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ción" sheetId="1" state="visible" r:id="rId2"/>
    <sheet name="Tabla_Ministerio" sheetId="2" state="visible" r:id="rId3"/>
    <sheet name="Tabla_ValidaciónMétodo" sheetId="3" state="visible" r:id="rId4"/>
    <sheet name="Variables_Simulación" sheetId="4" state="visible" r:id="rId5"/>
    <sheet name="Tabla_Simulada" sheetId="5" state="visible" r:id="rId6"/>
    <sheet name="GananciasMarginales_Simulación" sheetId="6" state="visible" r:id="rId7"/>
    <sheet name="Diferencia" sheetId="7" state="visible" r:id="rId8"/>
  </sheets>
  <definedNames>
    <definedName function="false" hidden="false" localSheetId="1" name="Print_Titles" vbProcedure="false">Tabla_Ministerio!$1:$9</definedName>
    <definedName function="false" hidden="false" localSheetId="1" name="Print_Titles_0" vbProcedure="false">Tabla_Ministerio!$1:$9</definedName>
    <definedName function="false" hidden="false" localSheetId="1" name="Print_Titles_0_0" vbProcedure="false">Tabla_Ministerio!$1:$9</definedName>
    <definedName function="false" hidden="false" localSheetId="1" name="Print_Titles_0_0_0" vbProcedure="false">Tabla_Ministerio!$1:$9</definedName>
    <definedName function="false" hidden="false" localSheetId="1" name="Print_Titles_0_0_0_0" vbProcedure="false">Tabla_Ministerio!$1:$9</definedName>
    <definedName function="false" hidden="false" localSheetId="1" name="Print_Titles_0_0_0_0_0" vbProcedure="false">Tabla_Ministerio!$1:$9</definedName>
    <definedName function="false" hidden="false" localSheetId="1" name="_xlnm.Print_Area" vbProcedure="false">#REF!</definedName>
    <definedName function="false" hidden="false" localSheetId="1" name="_xlnm.Sheet_Title" vbProcedure="false">"DatosMinisterio"</definedName>
    <definedName function="false" hidden="false" localSheetId="2" name="_xlnm.Print_Area" vbProcedure="false">#REF!</definedName>
    <definedName function="false" hidden="false" localSheetId="2" name="_xlnm.Sheet_Title" vbProcedure="false">"ModeloDatosMinisterio"</definedName>
    <definedName function="false" hidden="false" localSheetId="4" name="_xlnm.Print_Area" vbProcedure="false">#REF!</definedName>
    <definedName function="false" hidden="false" localSheetId="4" name="_xlnm.Sheet_Title" vbProcedure="false">"ModeloDatosModificados"</definedName>
    <definedName function="false" hidden="false" localSheetId="6" name="_xlnm.Print_Area" vbProcedure="false">#REF!</definedName>
    <definedName function="false" hidden="false" localSheetId="6" name="_xlnm.Sheet_Title" vbProcedure="false">"Diferencia"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<sst xmlns="http://schemas.openxmlformats.org/spreadsheetml/2006/main" count="5247" uniqueCount="257">
  <si>
    <t xml:space="preserve">N⁰</t>
  </si>
  <si>
    <t xml:space="preserve">Hoja de cálculo</t>
  </si>
  <si>
    <t xml:space="preserve">Tipo</t>
  </si>
  <si>
    <t xml:space="preserve">Función</t>
  </si>
  <si>
    <t xml:space="preserve">Introducción</t>
  </si>
  <si>
    <t xml:space="preserve">Ayuda</t>
  </si>
  <si>
    <t xml:space="preserve">Esta hoja</t>
  </si>
  <si>
    <t xml:space="preserve">Tabla_Ministerio</t>
  </si>
  <si>
    <t xml:space="preserve">Datos</t>
  </si>
  <si>
    <t xml:space="preserve">Tabla publicada por el ministerio detallando para cada año las variables del cálculo del AFD y su reparto.  Hay diferencias mínimas en la presentación de las tabla comparado con el documento original.</t>
  </si>
  <si>
    <t xml:space="preserve">Tabla_ValidaciónMétodo</t>
  </si>
  <si>
    <t xml:space="preserve">Cálculos</t>
  </si>
  <si>
    <t xml:space="preserve">Similiar a 2, pero incluye el detalle de los cálculos del reparto. Se indican las diferencias (de redondeo) con la tabla oficial. Sirve de validación.</t>
  </si>
  <si>
    <t xml:space="preserve">Variables_Simulación</t>
  </si>
  <si>
    <t xml:space="preserve">Parámetros de la simulación (input)</t>
  </si>
  <si>
    <t xml:space="preserve">Variación en las variables de cálculo por cada universidad y año con el fin de simular la diferencia en el ingreso por AFD.</t>
  </si>
  <si>
    <t xml:space="preserve">Tabla_Simulación</t>
  </si>
  <si>
    <t xml:space="preserve">Similar a 3, pero con las variables simuladas</t>
  </si>
  <si>
    <t xml:space="preserve">GananciasMarginales_Simulación</t>
  </si>
  <si>
    <t xml:space="preserve">Resultado de la simulación (output)</t>
  </si>
  <si>
    <t xml:space="preserve">Ganancias marginales de cada universidad en cada año por la la variación de las variables de cálculo indicada en tabla 4.  Es reseña de la Tabla 7 (casi idéntica a 5).</t>
  </si>
  <si>
    <t xml:space="preserve">Diferencia</t>
  </si>
  <si>
    <t xml:space="preserve">Diferencia Tabla 5 – Tabla 3 con el fin de eliminar errores de redondeo de la simulación de ganancias marginales.  </t>
  </si>
  <si>
    <t xml:space="preserve">APORTE FISCAL DIRECTO (AFD)</t>
  </si>
  <si>
    <t xml:space="preserve">Periodo 2006-2019</t>
  </si>
  <si>
    <t xml:space="preserve">Miles de pesos nominales</t>
  </si>
  <si>
    <t xml:space="preserve">Decreto 128, año 1991 (última modificación DTO-116, Educación 21.06.2002)</t>
  </si>
  <si>
    <t xml:space="preserve">Santiago, julio de 2019</t>
  </si>
  <si>
    <t xml:space="preserve">Fuente: Unidad de Finanzas-Unidad de Análisis, Departamento de Fortalecimiento Institucional, MINEDUC</t>
  </si>
  <si>
    <t xml:space="preserve">APORTE FISCAL DIRECTO AÑO 2021</t>
  </si>
  <si>
    <t xml:space="preserve">INSTITUCIÓN</t>
  </si>
  <si>
    <t xml:space="preserve">VARIABLES DE LA ASIGNACIÓN DEL  5% </t>
  </si>
  <si>
    <t xml:space="preserve">% Asignación 5%</t>
  </si>
  <si>
    <t xml:space="preserve">M$ Asignado 5%</t>
  </si>
  <si>
    <t xml:space="preserve">M$ Asignado 95%</t>
  </si>
  <si>
    <t xml:space="preserve">M$ Total Asignado</t>
  </si>
  <si>
    <t xml:space="preserve">Alumnos Pregrado
(2019)</t>
  </si>
  <si>
    <t xml:space="preserve">N° Carreras Pregrado
(2019)</t>
  </si>
  <si>
    <t xml:space="preserve">JCE Totales
(2020)</t>
  </si>
  <si>
    <t xml:space="preserve">JCE              (Phd + Msc)
(2020)</t>
  </si>
  <si>
    <t xml:space="preserve">Total Proyectos 
(2020)</t>
  </si>
  <si>
    <t xml:space="preserve">Publicaciones ISI
(2020)</t>
  </si>
  <si>
    <t xml:space="preserve">Publicaciones Scielo
(2020)</t>
  </si>
  <si>
    <t xml:space="preserve">Total Publicaciones
(ISI + 1/3 Scielo)</t>
  </si>
  <si>
    <t xml:space="preserve">U.de Chile</t>
  </si>
  <si>
    <t xml:space="preserve">P.U.Católica de Chile</t>
  </si>
  <si>
    <t xml:space="preserve">U. de Concepción</t>
  </si>
  <si>
    <t xml:space="preserve">U. Católica de Valparaíso</t>
  </si>
  <si>
    <t xml:space="preserve">U. Téc. Federico Sta.Maria</t>
  </si>
  <si>
    <t xml:space="preserve">U. de Santiago</t>
  </si>
  <si>
    <t xml:space="preserve">U. Austral</t>
  </si>
  <si>
    <t xml:space="preserve">U. Católica del Norte</t>
  </si>
  <si>
    <t xml:space="preserve">U. de Valparaíso</t>
  </si>
  <si>
    <t xml:space="preserve">U. de Antofagasta</t>
  </si>
  <si>
    <t xml:space="preserve">U. de la Serena</t>
  </si>
  <si>
    <t xml:space="preserve">U. de Bio Bio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</si>
  <si>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</si>
  <si>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</si>
  <si>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</si>
  <si>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</si>
  <si>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</si>
  <si>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</si>
  <si>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</t>
  </si>
  <si>
    <t xml:space="preserve">U. de Playa Ancha</t>
  </si>
  <si>
    <t xml:space="preserve">U.Tecnológica Metropolitana</t>
  </si>
  <si>
    <t xml:space="preserve">U. de Los Lagos</t>
  </si>
  <si>
    <t xml:space="preserve">U. Católica de Maule</t>
  </si>
  <si>
    <t xml:space="preserve">U. Católica de Temuco</t>
  </si>
  <si>
    <t xml:space="preserve">U. C.de la Sant.Concepción</t>
  </si>
  <si>
    <t xml:space="preserve">U. de O'Higgins</t>
  </si>
  <si>
    <t xml:space="preserve">U. de Aysén</t>
  </si>
  <si>
    <t xml:space="preserve">TOTAL</t>
  </si>
  <si>
    <t xml:space="preserve">Nota 1: JCE corresponde a Jornadas Completas Equivalentes. Phd corresponde a Académicos con doctorado. Msc corresponde a Académicos con Magister.</t>
  </si>
  <si>
    <t xml:space="preserve">Nota 2: Los proyectos utilizados en el calculo son: FONDECYT Regular, Post Doctorado, Iniciación a la Investigación, FONDAP, FONDEF, Milenio, Proyectos de Astronomia, FONIS, PIA y Proyectos de Investigación conjunta</t>
  </si>
  <si>
    <t xml:space="preserve">APORTE FISCAL DIRECTO AÑO 2020</t>
  </si>
  <si>
    <t xml:space="preserve">Alumnos Pregrado
(2018)</t>
  </si>
  <si>
    <t xml:space="preserve">N° Carreras Pregrado
(2018)</t>
  </si>
  <si>
    <t xml:space="preserve">JCE Totales
(2019)</t>
  </si>
  <si>
    <t xml:space="preserve">JCE              (Phd + Msc)
(2019)</t>
  </si>
  <si>
    <t xml:space="preserve">Total Proyectos 
(2019)</t>
  </si>
  <si>
    <t xml:space="preserve">Publicaciones ISI
(2019)</t>
  </si>
  <si>
    <t xml:space="preserve">Publicaciones Scielo
(2019)</t>
  </si>
  <si>
    <t xml:space="preserve">APORTE FISCAL DIRECTO AÑO 2019</t>
  </si>
  <si>
    <t xml:space="preserve">Alumnos Pregrado
(2017)</t>
  </si>
  <si>
    <t xml:space="preserve">N° Carreras Pregrado
(2017)</t>
  </si>
  <si>
    <t xml:space="preserve">JCE Totales
(2018)</t>
  </si>
  <si>
    <t xml:space="preserve">JCE              (Phd + Msc)
(2018)</t>
  </si>
  <si>
    <t xml:space="preserve">Total Proyectos 
(2018)</t>
  </si>
  <si>
    <t xml:space="preserve">Publicaciones ISI
(2018)</t>
  </si>
  <si>
    <t xml:space="preserve">Publicaciones Scielo
(2018)</t>
  </si>
  <si>
    <t xml:space="preserve">APORTE FISCAL DIRECTO AÑO 2018</t>
  </si>
  <si>
    <t xml:space="preserve">Alumnos Pregrado
(2016)</t>
  </si>
  <si>
    <t xml:space="preserve">N° Carreras Pregrado
(2016)</t>
  </si>
  <si>
    <t xml:space="preserve">JCE Totales
(2017)</t>
  </si>
  <si>
    <t xml:space="preserve">JCE              (Phd + Msc)
(2017)</t>
  </si>
  <si>
    <t xml:space="preserve">Total Proyectos 
(2017)</t>
  </si>
  <si>
    <t xml:space="preserve">Publicaciones ISI
(2017)</t>
  </si>
  <si>
    <t xml:space="preserve">Publicaciones Scielo
(2017)</t>
  </si>
  <si>
    <t xml:space="preserve">APORTE FISCAL DIRECTO AÑO 2017</t>
  </si>
  <si>
    <t xml:space="preserve">Alumnos Pregrado
(2015)</t>
  </si>
  <si>
    <t xml:space="preserve">N° Carreras Pregrado
(2015)</t>
  </si>
  <si>
    <t xml:space="preserve">JCE Totales
(2016)</t>
  </si>
  <si>
    <t xml:space="preserve">JCE              (Phd + Msc)
(2016)</t>
  </si>
  <si>
    <t xml:space="preserve">Total Proyectos 
(2016)</t>
  </si>
  <si>
    <t xml:space="preserve">Publicaciones ISI
(2016)</t>
  </si>
  <si>
    <t xml:space="preserve">Publicaciones Scielo
(2016)</t>
  </si>
  <si>
    <t xml:space="preserve">U. DE CHILE</t>
  </si>
  <si>
    <t xml:space="preserve">P. U. C. DE CHILE</t>
  </si>
  <si>
    <t xml:space="preserve">U. DE CONCEPCIÓN</t>
  </si>
  <si>
    <t xml:space="preserve">P. U. C. DE VALPARAISO</t>
  </si>
  <si>
    <t xml:space="preserve">U. TÉCNICA FEDERICO STA. MARÍA</t>
  </si>
  <si>
    <t xml:space="preserve">U. DE SANTIAGO</t>
  </si>
  <si>
    <t xml:space="preserve">U. AUSTRAL DE CHILE</t>
  </si>
  <si>
    <t xml:space="preserve">U. C. DEL NORTE</t>
  </si>
  <si>
    <t xml:space="preserve">U. DE VALPARAÍSO</t>
  </si>
  <si>
    <t xml:space="preserve">U. DE ANTOFAGASTA</t>
  </si>
  <si>
    <t xml:space="preserve">U. DE LA SERENA</t>
  </si>
  <si>
    <t xml:space="preserve">U. DEL BÍO-BÍO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</si>
  <si>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</si>
  <si>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</si>
  <si>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</si>
  <si>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</si>
  <si>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</si>
  <si>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</si>
  <si>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 DE CS. DE LA ED.</t>
  </si>
  <si>
    <t xml:space="preserve">U. DE PLAYA ANCHA</t>
  </si>
  <si>
    <t xml:space="preserve">U. TECNOLÓGICA METROPOLITANA</t>
  </si>
  <si>
    <t xml:space="preserve">U. DE LOS LAGOS</t>
  </si>
  <si>
    <t xml:space="preserve">U. C. DEL MAULE</t>
  </si>
  <si>
    <t xml:space="preserve">U. C. DE TEMUCO</t>
  </si>
  <si>
    <t xml:space="preserve">U. C. DE LA STMA. CONCEPCIÓN</t>
  </si>
  <si>
    <t xml:space="preserve">APORTE FISCAL DIRECTO AÑO 2016</t>
  </si>
  <si>
    <t xml:space="preserve">Alumnos Pregrado
(2014)</t>
  </si>
  <si>
    <t xml:space="preserve">N° Carreras Pregrado
(2014)</t>
  </si>
  <si>
    <t xml:space="preserve">JCE Totales
(2015)</t>
  </si>
  <si>
    <t xml:space="preserve">JCE              (Phd + Msc)
(2015)</t>
  </si>
  <si>
    <t xml:space="preserve">Total Proyectos 
(2015)</t>
  </si>
  <si>
    <t xml:space="preserve">Publicaciones ISI
(2015)</t>
  </si>
  <si>
    <t xml:space="preserve">Publicaciones Scielo
(2015)</t>
  </si>
  <si>
    <t xml:space="preserve">APORTE FISCAL DIRECTO AÑO 2015</t>
  </si>
  <si>
    <t xml:space="preserve">Alumnos Pregrado
(2013)</t>
  </si>
  <si>
    <t xml:space="preserve">N° Carreras Pregrado
(2013)</t>
  </si>
  <si>
    <t xml:space="preserve">JCE Totales
(2014)</t>
  </si>
  <si>
    <t xml:space="preserve">JCE              (Phd + Msc)
(2014)</t>
  </si>
  <si>
    <t xml:space="preserve">Total Proyectos 
(2014)</t>
  </si>
  <si>
    <t xml:space="preserve">Publicaciones ISI
(2014)</t>
  </si>
  <si>
    <t xml:space="preserve">Publicaciones Scielo
(2014)</t>
  </si>
  <si>
    <t xml:space="preserve">APORTE FISCAL DIRECTO AÑO 2014</t>
  </si>
  <si>
    <t xml:space="preserve">Alumnos Pregrado
(2012)</t>
  </si>
  <si>
    <t xml:space="preserve">N° Carreras Pregrado
(2012)</t>
  </si>
  <si>
    <t xml:space="preserve">JCE Totales
(2013)</t>
  </si>
  <si>
    <t xml:space="preserve">JCE              (Phd + Msc)
(2013)</t>
  </si>
  <si>
    <t xml:space="preserve">Total Proyectos 
(2013)</t>
  </si>
  <si>
    <t xml:space="preserve">Publicaciones ISI
(2013)</t>
  </si>
  <si>
    <t xml:space="preserve">Publicaciones Scielo
(2013)</t>
  </si>
  <si>
    <t xml:space="preserve">APORTE FISCAL DIRECTO AÑO 2013</t>
  </si>
  <si>
    <t xml:space="preserve">Alumnos Pregrado
(2011)</t>
  </si>
  <si>
    <t xml:space="preserve">N° Carreras Pregrado
(2011)</t>
  </si>
  <si>
    <t xml:space="preserve">JCE Totales
(2012)</t>
  </si>
  <si>
    <t xml:space="preserve">JCE              (Phd + Msc)
(2012)</t>
  </si>
  <si>
    <t xml:space="preserve">Total Proyectos 
(2012)</t>
  </si>
  <si>
    <t xml:space="preserve">Publicaciones ISI
(2012)</t>
  </si>
  <si>
    <t xml:space="preserve">Publicaciones Scielo
(2012)</t>
  </si>
  <si>
    <t xml:space="preserve">APORTE FISCAL DIRECTO AÑO 2012</t>
  </si>
  <si>
    <t xml:space="preserve">Alumnos Pregrado
(2010)</t>
  </si>
  <si>
    <t xml:space="preserve">N° Carreras Pregrado
(2010)</t>
  </si>
  <si>
    <t xml:space="preserve">JCE Totales
(2011)</t>
  </si>
  <si>
    <t xml:space="preserve">JCE              (Phd + Msc)
(2011)</t>
  </si>
  <si>
    <t xml:space="preserve">Total Proyectos 
(2011)</t>
  </si>
  <si>
    <t xml:space="preserve">Publicaciones ISI
(2011)</t>
  </si>
  <si>
    <t xml:space="preserve">Publicaciones Scielo
(2011)</t>
  </si>
  <si>
    <t xml:space="preserve">APORTE FISCAL DIRECTO AÑO 2011</t>
  </si>
  <si>
    <t xml:space="preserve">Alumnos Pregrado
(2009)</t>
  </si>
  <si>
    <t xml:space="preserve">N° Carreras Pregrado
(2009)</t>
  </si>
  <si>
    <t xml:space="preserve">JCE Totales
(2010)</t>
  </si>
  <si>
    <t xml:space="preserve">JCE              (Phd + Msc)
(2010)</t>
  </si>
  <si>
    <t xml:space="preserve">Total Proyectos 
(2010)</t>
  </si>
  <si>
    <t xml:space="preserve">Publicaciones ISI
(2010)</t>
  </si>
  <si>
    <t xml:space="preserve">Publicaciones Scielo
(2010)</t>
  </si>
  <si>
    <t xml:space="preserve">APORTE FISCAL DIRECTO AÑO 2010</t>
  </si>
  <si>
    <t xml:space="preserve">Alumnos Pregrado
(2008)</t>
  </si>
  <si>
    <t xml:space="preserve">N° Carreras Pregrado
(2008)</t>
  </si>
  <si>
    <t xml:space="preserve">JCE Totales
(2009)</t>
  </si>
  <si>
    <t xml:space="preserve">JCE              (Phd + Msc)
(2009)</t>
  </si>
  <si>
    <t xml:space="preserve">Total Proyectos 
(2009)</t>
  </si>
  <si>
    <t xml:space="preserve">Publicaciones ISI
(2009)</t>
  </si>
  <si>
    <t xml:space="preserve">Publicaciones Scielo
(2009)</t>
  </si>
  <si>
    <t xml:space="preserve">Nota 2: Los proyectos utilizados en el calculo son: FONDECYT Regular, Post Doctorado, Iniciación a la Investigación, FONDAP, FONDEF, Milenio.</t>
  </si>
  <si>
    <t xml:space="preserve">APORTE FISCAL DIRECTO AÑO 2009</t>
  </si>
  <si>
    <t xml:space="preserve">Alumnos Pregrado
(2007)</t>
  </si>
  <si>
    <t xml:space="preserve">N° Carreras Pregrado
(2007)</t>
  </si>
  <si>
    <t xml:space="preserve">JCE Totales
(2008)</t>
  </si>
  <si>
    <t xml:space="preserve">JCE              (Phd + Msc)
(2008)</t>
  </si>
  <si>
    <t xml:space="preserve">Total Proyectos 
(2008)</t>
  </si>
  <si>
    <t xml:space="preserve">Publicaciones ISI
(2008)</t>
  </si>
  <si>
    <t xml:space="preserve">Publicaciones Scielo
(2008)</t>
  </si>
  <si>
    <t xml:space="preserve">APORTE FISCAL DIRECTO AÑO 2008</t>
  </si>
  <si>
    <t xml:space="preserve">Alumnos Pregrado
(2006)</t>
  </si>
  <si>
    <t xml:space="preserve">N° Carreras Pregrado
(2006)</t>
  </si>
  <si>
    <t xml:space="preserve">JCE Totales
(2007)</t>
  </si>
  <si>
    <t xml:space="preserve">JCE              (Phd + Msc)
(2007)</t>
  </si>
  <si>
    <t xml:space="preserve">Total Proyectos 
(2007)</t>
  </si>
  <si>
    <t xml:space="preserve">Publicaciones ISI
(2007)</t>
  </si>
  <si>
    <t xml:space="preserve">Publicaciones Scielo
(2007)</t>
  </si>
  <si>
    <t xml:space="preserve">APORTE FISCAL DIRECTO AÑO 2007</t>
  </si>
  <si>
    <t xml:space="preserve">Alumnos Pregrado
(2005)</t>
  </si>
  <si>
    <t xml:space="preserve">N° Carreras Pregrado
(2005)</t>
  </si>
  <si>
    <t xml:space="preserve">JCE Totales
(2006)</t>
  </si>
  <si>
    <t xml:space="preserve">JCE              (Phd + Msc)
(2006)</t>
  </si>
  <si>
    <t xml:space="preserve">Total Proyectos 
(2006)</t>
  </si>
  <si>
    <t xml:space="preserve">Publicaciones ISI
(2006)</t>
  </si>
  <si>
    <t xml:space="preserve">Publicaciones Scielo
(2006)</t>
  </si>
  <si>
    <t xml:space="preserve">APORTE FISCAL DIRECTO AÑO 2006</t>
  </si>
  <si>
    <t xml:space="preserve">Alumnos Pregrado
(2004)</t>
  </si>
  <si>
    <t xml:space="preserve">N° Carreras Pregrado
(2004)</t>
  </si>
  <si>
    <t xml:space="preserve">JCE Totales
(2005)</t>
  </si>
  <si>
    <t xml:space="preserve">JCE              (Phd + Msc)
(2005)</t>
  </si>
  <si>
    <t xml:space="preserve">Total Proyectos 
(2005)</t>
  </si>
  <si>
    <t xml:space="preserve">Publicaciones ISI
(2005)</t>
  </si>
  <si>
    <t xml:space="preserve">Publicaciones Scielo
(2005)</t>
  </si>
  <si>
    <t xml:space="preserve">P. U. Católica de Valparaíso</t>
  </si>
  <si>
    <t xml:space="preserve">SIMULACIÓN DEL APORTE FISCAL DIRECTO (AFD)</t>
  </si>
  <si>
    <t xml:space="preserve">CAMBIOS SIMULADOS EN LAS VARIABLES DE LA ASIGNACIÓN DEL  5% </t>
  </si>
  <si>
    <t xml:space="preserve">Variación % Asignación 5%</t>
  </si>
  <si>
    <t xml:space="preserve">Variación M$ Asignado 5%</t>
  </si>
  <si>
    <t xml:space="preserve">% Asignación 95%</t>
  </si>
  <si>
    <t xml:space="preserve">Variación M$ Asignado 95%</t>
  </si>
  <si>
    <t xml:space="preserve">Asignación total M$</t>
  </si>
  <si>
    <t xml:space="preserve">Variación asignación total M$</t>
  </si>
  <si>
    <t xml:space="preserve">VARIABLES SIMULADAS DE LA ASIGNACIÓN DEL  5% </t>
  </si>
  <si>
    <t xml:space="preserve">Alumnos pregrado / carreras</t>
  </si>
  <si>
    <t xml:space="preserve">Alumnos pregrado / JCE</t>
  </si>
  <si>
    <t xml:space="preserve">JCE (master + PhD) / JCE</t>
  </si>
  <si>
    <t xml:space="preserve">Proyectos / JCE</t>
  </si>
  <si>
    <t xml:space="preserve">Total publicaciones / JCE</t>
  </si>
  <si>
    <t xml:space="preserve">total</t>
  </si>
  <si>
    <t xml:space="preserve">coeficiente</t>
  </si>
  <si>
    <t xml:space="preserve">coeficiente corregido</t>
  </si>
  <si>
    <t xml:space="preserve">suma ponderada</t>
  </si>
  <si>
    <t xml:space="preserve">% AFD 5%</t>
  </si>
  <si>
    <t xml:space="preserve">M$ AFD 5%</t>
  </si>
  <si>
    <t xml:space="preserve">promedio:</t>
  </si>
  <si>
    <t xml:space="preserve">deviación est:</t>
  </si>
  <si>
    <t xml:space="preserve">elections</t>
  </si>
  <si>
    <t xml:space="preserve">corrección ad-hoc (redondeo)</t>
  </si>
  <si>
    <t xml:space="preserve">Tabla 1. Variación en el número de publicaciones WoS</t>
  </si>
  <si>
    <t xml:space="preserve">Tabla 2. Variación en el número de proyectos</t>
  </si>
  <si>
    <t xml:space="preserve">Tabla 3. Variación en el número de JCE (PhD + MsC)</t>
  </si>
  <si>
    <t xml:space="preserve">Tabla 4. Variación en el número de JCE</t>
  </si>
  <si>
    <t xml:space="preserve">Tabla 5. Variación en el número de carreras de pregrado</t>
  </si>
  <si>
    <t xml:space="preserve">Tabla 6. Variación en el número de alumnos de pregrado</t>
  </si>
  <si>
    <t xml:space="preserve">Tabla 6. Variación en el número de publicaciones Scielo</t>
  </si>
  <si>
    <t xml:space="preserve">Periodo 2006-2018</t>
  </si>
  <si>
    <t xml:space="preserve">CAMBIOS SIMULADOS EN LAS Variables_Simulación DE LA ASIGNACIÓN DEL  5% </t>
  </si>
  <si>
    <t xml:space="preserve">Variables_Simulación SIMULADAS DE LA ASIGNACIÓN DEL  5% </t>
  </si>
  <si>
    <t xml:space="preserve">Differencia en el monto recibido cada año por el concepto del Aporte Fiscal Directo (5% y 95%)</t>
  </si>
  <si>
    <t xml:space="preserve">Total</t>
  </si>
</sst>
</file>

<file path=xl/styles.xml><?xml version="1.0" encoding="utf-8"?>
<styleSheet xmlns="http://schemas.openxmlformats.org/spreadsheetml/2006/main">
  <numFmts count="18">
    <numFmt numFmtId="164" formatCode="[$-409]General"/>
    <numFmt numFmtId="165" formatCode="dd\-mmm"/>
    <numFmt numFmtId="166" formatCode="[$$-409]#,##0.00;[RED]\-[$$-409]#,##0.00"/>
    <numFmt numFmtId="167" formatCode="General"/>
    <numFmt numFmtId="168" formatCode="* #,##0.00\ ;\-* #,##0.00\ ;* \-#\ ;@\ "/>
    <numFmt numFmtId="169" formatCode="_-* #,##0_-;\-* #,##0_-;_-* \-??_-;_-@_-"/>
    <numFmt numFmtId="170" formatCode="[$-409]0%"/>
    <numFmt numFmtId="171" formatCode="[$-409]0.00%"/>
    <numFmt numFmtId="172" formatCode="* #,##0\ ;\-* #,##0\ ;* \-#\ ;@\ "/>
    <numFmt numFmtId="173" formatCode="* #,##0.000\ ;\-* #,##0.000\ ;* \-#\ ;@\ "/>
    <numFmt numFmtId="174" formatCode="* #,##0.000000000\ ;\-* #,##0.000000000\ ;* \-#\ ;@\ "/>
    <numFmt numFmtId="175" formatCode="[$-409]#,##0"/>
    <numFmt numFmtId="176" formatCode="#,##0.0000"/>
    <numFmt numFmtId="177" formatCode="0&quot; (no se modifican los datos del ministerio)&quot;"/>
    <numFmt numFmtId="178" formatCode="#,##0.0"/>
    <numFmt numFmtId="179" formatCode="[$-409]#,##0.00"/>
    <numFmt numFmtId="180" formatCode="[$-409]0"/>
    <numFmt numFmtId="181" formatCode="0.0000000%"/>
  </numFmts>
  <fonts count="3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  <font>
      <sz val="10"/>
      <color rgb="FFC0C0C0"/>
      <name val="Arial"/>
      <family val="2"/>
    </font>
    <font>
      <sz val="12"/>
      <name val="Arial"/>
      <family val="2"/>
    </font>
    <font>
      <b val="true"/>
      <sz val="12"/>
      <name val="Arial"/>
      <family val="2"/>
    </font>
    <font>
      <sz val="12"/>
      <color rgb="FF0000FF"/>
      <name val="Arial"/>
      <family val="2"/>
    </font>
    <font>
      <sz val="9"/>
      <color rgb="FF000000"/>
      <name val="Calibri"/>
      <family val="0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9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8"/>
      <name val="Arial"/>
      <family val="2"/>
      <charset val="1"/>
    </font>
    <font>
      <sz val="11"/>
      <color rgb="FF000000"/>
      <name val="Sans"/>
      <family val="0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6E6E6"/>
      </patternFill>
    </fill>
    <fill>
      <patternFill patternType="solid">
        <fgColor rgb="FFE6E6E6"/>
        <bgColor rgb="FFFFFFFF"/>
      </patternFill>
    </fill>
    <fill>
      <patternFill patternType="solid">
        <fgColor rgb="FF003399"/>
        <bgColor rgb="FF333399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999999"/>
        <bgColor rgb="FF80808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2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2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3" borderId="1" applyFont="true" applyBorder="true" applyAlignment="true" applyProtection="false">
      <alignment horizontal="general" vertical="center" textRotation="0" wrapText="false" indent="0" shrinkToFit="false"/>
    </xf>
    <xf numFmtId="164" fontId="5" fillId="4" borderId="2" applyFont="true" applyBorder="true" applyAlignment="true" applyProtection="false">
      <alignment horizontal="center" vertical="center" textRotation="0" wrapText="false" indent="0" shrinkToFit="false"/>
    </xf>
    <xf numFmtId="164" fontId="6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6" borderId="0" applyFont="true" applyBorder="false" applyAlignment="true" applyProtection="false">
      <alignment horizontal="right" vertical="center" textRotation="0" wrapText="true" indent="0" shrinkToFit="false"/>
    </xf>
    <xf numFmtId="166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0" applyFont="true" applyBorder="false" applyAlignment="true" applyProtection="false">
      <alignment horizontal="right" vertical="center" textRotation="0" wrapText="true" indent="0" shrinkToFit="false"/>
    </xf>
    <xf numFmtId="164" fontId="0" fillId="6" borderId="0" applyFont="true" applyBorder="false" applyAlignment="true" applyProtection="false">
      <alignment horizontal="right" vertical="center" textRotation="0" wrapText="true" indent="0" shrinkToFit="false"/>
    </xf>
    <xf numFmtId="164" fontId="0" fillId="6" borderId="3" applyFont="true" applyBorder="true" applyAlignment="true" applyProtection="false">
      <alignment horizontal="right" vertical="center" textRotation="0" wrapText="true" indent="0" shrinkToFit="false"/>
    </xf>
    <xf numFmtId="164" fontId="0" fillId="6" borderId="0" applyFont="true" applyBorder="false" applyAlignment="true" applyProtection="false">
      <alignment horizontal="right" vertical="center" textRotation="0" wrapText="true" indent="0" shrinkToFit="false"/>
    </xf>
    <xf numFmtId="164" fontId="0" fillId="6" borderId="3" applyFont="true" applyBorder="true" applyAlignment="true" applyProtection="false">
      <alignment horizontal="right" vertical="center" textRotation="0" wrapText="true" indent="0" shrinkToFit="false"/>
    </xf>
    <xf numFmtId="164" fontId="0" fillId="6" borderId="4" applyFont="true" applyBorder="true" applyAlignment="true" applyProtection="false">
      <alignment horizontal="right" vertical="center" textRotation="0" wrapText="true" indent="0" shrinkToFit="false"/>
    </xf>
    <xf numFmtId="164" fontId="0" fillId="6" borderId="4" applyFont="true" applyBorder="true" applyAlignment="true" applyProtection="false">
      <alignment horizontal="right" vertical="center" textRotation="0" wrapText="true" indent="0" shrinkToFit="false"/>
    </xf>
    <xf numFmtId="164" fontId="0" fillId="6" borderId="2" applyFont="true" applyBorder="true" applyAlignment="true" applyProtection="false">
      <alignment horizontal="right" vertical="center" textRotation="0" wrapText="true" indent="0" shrinkToFit="false"/>
    </xf>
    <xf numFmtId="164" fontId="0" fillId="6" borderId="0" applyFont="true" applyBorder="false" applyAlignment="true" applyProtection="false">
      <alignment horizontal="right" vertical="bottom" textRotation="0" wrapText="true" indent="0" shrinkToFit="false"/>
    </xf>
  </cellStyleXfs>
  <cellXfs count="141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2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2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8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5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8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2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2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22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2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18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2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2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1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1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1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1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2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2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7" fillId="2" borderId="5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72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0" fontId="29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2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2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23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23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23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1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1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9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27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10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27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10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27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10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1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  <cellStyle name="Background" xfId="22"/>
    <cellStyle name="Card" xfId="23"/>
    <cellStyle name="Input" xfId="24"/>
    <cellStyle name="Card TL" xfId="25"/>
    <cellStyle name="Card T" xfId="26"/>
    <cellStyle name="Card TR" xfId="27"/>
    <cellStyle name="Card L" xfId="28"/>
    <cellStyle name="Card R" xfId="29"/>
    <cellStyle name="Card B" xfId="30"/>
    <cellStyle name="Card BL" xfId="31"/>
    <cellStyle name="Card BR" xfId="32"/>
    <cellStyle name="Column Header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9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1088280</xdr:colOff>
      <xdr:row>4</xdr:row>
      <xdr:rowOff>41040</xdr:rowOff>
    </xdr:to>
    <xdr:pic>
      <xdr:nvPicPr>
        <xdr:cNvPr id="0" name="Picture 0" descr=""/>
        <xdr:cNvPicPr/>
      </xdr:nvPicPr>
      <xdr:blipFill>
        <a:blip r:embed="rId1"/>
        <a:stretch/>
      </xdr:blipFill>
      <xdr:spPr>
        <a:xfrm>
          <a:off x="0" y="0"/>
          <a:ext cx="1088280" cy="922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2" width="49.81"/>
    <col collapsed="false" customWidth="true" hidden="false" outlineLevel="0" max="3" min="3" style="2" width="30.05"/>
    <col collapsed="false" customWidth="true" hidden="false" outlineLevel="0" max="4" min="4" style="2" width="65.16"/>
    <col collapsed="false" customWidth="false" hidden="false" outlineLevel="0" max="1024" min="5" style="2" width="11.52"/>
  </cols>
  <sheetData>
    <row r="1" customFormat="false" ht="29.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68.05" hidden="false" customHeight="true" outlineLevel="0" collapsed="false">
      <c r="A2" s="1" t="n">
        <v>1</v>
      </c>
      <c r="B2" s="4" t="s">
        <v>4</v>
      </c>
      <c r="C2" s="4" t="s">
        <v>5</v>
      </c>
      <c r="D2" s="4" t="s">
        <v>6</v>
      </c>
    </row>
    <row r="3" customFormat="false" ht="70.85" hidden="false" customHeight="true" outlineLevel="0" collapsed="false">
      <c r="A3" s="1" t="n">
        <v>2</v>
      </c>
      <c r="B3" s="5" t="s">
        <v>7</v>
      </c>
      <c r="C3" s="2" t="s">
        <v>8</v>
      </c>
      <c r="D3" s="6" t="s">
        <v>9</v>
      </c>
    </row>
    <row r="4" customFormat="false" ht="70.85" hidden="false" customHeight="true" outlineLevel="0" collapsed="false">
      <c r="A4" s="1" t="n">
        <v>3</v>
      </c>
      <c r="B4" s="5" t="s">
        <v>10</v>
      </c>
      <c r="C4" s="2" t="s">
        <v>11</v>
      </c>
      <c r="D4" s="7" t="s">
        <v>12</v>
      </c>
    </row>
    <row r="5" customFormat="false" ht="70.85" hidden="false" customHeight="true" outlineLevel="0" collapsed="false">
      <c r="A5" s="1" t="n">
        <v>4</v>
      </c>
      <c r="B5" s="5" t="s">
        <v>13</v>
      </c>
      <c r="C5" s="7" t="s">
        <v>14</v>
      </c>
      <c r="D5" s="7" t="s">
        <v>15</v>
      </c>
    </row>
    <row r="6" customFormat="false" ht="70.85" hidden="false" customHeight="true" outlineLevel="0" collapsed="false">
      <c r="A6" s="1" t="n">
        <v>5</v>
      </c>
      <c r="B6" s="5" t="s">
        <v>16</v>
      </c>
      <c r="C6" s="2" t="s">
        <v>11</v>
      </c>
      <c r="D6" s="7" t="s">
        <v>17</v>
      </c>
    </row>
    <row r="7" customFormat="false" ht="70.85" hidden="false" customHeight="true" outlineLevel="0" collapsed="false">
      <c r="A7" s="1" t="n">
        <v>6</v>
      </c>
      <c r="B7" s="5" t="s">
        <v>18</v>
      </c>
      <c r="C7" s="7" t="s">
        <v>19</v>
      </c>
      <c r="D7" s="7" t="s">
        <v>20</v>
      </c>
    </row>
    <row r="8" customFormat="false" ht="70.85" hidden="false" customHeight="true" outlineLevel="0" collapsed="false">
      <c r="A8" s="1" t="n">
        <v>7</v>
      </c>
      <c r="B8" s="5" t="s">
        <v>21</v>
      </c>
      <c r="C8" s="2" t="s">
        <v>11</v>
      </c>
      <c r="D8" s="7" t="s">
        <v>22</v>
      </c>
    </row>
    <row r="9" customFormat="false" ht="70.85" hidden="false" customHeight="true" outlineLevel="0" collapsed="false"/>
  </sheetData>
  <hyperlinks>
    <hyperlink ref="B3" location="Tabla_Ministerio!A12" display="Tabla_Ministerio"/>
    <hyperlink ref="B4" location="Tabla_ValidaciónMétodo!A1" display="Tabla_ValidaciónMétodo"/>
    <hyperlink ref="B5" location="Variables_Simulación!A1" display="Variables_Simulación"/>
    <hyperlink ref="B6" location="Tabla_Simulación!A1" display="Tabla_Simulación"/>
    <hyperlink ref="B7" location="GananciasMarginales_Simulación!A1" display="GananciasMarginales_Simulación"/>
    <hyperlink ref="B8" location="Diferencia!A1" display="Diferencia"/>
  </hyperlinks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90"/>
  <sheetViews>
    <sheetView showFormulas="false" showGridLines="true" showRowColHeaders="true" showZeros="true" rightToLeft="false" tabSelected="false" showOutlineSymbols="true" defaultGridColor="true" view="normal" topLeftCell="A1" colorId="64" zoomScale="142" zoomScaleNormal="142" zoomScalePageLayoutView="100" workbookViewId="0">
      <selection pane="topLeft" activeCell="E539" activeCellId="0" sqref="E539"/>
    </sheetView>
  </sheetViews>
  <sheetFormatPr defaultColWidth="9.9140625" defaultRowHeight="15" zeroHeight="false" outlineLevelRow="0" outlineLevelCol="0"/>
  <cols>
    <col collapsed="false" customWidth="true" hidden="false" outlineLevel="0" max="1" min="1" style="8" width="27.6"/>
    <col collapsed="false" customWidth="true" hidden="false" outlineLevel="0" max="8" min="2" style="8" width="10.35"/>
    <col collapsed="false" customWidth="true" hidden="false" outlineLevel="0" max="9" min="9" style="8" width="11.53"/>
    <col collapsed="false" customWidth="true" hidden="false" outlineLevel="0" max="10" min="10" style="8" width="10.35"/>
    <col collapsed="false" customWidth="false" hidden="false" outlineLevel="0" max="11" min="11" style="8" width="9.85"/>
    <col collapsed="false" customWidth="true" hidden="false" outlineLevel="0" max="14" min="12" style="8" width="10.35"/>
    <col collapsed="false" customWidth="false" hidden="false" outlineLevel="0" max="64" min="15" style="8" width="9.85"/>
  </cols>
  <sheetData>
    <row r="1" s="10" customFormat="true" ht="17.35" hidden="false" customHeight="fals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="10" customFormat="true" ht="17.3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="10" customFormat="true" ht="17.3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="10" customFormat="true" ht="17.35" hidden="false" customHeight="false" outlineLevel="0" collapsed="false">
      <c r="A4" s="9" t="s">
        <v>23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="10" customFormat="true" ht="17.35" hidden="false" customHeight="false" outlineLevel="0" collapsed="false">
      <c r="A5" s="9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="10" customFormat="true" ht="17.35" hidden="false" customHeight="false" outlineLevel="0" collapsed="false">
      <c r="A6" s="9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="10" customFormat="true" ht="15" hidden="false" customHeight="false" outlineLevel="0" collapsed="false">
      <c r="A7" s="11" t="s">
        <v>26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="10" customFormat="true" ht="15" hidden="false" customHeight="false" outlineLevel="0" collapsed="false">
      <c r="A8" s="12" t="s">
        <v>27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="10" customFormat="true" ht="15" hidden="false" customHeight="false" outlineLevel="0" collapsed="false">
      <c r="A9" s="13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="10" customFormat="true" ht="15" hidden="false" customHeight="false" outlineLevel="0" collapsed="false">
      <c r="A10" s="14" t="str">
        <f aca="false">"Tabla " &amp; TEXT((ROW()+25) / 35, "0")</f>
        <v>Tabla 1</v>
      </c>
      <c r="B10" s="14"/>
      <c r="C10" s="14"/>
      <c r="D10" s="14"/>
      <c r="E10" s="14"/>
      <c r="F10" s="14"/>
      <c r="G10" s="14"/>
      <c r="H10" s="14"/>
      <c r="I10" s="14"/>
      <c r="J10" s="14"/>
      <c r="K10" s="15"/>
      <c r="L10" s="15"/>
      <c r="M10" s="15"/>
    </row>
    <row r="11" s="10" customFormat="true" ht="15" hidden="false" customHeight="false" outlineLevel="0" collapsed="false">
      <c r="A11" s="15" t="s">
        <v>29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="10" customFormat="true" ht="12.8" hidden="false" customHeight="true" outlineLevel="0" collapsed="false">
      <c r="A12" s="16" t="s">
        <v>30</v>
      </c>
      <c r="B12" s="17" t="s">
        <v>31</v>
      </c>
      <c r="C12" s="17"/>
      <c r="D12" s="17"/>
      <c r="E12" s="17"/>
      <c r="F12" s="17"/>
      <c r="G12" s="17"/>
      <c r="H12" s="17"/>
      <c r="I12" s="17"/>
      <c r="J12" s="16" t="s">
        <v>32</v>
      </c>
      <c r="K12" s="16" t="s">
        <v>33</v>
      </c>
      <c r="L12" s="16" t="s">
        <v>34</v>
      </c>
      <c r="M12" s="16" t="s">
        <v>35</v>
      </c>
    </row>
    <row r="13" s="10" customFormat="true" ht="28.3" hidden="false" customHeight="false" outlineLevel="0" collapsed="false">
      <c r="A13" s="16"/>
      <c r="B13" s="18" t="s">
        <v>36</v>
      </c>
      <c r="C13" s="18" t="s">
        <v>37</v>
      </c>
      <c r="D13" s="18" t="s">
        <v>38</v>
      </c>
      <c r="E13" s="18" t="s">
        <v>39</v>
      </c>
      <c r="F13" s="18" t="s">
        <v>40</v>
      </c>
      <c r="G13" s="18" t="s">
        <v>41</v>
      </c>
      <c r="H13" s="18" t="s">
        <v>42</v>
      </c>
      <c r="I13" s="16" t="s">
        <v>43</v>
      </c>
      <c r="J13" s="16"/>
      <c r="K13" s="16"/>
      <c r="L13" s="16"/>
      <c r="M13" s="16"/>
    </row>
    <row r="14" s="10" customFormat="true" ht="15" hidden="false" customHeight="false" outlineLevel="0" collapsed="false">
      <c r="A14" s="19" t="s">
        <v>44</v>
      </c>
      <c r="B14" s="20" t="n">
        <v>33757</v>
      </c>
      <c r="C14" s="20" t="n">
        <v>78</v>
      </c>
      <c r="D14" s="20" t="n">
        <v>2346.2210151919</v>
      </c>
      <c r="E14" s="20" t="n">
        <v>1667.0889125521</v>
      </c>
      <c r="F14" s="20" t="n">
        <v>546</v>
      </c>
      <c r="G14" s="20" t="n">
        <v>2633</v>
      </c>
      <c r="H14" s="20" t="n">
        <v>336</v>
      </c>
      <c r="I14" s="20" t="n">
        <v>2743.88</v>
      </c>
      <c r="J14" s="21" t="n">
        <v>0.0855218648143117</v>
      </c>
      <c r="K14" s="20" t="n">
        <v>1065172</v>
      </c>
      <c r="L14" s="20" t="n">
        <v>38935349</v>
      </c>
      <c r="M14" s="20" t="n">
        <v>40000521</v>
      </c>
    </row>
    <row r="15" s="10" customFormat="true" ht="15" hidden="false" customHeight="false" outlineLevel="0" collapsed="false">
      <c r="A15" s="22" t="s">
        <v>45</v>
      </c>
      <c r="B15" s="23" t="n">
        <v>27921</v>
      </c>
      <c r="C15" s="23" t="n">
        <v>83</v>
      </c>
      <c r="D15" s="23" t="n">
        <v>2270.9385664497</v>
      </c>
      <c r="E15" s="23" t="n">
        <v>1633.81691169996</v>
      </c>
      <c r="F15" s="23" t="n">
        <v>533</v>
      </c>
      <c r="G15" s="23" t="n">
        <v>2356</v>
      </c>
      <c r="H15" s="23" t="n">
        <v>265</v>
      </c>
      <c r="I15" s="23" t="n">
        <v>2443.45</v>
      </c>
      <c r="J15" s="24" t="n">
        <v>0.0764599325813885</v>
      </c>
      <c r="K15" s="23" t="n">
        <v>952306</v>
      </c>
      <c r="L15" s="23" t="n">
        <v>25985990</v>
      </c>
      <c r="M15" s="23" t="n">
        <v>26938296</v>
      </c>
    </row>
    <row r="16" s="10" customFormat="true" ht="15" hidden="false" customHeight="false" outlineLevel="0" collapsed="false">
      <c r="A16" s="22" t="s">
        <v>46</v>
      </c>
      <c r="B16" s="23" t="n">
        <v>24933</v>
      </c>
      <c r="C16" s="23" t="n">
        <v>101</v>
      </c>
      <c r="D16" s="23" t="n">
        <v>1460.04953046346</v>
      </c>
      <c r="E16" s="23" t="n">
        <v>1195.66540754413</v>
      </c>
      <c r="F16" s="23" t="n">
        <v>235</v>
      </c>
      <c r="G16" s="23" t="n">
        <v>1351</v>
      </c>
      <c r="H16" s="23" t="n">
        <v>126</v>
      </c>
      <c r="I16" s="23" t="n">
        <v>1392.58</v>
      </c>
      <c r="J16" s="24" t="n">
        <v>0.0545975732350597</v>
      </c>
      <c r="K16" s="23" t="n">
        <v>680011</v>
      </c>
      <c r="L16" s="23" t="n">
        <v>16248381</v>
      </c>
      <c r="M16" s="23" t="n">
        <v>16928392</v>
      </c>
    </row>
    <row r="17" s="10" customFormat="true" ht="15" hidden="false" customHeight="false" outlineLevel="0" collapsed="false">
      <c r="A17" s="22" t="s">
        <v>47</v>
      </c>
      <c r="B17" s="23" t="n">
        <v>16214</v>
      </c>
      <c r="C17" s="23" t="n">
        <v>57</v>
      </c>
      <c r="D17" s="23" t="n">
        <v>662.706867775834</v>
      </c>
      <c r="E17" s="23" t="n">
        <v>572.017591502462</v>
      </c>
      <c r="F17" s="23" t="n">
        <v>141</v>
      </c>
      <c r="G17" s="23" t="n">
        <v>693</v>
      </c>
      <c r="H17" s="23" t="n">
        <v>87</v>
      </c>
      <c r="I17" s="23" t="n">
        <v>721.71</v>
      </c>
      <c r="J17" s="24" t="n">
        <v>0.099299668729744</v>
      </c>
      <c r="K17" s="23" t="n">
        <v>1236773</v>
      </c>
      <c r="L17" s="23" t="n">
        <v>15292870</v>
      </c>
      <c r="M17" s="23" t="n">
        <v>16529643</v>
      </c>
    </row>
    <row r="18" s="10" customFormat="true" ht="15" hidden="false" customHeight="false" outlineLevel="0" collapsed="false">
      <c r="A18" s="22" t="s">
        <v>48</v>
      </c>
      <c r="B18" s="23" t="n">
        <v>18318</v>
      </c>
      <c r="C18" s="23" t="n">
        <v>110</v>
      </c>
      <c r="D18" s="23" t="n">
        <v>662.178680805308</v>
      </c>
      <c r="E18" s="23" t="n">
        <v>495.095494242773</v>
      </c>
      <c r="F18" s="23" t="n">
        <v>125</v>
      </c>
      <c r="G18" s="23" t="n">
        <v>616</v>
      </c>
      <c r="H18" s="23" t="n">
        <v>10</v>
      </c>
      <c r="I18" s="23" t="n">
        <v>619.3</v>
      </c>
      <c r="J18" s="24" t="n">
        <v>0.0672332337667148</v>
      </c>
      <c r="K18" s="23" t="n">
        <v>837387</v>
      </c>
      <c r="L18" s="23" t="n">
        <v>12652977</v>
      </c>
      <c r="M18" s="23" t="n">
        <v>13490364</v>
      </c>
    </row>
    <row r="19" s="10" customFormat="true" ht="15" hidden="false" customHeight="false" outlineLevel="0" collapsed="false">
      <c r="A19" s="22" t="s">
        <v>49</v>
      </c>
      <c r="B19" s="23" t="n">
        <v>21141</v>
      </c>
      <c r="C19" s="23" t="n">
        <v>93</v>
      </c>
      <c r="D19" s="23" t="n">
        <v>1118.1950892807</v>
      </c>
      <c r="E19" s="23" t="n">
        <v>706.679466982528</v>
      </c>
      <c r="F19" s="23" t="n">
        <v>137</v>
      </c>
      <c r="G19" s="23" t="n">
        <v>774</v>
      </c>
      <c r="H19" s="23" t="n">
        <v>78</v>
      </c>
      <c r="I19" s="23" t="n">
        <v>799.74</v>
      </c>
      <c r="J19" s="24" t="n">
        <v>0.019328269905195</v>
      </c>
      <c r="K19" s="23" t="n">
        <v>240733</v>
      </c>
      <c r="L19" s="23" t="n">
        <v>11881934</v>
      </c>
      <c r="M19" s="23" t="n">
        <v>12122667</v>
      </c>
    </row>
    <row r="20" s="10" customFormat="true" ht="15" hidden="false" customHeight="false" outlineLevel="0" collapsed="false">
      <c r="A20" s="22" t="s">
        <v>50</v>
      </c>
      <c r="B20" s="23" t="n">
        <v>15855</v>
      </c>
      <c r="C20" s="23" t="n">
        <v>75</v>
      </c>
      <c r="D20" s="23" t="n">
        <v>918.870398469455</v>
      </c>
      <c r="E20" s="23" t="n">
        <v>746.484034833092</v>
      </c>
      <c r="F20" s="23" t="n">
        <v>125</v>
      </c>
      <c r="G20" s="23" t="n">
        <v>771</v>
      </c>
      <c r="H20" s="23" t="n">
        <v>66</v>
      </c>
      <c r="I20" s="23" t="n">
        <v>792.78</v>
      </c>
      <c r="J20" s="24" t="n">
        <v>0.0418045719100854</v>
      </c>
      <c r="K20" s="23" t="n">
        <v>520674</v>
      </c>
      <c r="L20" s="23" t="n">
        <v>9668748</v>
      </c>
      <c r="M20" s="23" t="n">
        <v>10189422</v>
      </c>
    </row>
    <row r="21" s="10" customFormat="true" ht="15" hidden="false" customHeight="false" outlineLevel="0" collapsed="false">
      <c r="A21" s="22" t="s">
        <v>51</v>
      </c>
      <c r="B21" s="23" t="n">
        <v>11124</v>
      </c>
      <c r="C21" s="23" t="n">
        <v>50</v>
      </c>
      <c r="D21" s="23" t="n">
        <v>537.030817733266</v>
      </c>
      <c r="E21" s="23" t="n">
        <v>383.712442491487</v>
      </c>
      <c r="F21" s="23" t="n">
        <v>43</v>
      </c>
      <c r="G21" s="23" t="n">
        <v>462</v>
      </c>
      <c r="H21" s="23" t="n">
        <v>44</v>
      </c>
      <c r="I21" s="23" t="n">
        <v>476.52</v>
      </c>
      <c r="J21" s="24" t="n">
        <v>0.0277882429029002</v>
      </c>
      <c r="K21" s="23" t="n">
        <v>346102</v>
      </c>
      <c r="L21" s="23" t="n">
        <v>8972998</v>
      </c>
      <c r="M21" s="23" t="n">
        <v>9319100</v>
      </c>
    </row>
    <row r="22" s="10" customFormat="true" ht="15" hidden="false" customHeight="false" outlineLevel="0" collapsed="false">
      <c r="A22" s="22" t="s">
        <v>52</v>
      </c>
      <c r="B22" s="23" t="n">
        <v>15724</v>
      </c>
      <c r="C22" s="23" t="n">
        <v>61</v>
      </c>
      <c r="D22" s="23" t="n">
        <v>888.728707962565</v>
      </c>
      <c r="E22" s="23" t="n">
        <v>659.784802396598</v>
      </c>
      <c r="F22" s="23" t="n">
        <v>88</v>
      </c>
      <c r="G22" s="23" t="n">
        <v>488</v>
      </c>
      <c r="H22" s="23" t="n">
        <v>71</v>
      </c>
      <c r="I22" s="23" t="n">
        <v>511.43</v>
      </c>
      <c r="J22" s="24" t="n">
        <v>0.0167418597736513</v>
      </c>
      <c r="K22" s="23" t="n">
        <v>208519</v>
      </c>
      <c r="L22" s="23" t="n">
        <v>4293200</v>
      </c>
      <c r="M22" s="23" t="n">
        <v>4501719</v>
      </c>
    </row>
    <row r="23" s="10" customFormat="true" ht="15" hidden="false" customHeight="false" outlineLevel="0" collapsed="false">
      <c r="A23" s="22" t="s">
        <v>53</v>
      </c>
      <c r="B23" s="23" t="n">
        <v>8044</v>
      </c>
      <c r="C23" s="23" t="n">
        <v>64</v>
      </c>
      <c r="D23" s="23" t="n">
        <v>394.483569618512</v>
      </c>
      <c r="E23" s="23" t="n">
        <v>275.338990314837</v>
      </c>
      <c r="F23" s="23" t="n">
        <v>16</v>
      </c>
      <c r="G23" s="23" t="n">
        <v>352</v>
      </c>
      <c r="H23" s="23" t="n">
        <v>6</v>
      </c>
      <c r="I23" s="23" t="n">
        <v>353.98</v>
      </c>
      <c r="J23" s="24" t="n">
        <v>0.0248617178652751</v>
      </c>
      <c r="K23" s="23" t="n">
        <v>309652</v>
      </c>
      <c r="L23" s="23" t="n">
        <v>4221739</v>
      </c>
      <c r="M23" s="23" t="n">
        <v>4531391</v>
      </c>
    </row>
    <row r="24" s="10" customFormat="true" ht="15" hidden="false" customHeight="false" outlineLevel="0" collapsed="false">
      <c r="A24" s="22" t="s">
        <v>54</v>
      </c>
      <c r="B24" s="23" t="n">
        <v>7606</v>
      </c>
      <c r="C24" s="23" t="n">
        <v>45</v>
      </c>
      <c r="D24" s="23" t="n">
        <v>299.060417843027</v>
      </c>
      <c r="E24" s="23" t="n">
        <v>184.287690570299</v>
      </c>
      <c r="F24" s="23" t="n">
        <v>17</v>
      </c>
      <c r="G24" s="23" t="n">
        <v>224</v>
      </c>
      <c r="H24" s="23" t="n">
        <v>25</v>
      </c>
      <c r="I24" s="23" t="n">
        <v>232.25</v>
      </c>
      <c r="J24" s="24" t="n">
        <v>0.0246866475563216</v>
      </c>
      <c r="K24" s="23" t="n">
        <v>307471</v>
      </c>
      <c r="L24" s="23" t="n">
        <v>4472577</v>
      </c>
      <c r="M24" s="23" t="n">
        <v>4780048</v>
      </c>
    </row>
    <row r="25" s="10" customFormat="true" ht="15" hidden="false" customHeight="false" outlineLevel="0" collapsed="false">
      <c r="A25" s="22" t="s">
        <v>55</v>
      </c>
      <c r="B25" s="23" t="n">
        <v>11885</v>
      </c>
      <c r="C25" s="23" t="n">
        <v>53</v>
      </c>
      <c r="D25" s="23" t="n">
        <v>490.355712346859</v>
      </c>
      <c r="E25" s="23" t="n">
        <v>450.474264111145</v>
      </c>
      <c r="F25" s="23" t="n">
        <v>51</v>
      </c>
      <c r="G25" s="23" t="n">
        <v>318</v>
      </c>
      <c r="H25" s="23" t="n">
        <v>36</v>
      </c>
      <c r="I25" s="23" t="n">
        <v>329.88</v>
      </c>
      <c r="J25" s="24" t="n">
        <v>0.0591299546882249</v>
      </c>
      <c r="K25" s="23" t="n">
        <v>736461</v>
      </c>
      <c r="L25" s="23" t="n">
        <v>7433767</v>
      </c>
      <c r="M25" s="23" t="n">
        <v>8170228</v>
      </c>
    </row>
    <row r="26" s="10" customFormat="true" ht="15" hidden="false" customHeight="false" outlineLevel="0" collapsed="false">
      <c r="A26" s="22" t="s">
        <v>56</v>
      </c>
      <c r="B26" s="23" t="n">
        <v>10235</v>
      </c>
      <c r="C26" s="23" t="n">
        <v>49</v>
      </c>
      <c r="D26" s="23" t="n">
        <v>503.385261121857</v>
      </c>
      <c r="E26" s="23" t="n">
        <v>373.85412475822</v>
      </c>
      <c r="F26" s="23" t="n">
        <v>94</v>
      </c>
      <c r="G26" s="23" t="n">
        <v>672</v>
      </c>
      <c r="H26" s="23" t="n">
        <v>65</v>
      </c>
      <c r="I26" s="23" t="n">
        <v>693.45</v>
      </c>
      <c r="J26" s="24" t="n">
        <v>0.0954291319037487</v>
      </c>
      <c r="K26" s="23" t="n">
        <v>1188566</v>
      </c>
      <c r="L26" s="23" t="n">
        <v>14252778</v>
      </c>
      <c r="M26" s="23" t="n">
        <v>15441344</v>
      </c>
    </row>
    <row r="27" s="10" customFormat="true" ht="15" hidden="false" customHeight="false" outlineLevel="0" collapsed="false">
      <c r="A27" s="22" t="s">
        <v>57</v>
      </c>
      <c r="B27" s="23" t="n">
        <v>4273</v>
      </c>
      <c r="C27" s="23" t="n">
        <v>67</v>
      </c>
      <c r="D27" s="23" t="n">
        <v>274.442713637261</v>
      </c>
      <c r="E27" s="23" t="n">
        <v>158.558238005976</v>
      </c>
      <c r="F27" s="23" t="n">
        <v>19</v>
      </c>
      <c r="G27" s="23" t="n">
        <v>132</v>
      </c>
      <c r="H27" s="23" t="n">
        <v>11</v>
      </c>
      <c r="I27" s="23" t="n">
        <v>135.63</v>
      </c>
      <c r="J27" s="24" t="n">
        <v>0.00563155351842722</v>
      </c>
      <c r="K27" s="23" t="n">
        <v>70141</v>
      </c>
      <c r="L27" s="23" t="n">
        <v>2400724</v>
      </c>
      <c r="M27" s="23" t="n">
        <v>2470865</v>
      </c>
    </row>
    <row r="28" s="10" customFormat="true" ht="15" hidden="false" customHeight="false" outlineLevel="0" collapsed="false">
      <c r="A28" s="22" t="s">
        <v>58</v>
      </c>
      <c r="B28" s="23" t="n">
        <v>10571</v>
      </c>
      <c r="C28" s="23" t="n">
        <v>55</v>
      </c>
      <c r="D28" s="23" t="n">
        <v>612.64262962333</v>
      </c>
      <c r="E28" s="23" t="n">
        <v>561.028993259693</v>
      </c>
      <c r="F28" s="23" t="n">
        <v>98</v>
      </c>
      <c r="G28" s="23" t="n">
        <v>397</v>
      </c>
      <c r="H28" s="23" t="n">
        <v>56</v>
      </c>
      <c r="I28" s="23" t="n">
        <v>415.48</v>
      </c>
      <c r="J28" s="24" t="n">
        <v>0.0606379082513207</v>
      </c>
      <c r="K28" s="23" t="n">
        <v>755243</v>
      </c>
      <c r="L28" s="23" t="n">
        <v>16179520</v>
      </c>
      <c r="M28" s="23" t="n">
        <v>16934763</v>
      </c>
    </row>
    <row r="29" s="10" customFormat="true" ht="15" hidden="false" customHeight="false" outlineLevel="0" collapsed="false">
      <c r="A29" s="22" t="s">
        <v>59</v>
      </c>
      <c r="B29" s="23" t="n">
        <v>7342</v>
      </c>
      <c r="C29" s="23" t="n">
        <v>66</v>
      </c>
      <c r="D29" s="23" t="n">
        <v>382.097272727273</v>
      </c>
      <c r="E29" s="23" t="n">
        <v>211.62</v>
      </c>
      <c r="F29" s="23" t="n">
        <v>10</v>
      </c>
      <c r="G29" s="23" t="n">
        <v>160</v>
      </c>
      <c r="H29" s="23" t="n">
        <v>20</v>
      </c>
      <c r="I29" s="23" t="n">
        <v>166.6</v>
      </c>
      <c r="J29" s="24" t="n">
        <v>0.00508143167124384</v>
      </c>
      <c r="K29" s="23" t="n">
        <v>63289</v>
      </c>
      <c r="L29" s="23" t="n">
        <v>1839299</v>
      </c>
      <c r="M29" s="23" t="n">
        <v>1902588</v>
      </c>
    </row>
    <row r="30" s="10" customFormat="true" ht="15" hidden="false" customHeight="false" outlineLevel="0" collapsed="false">
      <c r="A30" s="22" t="s">
        <v>60</v>
      </c>
      <c r="B30" s="23" t="n">
        <v>9171</v>
      </c>
      <c r="C30" s="23" t="n">
        <v>70</v>
      </c>
      <c r="D30" s="23" t="n">
        <v>334.704545454545</v>
      </c>
      <c r="E30" s="23" t="n">
        <v>293.886363636364</v>
      </c>
      <c r="F30" s="23" t="n">
        <v>40</v>
      </c>
      <c r="G30" s="23" t="n">
        <v>322</v>
      </c>
      <c r="H30" s="23" t="n">
        <v>59</v>
      </c>
      <c r="I30" s="23" t="n">
        <v>341.47</v>
      </c>
      <c r="J30" s="24" t="n">
        <v>0.0783335890338994</v>
      </c>
      <c r="K30" s="23" t="n">
        <v>975642</v>
      </c>
      <c r="L30" s="23" t="n">
        <v>10885701</v>
      </c>
      <c r="M30" s="23" t="n">
        <v>11861343</v>
      </c>
    </row>
    <row r="31" s="10" customFormat="true" ht="15" hidden="false" customHeight="false" outlineLevel="0" collapsed="false">
      <c r="A31" s="22" t="s">
        <v>61</v>
      </c>
      <c r="B31" s="23" t="n">
        <v>12942</v>
      </c>
      <c r="C31" s="23" t="n">
        <v>124</v>
      </c>
      <c r="D31" s="23" t="n">
        <v>434.114644878931</v>
      </c>
      <c r="E31" s="23" t="n">
        <v>279.841917606203</v>
      </c>
      <c r="F31" s="23" t="n">
        <v>11</v>
      </c>
      <c r="G31" s="23" t="n">
        <v>100</v>
      </c>
      <c r="H31" s="23" t="n">
        <v>25</v>
      </c>
      <c r="I31" s="23" t="n">
        <v>108.25</v>
      </c>
      <c r="J31" s="24" t="n">
        <v>0.0253087144635823</v>
      </c>
      <c r="K31" s="23" t="n">
        <v>315219</v>
      </c>
      <c r="L31" s="23" t="n">
        <v>2525570</v>
      </c>
      <c r="M31" s="23" t="n">
        <v>2840789</v>
      </c>
    </row>
    <row r="32" s="10" customFormat="true" ht="15" hidden="false" customHeight="false" outlineLevel="0" collapsed="false">
      <c r="A32" s="22" t="s">
        <v>62</v>
      </c>
      <c r="B32" s="23" t="n">
        <v>4806</v>
      </c>
      <c r="C32" s="23" t="n">
        <v>22</v>
      </c>
      <c r="D32" s="23" t="n">
        <v>286.054160270094</v>
      </c>
      <c r="E32" s="23" t="n">
        <v>222.921887542821</v>
      </c>
      <c r="F32" s="23" t="n">
        <v>4</v>
      </c>
      <c r="G32" s="23" t="n">
        <v>52</v>
      </c>
      <c r="H32" s="23" t="n">
        <v>15</v>
      </c>
      <c r="I32" s="23" t="n">
        <v>56.95</v>
      </c>
      <c r="J32" s="24" t="n">
        <v>0.0121989359280553</v>
      </c>
      <c r="K32" s="23" t="n">
        <v>151937</v>
      </c>
      <c r="L32" s="23" t="n">
        <v>4149446</v>
      </c>
      <c r="M32" s="23" t="n">
        <v>4301383</v>
      </c>
    </row>
    <row r="33" s="10" customFormat="true" ht="15" hidden="false" customHeight="false" outlineLevel="0" collapsed="false">
      <c r="A33" s="22" t="s">
        <v>63</v>
      </c>
      <c r="B33" s="23" t="n">
        <v>7613</v>
      </c>
      <c r="C33" s="23" t="n">
        <v>72</v>
      </c>
      <c r="D33" s="23" t="n">
        <v>379.302169188803</v>
      </c>
      <c r="E33" s="23" t="n">
        <v>304.384514379844</v>
      </c>
      <c r="F33" s="23" t="n">
        <v>24</v>
      </c>
      <c r="G33" s="23" t="n">
        <v>86</v>
      </c>
      <c r="H33" s="23" t="n">
        <v>34</v>
      </c>
      <c r="I33" s="23" t="n">
        <v>97.22</v>
      </c>
      <c r="J33" s="24" t="n">
        <v>0.0190028320390738</v>
      </c>
      <c r="K33" s="23" t="n">
        <v>236680</v>
      </c>
      <c r="L33" s="23" t="n">
        <v>3319971</v>
      </c>
      <c r="M33" s="23" t="n">
        <v>3556651</v>
      </c>
    </row>
    <row r="34" s="10" customFormat="true" ht="15" hidden="false" customHeight="false" outlineLevel="0" collapsed="false">
      <c r="A34" s="22" t="s">
        <v>64</v>
      </c>
      <c r="B34" s="23" t="n">
        <v>8590</v>
      </c>
      <c r="C34" s="23" t="n">
        <v>41</v>
      </c>
      <c r="D34" s="23" t="n">
        <v>377.500758957355</v>
      </c>
      <c r="E34" s="23" t="n">
        <v>263.0253044119</v>
      </c>
      <c r="F34" s="23" t="n">
        <v>15</v>
      </c>
      <c r="G34" s="23" t="n">
        <v>115</v>
      </c>
      <c r="H34" s="23" t="n">
        <v>9</v>
      </c>
      <c r="I34" s="23" t="n">
        <v>117.97</v>
      </c>
      <c r="J34" s="24" t="n">
        <v>0.0115269155247134</v>
      </c>
      <c r="K34" s="23" t="n">
        <v>143567</v>
      </c>
      <c r="L34" s="23" t="n">
        <v>4489946</v>
      </c>
      <c r="M34" s="23" t="n">
        <v>4633513</v>
      </c>
    </row>
    <row r="35" s="10" customFormat="true" ht="15" hidden="false" customHeight="false" outlineLevel="0" collapsed="false">
      <c r="A35" s="22" t="s">
        <v>65</v>
      </c>
      <c r="B35" s="23" t="n">
        <v>9657</v>
      </c>
      <c r="C35" s="23" t="n">
        <v>112</v>
      </c>
      <c r="D35" s="23" t="n">
        <v>443.271635283223</v>
      </c>
      <c r="E35" s="23" t="n">
        <v>326.195857771261</v>
      </c>
      <c r="F35" s="23" t="n">
        <v>24</v>
      </c>
      <c r="G35" s="23" t="n">
        <v>162</v>
      </c>
      <c r="H35" s="23" t="n">
        <v>15</v>
      </c>
      <c r="I35" s="23" t="n">
        <v>166.95</v>
      </c>
      <c r="J35" s="24" t="n">
        <v>0.0133333799143179</v>
      </c>
      <c r="K35" s="23" t="n">
        <v>166067</v>
      </c>
      <c r="L35" s="23" t="n">
        <v>2634773</v>
      </c>
      <c r="M35" s="23" t="n">
        <v>2800840</v>
      </c>
    </row>
    <row r="36" s="10" customFormat="true" ht="15" hidden="false" customHeight="false" outlineLevel="0" collapsed="false">
      <c r="A36" s="22" t="s">
        <v>66</v>
      </c>
      <c r="B36" s="23" t="n">
        <v>8924</v>
      </c>
      <c r="C36" s="23" t="n">
        <v>39</v>
      </c>
      <c r="D36" s="23" t="n">
        <v>483.698799029917</v>
      </c>
      <c r="E36" s="23" t="n">
        <v>312.615423788138</v>
      </c>
      <c r="F36" s="23" t="n">
        <v>29</v>
      </c>
      <c r="G36" s="23" t="n">
        <v>265</v>
      </c>
      <c r="H36" s="23" t="n">
        <v>48</v>
      </c>
      <c r="I36" s="23" t="n">
        <v>280.84</v>
      </c>
      <c r="J36" s="24" t="n">
        <v>0.00926870905300112</v>
      </c>
      <c r="K36" s="23" t="n">
        <v>115441</v>
      </c>
      <c r="L36" s="23" t="n">
        <v>2573141</v>
      </c>
      <c r="M36" s="23" t="n">
        <v>2688582</v>
      </c>
    </row>
    <row r="37" s="10" customFormat="true" ht="15" hidden="false" customHeight="false" outlineLevel="0" collapsed="false">
      <c r="A37" s="22" t="s">
        <v>67</v>
      </c>
      <c r="B37" s="23" t="n">
        <v>11232</v>
      </c>
      <c r="C37" s="23" t="n">
        <v>55</v>
      </c>
      <c r="D37" s="23" t="n">
        <v>538.398574861681</v>
      </c>
      <c r="E37" s="23" t="n">
        <v>375.766432695337</v>
      </c>
      <c r="F37" s="23" t="n">
        <v>33</v>
      </c>
      <c r="G37" s="23" t="n">
        <v>177</v>
      </c>
      <c r="H37" s="23" t="n">
        <v>29</v>
      </c>
      <c r="I37" s="23" t="n">
        <v>186.57</v>
      </c>
      <c r="J37" s="24" t="n">
        <v>0.0100423886722709</v>
      </c>
      <c r="K37" s="23" t="n">
        <v>125078</v>
      </c>
      <c r="L37" s="23" t="n">
        <v>2145222</v>
      </c>
      <c r="M37" s="23" t="n">
        <v>2270300</v>
      </c>
    </row>
    <row r="38" s="10" customFormat="true" ht="15" hidden="false" customHeight="false" outlineLevel="0" collapsed="false">
      <c r="A38" s="22" t="s">
        <v>68</v>
      </c>
      <c r="B38" s="23" t="n">
        <v>14215</v>
      </c>
      <c r="C38" s="23" t="n">
        <v>97</v>
      </c>
      <c r="D38" s="23" t="n">
        <v>586.868751929593</v>
      </c>
      <c r="E38" s="23" t="n">
        <v>368.615184635293</v>
      </c>
      <c r="F38" s="23" t="n">
        <v>38</v>
      </c>
      <c r="G38" s="23" t="n">
        <v>299</v>
      </c>
      <c r="H38" s="23" t="n">
        <v>51</v>
      </c>
      <c r="I38" s="23" t="n">
        <v>315.83</v>
      </c>
      <c r="J38" s="24" t="n">
        <v>0.0152565056061683</v>
      </c>
      <c r="K38" s="23" t="n">
        <v>190019</v>
      </c>
      <c r="L38" s="23" t="n">
        <v>1818502</v>
      </c>
      <c r="M38" s="23" t="n">
        <v>2008521</v>
      </c>
    </row>
    <row r="39" s="10" customFormat="true" ht="15" hidden="false" customHeight="false" outlineLevel="0" collapsed="false">
      <c r="A39" s="22" t="s">
        <v>69</v>
      </c>
      <c r="B39" s="23" t="n">
        <v>2280</v>
      </c>
      <c r="C39" s="23" t="n">
        <v>24</v>
      </c>
      <c r="D39" s="23" t="n">
        <v>142.591557059961</v>
      </c>
      <c r="E39" s="23" t="n">
        <v>106.364284332689</v>
      </c>
      <c r="F39" s="23" t="n">
        <v>22</v>
      </c>
      <c r="G39" s="23" t="n">
        <v>112</v>
      </c>
      <c r="H39" s="23" t="n">
        <v>7</v>
      </c>
      <c r="I39" s="23" t="n">
        <v>114.31</v>
      </c>
      <c r="J39" s="24" t="n">
        <v>0.0329836787319878</v>
      </c>
      <c r="K39" s="23" t="n">
        <v>410810</v>
      </c>
      <c r="L39" s="23" t="n">
        <v>4048143</v>
      </c>
      <c r="M39" s="23" t="n">
        <v>4458953</v>
      </c>
    </row>
    <row r="40" s="10" customFormat="true" ht="15" hidden="false" customHeight="false" outlineLevel="0" collapsed="false">
      <c r="A40" s="25" t="s">
        <v>70</v>
      </c>
      <c r="B40" s="26" t="n">
        <v>290</v>
      </c>
      <c r="C40" s="26" t="n">
        <v>6</v>
      </c>
      <c r="D40" s="26" t="n">
        <v>53.9255611265045</v>
      </c>
      <c r="E40" s="26" t="n">
        <v>38.6073793083227</v>
      </c>
      <c r="F40" s="26" t="n">
        <v>3</v>
      </c>
      <c r="G40" s="26" t="n">
        <v>28</v>
      </c>
      <c r="H40" s="26" t="n">
        <v>2</v>
      </c>
      <c r="I40" s="26" t="n">
        <v>28.66</v>
      </c>
      <c r="J40" s="27" t="n">
        <v>0.00851078795931726</v>
      </c>
      <c r="K40" s="26" t="n">
        <v>106002</v>
      </c>
      <c r="L40" s="26" t="n">
        <v>3321020</v>
      </c>
      <c r="M40" s="26" t="n">
        <v>3427022</v>
      </c>
    </row>
    <row r="41" s="10" customFormat="true" ht="15" hidden="false" customHeight="false" outlineLevel="0" collapsed="false">
      <c r="A41" s="28" t="s">
        <v>71</v>
      </c>
      <c r="B41" s="29" t="n">
        <f aca="false">SUM(B14:B40)</f>
        <v>334663</v>
      </c>
      <c r="C41" s="29" t="n">
        <f aca="false">SUM(C14:C40)</f>
        <v>1769</v>
      </c>
      <c r="D41" s="29" t="n">
        <f aca="false">SUM(D14:D40)</f>
        <v>17881.8184090909</v>
      </c>
      <c r="E41" s="29" t="n">
        <f aca="false">SUM(E14:E40)</f>
        <v>13167.7319153735</v>
      </c>
      <c r="F41" s="29" t="n">
        <f aca="false">SUM(F14:F40)</f>
        <v>2521</v>
      </c>
      <c r="G41" s="29" t="n">
        <f aca="false">SUM(G14:G40)</f>
        <v>14117</v>
      </c>
      <c r="H41" s="29" t="n">
        <f aca="false">SUM(H14:H40)</f>
        <v>1596</v>
      </c>
      <c r="I41" s="29" t="n">
        <f aca="false">SUM(I14:I40)</f>
        <v>14643.68</v>
      </c>
      <c r="J41" s="29" t="n">
        <f aca="false">SUM(J14:J40)</f>
        <v>1</v>
      </c>
      <c r="K41" s="29" t="n">
        <f aca="false">SUM(K14:K40)</f>
        <v>12454962</v>
      </c>
      <c r="L41" s="29" t="n">
        <f aca="false">SUM(L14:L40)</f>
        <v>236644286</v>
      </c>
      <c r="M41" s="29" t="n">
        <f aca="false">SUM(M14:M40)</f>
        <v>249099248</v>
      </c>
    </row>
    <row r="42" s="10" customFormat="true" ht="15" hidden="false" customHeight="false" outlineLevel="0" collapsed="false">
      <c r="A42" s="30" t="s">
        <v>72</v>
      </c>
    </row>
    <row r="43" s="10" customFormat="true" ht="15" hidden="false" customHeight="false" outlineLevel="0" collapsed="false">
      <c r="A43" s="30" t="s">
        <v>73</v>
      </c>
    </row>
    <row r="44" s="10" customFormat="true" ht="15" hidden="false" customHeight="false" outlineLevel="0" collapsed="false"/>
    <row r="45" s="10" customFormat="true" ht="15" hidden="false" customHeight="false" outlineLevel="0" collapsed="false">
      <c r="A45" s="14" t="str">
        <f aca="false">"Tabla " &amp; TEXT((ROW()+25) / 35, "0")</f>
        <v>Tabla 2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  <c r="L45" s="15"/>
      <c r="M45" s="15"/>
    </row>
    <row r="46" s="10" customFormat="true" ht="15" hidden="false" customHeight="false" outlineLevel="0" collapsed="false">
      <c r="A46" s="15" t="s">
        <v>74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="10" customFormat="true" ht="12.8" hidden="false" customHeight="true" outlineLevel="0" collapsed="false">
      <c r="A47" s="16" t="s">
        <v>30</v>
      </c>
      <c r="B47" s="17" t="s">
        <v>31</v>
      </c>
      <c r="C47" s="17"/>
      <c r="D47" s="17"/>
      <c r="E47" s="17"/>
      <c r="F47" s="17"/>
      <c r="G47" s="17"/>
      <c r="H47" s="17"/>
      <c r="I47" s="17"/>
      <c r="J47" s="16" t="s">
        <v>32</v>
      </c>
      <c r="K47" s="16" t="s">
        <v>33</v>
      </c>
      <c r="L47" s="16" t="s">
        <v>34</v>
      </c>
      <c r="M47" s="16" t="s">
        <v>35</v>
      </c>
    </row>
    <row r="48" s="10" customFormat="true" ht="28.3" hidden="false" customHeight="false" outlineLevel="0" collapsed="false">
      <c r="A48" s="16"/>
      <c r="B48" s="18" t="s">
        <v>75</v>
      </c>
      <c r="C48" s="18" t="s">
        <v>76</v>
      </c>
      <c r="D48" s="18" t="s">
        <v>77</v>
      </c>
      <c r="E48" s="18" t="s">
        <v>78</v>
      </c>
      <c r="F48" s="18" t="s">
        <v>79</v>
      </c>
      <c r="G48" s="18" t="s">
        <v>80</v>
      </c>
      <c r="H48" s="18" t="s">
        <v>81</v>
      </c>
      <c r="I48" s="16" t="s">
        <v>43</v>
      </c>
      <c r="J48" s="16"/>
      <c r="K48" s="16"/>
      <c r="L48" s="16"/>
      <c r="M48" s="16"/>
    </row>
    <row r="49" s="10" customFormat="true" ht="15" hidden="false" customHeight="false" outlineLevel="0" collapsed="false">
      <c r="A49" s="19" t="s">
        <v>44</v>
      </c>
      <c r="B49" s="31" t="n">
        <v>32434</v>
      </c>
      <c r="C49" s="31" t="n">
        <v>78</v>
      </c>
      <c r="D49" s="31" t="n">
        <v>2346.14576479301</v>
      </c>
      <c r="E49" s="31" t="n">
        <v>1665.73769585944</v>
      </c>
      <c r="F49" s="31" t="n">
        <v>830.5</v>
      </c>
      <c r="G49" s="31" t="n">
        <v>2432</v>
      </c>
      <c r="H49" s="31" t="n">
        <v>290</v>
      </c>
      <c r="I49" s="31" t="n">
        <v>2527.7</v>
      </c>
      <c r="J49" s="21" t="n">
        <v>0.083019125522997</v>
      </c>
      <c r="K49" s="31" t="n">
        <v>1011247</v>
      </c>
      <c r="L49" s="31" t="n">
        <v>39071470</v>
      </c>
      <c r="M49" s="31" t="n">
        <f aca="false">+K49+L49</f>
        <v>40082717</v>
      </c>
    </row>
    <row r="50" s="10" customFormat="true" ht="15" hidden="false" customHeight="false" outlineLevel="0" collapsed="false">
      <c r="A50" s="22" t="s">
        <v>45</v>
      </c>
      <c r="B50" s="32" t="n">
        <v>26579</v>
      </c>
      <c r="C50" s="32" t="n">
        <v>79</v>
      </c>
      <c r="D50" s="32" t="n">
        <v>2252.28195587828</v>
      </c>
      <c r="E50" s="32" t="n">
        <v>1588.93650133282</v>
      </c>
      <c r="F50" s="32" t="n">
        <v>768</v>
      </c>
      <c r="G50" s="32" t="n">
        <v>2216</v>
      </c>
      <c r="H50" s="32" t="n">
        <v>183</v>
      </c>
      <c r="I50" s="32" t="n">
        <v>2276.39</v>
      </c>
      <c r="J50" s="24" t="n">
        <v>0.0717670014895331</v>
      </c>
      <c r="K50" s="32" t="n">
        <v>874186</v>
      </c>
      <c r="L50" s="32" t="n">
        <v>25877573</v>
      </c>
      <c r="M50" s="32" t="n">
        <f aca="false">+K50+L50</f>
        <v>26751759</v>
      </c>
    </row>
    <row r="51" s="10" customFormat="true" ht="15" hidden="false" customHeight="false" outlineLevel="0" collapsed="false">
      <c r="A51" s="22" t="s">
        <v>46</v>
      </c>
      <c r="B51" s="32" t="n">
        <v>25023</v>
      </c>
      <c r="C51" s="32" t="n">
        <v>97</v>
      </c>
      <c r="D51" s="32" t="n">
        <v>1474.37764661018</v>
      </c>
      <c r="E51" s="32" t="n">
        <v>1208.6156653999</v>
      </c>
      <c r="F51" s="32" t="n">
        <v>418</v>
      </c>
      <c r="G51" s="32" t="n">
        <v>1122</v>
      </c>
      <c r="H51" s="32" t="n">
        <v>83</v>
      </c>
      <c r="I51" s="32" t="n">
        <v>1149.39</v>
      </c>
      <c r="J51" s="24" t="n">
        <v>0.0529896079185315</v>
      </c>
      <c r="K51" s="32" t="n">
        <v>645461</v>
      </c>
      <c r="L51" s="32" t="n">
        <v>16081736</v>
      </c>
      <c r="M51" s="32" t="n">
        <f aca="false">+K51+L51</f>
        <v>16727197</v>
      </c>
    </row>
    <row r="52" s="10" customFormat="true" ht="15" hidden="false" customHeight="false" outlineLevel="0" collapsed="false">
      <c r="A52" s="22" t="s">
        <v>47</v>
      </c>
      <c r="B52" s="32" t="n">
        <v>15411</v>
      </c>
      <c r="C52" s="32" t="n">
        <v>59</v>
      </c>
      <c r="D52" s="32" t="n">
        <v>658.482848130661</v>
      </c>
      <c r="E52" s="32" t="n">
        <v>564.917890039107</v>
      </c>
      <c r="F52" s="32" t="n">
        <v>206</v>
      </c>
      <c r="G52" s="32" t="n">
        <v>621</v>
      </c>
      <c r="H52" s="32" t="n">
        <v>63</v>
      </c>
      <c r="I52" s="32" t="n">
        <v>641.79</v>
      </c>
      <c r="J52" s="24" t="n">
        <v>0.0883722007042019</v>
      </c>
      <c r="K52" s="32" t="n">
        <v>1076452</v>
      </c>
      <c r="L52" s="32" t="n">
        <v>14667077</v>
      </c>
      <c r="M52" s="32" t="n">
        <f aca="false">+K52+L52</f>
        <v>15743529</v>
      </c>
    </row>
    <row r="53" s="10" customFormat="true" ht="15" hidden="false" customHeight="false" outlineLevel="0" collapsed="false">
      <c r="A53" s="22" t="s">
        <v>48</v>
      </c>
      <c r="B53" s="32" t="n">
        <v>18275</v>
      </c>
      <c r="C53" s="32" t="n">
        <v>110</v>
      </c>
      <c r="D53" s="32" t="n">
        <v>748.605566680802</v>
      </c>
      <c r="E53" s="32" t="n">
        <v>524.796362135348</v>
      </c>
      <c r="F53" s="32" t="n">
        <v>169</v>
      </c>
      <c r="G53" s="32" t="n">
        <v>533</v>
      </c>
      <c r="H53" s="32" t="n">
        <v>5</v>
      </c>
      <c r="I53" s="32" t="n">
        <v>534.65</v>
      </c>
      <c r="J53" s="24" t="n">
        <v>0.0375872432338738</v>
      </c>
      <c r="K53" s="32" t="n">
        <v>457846</v>
      </c>
      <c r="L53" s="32" t="n">
        <v>12567996</v>
      </c>
      <c r="M53" s="32" t="n">
        <f aca="false">+K53+L53</f>
        <v>13025842</v>
      </c>
    </row>
    <row r="54" s="10" customFormat="true" ht="15" hidden="false" customHeight="false" outlineLevel="0" collapsed="false">
      <c r="A54" s="22" t="s">
        <v>49</v>
      </c>
      <c r="B54" s="32" t="n">
        <v>21848</v>
      </c>
      <c r="C54" s="32" t="n">
        <v>100</v>
      </c>
      <c r="D54" s="32" t="n">
        <v>1082.89178310075</v>
      </c>
      <c r="E54" s="32" t="n">
        <v>706.970850251791</v>
      </c>
      <c r="F54" s="32" t="n">
        <v>226</v>
      </c>
      <c r="G54" s="32" t="n">
        <v>618</v>
      </c>
      <c r="H54" s="32" t="n">
        <v>40</v>
      </c>
      <c r="I54" s="32" t="n">
        <v>631.2</v>
      </c>
      <c r="J54" s="24" t="n">
        <v>0.0209205740870664</v>
      </c>
      <c r="K54" s="32" t="n">
        <v>254831</v>
      </c>
      <c r="L54" s="32" t="n">
        <v>11977246</v>
      </c>
      <c r="M54" s="32" t="n">
        <f aca="false">+K54+L54</f>
        <v>12232077</v>
      </c>
    </row>
    <row r="55" s="10" customFormat="true" ht="15" hidden="false" customHeight="false" outlineLevel="0" collapsed="false">
      <c r="A55" s="22" t="s">
        <v>50</v>
      </c>
      <c r="B55" s="32" t="n">
        <v>15313</v>
      </c>
      <c r="C55" s="32" t="n">
        <v>73</v>
      </c>
      <c r="D55" s="32" t="n">
        <v>889.528120219471</v>
      </c>
      <c r="E55" s="32" t="n">
        <v>688.759938401289</v>
      </c>
      <c r="F55" s="32" t="n">
        <v>186</v>
      </c>
      <c r="G55" s="32" t="n">
        <v>669</v>
      </c>
      <c r="H55" s="32" t="n">
        <v>45</v>
      </c>
      <c r="I55" s="32" t="n">
        <v>683.85</v>
      </c>
      <c r="J55" s="24" t="n">
        <v>0.0359114919030408</v>
      </c>
      <c r="K55" s="32" t="n">
        <v>437434</v>
      </c>
      <c r="L55" s="32" t="n">
        <v>9516238</v>
      </c>
      <c r="M55" s="32" t="n">
        <f aca="false">+K55+L55</f>
        <v>9953672</v>
      </c>
    </row>
    <row r="56" s="10" customFormat="true" ht="15" hidden="false" customHeight="false" outlineLevel="0" collapsed="false">
      <c r="A56" s="22" t="s">
        <v>51</v>
      </c>
      <c r="B56" s="32" t="n">
        <v>10837</v>
      </c>
      <c r="C56" s="32" t="n">
        <v>51</v>
      </c>
      <c r="D56" s="32" t="n">
        <v>652.010401961088</v>
      </c>
      <c r="E56" s="32" t="n">
        <v>383.132730920712</v>
      </c>
      <c r="F56" s="32" t="n">
        <v>79</v>
      </c>
      <c r="G56" s="32" t="n">
        <v>377</v>
      </c>
      <c r="H56" s="32" t="n">
        <v>49</v>
      </c>
      <c r="I56" s="32" t="n">
        <v>393.17</v>
      </c>
      <c r="J56" s="24" t="n">
        <v>0.0118116263520308</v>
      </c>
      <c r="K56" s="32" t="n">
        <v>143876</v>
      </c>
      <c r="L56" s="32" t="n">
        <v>9093543</v>
      </c>
      <c r="M56" s="32" t="n">
        <f aca="false">+K56+L56</f>
        <v>9237419</v>
      </c>
    </row>
    <row r="57" s="10" customFormat="true" ht="15" hidden="false" customHeight="false" outlineLevel="0" collapsed="false">
      <c r="A57" s="22" t="s">
        <v>52</v>
      </c>
      <c r="B57" s="32" t="n">
        <v>15481</v>
      </c>
      <c r="C57" s="32" t="n">
        <v>62</v>
      </c>
      <c r="D57" s="32" t="n">
        <v>893.040662911584</v>
      </c>
      <c r="E57" s="32" t="n">
        <v>630.77383060246</v>
      </c>
      <c r="F57" s="32" t="n">
        <v>131</v>
      </c>
      <c r="G57" s="32" t="n">
        <v>411</v>
      </c>
      <c r="H57" s="32" t="n">
        <v>46</v>
      </c>
      <c r="I57" s="32" t="n">
        <v>426.18</v>
      </c>
      <c r="J57" s="24" t="n">
        <v>0.0134507398122111</v>
      </c>
      <c r="K57" s="32" t="n">
        <v>163842</v>
      </c>
      <c r="L57" s="32" t="n">
        <v>4255872</v>
      </c>
      <c r="M57" s="32" t="n">
        <f aca="false">+K57+L57</f>
        <v>4419714</v>
      </c>
    </row>
    <row r="58" s="10" customFormat="true" ht="15" hidden="false" customHeight="false" outlineLevel="0" collapsed="false">
      <c r="A58" s="22" t="s">
        <v>53</v>
      </c>
      <c r="B58" s="32" t="n">
        <v>8050</v>
      </c>
      <c r="C58" s="32" t="n">
        <v>69</v>
      </c>
      <c r="D58" s="32" t="n">
        <v>420.67230767277</v>
      </c>
      <c r="E58" s="32" t="n">
        <v>281.567194036406</v>
      </c>
      <c r="F58" s="32" t="n">
        <v>47</v>
      </c>
      <c r="G58" s="32" t="n">
        <v>301</v>
      </c>
      <c r="H58" s="32" t="n">
        <v>11</v>
      </c>
      <c r="I58" s="32" t="n">
        <v>304.63</v>
      </c>
      <c r="J58" s="24" t="n">
        <v>0.0201479908222658</v>
      </c>
      <c r="K58" s="32" t="n">
        <v>245421</v>
      </c>
      <c r="L58" s="32" t="n">
        <v>4100726</v>
      </c>
      <c r="M58" s="32" t="n">
        <f aca="false">+K58+L58</f>
        <v>4346147</v>
      </c>
    </row>
    <row r="59" s="10" customFormat="true" ht="15" hidden="false" customHeight="false" outlineLevel="0" collapsed="false">
      <c r="A59" s="22" t="s">
        <v>54</v>
      </c>
      <c r="B59" s="32" t="n">
        <v>7517</v>
      </c>
      <c r="C59" s="32" t="n">
        <v>45</v>
      </c>
      <c r="D59" s="32" t="n">
        <v>357.634861427233</v>
      </c>
      <c r="E59" s="32" t="n">
        <v>200.814805194805</v>
      </c>
      <c r="F59" s="32" t="n">
        <v>32</v>
      </c>
      <c r="G59" s="32" t="n">
        <v>184</v>
      </c>
      <c r="H59" s="32" t="n">
        <v>14</v>
      </c>
      <c r="I59" s="32" t="n">
        <v>188.62</v>
      </c>
      <c r="J59" s="24" t="n">
        <v>0.0113992406575142</v>
      </c>
      <c r="K59" s="32" t="n">
        <v>138853</v>
      </c>
      <c r="L59" s="32" t="n">
        <v>4465524</v>
      </c>
      <c r="M59" s="32" t="n">
        <f aca="false">+K59+L59</f>
        <v>4604377</v>
      </c>
    </row>
    <row r="60" s="10" customFormat="true" ht="15" hidden="false" customHeight="false" outlineLevel="0" collapsed="false">
      <c r="A60" s="22" t="s">
        <v>55</v>
      </c>
      <c r="B60" s="32" t="n">
        <v>12435</v>
      </c>
      <c r="C60" s="32" t="n">
        <v>55</v>
      </c>
      <c r="D60" s="32" t="n">
        <v>502.380168172182</v>
      </c>
      <c r="E60" s="32" t="n">
        <v>453.034014326028</v>
      </c>
      <c r="F60" s="32" t="n">
        <v>78</v>
      </c>
      <c r="G60" s="32" t="n">
        <v>247</v>
      </c>
      <c r="H60" s="32" t="n">
        <v>25</v>
      </c>
      <c r="I60" s="32" t="n">
        <v>255.25</v>
      </c>
      <c r="J60" s="24" t="n">
        <v>0.0515294744339868</v>
      </c>
      <c r="K60" s="32" t="n">
        <v>627675</v>
      </c>
      <c r="L60" s="32" t="n">
        <v>7025154</v>
      </c>
      <c r="M60" s="32" t="n">
        <f aca="false">+K60+L60</f>
        <v>7652829</v>
      </c>
    </row>
    <row r="61" s="10" customFormat="true" ht="15" hidden="false" customHeight="false" outlineLevel="0" collapsed="false">
      <c r="A61" s="22" t="s">
        <v>56</v>
      </c>
      <c r="B61" s="32" t="n">
        <v>10014</v>
      </c>
      <c r="C61" s="32" t="n">
        <v>53</v>
      </c>
      <c r="D61" s="32" t="n">
        <v>419.935214785215</v>
      </c>
      <c r="E61" s="32" t="n">
        <v>321.576123876124</v>
      </c>
      <c r="F61" s="32" t="n">
        <v>166</v>
      </c>
      <c r="G61" s="32" t="n">
        <v>552</v>
      </c>
      <c r="H61" s="32" t="n">
        <v>58</v>
      </c>
      <c r="I61" s="32" t="n">
        <v>571.14</v>
      </c>
      <c r="J61" s="24" t="n">
        <v>0.136103799556171</v>
      </c>
      <c r="K61" s="32" t="n">
        <v>1657865</v>
      </c>
      <c r="L61" s="32" t="n">
        <v>13014922</v>
      </c>
      <c r="M61" s="32" t="n">
        <f aca="false">+K61+L61</f>
        <v>14672787</v>
      </c>
    </row>
    <row r="62" s="10" customFormat="true" ht="15" hidden="false" customHeight="false" outlineLevel="0" collapsed="false">
      <c r="A62" s="22" t="s">
        <v>57</v>
      </c>
      <c r="B62" s="32" t="n">
        <v>4534</v>
      </c>
      <c r="C62" s="32" t="n">
        <v>74</v>
      </c>
      <c r="D62" s="32" t="n">
        <v>213.045454545455</v>
      </c>
      <c r="E62" s="32" t="n">
        <v>147.5</v>
      </c>
      <c r="F62" s="32" t="n">
        <v>20</v>
      </c>
      <c r="G62" s="32" t="n">
        <v>118</v>
      </c>
      <c r="H62" s="32" t="n">
        <v>12</v>
      </c>
      <c r="I62" s="32" t="n">
        <v>121.96</v>
      </c>
      <c r="J62" s="24" t="n">
        <v>0.0160913350585108</v>
      </c>
      <c r="K62" s="32" t="n">
        <v>196007</v>
      </c>
      <c r="L62" s="32" t="n">
        <v>2275463</v>
      </c>
      <c r="M62" s="32" t="n">
        <f aca="false">+K62+L62</f>
        <v>2471470</v>
      </c>
    </row>
    <row r="63" s="10" customFormat="true" ht="15" hidden="false" customHeight="false" outlineLevel="0" collapsed="false">
      <c r="A63" s="22" t="s">
        <v>58</v>
      </c>
      <c r="B63" s="32" t="n">
        <v>10521</v>
      </c>
      <c r="C63" s="32" t="n">
        <v>57</v>
      </c>
      <c r="D63" s="32" t="n">
        <v>572.827782356404</v>
      </c>
      <c r="E63" s="32" t="n">
        <v>528.236873265495</v>
      </c>
      <c r="F63" s="32" t="n">
        <v>126</v>
      </c>
      <c r="G63" s="32" t="n">
        <v>381</v>
      </c>
      <c r="H63" s="32" t="n">
        <v>45</v>
      </c>
      <c r="I63" s="32" t="n">
        <v>395.85</v>
      </c>
      <c r="J63" s="24" t="n">
        <v>0.0585863536060248</v>
      </c>
      <c r="K63" s="32" t="n">
        <v>713634</v>
      </c>
      <c r="L63" s="32" t="n">
        <v>15942673</v>
      </c>
      <c r="M63" s="32" t="n">
        <f aca="false">+K63+L63</f>
        <v>16656307</v>
      </c>
    </row>
    <row r="64" s="10" customFormat="true" ht="15" hidden="false" customHeight="false" outlineLevel="0" collapsed="false">
      <c r="A64" s="22" t="s">
        <v>59</v>
      </c>
      <c r="B64" s="32" t="n">
        <v>7107</v>
      </c>
      <c r="C64" s="32" t="n">
        <v>71</v>
      </c>
      <c r="D64" s="32" t="n">
        <v>333.568181818182</v>
      </c>
      <c r="E64" s="32" t="n">
        <v>175.25</v>
      </c>
      <c r="F64" s="32" t="n">
        <v>16</v>
      </c>
      <c r="G64" s="32" t="n">
        <v>133</v>
      </c>
      <c r="H64" s="32" t="n">
        <v>10</v>
      </c>
      <c r="I64" s="32" t="n">
        <v>136.3</v>
      </c>
      <c r="J64" s="24" t="n">
        <v>0.00816525390781567</v>
      </c>
      <c r="K64" s="32" t="n">
        <v>99460</v>
      </c>
      <c r="L64" s="32" t="n">
        <v>1794039</v>
      </c>
      <c r="M64" s="32" t="n">
        <f aca="false">+K64+L64</f>
        <v>1893499</v>
      </c>
    </row>
    <row r="65" s="10" customFormat="true" ht="15" hidden="false" customHeight="false" outlineLevel="0" collapsed="false">
      <c r="A65" s="22" t="s">
        <v>60</v>
      </c>
      <c r="B65" s="32" t="n">
        <v>8919</v>
      </c>
      <c r="C65" s="32" t="n">
        <v>67</v>
      </c>
      <c r="D65" s="32" t="n">
        <v>352.204545454545</v>
      </c>
      <c r="E65" s="32" t="n">
        <v>300.579545454545</v>
      </c>
      <c r="F65" s="32" t="n">
        <v>39</v>
      </c>
      <c r="G65" s="32" t="n">
        <v>249</v>
      </c>
      <c r="H65" s="32" t="n">
        <v>33</v>
      </c>
      <c r="I65" s="32" t="n">
        <v>259.89</v>
      </c>
      <c r="J65" s="24" t="n">
        <v>0.0504649232813859</v>
      </c>
      <c r="K65" s="32" t="n">
        <v>614708</v>
      </c>
      <c r="L65" s="32" t="n">
        <v>10591779</v>
      </c>
      <c r="M65" s="32" t="n">
        <f aca="false">+K65+L65</f>
        <v>11206487</v>
      </c>
    </row>
    <row r="66" s="10" customFormat="true" ht="15" hidden="false" customHeight="false" outlineLevel="0" collapsed="false">
      <c r="A66" s="22" t="s">
        <v>61</v>
      </c>
      <c r="B66" s="32" t="n">
        <v>13265</v>
      </c>
      <c r="C66" s="32" t="n">
        <v>134</v>
      </c>
      <c r="D66" s="32" t="n">
        <v>474.321236409767</v>
      </c>
      <c r="E66" s="32" t="n">
        <v>269.646993985525</v>
      </c>
      <c r="F66" s="32" t="n">
        <v>21</v>
      </c>
      <c r="G66" s="32" t="n">
        <v>77</v>
      </c>
      <c r="H66" s="32" t="n">
        <v>26</v>
      </c>
      <c r="I66" s="32" t="n">
        <v>85.58</v>
      </c>
      <c r="J66" s="24" t="n">
        <v>0.0217758867841462</v>
      </c>
      <c r="K66" s="32" t="n">
        <v>265250</v>
      </c>
      <c r="L66" s="32" t="n">
        <v>2334745</v>
      </c>
      <c r="M66" s="32" t="n">
        <f aca="false">+K66+L66</f>
        <v>2599995</v>
      </c>
    </row>
    <row r="67" s="10" customFormat="true" ht="15" hidden="false" customHeight="false" outlineLevel="0" collapsed="false">
      <c r="A67" s="22" t="s">
        <v>62</v>
      </c>
      <c r="B67" s="32" t="n">
        <v>4853</v>
      </c>
      <c r="C67" s="32" t="n">
        <v>22</v>
      </c>
      <c r="D67" s="32" t="n">
        <v>322.686393146005</v>
      </c>
      <c r="E67" s="32" t="n">
        <v>223.147302236914</v>
      </c>
      <c r="F67" s="32" t="n">
        <v>2</v>
      </c>
      <c r="G67" s="32" t="n">
        <v>32</v>
      </c>
      <c r="H67" s="32" t="n">
        <v>5</v>
      </c>
      <c r="I67" s="32" t="n">
        <v>33.65</v>
      </c>
      <c r="J67" s="24" t="n">
        <v>0.00468468394232449</v>
      </c>
      <c r="K67" s="32" t="n">
        <v>57064</v>
      </c>
      <c r="L67" s="32" t="n">
        <v>4214660</v>
      </c>
      <c r="M67" s="32" t="n">
        <f aca="false">+K67+L67</f>
        <v>4271724</v>
      </c>
    </row>
    <row r="68" s="10" customFormat="true" ht="15" hidden="false" customHeight="false" outlineLevel="0" collapsed="false">
      <c r="A68" s="22" t="s">
        <v>63</v>
      </c>
      <c r="B68" s="32" t="n">
        <v>8273</v>
      </c>
      <c r="C68" s="32" t="n">
        <v>76</v>
      </c>
      <c r="D68" s="32" t="n">
        <v>374.756643124355</v>
      </c>
      <c r="E68" s="32" t="n">
        <v>306.954112321824</v>
      </c>
      <c r="F68" s="32" t="n">
        <v>34</v>
      </c>
      <c r="G68" s="32" t="n">
        <v>85</v>
      </c>
      <c r="H68" s="32" t="n">
        <v>17</v>
      </c>
      <c r="I68" s="32" t="n">
        <v>90.61</v>
      </c>
      <c r="J68" s="24" t="n">
        <v>0.024143815100431</v>
      </c>
      <c r="K68" s="32" t="n">
        <v>294093</v>
      </c>
      <c r="L68" s="32" t="n">
        <v>3123713</v>
      </c>
      <c r="M68" s="32" t="n">
        <f aca="false">+K68+L68</f>
        <v>3417806</v>
      </c>
    </row>
    <row r="69" s="10" customFormat="true" ht="15" hidden="false" customHeight="false" outlineLevel="0" collapsed="false">
      <c r="A69" s="22" t="s">
        <v>64</v>
      </c>
      <c r="B69" s="32" t="n">
        <v>8976</v>
      </c>
      <c r="C69" s="32" t="n">
        <v>44</v>
      </c>
      <c r="D69" s="32" t="n">
        <v>348.818592897527</v>
      </c>
      <c r="E69" s="32" t="n">
        <v>225.904956533891</v>
      </c>
      <c r="F69" s="32" t="n">
        <v>23</v>
      </c>
      <c r="G69" s="32" t="n">
        <v>94</v>
      </c>
      <c r="H69" s="32" t="n">
        <v>7</v>
      </c>
      <c r="I69" s="32" t="n">
        <v>96.31</v>
      </c>
      <c r="J69" s="24" t="n">
        <v>0.0177325008407745</v>
      </c>
      <c r="K69" s="32" t="n">
        <v>215998</v>
      </c>
      <c r="L69" s="32" t="n">
        <v>4406260</v>
      </c>
      <c r="M69" s="32" t="n">
        <f aca="false">+K69+L69</f>
        <v>4622258</v>
      </c>
    </row>
    <row r="70" s="10" customFormat="true" ht="15" hidden="false" customHeight="false" outlineLevel="0" collapsed="false">
      <c r="A70" s="22" t="s">
        <v>65</v>
      </c>
      <c r="B70" s="32" t="n">
        <v>9776</v>
      </c>
      <c r="C70" s="32" t="n">
        <v>125</v>
      </c>
      <c r="D70" s="32" t="n">
        <v>470.584581105169</v>
      </c>
      <c r="E70" s="32" t="n">
        <v>310.207575757576</v>
      </c>
      <c r="F70" s="32" t="n">
        <v>40</v>
      </c>
      <c r="G70" s="32" t="n">
        <v>134</v>
      </c>
      <c r="H70" s="32" t="n">
        <v>26</v>
      </c>
      <c r="I70" s="32" t="n">
        <v>142.58</v>
      </c>
      <c r="J70" s="24" t="n">
        <v>0.00872372864467961</v>
      </c>
      <c r="K70" s="32" t="n">
        <v>106263</v>
      </c>
      <c r="L70" s="32" t="n">
        <v>2606153</v>
      </c>
      <c r="M70" s="32" t="n">
        <f aca="false">+K70+L70</f>
        <v>2712416</v>
      </c>
    </row>
    <row r="71" s="10" customFormat="true" ht="15" hidden="false" customHeight="false" outlineLevel="0" collapsed="false">
      <c r="A71" s="22" t="s">
        <v>66</v>
      </c>
      <c r="B71" s="32" t="n">
        <v>8152</v>
      </c>
      <c r="C71" s="32" t="n">
        <v>34</v>
      </c>
      <c r="D71" s="32" t="n">
        <v>442.755103218379</v>
      </c>
      <c r="E71" s="32" t="n">
        <v>306.007982006258</v>
      </c>
      <c r="F71" s="32" t="n">
        <v>32</v>
      </c>
      <c r="G71" s="32" t="n">
        <v>190</v>
      </c>
      <c r="H71" s="32" t="n">
        <v>33</v>
      </c>
      <c r="I71" s="32" t="n">
        <v>200.89</v>
      </c>
      <c r="J71" s="24" t="n">
        <v>0.0100101153449379</v>
      </c>
      <c r="K71" s="32" t="n">
        <v>121932</v>
      </c>
      <c r="L71" s="32" t="n">
        <v>2527036</v>
      </c>
      <c r="M71" s="32" t="n">
        <f aca="false">+K71+L71</f>
        <v>2648968</v>
      </c>
    </row>
    <row r="72" s="10" customFormat="true" ht="15" hidden="false" customHeight="false" outlineLevel="0" collapsed="false">
      <c r="A72" s="22" t="s">
        <v>67</v>
      </c>
      <c r="B72" s="32" t="n">
        <v>11057</v>
      </c>
      <c r="C72" s="32" t="n">
        <v>63</v>
      </c>
      <c r="D72" s="32" t="n">
        <v>514.993097593895</v>
      </c>
      <c r="E72" s="32" t="n">
        <v>350.056830669331</v>
      </c>
      <c r="F72" s="32" t="n">
        <v>48</v>
      </c>
      <c r="G72" s="32" t="n">
        <v>150</v>
      </c>
      <c r="H72" s="32" t="n">
        <v>27</v>
      </c>
      <c r="I72" s="32" t="n">
        <v>158.91</v>
      </c>
      <c r="J72" s="24" t="n">
        <v>0.010862261311641</v>
      </c>
      <c r="K72" s="32" t="n">
        <v>132312</v>
      </c>
      <c r="L72" s="32" t="n">
        <v>2076127</v>
      </c>
      <c r="M72" s="32" t="n">
        <f aca="false">+K72+L72</f>
        <v>2208439</v>
      </c>
    </row>
    <row r="73" s="10" customFormat="true" ht="15" hidden="false" customHeight="false" outlineLevel="0" collapsed="false">
      <c r="A73" s="22" t="s">
        <v>68</v>
      </c>
      <c r="B73" s="32" t="n">
        <v>13640</v>
      </c>
      <c r="C73" s="32" t="n">
        <v>104</v>
      </c>
      <c r="D73" s="32" t="n">
        <v>560.264224885289</v>
      </c>
      <c r="E73" s="32" t="n">
        <v>359.363172320832</v>
      </c>
      <c r="F73" s="32" t="n">
        <v>53</v>
      </c>
      <c r="G73" s="32" t="n">
        <v>227</v>
      </c>
      <c r="H73" s="32" t="n">
        <v>23</v>
      </c>
      <c r="I73" s="32" t="n">
        <v>234.59</v>
      </c>
      <c r="J73" s="24" t="n">
        <v>0.0161956403685109</v>
      </c>
      <c r="K73" s="32" t="n">
        <v>197277</v>
      </c>
      <c r="L73" s="32" t="n">
        <v>1674813</v>
      </c>
      <c r="M73" s="32" t="n">
        <f aca="false">+K73+L73</f>
        <v>1872090</v>
      </c>
    </row>
    <row r="74" s="10" customFormat="true" ht="15" hidden="false" customHeight="false" outlineLevel="0" collapsed="false">
      <c r="A74" s="22" t="s">
        <v>69</v>
      </c>
      <c r="B74" s="32" t="n">
        <v>1328</v>
      </c>
      <c r="C74" s="32" t="n">
        <v>20</v>
      </c>
      <c r="D74" s="32" t="n">
        <v>77.9494103935281</v>
      </c>
      <c r="E74" s="32" t="n">
        <v>70.5857740298917</v>
      </c>
      <c r="F74" s="32" t="n">
        <v>27</v>
      </c>
      <c r="G74" s="32" t="n">
        <v>64</v>
      </c>
      <c r="H74" s="32" t="n">
        <v>4</v>
      </c>
      <c r="I74" s="32" t="n">
        <v>65.32</v>
      </c>
      <c r="J74" s="24" t="n">
        <v>0.0844855283644517</v>
      </c>
      <c r="K74" s="32" t="n">
        <v>1029109</v>
      </c>
      <c r="L74" s="32" t="n">
        <v>3138327</v>
      </c>
      <c r="M74" s="32" t="n">
        <f aca="false">+K74+L74</f>
        <v>4167436</v>
      </c>
    </row>
    <row r="75" s="10" customFormat="true" ht="15" hidden="false" customHeight="false" outlineLevel="0" collapsed="false">
      <c r="A75" s="25" t="s">
        <v>70</v>
      </c>
      <c r="B75" s="33" t="n">
        <v>199</v>
      </c>
      <c r="C75" s="33" t="n">
        <v>6</v>
      </c>
      <c r="D75" s="33" t="n">
        <v>28.2898407148407</v>
      </c>
      <c r="E75" s="33" t="n">
        <v>22.1989316239316</v>
      </c>
      <c r="F75" s="33" t="n">
        <v>7</v>
      </c>
      <c r="G75" s="33" t="n">
        <v>18</v>
      </c>
      <c r="H75" s="33" t="n">
        <v>0</v>
      </c>
      <c r="I75" s="33" t="n">
        <v>18</v>
      </c>
      <c r="J75" s="27" t="n">
        <v>0.0330678569509417</v>
      </c>
      <c r="K75" s="33" t="n">
        <v>402796</v>
      </c>
      <c r="L75" s="33" t="n">
        <v>3016090</v>
      </c>
      <c r="M75" s="33" t="n">
        <f aca="false">+K75+L75</f>
        <v>3418886</v>
      </c>
    </row>
    <row r="76" s="10" customFormat="true" ht="15" hidden="false" customHeight="false" outlineLevel="0" collapsed="false">
      <c r="A76" s="28" t="s">
        <v>71</v>
      </c>
      <c r="B76" s="34" t="n">
        <f aca="false">SUM(B49:B75)</f>
        <v>329817</v>
      </c>
      <c r="C76" s="34" t="n">
        <f aca="false">SUM(C49:C75)</f>
        <v>1828</v>
      </c>
      <c r="D76" s="34" t="n">
        <f aca="false">SUM(D49:D75)</f>
        <v>17785.0523900066</v>
      </c>
      <c r="E76" s="34" t="n">
        <f aca="false">SUM(E49:E75)</f>
        <v>12815.2736525822</v>
      </c>
      <c r="F76" s="34" t="n">
        <f aca="false">SUM(F49:F75)</f>
        <v>3824.5</v>
      </c>
      <c r="G76" s="34" t="n">
        <f aca="false">SUM(G49:G75)</f>
        <v>12235</v>
      </c>
      <c r="H76" s="34" t="n">
        <f aca="false">SUM(H49:H75)</f>
        <v>1180</v>
      </c>
      <c r="I76" s="34" t="n">
        <f aca="false">SUM(I49:I75)</f>
        <v>12624.4</v>
      </c>
      <c r="J76" s="34" t="n">
        <f aca="false">SUM(J49:J75)</f>
        <v>1</v>
      </c>
      <c r="K76" s="34" t="n">
        <f aca="false">SUM(K49:K75)</f>
        <v>12180892</v>
      </c>
      <c r="L76" s="34" t="n">
        <f aca="false">SUM(L49:L75)</f>
        <v>231436955</v>
      </c>
      <c r="M76" s="34" t="n">
        <f aca="false">SUM(M49:M75)</f>
        <v>243617847</v>
      </c>
    </row>
    <row r="77" s="10" customFormat="true" ht="15" hidden="false" customHeight="false" outlineLevel="0" collapsed="false">
      <c r="A77" s="30" t="s">
        <v>72</v>
      </c>
    </row>
    <row r="78" s="10" customFormat="true" ht="15" hidden="false" customHeight="false" outlineLevel="0" collapsed="false">
      <c r="A78" s="30" t="s">
        <v>73</v>
      </c>
    </row>
    <row r="79" s="10" customFormat="true" ht="15" hidden="false" customHeight="false" outlineLevel="0" collapsed="false"/>
    <row r="80" s="10" customFormat="true" ht="15" hidden="false" customHeight="false" outlineLevel="0" collapsed="false">
      <c r="A80" s="14" t="str">
        <f aca="false">"Tabla " &amp; TEXT((ROW()+25) / 35, "0")</f>
        <v>Tabla 3</v>
      </c>
      <c r="B80" s="14"/>
      <c r="C80" s="14"/>
      <c r="D80" s="14"/>
      <c r="E80" s="14"/>
      <c r="F80" s="14"/>
      <c r="G80" s="14"/>
      <c r="H80" s="14"/>
      <c r="I80" s="14"/>
      <c r="J80" s="14"/>
      <c r="K80" s="15"/>
      <c r="L80" s="15"/>
      <c r="M80" s="15"/>
    </row>
    <row r="81" s="10" customFormat="true" ht="15" hidden="false" customHeight="false" outlineLevel="0" collapsed="false">
      <c r="A81" s="15" t="s">
        <v>82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="10" customFormat="true" ht="12.8" hidden="false" customHeight="true" outlineLevel="0" collapsed="false">
      <c r="A82" s="16" t="s">
        <v>30</v>
      </c>
      <c r="B82" s="17" t="s">
        <v>31</v>
      </c>
      <c r="C82" s="17"/>
      <c r="D82" s="17"/>
      <c r="E82" s="17"/>
      <c r="F82" s="17"/>
      <c r="G82" s="17"/>
      <c r="H82" s="17"/>
      <c r="I82" s="17"/>
      <c r="J82" s="16" t="s">
        <v>32</v>
      </c>
      <c r="K82" s="16" t="s">
        <v>33</v>
      </c>
      <c r="L82" s="16" t="s">
        <v>34</v>
      </c>
      <c r="M82" s="16" t="s">
        <v>35</v>
      </c>
    </row>
    <row r="83" s="10" customFormat="true" ht="28.3" hidden="false" customHeight="false" outlineLevel="0" collapsed="false">
      <c r="A83" s="16"/>
      <c r="B83" s="18" t="s">
        <v>83</v>
      </c>
      <c r="C83" s="18" t="s">
        <v>84</v>
      </c>
      <c r="D83" s="18" t="s">
        <v>85</v>
      </c>
      <c r="E83" s="18" t="s">
        <v>86</v>
      </c>
      <c r="F83" s="18" t="s">
        <v>87</v>
      </c>
      <c r="G83" s="18" t="s">
        <v>88</v>
      </c>
      <c r="H83" s="18" t="s">
        <v>89</v>
      </c>
      <c r="I83" s="16" t="s">
        <v>43</v>
      </c>
      <c r="J83" s="16"/>
      <c r="K83" s="16"/>
      <c r="L83" s="16"/>
      <c r="M83" s="16"/>
    </row>
    <row r="84" s="10" customFormat="true" ht="15" hidden="false" customHeight="false" outlineLevel="0" collapsed="false">
      <c r="A84" s="19" t="s">
        <v>44</v>
      </c>
      <c r="B84" s="31" t="n">
        <v>31095</v>
      </c>
      <c r="C84" s="31" t="n">
        <v>77</v>
      </c>
      <c r="D84" s="31" t="n">
        <v>2297.19764758572</v>
      </c>
      <c r="E84" s="31" t="n">
        <v>1574.74565071734</v>
      </c>
      <c r="F84" s="31" t="n">
        <v>831.5</v>
      </c>
      <c r="G84" s="31" t="n">
        <v>2407</v>
      </c>
      <c r="H84" s="31" t="n">
        <v>284</v>
      </c>
      <c r="I84" s="31" t="n">
        <v>2500.72</v>
      </c>
      <c r="J84" s="21" t="n">
        <v>0.0973242477728659</v>
      </c>
      <c r="K84" s="31" t="n">
        <v>1167126</v>
      </c>
      <c r="L84" s="31" t="n">
        <v>39323417</v>
      </c>
      <c r="M84" s="31" t="n">
        <f aca="false">+K84+L84</f>
        <v>40490543</v>
      </c>
    </row>
    <row r="85" s="10" customFormat="true" ht="15" hidden="false" customHeight="false" outlineLevel="0" collapsed="false">
      <c r="A85" s="22" t="s">
        <v>45</v>
      </c>
      <c r="B85" s="32" t="n">
        <v>26624</v>
      </c>
      <c r="C85" s="32" t="n">
        <v>75</v>
      </c>
      <c r="D85" s="32" t="n">
        <v>2238.60421146454</v>
      </c>
      <c r="E85" s="32" t="n">
        <v>1548.25402593578</v>
      </c>
      <c r="F85" s="32" t="n">
        <v>786</v>
      </c>
      <c r="G85" s="32" t="n">
        <v>2248</v>
      </c>
      <c r="H85" s="32" t="n">
        <v>203</v>
      </c>
      <c r="I85" s="32" t="n">
        <v>2314.99</v>
      </c>
      <c r="J85" s="24" t="n">
        <v>0.0877940002349737</v>
      </c>
      <c r="K85" s="32" t="n">
        <v>1052838</v>
      </c>
      <c r="L85" s="32" t="n">
        <v>25764606</v>
      </c>
      <c r="M85" s="32" t="n">
        <f aca="false">+K85+L85</f>
        <v>26817444</v>
      </c>
    </row>
    <row r="86" s="10" customFormat="true" ht="15" hidden="false" customHeight="false" outlineLevel="0" collapsed="false">
      <c r="A86" s="22" t="s">
        <v>46</v>
      </c>
      <c r="B86" s="32" t="n">
        <v>24547</v>
      </c>
      <c r="C86" s="32" t="n">
        <v>90</v>
      </c>
      <c r="D86" s="32" t="n">
        <v>1462.06886174944</v>
      </c>
      <c r="E86" s="32" t="n">
        <v>1165.81645382302</v>
      </c>
      <c r="F86" s="32" t="n">
        <v>349</v>
      </c>
      <c r="G86" s="32" t="n">
        <v>1143</v>
      </c>
      <c r="H86" s="32" t="n">
        <v>93</v>
      </c>
      <c r="I86" s="32" t="n">
        <v>1173.69</v>
      </c>
      <c r="J86" s="24" t="n">
        <v>0.0555654533607035</v>
      </c>
      <c r="K86" s="32" t="n">
        <v>666348</v>
      </c>
      <c r="L86" s="32" t="n">
        <v>15999475</v>
      </c>
      <c r="M86" s="32" t="n">
        <f aca="false">+K86+L86</f>
        <v>16665823</v>
      </c>
    </row>
    <row r="87" s="10" customFormat="true" ht="15" hidden="false" customHeight="false" outlineLevel="0" collapsed="false">
      <c r="A87" s="22" t="s">
        <v>47</v>
      </c>
      <c r="B87" s="32" t="n">
        <v>14619</v>
      </c>
      <c r="C87" s="32" t="n">
        <v>52</v>
      </c>
      <c r="D87" s="32" t="n">
        <v>652.179955847292</v>
      </c>
      <c r="E87" s="32" t="n">
        <v>550.123213004177</v>
      </c>
      <c r="F87" s="32" t="n">
        <v>202</v>
      </c>
      <c r="G87" s="32" t="n">
        <v>603</v>
      </c>
      <c r="H87" s="32" t="n">
        <v>58</v>
      </c>
      <c r="I87" s="32" t="n">
        <v>622.14</v>
      </c>
      <c r="J87" s="24" t="n">
        <v>0.0985299576066261</v>
      </c>
      <c r="K87" s="32" t="n">
        <v>1181585</v>
      </c>
      <c r="L87" s="32" t="n">
        <v>14018199</v>
      </c>
      <c r="M87" s="32" t="n">
        <f aca="false">+K87+L87</f>
        <v>15199784</v>
      </c>
    </row>
    <row r="88" s="10" customFormat="true" ht="15" hidden="false" customHeight="false" outlineLevel="0" collapsed="false">
      <c r="A88" s="22" t="s">
        <v>48</v>
      </c>
      <c r="B88" s="32" t="n">
        <v>15151</v>
      </c>
      <c r="C88" s="32" t="n">
        <v>76</v>
      </c>
      <c r="D88" s="32" t="n">
        <v>672.210041999508</v>
      </c>
      <c r="E88" s="32" t="n">
        <v>421.298290461157</v>
      </c>
      <c r="F88" s="32" t="n">
        <v>160</v>
      </c>
      <c r="G88" s="32" t="n">
        <v>535</v>
      </c>
      <c r="H88" s="32" t="n">
        <v>3</v>
      </c>
      <c r="I88" s="32" t="n">
        <v>535.99</v>
      </c>
      <c r="J88" s="24" t="n">
        <v>0.049752501505615</v>
      </c>
      <c r="K88" s="32" t="n">
        <v>596639</v>
      </c>
      <c r="L88" s="32" t="n">
        <v>12427825</v>
      </c>
      <c r="M88" s="32" t="n">
        <f aca="false">+K88+L88</f>
        <v>13024464</v>
      </c>
    </row>
    <row r="89" s="10" customFormat="true" ht="15" hidden="false" customHeight="false" outlineLevel="0" collapsed="false">
      <c r="A89" s="22" t="s">
        <v>49</v>
      </c>
      <c r="B89" s="32" t="n">
        <v>18895</v>
      </c>
      <c r="C89" s="32" t="n">
        <v>66</v>
      </c>
      <c r="D89" s="32" t="n">
        <v>1140.16026249561</v>
      </c>
      <c r="E89" s="32" t="n">
        <v>720.619873664664</v>
      </c>
      <c r="F89" s="32" t="n">
        <v>210</v>
      </c>
      <c r="G89" s="32" t="n">
        <v>631</v>
      </c>
      <c r="H89" s="32" t="n">
        <v>54</v>
      </c>
      <c r="I89" s="32" t="n">
        <v>648.82</v>
      </c>
      <c r="J89" s="24" t="n">
        <v>0.0210786772288064</v>
      </c>
      <c r="K89" s="32" t="n">
        <v>252778</v>
      </c>
      <c r="L89" s="32" t="n">
        <v>12159480</v>
      </c>
      <c r="M89" s="32" t="n">
        <f aca="false">+K89+L89</f>
        <v>12412258</v>
      </c>
    </row>
    <row r="90" s="10" customFormat="true" ht="15" hidden="false" customHeight="false" outlineLevel="0" collapsed="false">
      <c r="A90" s="22" t="s">
        <v>50</v>
      </c>
      <c r="B90" s="32" t="n">
        <v>14330</v>
      </c>
      <c r="C90" s="32" t="n">
        <v>73</v>
      </c>
      <c r="D90" s="32" t="n">
        <v>917.480920338957</v>
      </c>
      <c r="E90" s="32" t="n">
        <v>669.144556702593</v>
      </c>
      <c r="F90" s="32" t="n">
        <v>177</v>
      </c>
      <c r="G90" s="32" t="n">
        <v>628</v>
      </c>
      <c r="H90" s="32" t="n">
        <v>39</v>
      </c>
      <c r="I90" s="32" t="n">
        <v>640.87</v>
      </c>
      <c r="J90" s="24" t="n">
        <v>0.0330027962923313</v>
      </c>
      <c r="K90" s="32" t="n">
        <v>395774</v>
      </c>
      <c r="L90" s="32" t="n">
        <v>9466093</v>
      </c>
      <c r="M90" s="32" t="n">
        <f aca="false">+K90+L90</f>
        <v>9861867</v>
      </c>
    </row>
    <row r="91" s="10" customFormat="true" ht="15" hidden="false" customHeight="false" outlineLevel="0" collapsed="false">
      <c r="A91" s="22" t="s">
        <v>51</v>
      </c>
      <c r="B91" s="32" t="n">
        <v>10643</v>
      </c>
      <c r="C91" s="32" t="n">
        <v>52</v>
      </c>
      <c r="D91" s="32" t="n">
        <v>633.137049544421</v>
      </c>
      <c r="E91" s="32" t="n">
        <v>373.113088909293</v>
      </c>
      <c r="F91" s="32" t="n">
        <v>72</v>
      </c>
      <c r="G91" s="32" t="n">
        <v>394</v>
      </c>
      <c r="H91" s="32" t="n">
        <v>31</v>
      </c>
      <c r="I91" s="32" t="n">
        <v>404.23</v>
      </c>
      <c r="J91" s="24" t="n">
        <v>0.0182563387300751</v>
      </c>
      <c r="K91" s="32" t="n">
        <v>218932</v>
      </c>
      <c r="L91" s="32" t="n">
        <v>9204888</v>
      </c>
      <c r="M91" s="32" t="n">
        <f aca="false">+K91+L91</f>
        <v>9423820</v>
      </c>
    </row>
    <row r="92" s="10" customFormat="true" ht="15" hidden="false" customHeight="false" outlineLevel="0" collapsed="false">
      <c r="A92" s="22" t="s">
        <v>52</v>
      </c>
      <c r="B92" s="32" t="n">
        <v>14936</v>
      </c>
      <c r="C92" s="32" t="n">
        <v>61</v>
      </c>
      <c r="D92" s="32" t="n">
        <v>881.328478412968</v>
      </c>
      <c r="E92" s="32" t="n">
        <v>590.575324082353</v>
      </c>
      <c r="F92" s="32" t="n">
        <v>143</v>
      </c>
      <c r="G92" s="32" t="n">
        <v>400</v>
      </c>
      <c r="H92" s="32" t="n">
        <v>51</v>
      </c>
      <c r="I92" s="32" t="n">
        <v>416.83</v>
      </c>
      <c r="J92" s="24" t="n">
        <v>0.0175102295160787</v>
      </c>
      <c r="K92" s="32" t="n">
        <v>209985</v>
      </c>
      <c r="L92" s="32" t="n">
        <v>4200460</v>
      </c>
      <c r="M92" s="32" t="n">
        <f aca="false">+K92+L92</f>
        <v>4410445</v>
      </c>
    </row>
    <row r="93" s="10" customFormat="true" ht="15" hidden="false" customHeight="false" outlineLevel="0" collapsed="false">
      <c r="A93" s="22" t="s">
        <v>53</v>
      </c>
      <c r="B93" s="32" t="n">
        <v>6684</v>
      </c>
      <c r="C93" s="32" t="n">
        <v>54</v>
      </c>
      <c r="D93" s="32" t="n">
        <v>429.812662540667</v>
      </c>
      <c r="E93" s="32" t="n">
        <v>286.049675527679</v>
      </c>
      <c r="F93" s="32" t="n">
        <v>40</v>
      </c>
      <c r="G93" s="32" t="n">
        <v>240</v>
      </c>
      <c r="H93" s="32" t="n">
        <v>12</v>
      </c>
      <c r="I93" s="32" t="n">
        <v>243.96</v>
      </c>
      <c r="J93" s="24" t="n">
        <v>0.0152648231100368</v>
      </c>
      <c r="K93" s="32" t="n">
        <v>183058</v>
      </c>
      <c r="L93" s="32" t="n">
        <v>4066606</v>
      </c>
      <c r="M93" s="32" t="n">
        <f aca="false">+K93+L93</f>
        <v>4249664</v>
      </c>
    </row>
    <row r="94" s="10" customFormat="true" ht="15" hidden="false" customHeight="false" outlineLevel="0" collapsed="false">
      <c r="A94" s="22" t="s">
        <v>54</v>
      </c>
      <c r="B94" s="32" t="n">
        <v>7404</v>
      </c>
      <c r="C94" s="32" t="n">
        <v>42</v>
      </c>
      <c r="D94" s="32" t="n">
        <v>357.951168831169</v>
      </c>
      <c r="E94" s="32" t="n">
        <v>194.126623376623</v>
      </c>
      <c r="F94" s="32" t="n">
        <v>31</v>
      </c>
      <c r="G94" s="32" t="n">
        <v>201</v>
      </c>
      <c r="H94" s="32" t="n">
        <v>17</v>
      </c>
      <c r="I94" s="32" t="n">
        <v>206.61</v>
      </c>
      <c r="J94" s="24" t="n">
        <v>0.0187833487284884</v>
      </c>
      <c r="K94" s="32" t="n">
        <v>225252</v>
      </c>
      <c r="L94" s="32" t="n">
        <v>4402459</v>
      </c>
      <c r="M94" s="32" t="n">
        <f aca="false">+K94+L94</f>
        <v>4627711</v>
      </c>
    </row>
    <row r="95" s="10" customFormat="true" ht="15" hidden="false" customHeight="false" outlineLevel="0" collapsed="false">
      <c r="A95" s="22" t="s">
        <v>55</v>
      </c>
      <c r="B95" s="32" t="n">
        <v>11445</v>
      </c>
      <c r="C95" s="32" t="n">
        <v>41</v>
      </c>
      <c r="D95" s="32" t="n">
        <v>499.116882063745</v>
      </c>
      <c r="E95" s="32" t="n">
        <v>437.889609336472</v>
      </c>
      <c r="F95" s="32" t="n">
        <v>59</v>
      </c>
      <c r="G95" s="32" t="n">
        <v>234</v>
      </c>
      <c r="H95" s="32" t="n">
        <v>22</v>
      </c>
      <c r="I95" s="32" t="n">
        <v>241.26</v>
      </c>
      <c r="J95" s="24" t="n">
        <v>0.0505701335048557</v>
      </c>
      <c r="K95" s="32" t="n">
        <v>606444</v>
      </c>
      <c r="L95" s="32" t="n">
        <v>6673863</v>
      </c>
      <c r="M95" s="32" t="n">
        <f aca="false">+K95+L95</f>
        <v>7280307</v>
      </c>
    </row>
    <row r="96" s="10" customFormat="true" ht="15" hidden="false" customHeight="false" outlineLevel="0" collapsed="false">
      <c r="A96" s="22" t="s">
        <v>56</v>
      </c>
      <c r="B96" s="32" t="n">
        <v>9484</v>
      </c>
      <c r="C96" s="32" t="n">
        <v>49</v>
      </c>
      <c r="D96" s="32" t="n">
        <v>425.510938690939</v>
      </c>
      <c r="E96" s="32" t="n">
        <v>308.47002960003</v>
      </c>
      <c r="F96" s="32" t="n">
        <v>176</v>
      </c>
      <c r="G96" s="32" t="n">
        <v>448</v>
      </c>
      <c r="H96" s="32" t="n">
        <v>66</v>
      </c>
      <c r="I96" s="32" t="n">
        <v>469.78</v>
      </c>
      <c r="J96" s="24" t="n">
        <v>0.12206380422771</v>
      </c>
      <c r="K96" s="32" t="n">
        <v>1463806</v>
      </c>
      <c r="L96" s="32" t="n">
        <v>12023817</v>
      </c>
      <c r="M96" s="32" t="n">
        <f aca="false">+K96+L96</f>
        <v>13487623</v>
      </c>
    </row>
    <row r="97" s="10" customFormat="true" ht="15" hidden="false" customHeight="false" outlineLevel="0" collapsed="false">
      <c r="A97" s="22" t="s">
        <v>57</v>
      </c>
      <c r="B97" s="32" t="n">
        <v>3084</v>
      </c>
      <c r="C97" s="32" t="n">
        <v>27</v>
      </c>
      <c r="D97" s="32" t="n">
        <v>212.045454545455</v>
      </c>
      <c r="E97" s="32" t="n">
        <v>142.5</v>
      </c>
      <c r="F97" s="32" t="n">
        <v>28</v>
      </c>
      <c r="G97" s="32" t="n">
        <v>133</v>
      </c>
      <c r="H97" s="32" t="n">
        <v>16</v>
      </c>
      <c r="I97" s="32" t="n">
        <v>138.28</v>
      </c>
      <c r="J97" s="24" t="n">
        <v>0.020739942754733</v>
      </c>
      <c r="K97" s="32" t="n">
        <v>248716</v>
      </c>
      <c r="L97" s="32" t="n">
        <v>2109392</v>
      </c>
      <c r="M97" s="32" t="n">
        <f aca="false">+K97+L97</f>
        <v>2358108</v>
      </c>
    </row>
    <row r="98" s="10" customFormat="true" ht="15" hidden="false" customHeight="false" outlineLevel="0" collapsed="false">
      <c r="A98" s="22" t="s">
        <v>58</v>
      </c>
      <c r="B98" s="32" t="n">
        <v>9680</v>
      </c>
      <c r="C98" s="32" t="n">
        <v>43</v>
      </c>
      <c r="D98" s="32" t="n">
        <v>526.627676065913</v>
      </c>
      <c r="E98" s="32" t="n">
        <v>484.195857884095</v>
      </c>
      <c r="F98" s="32" t="n">
        <v>129</v>
      </c>
      <c r="G98" s="32" t="n">
        <v>306</v>
      </c>
      <c r="H98" s="32" t="n">
        <v>44</v>
      </c>
      <c r="I98" s="32" t="n">
        <v>320.52</v>
      </c>
      <c r="J98" s="24" t="n">
        <v>0.0674057735200981</v>
      </c>
      <c r="K98" s="32" t="n">
        <v>808339</v>
      </c>
      <c r="L98" s="32" t="n">
        <v>15713370</v>
      </c>
      <c r="M98" s="32" t="n">
        <f aca="false">+K98+L98</f>
        <v>16521709</v>
      </c>
    </row>
    <row r="99" s="10" customFormat="true" ht="15" hidden="false" customHeight="false" outlineLevel="0" collapsed="false">
      <c r="A99" s="22" t="s">
        <v>59</v>
      </c>
      <c r="B99" s="32" t="n">
        <v>6928</v>
      </c>
      <c r="C99" s="32" t="n">
        <v>70</v>
      </c>
      <c r="D99" s="32" t="n">
        <v>330.545454545455</v>
      </c>
      <c r="E99" s="32" t="n">
        <v>151.5</v>
      </c>
      <c r="F99" s="32" t="n">
        <v>5</v>
      </c>
      <c r="G99" s="32" t="n">
        <v>98</v>
      </c>
      <c r="H99" s="32" t="n">
        <v>11</v>
      </c>
      <c r="I99" s="32" t="n">
        <v>101.63</v>
      </c>
      <c r="J99" s="24" t="n">
        <v>0.0108606589206587</v>
      </c>
      <c r="K99" s="32" t="n">
        <v>130242</v>
      </c>
      <c r="L99" s="32" t="n">
        <v>1728956</v>
      </c>
      <c r="M99" s="32" t="n">
        <f aca="false">+K99+L99</f>
        <v>1859198</v>
      </c>
    </row>
    <row r="100" s="10" customFormat="true" ht="15" hidden="false" customHeight="false" outlineLevel="0" collapsed="false">
      <c r="A100" s="22" t="s">
        <v>60</v>
      </c>
      <c r="B100" s="32" t="n">
        <v>8452</v>
      </c>
      <c r="C100" s="32" t="n">
        <v>72</v>
      </c>
      <c r="D100" s="32" t="n">
        <v>358</v>
      </c>
      <c r="E100" s="32" t="n">
        <v>311.840909090909</v>
      </c>
      <c r="F100" s="32" t="n">
        <v>41</v>
      </c>
      <c r="G100" s="32" t="n">
        <v>244</v>
      </c>
      <c r="H100" s="32" t="n">
        <v>43</v>
      </c>
      <c r="I100" s="32" t="n">
        <v>258.19</v>
      </c>
      <c r="J100" s="24" t="n">
        <v>0.06133374852837</v>
      </c>
      <c r="K100" s="32" t="n">
        <v>735523</v>
      </c>
      <c r="L100" s="32" t="n">
        <v>10240948</v>
      </c>
      <c r="M100" s="32" t="n">
        <f aca="false">+K100+L100</f>
        <v>10976471</v>
      </c>
    </row>
    <row r="101" s="10" customFormat="true" ht="15" hidden="false" customHeight="false" outlineLevel="0" collapsed="false">
      <c r="A101" s="22" t="s">
        <v>61</v>
      </c>
      <c r="B101" s="32" t="n">
        <v>4089</v>
      </c>
      <c r="C101" s="32" t="n">
        <v>38</v>
      </c>
      <c r="D101" s="32" t="n">
        <v>468.664552114552</v>
      </c>
      <c r="E101" s="32" t="n">
        <v>247.882084582085</v>
      </c>
      <c r="F101" s="32" t="n">
        <v>24</v>
      </c>
      <c r="G101" s="32" t="n">
        <v>70</v>
      </c>
      <c r="H101" s="32" t="n">
        <v>19</v>
      </c>
      <c r="I101" s="32" t="n">
        <v>76.27</v>
      </c>
      <c r="J101" s="24" t="n">
        <v>0.00195377552838719</v>
      </c>
      <c r="K101" s="32" t="n">
        <v>23430</v>
      </c>
      <c r="L101" s="32" t="n">
        <v>2396113</v>
      </c>
      <c r="M101" s="32" t="n">
        <f aca="false">+K101+L101</f>
        <v>2419543</v>
      </c>
    </row>
    <row r="102" s="10" customFormat="true" ht="15" hidden="false" customHeight="false" outlineLevel="0" collapsed="false">
      <c r="A102" s="22" t="s">
        <v>62</v>
      </c>
      <c r="B102" s="32" t="n">
        <v>4699</v>
      </c>
      <c r="C102" s="32" t="n">
        <v>23</v>
      </c>
      <c r="D102" s="32" t="n">
        <v>311.528039371521</v>
      </c>
      <c r="E102" s="32" t="n">
        <v>210.022794616276</v>
      </c>
      <c r="F102" s="32" t="n">
        <v>1</v>
      </c>
      <c r="G102" s="32" t="n">
        <v>31</v>
      </c>
      <c r="H102" s="32" t="n">
        <v>6</v>
      </c>
      <c r="I102" s="32" t="n">
        <v>32.98</v>
      </c>
      <c r="J102" s="24" t="n">
        <v>0.00644744706673822</v>
      </c>
      <c r="K102" s="32" t="n">
        <v>77319</v>
      </c>
      <c r="L102" s="32" t="n">
        <v>4290417</v>
      </c>
      <c r="M102" s="32" t="n">
        <f aca="false">+K102+L102</f>
        <v>4367736</v>
      </c>
    </row>
    <row r="103" s="10" customFormat="true" ht="15" hidden="false" customHeight="false" outlineLevel="0" collapsed="false">
      <c r="A103" s="22" t="s">
        <v>63</v>
      </c>
      <c r="B103" s="32" t="n">
        <v>6951</v>
      </c>
      <c r="C103" s="32" t="n">
        <v>76</v>
      </c>
      <c r="D103" s="32" t="n">
        <v>391.904728051949</v>
      </c>
      <c r="E103" s="32" t="n">
        <v>305.652444502165</v>
      </c>
      <c r="F103" s="32" t="n">
        <v>41</v>
      </c>
      <c r="G103" s="32" t="n">
        <v>88</v>
      </c>
      <c r="H103" s="32" t="n">
        <v>22</v>
      </c>
      <c r="I103" s="32" t="n">
        <v>95.26</v>
      </c>
      <c r="J103" s="24" t="n">
        <v>0.0205396323002227</v>
      </c>
      <c r="K103" s="32" t="n">
        <v>246314</v>
      </c>
      <c r="L103" s="32" t="n">
        <v>2990852</v>
      </c>
      <c r="M103" s="32" t="n">
        <f aca="false">+K103+L103</f>
        <v>3237166</v>
      </c>
    </row>
    <row r="104" s="10" customFormat="true" ht="15" hidden="false" customHeight="false" outlineLevel="0" collapsed="false">
      <c r="A104" s="22" t="s">
        <v>64</v>
      </c>
      <c r="B104" s="32" t="n">
        <v>8132</v>
      </c>
      <c r="C104" s="32" t="n">
        <v>36</v>
      </c>
      <c r="D104" s="32" t="n">
        <v>336.670815706672</v>
      </c>
      <c r="E104" s="32" t="n">
        <v>193.630546346402</v>
      </c>
      <c r="F104" s="32" t="n">
        <v>14</v>
      </c>
      <c r="G104" s="32" t="n">
        <v>83</v>
      </c>
      <c r="H104" s="32" t="n">
        <v>0</v>
      </c>
      <c r="I104" s="32" t="n">
        <v>83</v>
      </c>
      <c r="J104" s="24" t="n">
        <v>0.0185681957223411</v>
      </c>
      <c r="K104" s="32" t="n">
        <v>222672</v>
      </c>
      <c r="L104" s="32" t="n">
        <v>4343623</v>
      </c>
      <c r="M104" s="32" t="n">
        <f aca="false">+K104+L104</f>
        <v>4566295</v>
      </c>
    </row>
    <row r="105" s="10" customFormat="true" ht="15" hidden="false" customHeight="false" outlineLevel="0" collapsed="false">
      <c r="A105" s="22" t="s">
        <v>65</v>
      </c>
      <c r="B105" s="32" t="n">
        <v>4482</v>
      </c>
      <c r="C105" s="32" t="n">
        <v>38</v>
      </c>
      <c r="D105" s="32" t="n">
        <v>456.251532634033</v>
      </c>
      <c r="E105" s="32" t="n">
        <v>292.288578088578</v>
      </c>
      <c r="F105" s="32" t="n">
        <v>37</v>
      </c>
      <c r="G105" s="32" t="n">
        <v>122</v>
      </c>
      <c r="H105" s="32" t="n">
        <v>13</v>
      </c>
      <c r="I105" s="32" t="n">
        <v>126.29</v>
      </c>
      <c r="J105" s="24" t="n">
        <v>0.0054304539104988</v>
      </c>
      <c r="K105" s="32" t="n">
        <v>65123</v>
      </c>
      <c r="L105" s="32" t="n">
        <v>2635685</v>
      </c>
      <c r="M105" s="32" t="n">
        <f aca="false">+K105+L105</f>
        <v>2700808</v>
      </c>
    </row>
    <row r="106" s="10" customFormat="true" ht="15" hidden="false" customHeight="false" outlineLevel="0" collapsed="false">
      <c r="A106" s="22" t="s">
        <v>66</v>
      </c>
      <c r="B106" s="32" t="n">
        <v>7332</v>
      </c>
      <c r="C106" s="32" t="n">
        <v>31</v>
      </c>
      <c r="D106" s="32" t="n">
        <v>410.595888810015</v>
      </c>
      <c r="E106" s="32" t="n">
        <v>286.857387470085</v>
      </c>
      <c r="F106" s="32" t="n">
        <v>23</v>
      </c>
      <c r="G106" s="32" t="n">
        <v>126</v>
      </c>
      <c r="H106" s="32" t="n">
        <v>22</v>
      </c>
      <c r="I106" s="32" t="n">
        <v>133.26</v>
      </c>
      <c r="J106" s="24" t="n">
        <v>0.0125302859102789</v>
      </c>
      <c r="K106" s="32" t="n">
        <v>150265</v>
      </c>
      <c r="L106" s="32" t="n">
        <v>2468553</v>
      </c>
      <c r="M106" s="32" t="n">
        <f aca="false">+K106+L106</f>
        <v>2618818</v>
      </c>
    </row>
    <row r="107" s="10" customFormat="true" ht="15" hidden="false" customHeight="false" outlineLevel="0" collapsed="false">
      <c r="A107" s="22" t="s">
        <v>67</v>
      </c>
      <c r="B107" s="32" t="n">
        <v>9938</v>
      </c>
      <c r="C107" s="32" t="n">
        <v>55</v>
      </c>
      <c r="D107" s="32" t="n">
        <v>486.251614076376</v>
      </c>
      <c r="E107" s="32" t="n">
        <v>338.649665333629</v>
      </c>
      <c r="F107" s="32" t="n">
        <v>34</v>
      </c>
      <c r="G107" s="32" t="n">
        <v>120</v>
      </c>
      <c r="H107" s="32" t="n">
        <v>21</v>
      </c>
      <c r="I107" s="32" t="n">
        <v>126.93</v>
      </c>
      <c r="J107" s="24" t="n">
        <v>0.0154225529000387</v>
      </c>
      <c r="K107" s="32" t="n">
        <v>184949</v>
      </c>
      <c r="L107" s="32" t="n">
        <v>1966583</v>
      </c>
      <c r="M107" s="32" t="n">
        <f aca="false">+K107+L107</f>
        <v>2151532</v>
      </c>
    </row>
    <row r="108" s="10" customFormat="true" ht="15" hidden="false" customHeight="false" outlineLevel="0" collapsed="false">
      <c r="A108" s="22" t="s">
        <v>68</v>
      </c>
      <c r="B108" s="32" t="n">
        <v>9022</v>
      </c>
      <c r="C108" s="32" t="n">
        <v>40</v>
      </c>
      <c r="D108" s="32" t="n">
        <v>494.119856039039</v>
      </c>
      <c r="E108" s="32" t="n">
        <v>311.385694676621</v>
      </c>
      <c r="F108" s="32" t="n">
        <v>35</v>
      </c>
      <c r="G108" s="32" t="n">
        <v>163</v>
      </c>
      <c r="H108" s="32" t="n">
        <v>25</v>
      </c>
      <c r="I108" s="32" t="n">
        <v>171.25</v>
      </c>
      <c r="J108" s="24" t="n">
        <v>0.0103185715823599</v>
      </c>
      <c r="K108" s="32" t="n">
        <v>123742</v>
      </c>
      <c r="L108" s="32" t="n">
        <v>1611900</v>
      </c>
      <c r="M108" s="32" t="n">
        <f aca="false">+K108+L108</f>
        <v>1735642</v>
      </c>
    </row>
    <row r="109" s="10" customFormat="true" ht="15" hidden="false" customHeight="false" outlineLevel="0" collapsed="false">
      <c r="A109" s="22" t="s">
        <v>69</v>
      </c>
      <c r="B109" s="32" t="n">
        <v>435</v>
      </c>
      <c r="C109" s="32" t="n">
        <v>10</v>
      </c>
      <c r="D109" s="32" t="n">
        <v>67.0369163226917</v>
      </c>
      <c r="E109" s="32" t="n">
        <v>52.3891890499644</v>
      </c>
      <c r="F109" s="32" t="n">
        <v>10</v>
      </c>
      <c r="G109" s="32" t="n">
        <v>40</v>
      </c>
      <c r="H109" s="32" t="n">
        <v>3</v>
      </c>
      <c r="I109" s="32" t="n">
        <v>40.99</v>
      </c>
      <c r="J109" s="24" t="n">
        <v>0.0278323344342573</v>
      </c>
      <c r="K109" s="32" t="n">
        <v>333769</v>
      </c>
      <c r="L109" s="32" t="n">
        <v>2918542</v>
      </c>
      <c r="M109" s="32" t="n">
        <f aca="false">+K109+L109</f>
        <v>3252311</v>
      </c>
    </row>
    <row r="110" s="10" customFormat="true" ht="15" hidden="false" customHeight="false" outlineLevel="0" collapsed="false">
      <c r="A110" s="25" t="s">
        <v>70</v>
      </c>
      <c r="B110" s="33" t="n">
        <v>93</v>
      </c>
      <c r="C110" s="33" t="n">
        <v>6</v>
      </c>
      <c r="D110" s="33" t="n">
        <v>23.6544318181818</v>
      </c>
      <c r="E110" s="33" t="n">
        <v>19.84</v>
      </c>
      <c r="F110" s="33" t="n">
        <v>5</v>
      </c>
      <c r="G110" s="33" t="n">
        <v>9</v>
      </c>
      <c r="H110" s="33" t="n">
        <v>0</v>
      </c>
      <c r="I110" s="33" t="n">
        <v>9</v>
      </c>
      <c r="J110" s="27" t="n">
        <v>0.0351203151018505</v>
      </c>
      <c r="K110" s="33" t="n">
        <v>421168</v>
      </c>
      <c r="L110" s="33" t="n">
        <v>2704466</v>
      </c>
      <c r="M110" s="33" t="n">
        <f aca="false">+K110+L110</f>
        <v>3125634</v>
      </c>
    </row>
    <row r="111" s="10" customFormat="true" ht="15" hidden="false" customHeight="false" outlineLevel="0" collapsed="false">
      <c r="A111" s="28" t="s">
        <v>71</v>
      </c>
      <c r="B111" s="34" t="n">
        <f aca="false">SUM(B84:B110)</f>
        <v>289174</v>
      </c>
      <c r="C111" s="34" t="n">
        <f aca="false">SUM(C84:C110)</f>
        <v>1373</v>
      </c>
      <c r="D111" s="34" t="n">
        <f aca="false">SUM(D84:D110)</f>
        <v>17480.6560416668</v>
      </c>
      <c r="E111" s="34" t="n">
        <f aca="false">SUM(E84:E110)</f>
        <v>12188.861566782</v>
      </c>
      <c r="F111" s="34" t="n">
        <f aca="false">SUM(F84:F110)</f>
        <v>3663.5</v>
      </c>
      <c r="G111" s="34" t="n">
        <f aca="false">SUM(G84:G110)</f>
        <v>11745</v>
      </c>
      <c r="H111" s="34" t="n">
        <f aca="false">SUM(H84:H110)</f>
        <v>1178</v>
      </c>
      <c r="I111" s="34" t="n">
        <f aca="false">SUM(I84:I110)</f>
        <v>12133.74</v>
      </c>
      <c r="J111" s="34" t="n">
        <f aca="false">SUM(J84:J110)</f>
        <v>1</v>
      </c>
      <c r="K111" s="34" t="n">
        <f aca="false">SUM(K84:K110)</f>
        <v>11992136</v>
      </c>
      <c r="L111" s="34" t="n">
        <f aca="false">SUM(L84:L110)</f>
        <v>227850588</v>
      </c>
      <c r="M111" s="34" t="n">
        <f aca="false">SUM(M84:M110)</f>
        <v>239842724</v>
      </c>
    </row>
    <row r="112" s="10" customFormat="true" ht="15" hidden="false" customHeight="false" outlineLevel="0" collapsed="false">
      <c r="A112" s="30" t="s">
        <v>72</v>
      </c>
    </row>
    <row r="113" s="10" customFormat="true" ht="15" hidden="false" customHeight="false" outlineLevel="0" collapsed="false">
      <c r="A113" s="30" t="s">
        <v>73</v>
      </c>
    </row>
    <row r="114" customFormat="false" ht="15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customFormat="false" ht="15" hidden="false" customHeight="false" outlineLevel="0" collapsed="false">
      <c r="A115" s="14" t="str">
        <f aca="false">"Tabla " &amp; TEXT((ROW()+25) / 35, "0")</f>
        <v>Tabla 4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5"/>
      <c r="L115" s="15"/>
      <c r="M115" s="15"/>
    </row>
    <row r="116" customFormat="false" ht="15" hidden="false" customHeight="false" outlineLevel="0" collapsed="false">
      <c r="A116" s="15" t="s">
        <v>90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customFormat="false" ht="12.8" hidden="false" customHeight="true" outlineLevel="0" collapsed="false">
      <c r="A117" s="16" t="s">
        <v>30</v>
      </c>
      <c r="B117" s="17" t="s">
        <v>31</v>
      </c>
      <c r="C117" s="17"/>
      <c r="D117" s="17"/>
      <c r="E117" s="17"/>
      <c r="F117" s="17"/>
      <c r="G117" s="17"/>
      <c r="H117" s="17"/>
      <c r="I117" s="17"/>
      <c r="J117" s="16" t="s">
        <v>32</v>
      </c>
      <c r="K117" s="16" t="s">
        <v>33</v>
      </c>
      <c r="L117" s="16" t="s">
        <v>34</v>
      </c>
      <c r="M117" s="16" t="s">
        <v>35</v>
      </c>
    </row>
    <row r="118" customFormat="false" ht="28.3" hidden="false" customHeight="false" outlineLevel="0" collapsed="false">
      <c r="A118" s="16"/>
      <c r="B118" s="18" t="s">
        <v>91</v>
      </c>
      <c r="C118" s="18" t="s">
        <v>92</v>
      </c>
      <c r="D118" s="18" t="s">
        <v>93</v>
      </c>
      <c r="E118" s="18" t="s">
        <v>94</v>
      </c>
      <c r="F118" s="18" t="s">
        <v>95</v>
      </c>
      <c r="G118" s="18" t="s">
        <v>96</v>
      </c>
      <c r="H118" s="18" t="s">
        <v>97</v>
      </c>
      <c r="I118" s="16" t="s">
        <v>43</v>
      </c>
      <c r="J118" s="16"/>
      <c r="K118" s="16"/>
      <c r="L118" s="16"/>
      <c r="M118" s="16"/>
    </row>
    <row r="119" customFormat="false" ht="15" hidden="false" customHeight="false" outlineLevel="0" collapsed="false">
      <c r="A119" s="19" t="s">
        <v>44</v>
      </c>
      <c r="B119" s="31" t="n">
        <v>30480</v>
      </c>
      <c r="C119" s="31" t="n">
        <v>77</v>
      </c>
      <c r="D119" s="31" t="n">
        <v>2236.63707702301</v>
      </c>
      <c r="E119" s="31" t="n">
        <v>1499.84219932412</v>
      </c>
      <c r="F119" s="31" t="n">
        <v>855.5</v>
      </c>
      <c r="G119" s="31" t="n">
        <v>2305</v>
      </c>
      <c r="H119" s="31" t="n">
        <v>279</v>
      </c>
      <c r="I119" s="31" t="n">
        <v>2397.07</v>
      </c>
      <c r="J119" s="21" t="n">
        <v>0.104304483167812</v>
      </c>
      <c r="K119" s="31" t="n">
        <v>1220349</v>
      </c>
      <c r="L119" s="31" t="n">
        <v>39163902</v>
      </c>
      <c r="M119" s="31" t="n">
        <f aca="false">+K119+L119</f>
        <v>40384251</v>
      </c>
      <c r="P119" s="35"/>
    </row>
    <row r="120" customFormat="false" ht="15" hidden="false" customHeight="false" outlineLevel="0" collapsed="false">
      <c r="A120" s="22" t="s">
        <v>45</v>
      </c>
      <c r="B120" s="32" t="n">
        <v>26767</v>
      </c>
      <c r="C120" s="32" t="n">
        <v>76</v>
      </c>
      <c r="D120" s="32" t="n">
        <v>2232.59710255467</v>
      </c>
      <c r="E120" s="32" t="n">
        <v>1508.93801164558</v>
      </c>
      <c r="F120" s="32" t="n">
        <v>763</v>
      </c>
      <c r="G120" s="32" t="n">
        <v>2171</v>
      </c>
      <c r="H120" s="32" t="n">
        <v>237</v>
      </c>
      <c r="I120" s="32" t="n">
        <v>2249.21</v>
      </c>
      <c r="J120" s="24" t="n">
        <v>0.0876135463888687</v>
      </c>
      <c r="K120" s="32" t="n">
        <v>1025067</v>
      </c>
      <c r="L120" s="32" t="n">
        <v>25434595</v>
      </c>
      <c r="M120" s="32" t="n">
        <f aca="false">+K120+L120</f>
        <v>26459662</v>
      </c>
      <c r="P120" s="35"/>
    </row>
    <row r="121" customFormat="false" ht="15" hidden="false" customHeight="false" outlineLevel="0" collapsed="false">
      <c r="A121" s="22" t="s">
        <v>46</v>
      </c>
      <c r="B121" s="32" t="n">
        <v>24666</v>
      </c>
      <c r="C121" s="32" t="n">
        <v>90</v>
      </c>
      <c r="D121" s="32" t="n">
        <v>1432.1590251547</v>
      </c>
      <c r="E121" s="32" t="n">
        <v>1129.66821277559</v>
      </c>
      <c r="F121" s="32" t="n">
        <v>388</v>
      </c>
      <c r="G121" s="32" t="n">
        <v>1050</v>
      </c>
      <c r="H121" s="32" t="n">
        <v>121</v>
      </c>
      <c r="I121" s="32" t="n">
        <v>1089.93</v>
      </c>
      <c r="J121" s="24" t="n">
        <v>0.0639331676705097</v>
      </c>
      <c r="K121" s="32" t="n">
        <v>748010</v>
      </c>
      <c r="L121" s="32" t="n">
        <v>15683086</v>
      </c>
      <c r="M121" s="32" t="n">
        <f aca="false">+K121+L121</f>
        <v>16431096</v>
      </c>
      <c r="P121" s="35"/>
    </row>
    <row r="122" customFormat="false" ht="15" hidden="false" customHeight="false" outlineLevel="0" collapsed="false">
      <c r="A122" s="22" t="s">
        <v>47</v>
      </c>
      <c r="B122" s="32" t="n">
        <v>14121</v>
      </c>
      <c r="C122" s="32" t="n">
        <v>52</v>
      </c>
      <c r="D122" s="32" t="n">
        <v>633.0425414256</v>
      </c>
      <c r="E122" s="32" t="n">
        <v>518.952093917781</v>
      </c>
      <c r="F122" s="32" t="n">
        <v>209</v>
      </c>
      <c r="G122" s="32" t="n">
        <v>545</v>
      </c>
      <c r="H122" s="32" t="n">
        <v>69</v>
      </c>
      <c r="I122" s="32" t="n">
        <v>567.77</v>
      </c>
      <c r="J122" s="24" t="n">
        <v>0.0987884612208402</v>
      </c>
      <c r="K122" s="32" t="n">
        <v>1155812</v>
      </c>
      <c r="L122" s="32" t="n">
        <v>13240558</v>
      </c>
      <c r="M122" s="32" t="n">
        <f aca="false">+K122+L122</f>
        <v>14396370</v>
      </c>
    </row>
    <row r="123" customFormat="false" ht="15" hidden="false" customHeight="false" outlineLevel="0" collapsed="false">
      <c r="A123" s="22" t="s">
        <v>48</v>
      </c>
      <c r="B123" s="32" t="n">
        <v>15105</v>
      </c>
      <c r="C123" s="32" t="n">
        <v>77</v>
      </c>
      <c r="D123" s="32" t="n">
        <v>677.026002904433</v>
      </c>
      <c r="E123" s="32" t="n">
        <v>405.924592615271</v>
      </c>
      <c r="F123" s="32" t="n">
        <v>169</v>
      </c>
      <c r="G123" s="32" t="n">
        <v>522</v>
      </c>
      <c r="H123" s="32" t="n">
        <v>6</v>
      </c>
      <c r="I123" s="32" t="n">
        <v>523.98</v>
      </c>
      <c r="J123" s="24" t="n">
        <v>0.0525436935573474</v>
      </c>
      <c r="K123" s="32" t="n">
        <v>614754</v>
      </c>
      <c r="L123" s="32" t="n">
        <v>12148338</v>
      </c>
      <c r="M123" s="32" t="n">
        <f aca="false">+K123+L123</f>
        <v>12763092</v>
      </c>
    </row>
    <row r="124" customFormat="false" ht="15" hidden="false" customHeight="false" outlineLevel="0" collapsed="false">
      <c r="A124" s="22" t="s">
        <v>49</v>
      </c>
      <c r="B124" s="32" t="n">
        <v>18645</v>
      </c>
      <c r="C124" s="32" t="n">
        <v>68</v>
      </c>
      <c r="D124" s="32" t="n">
        <v>1122.57020204709</v>
      </c>
      <c r="E124" s="32" t="n">
        <v>695.137648514908</v>
      </c>
      <c r="F124" s="32" t="n">
        <v>210</v>
      </c>
      <c r="G124" s="32" t="n">
        <v>565</v>
      </c>
      <c r="H124" s="32" t="n">
        <v>58</v>
      </c>
      <c r="I124" s="32" t="n">
        <v>584.14</v>
      </c>
      <c r="J124" s="24" t="n">
        <v>0.0232106358239348</v>
      </c>
      <c r="K124" s="32" t="n">
        <v>271561</v>
      </c>
      <c r="L124" s="32" t="n">
        <v>12215947</v>
      </c>
      <c r="M124" s="32" t="n">
        <f aca="false">+K124+L124</f>
        <v>12487508</v>
      </c>
    </row>
    <row r="125" customFormat="false" ht="15" hidden="false" customHeight="false" outlineLevel="0" collapsed="false">
      <c r="A125" s="22" t="s">
        <v>50</v>
      </c>
      <c r="B125" s="32" t="n">
        <v>13218</v>
      </c>
      <c r="C125" s="32" t="n">
        <v>60</v>
      </c>
      <c r="D125" s="32" t="n">
        <v>911.623530178029</v>
      </c>
      <c r="E125" s="32" t="n">
        <v>628.018791299886</v>
      </c>
      <c r="F125" s="32" t="n">
        <v>184</v>
      </c>
      <c r="G125" s="32" t="n">
        <v>534</v>
      </c>
      <c r="H125" s="32" t="n">
        <v>66</v>
      </c>
      <c r="I125" s="32" t="n">
        <v>555.78</v>
      </c>
      <c r="J125" s="24" t="n">
        <v>0.0309450064661969</v>
      </c>
      <c r="K125" s="32" t="n">
        <v>362052</v>
      </c>
      <c r="L125" s="32" t="n">
        <v>9359409</v>
      </c>
      <c r="M125" s="32" t="n">
        <f aca="false">+K125+L125</f>
        <v>9721461</v>
      </c>
    </row>
    <row r="126" customFormat="false" ht="15" hidden="false" customHeight="false" outlineLevel="0" collapsed="false">
      <c r="A126" s="22" t="s">
        <v>51</v>
      </c>
      <c r="B126" s="32" t="n">
        <v>10407</v>
      </c>
      <c r="C126" s="32" t="n">
        <v>52</v>
      </c>
      <c r="D126" s="32" t="n">
        <v>590.900453486354</v>
      </c>
      <c r="E126" s="32" t="n">
        <v>362.663479007765</v>
      </c>
      <c r="F126" s="32" t="n">
        <v>63</v>
      </c>
      <c r="G126" s="32" t="n">
        <v>328</v>
      </c>
      <c r="H126" s="32" t="n">
        <v>34</v>
      </c>
      <c r="I126" s="32" t="n">
        <v>339.22</v>
      </c>
      <c r="J126" s="24" t="n">
        <v>0.0202870625452547</v>
      </c>
      <c r="K126" s="32" t="n">
        <v>237356</v>
      </c>
      <c r="L126" s="32" t="n">
        <v>9215854</v>
      </c>
      <c r="M126" s="32" t="n">
        <f aca="false">+K126+L126</f>
        <v>9453210</v>
      </c>
    </row>
    <row r="127" customFormat="false" ht="15" hidden="false" customHeight="false" outlineLevel="0" collapsed="false">
      <c r="A127" s="22" t="s">
        <v>52</v>
      </c>
      <c r="B127" s="32" t="n">
        <v>14737</v>
      </c>
      <c r="C127" s="32" t="n">
        <v>60</v>
      </c>
      <c r="D127" s="32" t="n">
        <v>873.127188768983</v>
      </c>
      <c r="E127" s="32" t="n">
        <v>557.723307022633</v>
      </c>
      <c r="F127" s="32" t="n">
        <v>120</v>
      </c>
      <c r="G127" s="32" t="n">
        <v>409</v>
      </c>
      <c r="H127" s="32" t="n">
        <v>42</v>
      </c>
      <c r="I127" s="32" t="n">
        <v>422.86</v>
      </c>
      <c r="J127" s="24" t="n">
        <v>0.0187009610205235</v>
      </c>
      <c r="K127" s="32" t="n">
        <v>218799</v>
      </c>
      <c r="L127" s="32" t="n">
        <v>4094977</v>
      </c>
      <c r="M127" s="32" t="n">
        <f aca="false">+K127+L127</f>
        <v>4313776</v>
      </c>
    </row>
    <row r="128" customFormat="false" ht="15" hidden="false" customHeight="false" outlineLevel="0" collapsed="false">
      <c r="A128" s="22" t="s">
        <v>53</v>
      </c>
      <c r="B128" s="32" t="n">
        <v>6369</v>
      </c>
      <c r="C128" s="32" t="n">
        <v>56</v>
      </c>
      <c r="D128" s="32" t="n">
        <v>399.74839743611</v>
      </c>
      <c r="E128" s="32" t="n">
        <v>256.785057515162</v>
      </c>
      <c r="F128" s="32" t="n">
        <v>39</v>
      </c>
      <c r="G128" s="32" t="n">
        <v>207</v>
      </c>
      <c r="H128" s="32" t="n">
        <v>11</v>
      </c>
      <c r="I128" s="32" t="n">
        <v>210.63</v>
      </c>
      <c r="J128" s="24" t="n">
        <v>0.0173311294064696</v>
      </c>
      <c r="K128" s="32" t="n">
        <v>202772</v>
      </c>
      <c r="L128" s="32" t="n">
        <v>3973540</v>
      </c>
      <c r="M128" s="32" t="n">
        <f aca="false">+K128+L128</f>
        <v>4176312</v>
      </c>
    </row>
    <row r="129" customFormat="false" ht="15" hidden="false" customHeight="false" outlineLevel="0" collapsed="false">
      <c r="A129" s="22" t="s">
        <v>54</v>
      </c>
      <c r="B129" s="32" t="n">
        <v>7084</v>
      </c>
      <c r="C129" s="32" t="n">
        <v>41</v>
      </c>
      <c r="D129" s="32" t="n">
        <v>370.415040543213</v>
      </c>
      <c r="E129" s="32" t="n">
        <v>209.558441558442</v>
      </c>
      <c r="F129" s="32" t="n">
        <v>28</v>
      </c>
      <c r="G129" s="32" t="n">
        <v>165</v>
      </c>
      <c r="H129" s="32" t="n">
        <v>14</v>
      </c>
      <c r="I129" s="32" t="n">
        <v>169.62</v>
      </c>
      <c r="J129" s="24" t="n">
        <v>0.0148614762290975</v>
      </c>
      <c r="K129" s="32" t="n">
        <v>173877</v>
      </c>
      <c r="L129" s="32" t="n">
        <v>4347348</v>
      </c>
      <c r="M129" s="32" t="n">
        <f aca="false">+K129+L129</f>
        <v>4521225</v>
      </c>
    </row>
    <row r="130" customFormat="false" ht="15" hidden="false" customHeight="false" outlineLevel="0" collapsed="false">
      <c r="A130" s="22" t="s">
        <v>55</v>
      </c>
      <c r="B130" s="32" t="n">
        <v>11028</v>
      </c>
      <c r="C130" s="32" t="n">
        <v>62</v>
      </c>
      <c r="D130" s="32" t="n">
        <v>498.667793161615</v>
      </c>
      <c r="E130" s="32" t="n">
        <v>426.726378193605</v>
      </c>
      <c r="F130" s="32" t="n">
        <v>66</v>
      </c>
      <c r="G130" s="32" t="n">
        <v>198</v>
      </c>
      <c r="H130" s="32" t="n">
        <v>26</v>
      </c>
      <c r="I130" s="32" t="n">
        <v>206.58</v>
      </c>
      <c r="J130" s="24" t="n">
        <v>0.0474535778076458</v>
      </c>
      <c r="K130" s="32" t="n">
        <v>555201</v>
      </c>
      <c r="L130" s="32" t="n">
        <v>6298704</v>
      </c>
      <c r="M130" s="32" t="n">
        <f aca="false">+K130+L130</f>
        <v>6853905</v>
      </c>
    </row>
    <row r="131" customFormat="false" ht="15" hidden="false" customHeight="false" outlineLevel="0" collapsed="false">
      <c r="A131" s="22" t="s">
        <v>56</v>
      </c>
      <c r="B131" s="32" t="n">
        <v>9346</v>
      </c>
      <c r="C131" s="32" t="n">
        <v>48</v>
      </c>
      <c r="D131" s="32" t="n">
        <v>423.957992007992</v>
      </c>
      <c r="E131" s="32" t="n">
        <v>300.007992007992</v>
      </c>
      <c r="F131" s="32" t="n">
        <v>160</v>
      </c>
      <c r="G131" s="32" t="n">
        <v>450</v>
      </c>
      <c r="H131" s="32" t="n">
        <v>40</v>
      </c>
      <c r="I131" s="32" t="n">
        <v>463.2</v>
      </c>
      <c r="J131" s="24" t="n">
        <v>0.115224781259667</v>
      </c>
      <c r="K131" s="32" t="n">
        <v>1348115</v>
      </c>
      <c r="L131" s="32" t="n">
        <v>11000071</v>
      </c>
      <c r="M131" s="32" t="n">
        <f aca="false">+K131+L131</f>
        <v>12348186</v>
      </c>
    </row>
    <row r="132" customFormat="false" ht="15" hidden="false" customHeight="false" outlineLevel="0" collapsed="false">
      <c r="A132" s="22" t="s">
        <v>57</v>
      </c>
      <c r="B132" s="32" t="n">
        <v>2962</v>
      </c>
      <c r="C132" s="32" t="n">
        <v>27</v>
      </c>
      <c r="D132" s="32" t="n">
        <v>268.07780907203</v>
      </c>
      <c r="E132" s="32" t="n">
        <v>129.128011363636</v>
      </c>
      <c r="F132" s="32" t="n">
        <v>27</v>
      </c>
      <c r="G132" s="32" t="n">
        <v>106</v>
      </c>
      <c r="H132" s="32" t="n">
        <v>15</v>
      </c>
      <c r="I132" s="32" t="n">
        <v>110.95</v>
      </c>
      <c r="J132" s="24" t="n">
        <v>0.00836989925375012</v>
      </c>
      <c r="K132" s="32" t="n">
        <v>97927</v>
      </c>
      <c r="L132" s="32" t="n">
        <v>2068370</v>
      </c>
      <c r="M132" s="32" t="n">
        <f aca="false">+K132+L132</f>
        <v>2166297</v>
      </c>
    </row>
    <row r="133" customFormat="false" ht="15" hidden="false" customHeight="false" outlineLevel="0" collapsed="false">
      <c r="A133" s="22" t="s">
        <v>58</v>
      </c>
      <c r="B133" s="32" t="n">
        <v>9342</v>
      </c>
      <c r="C133" s="32" t="n">
        <v>41</v>
      </c>
      <c r="D133" s="32" t="n">
        <v>464.999993629302</v>
      </c>
      <c r="E133" s="32" t="n">
        <v>427.796129992939</v>
      </c>
      <c r="F133" s="32" t="n">
        <v>124</v>
      </c>
      <c r="G133" s="32" t="n">
        <v>312</v>
      </c>
      <c r="H133" s="32" t="n">
        <v>43</v>
      </c>
      <c r="I133" s="32" t="n">
        <v>326.19</v>
      </c>
      <c r="J133" s="24" t="n">
        <v>0.0852199426688161</v>
      </c>
      <c r="K133" s="32" t="n">
        <v>997062</v>
      </c>
      <c r="L133" s="32" t="n">
        <v>15140210</v>
      </c>
      <c r="M133" s="32" t="n">
        <f aca="false">+K133+L133</f>
        <v>16137272</v>
      </c>
    </row>
    <row r="134" customFormat="false" ht="15" hidden="false" customHeight="false" outlineLevel="0" collapsed="false">
      <c r="A134" s="22" t="s">
        <v>59</v>
      </c>
      <c r="B134" s="32" t="n">
        <v>6359</v>
      </c>
      <c r="C134" s="32" t="n">
        <v>71</v>
      </c>
      <c r="D134" s="32" t="n">
        <v>317.727272727273</v>
      </c>
      <c r="E134" s="32" t="n">
        <v>138.045454545455</v>
      </c>
      <c r="F134" s="32" t="n">
        <v>5</v>
      </c>
      <c r="G134" s="32" t="n">
        <v>78</v>
      </c>
      <c r="H134" s="32" t="n">
        <v>3</v>
      </c>
      <c r="I134" s="32" t="n">
        <v>78.99</v>
      </c>
      <c r="J134" s="24" t="n">
        <v>0.00946637444002658</v>
      </c>
      <c r="K134" s="32" t="n">
        <v>110755</v>
      </c>
      <c r="L134" s="32" t="n">
        <v>1664843</v>
      </c>
      <c r="M134" s="32" t="n">
        <f aca="false">+K134+L134</f>
        <v>1775598</v>
      </c>
    </row>
    <row r="135" customFormat="false" ht="15" hidden="false" customHeight="false" outlineLevel="0" collapsed="false">
      <c r="A135" s="22" t="s">
        <v>60</v>
      </c>
      <c r="B135" s="32" t="n">
        <v>8525</v>
      </c>
      <c r="C135" s="32" t="n">
        <v>63</v>
      </c>
      <c r="D135" s="32" t="n">
        <v>358.227272727273</v>
      </c>
      <c r="E135" s="32" t="n">
        <v>305.340909090909</v>
      </c>
      <c r="F135" s="32" t="n">
        <v>36</v>
      </c>
      <c r="G135" s="32" t="n">
        <v>248</v>
      </c>
      <c r="H135" s="32" t="n">
        <v>32</v>
      </c>
      <c r="I135" s="32" t="n">
        <v>258.56</v>
      </c>
      <c r="J135" s="24" t="n">
        <v>0.0631104544449942</v>
      </c>
      <c r="K135" s="32" t="n">
        <v>738384</v>
      </c>
      <c r="L135" s="32" t="n">
        <v>9778836</v>
      </c>
      <c r="M135" s="32" t="n">
        <f aca="false">+K135+L135</f>
        <v>10517220</v>
      </c>
    </row>
    <row r="136" customFormat="false" ht="15" hidden="false" customHeight="false" outlineLevel="0" collapsed="false">
      <c r="A136" s="22" t="s">
        <v>61</v>
      </c>
      <c r="B136" s="32" t="n">
        <v>4326</v>
      </c>
      <c r="C136" s="32" t="n">
        <v>39</v>
      </c>
      <c r="D136" s="32" t="n">
        <v>441.078692556321</v>
      </c>
      <c r="E136" s="32" t="n">
        <v>227.296225023853</v>
      </c>
      <c r="F136" s="32" t="n">
        <v>16</v>
      </c>
      <c r="G136" s="32" t="n">
        <v>52</v>
      </c>
      <c r="H136" s="32" t="n">
        <v>18</v>
      </c>
      <c r="I136" s="32" t="n">
        <v>57.94</v>
      </c>
      <c r="J136" s="24" t="n">
        <v>0.00260270710548618</v>
      </c>
      <c r="K136" s="32" t="n">
        <v>30451</v>
      </c>
      <c r="L136" s="32" t="n">
        <v>2430302</v>
      </c>
      <c r="M136" s="32" t="n">
        <f aca="false">+K136+L136</f>
        <v>2460753</v>
      </c>
    </row>
    <row r="137" customFormat="false" ht="15" hidden="false" customHeight="false" outlineLevel="0" collapsed="false">
      <c r="A137" s="22" t="s">
        <v>62</v>
      </c>
      <c r="B137" s="32" t="n">
        <v>4548</v>
      </c>
      <c r="C137" s="32" t="n">
        <v>24</v>
      </c>
      <c r="D137" s="32" t="n">
        <v>325.96198488263</v>
      </c>
      <c r="E137" s="32" t="n">
        <v>212.827439428084</v>
      </c>
      <c r="F137" s="32" t="n">
        <v>3</v>
      </c>
      <c r="G137" s="32" t="n">
        <v>33</v>
      </c>
      <c r="H137" s="32" t="n">
        <v>8</v>
      </c>
      <c r="I137" s="32" t="n">
        <v>35.64</v>
      </c>
      <c r="J137" s="24" t="n">
        <v>0.0069918727338051</v>
      </c>
      <c r="K137" s="32" t="n">
        <v>81804</v>
      </c>
      <c r="L137" s="32" t="n">
        <v>4324356</v>
      </c>
      <c r="M137" s="32" t="n">
        <f aca="false">+K137+L137</f>
        <v>4406160</v>
      </c>
    </row>
    <row r="138" customFormat="false" ht="15" hidden="false" customHeight="false" outlineLevel="0" collapsed="false">
      <c r="A138" s="22" t="s">
        <v>63</v>
      </c>
      <c r="B138" s="32" t="n">
        <v>7747</v>
      </c>
      <c r="C138" s="32" t="n">
        <v>52</v>
      </c>
      <c r="D138" s="32" t="n">
        <v>421.979979467411</v>
      </c>
      <c r="E138" s="32" t="n">
        <v>309.352322895154</v>
      </c>
      <c r="F138" s="32" t="n">
        <v>30</v>
      </c>
      <c r="G138" s="32" t="n">
        <v>65</v>
      </c>
      <c r="H138" s="32" t="n">
        <v>18</v>
      </c>
      <c r="I138" s="32" t="n">
        <v>70.94</v>
      </c>
      <c r="J138" s="24" t="n">
        <v>0.0178288074647099</v>
      </c>
      <c r="K138" s="32" t="n">
        <v>208595</v>
      </c>
      <c r="L138" s="32" t="n">
        <v>2862942</v>
      </c>
      <c r="M138" s="32" t="n">
        <f aca="false">+K138+L138</f>
        <v>3071537</v>
      </c>
    </row>
    <row r="139" customFormat="false" ht="15" hidden="false" customHeight="false" outlineLevel="0" collapsed="false">
      <c r="A139" s="22" t="s">
        <v>64</v>
      </c>
      <c r="B139" s="32" t="n">
        <v>7970</v>
      </c>
      <c r="C139" s="32" t="n">
        <v>36</v>
      </c>
      <c r="D139" s="32" t="n">
        <v>297.300837347872</v>
      </c>
      <c r="E139" s="32" t="n">
        <v>175.72560295201</v>
      </c>
      <c r="F139" s="32" t="n">
        <v>13</v>
      </c>
      <c r="G139" s="32" t="n">
        <v>61</v>
      </c>
      <c r="H139" s="32" t="n">
        <v>5</v>
      </c>
      <c r="I139" s="32" t="n">
        <v>62.65</v>
      </c>
      <c r="J139" s="24" t="n">
        <v>0.0237867168570179</v>
      </c>
      <c r="K139" s="32" t="n">
        <v>278301</v>
      </c>
      <c r="L139" s="32" t="n">
        <v>4182501</v>
      </c>
      <c r="M139" s="32" t="n">
        <f aca="false">+K139+L139</f>
        <v>4460802</v>
      </c>
    </row>
    <row r="140" customFormat="false" ht="15" hidden="false" customHeight="false" outlineLevel="0" collapsed="false">
      <c r="A140" s="22" t="s">
        <v>65</v>
      </c>
      <c r="B140" s="32" t="n">
        <v>4150</v>
      </c>
      <c r="C140" s="32" t="n">
        <v>43</v>
      </c>
      <c r="D140" s="32" t="n">
        <v>430.322988394584</v>
      </c>
      <c r="E140" s="32" t="n">
        <v>254.293442940039</v>
      </c>
      <c r="F140" s="32" t="n">
        <v>36</v>
      </c>
      <c r="G140" s="32" t="n">
        <v>97</v>
      </c>
      <c r="H140" s="32" t="n">
        <v>11</v>
      </c>
      <c r="I140" s="32" t="n">
        <v>100.63</v>
      </c>
      <c r="J140" s="24" t="n">
        <v>0.00564587295741439</v>
      </c>
      <c r="K140" s="32" t="n">
        <v>66056</v>
      </c>
      <c r="L140" s="32" t="n">
        <v>2640732</v>
      </c>
      <c r="M140" s="32" t="n">
        <f aca="false">+K140+L140</f>
        <v>2706788</v>
      </c>
    </row>
    <row r="141" customFormat="false" ht="15" hidden="false" customHeight="false" outlineLevel="0" collapsed="false">
      <c r="A141" s="22" t="s">
        <v>66</v>
      </c>
      <c r="B141" s="32" t="n">
        <v>6955</v>
      </c>
      <c r="C141" s="32" t="n">
        <v>28</v>
      </c>
      <c r="D141" s="32" t="n">
        <v>405.875247376136</v>
      </c>
      <c r="E141" s="32" t="n">
        <v>281.932065557954</v>
      </c>
      <c r="F141" s="32" t="n">
        <v>22</v>
      </c>
      <c r="G141" s="32" t="n">
        <v>95</v>
      </c>
      <c r="H141" s="32" t="n">
        <v>24</v>
      </c>
      <c r="I141" s="32" t="n">
        <v>102.92</v>
      </c>
      <c r="J141" s="24" t="n">
        <v>0.0139071564182124</v>
      </c>
      <c r="K141" s="32" t="n">
        <v>162712</v>
      </c>
      <c r="L141" s="32" t="n">
        <v>2372436</v>
      </c>
      <c r="M141" s="32" t="n">
        <f aca="false">+K141+L141</f>
        <v>2535148</v>
      </c>
    </row>
    <row r="142" customFormat="false" ht="15" hidden="false" customHeight="false" outlineLevel="0" collapsed="false">
      <c r="A142" s="22" t="s">
        <v>67</v>
      </c>
      <c r="B142" s="32" t="n">
        <v>8404</v>
      </c>
      <c r="C142" s="32" t="n">
        <v>57</v>
      </c>
      <c r="D142" s="32" t="n">
        <v>492.287854220248</v>
      </c>
      <c r="E142" s="32" t="n">
        <v>340.622950932047</v>
      </c>
      <c r="F142" s="32" t="n">
        <v>42</v>
      </c>
      <c r="G142" s="32" t="n">
        <v>125</v>
      </c>
      <c r="H142" s="32" t="n">
        <v>26</v>
      </c>
      <c r="I142" s="32" t="n">
        <v>133.58</v>
      </c>
      <c r="J142" s="24" t="n">
        <v>0.0143306671360642</v>
      </c>
      <c r="K142" s="32" t="n">
        <v>167667</v>
      </c>
      <c r="L142" s="32" t="n">
        <v>1851969</v>
      </c>
      <c r="M142" s="32" t="n">
        <f aca="false">+K142+L142</f>
        <v>2019636</v>
      </c>
    </row>
    <row r="143" customFormat="false" ht="15" hidden="false" customHeight="false" outlineLevel="0" collapsed="false">
      <c r="A143" s="22" t="s">
        <v>68</v>
      </c>
      <c r="B143" s="32" t="n">
        <v>8844</v>
      </c>
      <c r="C143" s="32" t="n">
        <v>31</v>
      </c>
      <c r="D143" s="32" t="n">
        <v>497.693353453634</v>
      </c>
      <c r="E143" s="32" t="n">
        <v>285.649839454619</v>
      </c>
      <c r="F143" s="32" t="n">
        <v>24</v>
      </c>
      <c r="G143" s="32" t="n">
        <v>107</v>
      </c>
      <c r="H143" s="32" t="n">
        <v>11</v>
      </c>
      <c r="I143" s="32" t="n">
        <v>110.63</v>
      </c>
      <c r="J143" s="24" t="n">
        <v>0.00894314373743506</v>
      </c>
      <c r="K143" s="32" t="n">
        <v>104634</v>
      </c>
      <c r="L143" s="32" t="n">
        <v>1550751</v>
      </c>
      <c r="M143" s="32" t="n">
        <f aca="false">+K143+L143</f>
        <v>1655385</v>
      </c>
    </row>
    <row r="144" customFormat="false" ht="15" hidden="false" customHeight="false" outlineLevel="0" collapsed="false">
      <c r="A144" s="22" t="s">
        <v>69</v>
      </c>
      <c r="B144" s="32" t="n">
        <v>0</v>
      </c>
      <c r="C144" s="32" t="n">
        <v>0</v>
      </c>
      <c r="D144" s="32" t="n">
        <v>34.8609674534894</v>
      </c>
      <c r="E144" s="32" t="n">
        <v>29.0314219989439</v>
      </c>
      <c r="F144" s="32" t="n">
        <v>4</v>
      </c>
      <c r="G144" s="32" t="n">
        <v>14</v>
      </c>
      <c r="H144" s="32" t="n">
        <v>0</v>
      </c>
      <c r="I144" s="32" t="n">
        <v>14</v>
      </c>
      <c r="J144" s="24" t="n">
        <v>0.0316946317861653</v>
      </c>
      <c r="K144" s="32" t="n">
        <v>370823</v>
      </c>
      <c r="L144" s="32" t="n">
        <v>2626453</v>
      </c>
      <c r="M144" s="32" t="n">
        <f aca="false">+K144+L144</f>
        <v>2997276</v>
      </c>
    </row>
    <row r="145" customFormat="false" ht="15" hidden="false" customHeight="false" outlineLevel="0" collapsed="false">
      <c r="A145" s="25" t="s">
        <v>70</v>
      </c>
      <c r="B145" s="33" t="n">
        <v>0</v>
      </c>
      <c r="C145" s="33" t="n">
        <v>0</v>
      </c>
      <c r="D145" s="33" t="n">
        <v>15.3522727272727</v>
      </c>
      <c r="E145" s="33" t="n">
        <v>11.2840909090909</v>
      </c>
      <c r="F145" s="33" t="n">
        <v>1</v>
      </c>
      <c r="G145" s="33" t="n">
        <v>3</v>
      </c>
      <c r="H145" s="33" t="n">
        <v>0</v>
      </c>
      <c r="I145" s="33" t="n">
        <v>3</v>
      </c>
      <c r="J145" s="27" t="n">
        <v>0.0129037704319342</v>
      </c>
      <c r="K145" s="33" t="n">
        <v>150972</v>
      </c>
      <c r="L145" s="33" t="n">
        <v>2626453</v>
      </c>
      <c r="M145" s="33" t="n">
        <f aca="false">+K145+L145</f>
        <v>2777425</v>
      </c>
    </row>
    <row r="146" customFormat="false" ht="15" hidden="false" customHeight="false" outlineLevel="0" collapsed="false">
      <c r="A146" s="28" t="s">
        <v>71</v>
      </c>
      <c r="B146" s="34" t="n">
        <f aca="false">SUM(B119:B145)</f>
        <v>282105</v>
      </c>
      <c r="C146" s="34" t="n">
        <f aca="false">SUM(C119:C145)</f>
        <v>1331</v>
      </c>
      <c r="D146" s="34" t="n">
        <f aca="false">SUM(D119:D145)</f>
        <v>17174.2188727273</v>
      </c>
      <c r="E146" s="34" t="n">
        <f aca="false">SUM(E119:E145)</f>
        <v>11628.2721124835</v>
      </c>
      <c r="F146" s="34" t="n">
        <f aca="false">SUM(F119:F145)</f>
        <v>3637.5</v>
      </c>
      <c r="G146" s="34" t="n">
        <f aca="false">SUM(G119:G145)</f>
        <v>10845</v>
      </c>
      <c r="H146" s="34" t="n">
        <f aca="false">SUM(H119:H145)</f>
        <v>1217</v>
      </c>
      <c r="I146" s="34" t="n">
        <f aca="false">SUM(I119:I145)</f>
        <v>11246.61</v>
      </c>
      <c r="J146" s="36" t="n">
        <v>1</v>
      </c>
      <c r="K146" s="34" t="n">
        <f aca="false">SUM(K119:K145)</f>
        <v>11699868</v>
      </c>
      <c r="L146" s="34" t="n">
        <f aca="false">SUM(L119:L145)</f>
        <v>222297483</v>
      </c>
      <c r="M146" s="34" t="n">
        <f aca="false">SUM(M119:M145)</f>
        <v>233997351</v>
      </c>
      <c r="N146" s="37"/>
    </row>
    <row r="147" customFormat="false" ht="15" hidden="false" customHeight="false" outlineLevel="0" collapsed="false">
      <c r="A147" s="30" t="s">
        <v>72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customFormat="false" ht="15" hidden="false" customHeight="false" outlineLevel="0" collapsed="false">
      <c r="A148" s="30" t="s">
        <v>73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customFormat="false" ht="15" hidden="false" customHeight="fals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customFormat="false" ht="15" hidden="false" customHeight="false" outlineLevel="0" collapsed="false">
      <c r="A150" s="14" t="str">
        <f aca="false">"Tabla " &amp; TEXT((ROW()+25) / 35, "0")</f>
        <v>Tabla 5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5"/>
      <c r="L150" s="15"/>
      <c r="M150" s="15"/>
    </row>
    <row r="151" customFormat="false" ht="15" hidden="false" customHeight="false" outlineLevel="0" collapsed="false">
      <c r="A151" s="15" t="s">
        <v>98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customFormat="false" ht="12.8" hidden="false" customHeight="true" outlineLevel="0" collapsed="false">
      <c r="A152" s="16" t="s">
        <v>30</v>
      </c>
      <c r="B152" s="17" t="s">
        <v>31</v>
      </c>
      <c r="C152" s="17"/>
      <c r="D152" s="17"/>
      <c r="E152" s="17"/>
      <c r="F152" s="17"/>
      <c r="G152" s="17"/>
      <c r="H152" s="17"/>
      <c r="I152" s="17"/>
      <c r="J152" s="16" t="s">
        <v>32</v>
      </c>
      <c r="K152" s="16" t="s">
        <v>33</v>
      </c>
      <c r="L152" s="16" t="s">
        <v>34</v>
      </c>
      <c r="M152" s="16" t="s">
        <v>35</v>
      </c>
    </row>
    <row r="153" customFormat="false" ht="28.3" hidden="false" customHeight="false" outlineLevel="0" collapsed="false">
      <c r="A153" s="16"/>
      <c r="B153" s="18" t="s">
        <v>99</v>
      </c>
      <c r="C153" s="18" t="s">
        <v>100</v>
      </c>
      <c r="D153" s="18" t="s">
        <v>101</v>
      </c>
      <c r="E153" s="18" t="s">
        <v>102</v>
      </c>
      <c r="F153" s="18" t="s">
        <v>103</v>
      </c>
      <c r="G153" s="18" t="s">
        <v>104</v>
      </c>
      <c r="H153" s="18" t="s">
        <v>105</v>
      </c>
      <c r="I153" s="16" t="s">
        <v>43</v>
      </c>
      <c r="J153" s="16"/>
      <c r="K153" s="16"/>
      <c r="L153" s="16"/>
      <c r="M153" s="16"/>
    </row>
    <row r="154" customFormat="false" ht="15" hidden="false" customHeight="false" outlineLevel="0" collapsed="false">
      <c r="A154" s="19" t="s">
        <v>106</v>
      </c>
      <c r="B154" s="31" t="n">
        <v>29492</v>
      </c>
      <c r="C154" s="31" t="n">
        <v>72</v>
      </c>
      <c r="D154" s="31" t="n">
        <v>2170.0114342041</v>
      </c>
      <c r="E154" s="31" t="n">
        <v>1465.02392254146</v>
      </c>
      <c r="F154" s="31" t="n">
        <v>875.5</v>
      </c>
      <c r="G154" s="31" t="n">
        <v>2257</v>
      </c>
      <c r="H154" s="31" t="n">
        <v>256</v>
      </c>
      <c r="I154" s="31" t="n">
        <v>2341.48</v>
      </c>
      <c r="J154" s="21" t="n">
        <v>0.123935867368533</v>
      </c>
      <c r="K154" s="31" t="n">
        <v>1379892</v>
      </c>
      <c r="L154" s="31" t="n">
        <v>38800576</v>
      </c>
      <c r="M154" s="31" t="n">
        <v>40180468</v>
      </c>
      <c r="N154" s="37"/>
    </row>
    <row r="155" customFormat="false" ht="15" hidden="false" customHeight="false" outlineLevel="0" collapsed="false">
      <c r="A155" s="22" t="s">
        <v>107</v>
      </c>
      <c r="B155" s="32" t="n">
        <v>25271</v>
      </c>
      <c r="C155" s="32" t="n">
        <v>75</v>
      </c>
      <c r="D155" s="32" t="n">
        <v>2191.49447809381</v>
      </c>
      <c r="E155" s="32" t="n">
        <v>1495.96098270745</v>
      </c>
      <c r="F155" s="32" t="n">
        <v>758</v>
      </c>
      <c r="G155" s="32" t="n">
        <v>1984</v>
      </c>
      <c r="H155" s="32" t="n">
        <v>188</v>
      </c>
      <c r="I155" s="32" t="n">
        <v>2046.04</v>
      </c>
      <c r="J155" s="24" t="n">
        <v>0.0925893195555447</v>
      </c>
      <c r="K155" s="32" t="n">
        <v>1030882</v>
      </c>
      <c r="L155" s="32" t="n">
        <v>25063911</v>
      </c>
      <c r="M155" s="32" t="n">
        <v>26094793</v>
      </c>
      <c r="N155" s="37"/>
    </row>
    <row r="156" customFormat="false" ht="15" hidden="false" customHeight="false" outlineLevel="0" collapsed="false">
      <c r="A156" s="22" t="s">
        <v>108</v>
      </c>
      <c r="B156" s="32" t="n">
        <v>24210</v>
      </c>
      <c r="C156" s="32" t="n">
        <v>92</v>
      </c>
      <c r="D156" s="32" t="n">
        <v>1403.58364973843</v>
      </c>
      <c r="E156" s="32" t="n">
        <v>1103.6348107071</v>
      </c>
      <c r="F156" s="32" t="n">
        <v>337</v>
      </c>
      <c r="G156" s="32" t="n">
        <v>977</v>
      </c>
      <c r="H156" s="32" t="n">
        <v>77</v>
      </c>
      <c r="I156" s="32" t="n">
        <v>1002.41</v>
      </c>
      <c r="J156" s="24" t="n">
        <v>0.0650763063576145</v>
      </c>
      <c r="K156" s="32" t="n">
        <v>724554</v>
      </c>
      <c r="L156" s="32" t="n">
        <v>15365613</v>
      </c>
      <c r="M156" s="32" t="n">
        <v>16090167</v>
      </c>
      <c r="N156" s="37"/>
    </row>
    <row r="157" customFormat="false" ht="15" hidden="false" customHeight="false" outlineLevel="0" collapsed="false">
      <c r="A157" s="22" t="s">
        <v>109</v>
      </c>
      <c r="B157" s="32" t="n">
        <v>13806</v>
      </c>
      <c r="C157" s="32" t="n">
        <v>53</v>
      </c>
      <c r="D157" s="32" t="n">
        <v>623.992958044321</v>
      </c>
      <c r="E157" s="32" t="n">
        <v>506.390536731368</v>
      </c>
      <c r="F157" s="32" t="n">
        <v>201</v>
      </c>
      <c r="G157" s="32" t="n">
        <v>447</v>
      </c>
      <c r="H157" s="32" t="n">
        <v>56</v>
      </c>
      <c r="I157" s="32" t="n">
        <v>465.48</v>
      </c>
      <c r="J157" s="24" t="n">
        <v>0.0968118738602451</v>
      </c>
      <c r="K157" s="32" t="n">
        <v>1077895</v>
      </c>
      <c r="L157" s="32" t="n">
        <v>12506344</v>
      </c>
      <c r="M157" s="32" t="n">
        <v>13584239</v>
      </c>
      <c r="N157" s="37"/>
    </row>
    <row r="158" customFormat="false" ht="15" hidden="false" customHeight="false" outlineLevel="0" collapsed="false">
      <c r="A158" s="22" t="s">
        <v>110</v>
      </c>
      <c r="B158" s="32" t="n">
        <v>14988</v>
      </c>
      <c r="C158" s="32" t="n">
        <v>80</v>
      </c>
      <c r="D158" s="32" t="n">
        <v>671.216677022115</v>
      </c>
      <c r="E158" s="32" t="n">
        <v>386.090462373489</v>
      </c>
      <c r="F158" s="32" t="n">
        <v>142</v>
      </c>
      <c r="G158" s="32" t="n">
        <v>446</v>
      </c>
      <c r="H158" s="32" t="n">
        <v>9</v>
      </c>
      <c r="I158" s="32" t="n">
        <v>448.97</v>
      </c>
      <c r="J158" s="24" t="n">
        <v>0.0483237348045893</v>
      </c>
      <c r="K158" s="32" t="n">
        <v>538032</v>
      </c>
      <c r="L158" s="32" t="n">
        <v>11925637</v>
      </c>
      <c r="M158" s="32" t="n">
        <v>12463669</v>
      </c>
      <c r="N158" s="37"/>
    </row>
    <row r="159" customFormat="false" ht="15" hidden="false" customHeight="false" outlineLevel="0" collapsed="false">
      <c r="A159" s="22" t="s">
        <v>111</v>
      </c>
      <c r="B159" s="32" t="n">
        <v>19186</v>
      </c>
      <c r="C159" s="32" t="n">
        <v>66</v>
      </c>
      <c r="D159" s="32" t="n">
        <v>1054.52049654736</v>
      </c>
      <c r="E159" s="32" t="n">
        <v>650.250050858559</v>
      </c>
      <c r="F159" s="32" t="n">
        <v>205</v>
      </c>
      <c r="G159" s="32" t="n">
        <v>491</v>
      </c>
      <c r="H159" s="32" t="n">
        <v>59</v>
      </c>
      <c r="I159" s="32" t="n">
        <v>510.47</v>
      </c>
      <c r="J159" s="24" t="n">
        <v>0.0284609916261833</v>
      </c>
      <c r="K159" s="32" t="n">
        <v>316882</v>
      </c>
      <c r="L159" s="32" t="n">
        <v>12216151</v>
      </c>
      <c r="M159" s="32" t="n">
        <v>12533033</v>
      </c>
      <c r="N159" s="37"/>
    </row>
    <row r="160" customFormat="false" ht="15" hidden="false" customHeight="false" outlineLevel="0" collapsed="false">
      <c r="A160" s="22" t="s">
        <v>112</v>
      </c>
      <c r="B160" s="32" t="n">
        <v>12795</v>
      </c>
      <c r="C160" s="32" t="n">
        <v>61</v>
      </c>
      <c r="D160" s="32" t="n">
        <v>981.603232663224</v>
      </c>
      <c r="E160" s="32" t="n">
        <v>626.069518132141</v>
      </c>
      <c r="F160" s="32" t="n">
        <v>168</v>
      </c>
      <c r="G160" s="32" t="n">
        <v>503</v>
      </c>
      <c r="H160" s="32" t="n">
        <v>34</v>
      </c>
      <c r="I160" s="32" t="n">
        <v>514.22</v>
      </c>
      <c r="J160" s="24" t="n">
        <v>0.0243590505474635</v>
      </c>
      <c r="K160" s="32" t="n">
        <v>271212</v>
      </c>
      <c r="L160" s="32" t="n">
        <v>9331136</v>
      </c>
      <c r="M160" s="32" t="n">
        <v>9602348</v>
      </c>
      <c r="N160" s="37"/>
    </row>
    <row r="161" customFormat="false" ht="15" hidden="false" customHeight="false" outlineLevel="0" collapsed="false">
      <c r="A161" s="22" t="s">
        <v>113</v>
      </c>
      <c r="B161" s="32" t="n">
        <v>10131</v>
      </c>
      <c r="C161" s="32" t="n">
        <v>48</v>
      </c>
      <c r="D161" s="32" t="n">
        <v>568.195538220483</v>
      </c>
      <c r="E161" s="32" t="n">
        <v>348.597142929121</v>
      </c>
      <c r="F161" s="32" t="n">
        <v>51</v>
      </c>
      <c r="G161" s="32" t="n">
        <v>276</v>
      </c>
      <c r="H161" s="32" t="n">
        <v>38</v>
      </c>
      <c r="I161" s="32" t="n">
        <v>288.54</v>
      </c>
      <c r="J161" s="24" t="n">
        <v>0.0204749074979799</v>
      </c>
      <c r="K161" s="32" t="n">
        <v>227966</v>
      </c>
      <c r="L161" s="32" t="n">
        <v>9227101</v>
      </c>
      <c r="M161" s="32" t="n">
        <v>9455067</v>
      </c>
      <c r="N161" s="37"/>
    </row>
    <row r="162" customFormat="false" ht="15" hidden="false" customHeight="false" outlineLevel="0" collapsed="false">
      <c r="A162" s="22" t="s">
        <v>114</v>
      </c>
      <c r="B162" s="32" t="n">
        <v>14158</v>
      </c>
      <c r="C162" s="32" t="n">
        <v>60</v>
      </c>
      <c r="D162" s="32" t="n">
        <v>916.558630722538</v>
      </c>
      <c r="E162" s="32" t="n">
        <v>535.788453426594</v>
      </c>
      <c r="F162" s="32" t="n">
        <v>102</v>
      </c>
      <c r="G162" s="32" t="n">
        <v>357</v>
      </c>
      <c r="H162" s="32" t="n">
        <v>45</v>
      </c>
      <c r="I162" s="32" t="n">
        <v>371.85</v>
      </c>
      <c r="J162" s="24" t="n">
        <v>0.014097634445503</v>
      </c>
      <c r="K162" s="32" t="n">
        <v>156962</v>
      </c>
      <c r="L162" s="32" t="n">
        <v>4044307</v>
      </c>
      <c r="M162" s="32" t="n">
        <v>4201269</v>
      </c>
      <c r="N162" s="37"/>
    </row>
    <row r="163" customFormat="false" ht="15" hidden="false" customHeight="false" outlineLevel="0" collapsed="false">
      <c r="A163" s="22" t="s">
        <v>115</v>
      </c>
      <c r="B163" s="32" t="n">
        <v>6442</v>
      </c>
      <c r="C163" s="32" t="n">
        <v>58</v>
      </c>
      <c r="D163" s="32" t="n">
        <v>379.020137334597</v>
      </c>
      <c r="E163" s="32" t="n">
        <v>241.967637334597</v>
      </c>
      <c r="F163" s="32" t="n">
        <v>32</v>
      </c>
      <c r="G163" s="32" t="n">
        <v>174</v>
      </c>
      <c r="H163" s="32" t="n">
        <v>9</v>
      </c>
      <c r="I163" s="32" t="n">
        <v>176.97</v>
      </c>
      <c r="J163" s="24" t="n">
        <v>0.018467909732396</v>
      </c>
      <c r="K163" s="32" t="n">
        <v>205620</v>
      </c>
      <c r="L163" s="32" t="n">
        <v>3871060</v>
      </c>
      <c r="M163" s="32" t="n">
        <v>4076680</v>
      </c>
      <c r="N163" s="37"/>
    </row>
    <row r="164" customFormat="false" ht="15" hidden="false" customHeight="false" outlineLevel="0" collapsed="false">
      <c r="A164" s="22" t="s">
        <v>116</v>
      </c>
      <c r="B164" s="32" t="n">
        <v>6988</v>
      </c>
      <c r="C164" s="32" t="n">
        <v>41</v>
      </c>
      <c r="D164" s="32" t="n">
        <v>349.694373706004</v>
      </c>
      <c r="E164" s="32" t="n">
        <v>192.808668831169</v>
      </c>
      <c r="F164" s="32" t="n">
        <v>24</v>
      </c>
      <c r="G164" s="32" t="n">
        <v>111</v>
      </c>
      <c r="H164" s="32" t="n">
        <v>14</v>
      </c>
      <c r="I164" s="32" t="n">
        <v>115.62</v>
      </c>
      <c r="J164" s="24" t="n">
        <v>0.0151001744093878</v>
      </c>
      <c r="K164" s="32" t="n">
        <v>168124</v>
      </c>
      <c r="L164" s="32" t="n">
        <v>4292067</v>
      </c>
      <c r="M164" s="32" t="n">
        <v>4460191</v>
      </c>
      <c r="N164" s="37"/>
    </row>
    <row r="165" customFormat="false" ht="15" hidden="false" customHeight="false" outlineLevel="0" collapsed="false">
      <c r="A165" s="22" t="s">
        <v>117</v>
      </c>
      <c r="B165" s="32" t="n">
        <v>11149</v>
      </c>
      <c r="C165" s="32" t="n">
        <v>61</v>
      </c>
      <c r="D165" s="32" t="n">
        <v>494.311610045939</v>
      </c>
      <c r="E165" s="32" t="n">
        <v>416.186482956717</v>
      </c>
      <c r="F165" s="32" t="n">
        <v>68</v>
      </c>
      <c r="G165" s="32" t="n">
        <v>169</v>
      </c>
      <c r="H165" s="32" t="n">
        <v>30</v>
      </c>
      <c r="I165" s="32" t="n">
        <v>178.9</v>
      </c>
      <c r="J165" s="24" t="n">
        <v>0.0550152110536042</v>
      </c>
      <c r="K165" s="32" t="n">
        <v>612535</v>
      </c>
      <c r="L165" s="32" t="n">
        <v>5849663</v>
      </c>
      <c r="M165" s="32" t="n">
        <v>6462198</v>
      </c>
      <c r="N165" s="37"/>
    </row>
    <row r="166" customFormat="false" ht="15" hidden="false" customHeight="false" outlineLevel="0" collapsed="false">
      <c r="A166" s="22" t="s">
        <v>118</v>
      </c>
      <c r="B166" s="32" t="n">
        <v>9143</v>
      </c>
      <c r="C166" s="32" t="n">
        <v>49</v>
      </c>
      <c r="D166" s="32" t="n">
        <v>388.672781507483</v>
      </c>
      <c r="E166" s="32" t="n">
        <v>276.063463325665</v>
      </c>
      <c r="F166" s="32" t="n">
        <v>130</v>
      </c>
      <c r="G166" s="32" t="n">
        <v>408</v>
      </c>
      <c r="H166" s="32" t="n">
        <v>50</v>
      </c>
      <c r="I166" s="32" t="n">
        <v>424.5</v>
      </c>
      <c r="J166" s="24" t="n">
        <v>0.127692469357621</v>
      </c>
      <c r="K166" s="32" t="n">
        <v>1421717</v>
      </c>
      <c r="L166" s="32" t="n">
        <v>9863880</v>
      </c>
      <c r="M166" s="32" t="n">
        <v>11285597</v>
      </c>
      <c r="N166" s="37"/>
    </row>
    <row r="167" customFormat="false" ht="15" hidden="false" customHeight="false" outlineLevel="0" collapsed="false">
      <c r="A167" s="22" t="s">
        <v>119</v>
      </c>
      <c r="B167" s="32" t="n">
        <v>2783</v>
      </c>
      <c r="C167" s="32" t="n">
        <v>27</v>
      </c>
      <c r="D167" s="32" t="n">
        <v>260.478725330885</v>
      </c>
      <c r="E167" s="32" t="n">
        <v>120.081535160064</v>
      </c>
      <c r="F167" s="32" t="n">
        <v>24</v>
      </c>
      <c r="G167" s="32" t="n">
        <v>114</v>
      </c>
      <c r="H167" s="32" t="n">
        <v>32</v>
      </c>
      <c r="I167" s="32" t="n">
        <v>124.56</v>
      </c>
      <c r="J167" s="24" t="n">
        <v>0.0120497950505914</v>
      </c>
      <c r="K167" s="32" t="n">
        <v>134161</v>
      </c>
      <c r="L167" s="32" t="n">
        <v>1987897</v>
      </c>
      <c r="M167" s="32" t="n">
        <v>2122058</v>
      </c>
      <c r="N167" s="37"/>
    </row>
    <row r="168" customFormat="false" ht="15" hidden="false" customHeight="false" outlineLevel="0" collapsed="false">
      <c r="A168" s="22" t="s">
        <v>120</v>
      </c>
      <c r="B168" s="32" t="n">
        <v>9069</v>
      </c>
      <c r="C168" s="32" t="n">
        <v>32</v>
      </c>
      <c r="D168" s="32" t="n">
        <v>449.37199890788</v>
      </c>
      <c r="E168" s="32" t="n">
        <v>413.712680726062</v>
      </c>
      <c r="F168" s="32" t="n">
        <v>117</v>
      </c>
      <c r="G168" s="32" t="n">
        <v>284</v>
      </c>
      <c r="H168" s="32" t="n">
        <v>39</v>
      </c>
      <c r="I168" s="32" t="n">
        <v>296.87</v>
      </c>
      <c r="J168" s="24" t="n">
        <v>0.0950134454742441</v>
      </c>
      <c r="K168" s="32" t="n">
        <v>1057872</v>
      </c>
      <c r="L168" s="32" t="n">
        <v>14475328</v>
      </c>
      <c r="M168" s="32" t="n">
        <v>15533200</v>
      </c>
      <c r="N168" s="37"/>
    </row>
    <row r="169" customFormat="false" ht="15" hidden="false" customHeight="false" outlineLevel="0" collapsed="false">
      <c r="A169" s="22" t="s">
        <v>121</v>
      </c>
      <c r="B169" s="32" t="n">
        <v>3416</v>
      </c>
      <c r="C169" s="32" t="n">
        <v>30</v>
      </c>
      <c r="D169" s="32" t="n">
        <v>261.068181818182</v>
      </c>
      <c r="E169" s="32" t="n">
        <v>116.454545454545</v>
      </c>
      <c r="F169" s="32" t="n">
        <v>7</v>
      </c>
      <c r="G169" s="32" t="n">
        <v>46</v>
      </c>
      <c r="H169" s="32" t="n">
        <v>7</v>
      </c>
      <c r="I169" s="32" t="n">
        <v>48.31</v>
      </c>
      <c r="J169" s="24" t="n">
        <v>0.00341159969097476</v>
      </c>
      <c r="K169" s="32" t="n">
        <v>37985</v>
      </c>
      <c r="L169" s="32" t="n">
        <v>1670072</v>
      </c>
      <c r="M169" s="32" t="n">
        <v>1708057</v>
      </c>
      <c r="N169" s="37"/>
    </row>
    <row r="170" customFormat="false" ht="15" hidden="false" customHeight="false" outlineLevel="0" collapsed="false">
      <c r="A170" s="22" t="s">
        <v>122</v>
      </c>
      <c r="B170" s="32" t="n">
        <v>8584</v>
      </c>
      <c r="C170" s="32" t="n">
        <v>76</v>
      </c>
      <c r="D170" s="32" t="n">
        <v>355.545454545455</v>
      </c>
      <c r="E170" s="32" t="n">
        <v>295.886363636364</v>
      </c>
      <c r="F170" s="32" t="n">
        <v>32</v>
      </c>
      <c r="G170" s="32" t="n">
        <v>179</v>
      </c>
      <c r="H170" s="32" t="n">
        <v>32</v>
      </c>
      <c r="I170" s="32" t="n">
        <v>189.56</v>
      </c>
      <c r="J170" s="24" t="n">
        <v>0.0619653455662689</v>
      </c>
      <c r="K170" s="32" t="n">
        <v>689917</v>
      </c>
      <c r="L170" s="32" t="n">
        <v>9342745</v>
      </c>
      <c r="M170" s="32" t="n">
        <v>10032662</v>
      </c>
      <c r="N170" s="37"/>
    </row>
    <row r="171" customFormat="false" ht="15" hidden="false" customHeight="false" outlineLevel="0" collapsed="false">
      <c r="A171" s="22" t="s">
        <v>123</v>
      </c>
      <c r="B171" s="32" t="n">
        <v>4395</v>
      </c>
      <c r="C171" s="32" t="n">
        <v>41</v>
      </c>
      <c r="D171" s="32" t="n">
        <v>422.79666563415</v>
      </c>
      <c r="E171" s="32" t="n">
        <v>204.982160938066</v>
      </c>
      <c r="F171" s="32" t="n">
        <v>15</v>
      </c>
      <c r="G171" s="32" t="n">
        <v>56</v>
      </c>
      <c r="H171" s="32" t="n">
        <v>22</v>
      </c>
      <c r="I171" s="32" t="n">
        <v>63.26</v>
      </c>
      <c r="J171" s="24" t="n">
        <v>0.00293410131000225</v>
      </c>
      <c r="K171" s="32" t="n">
        <v>32669</v>
      </c>
      <c r="L171" s="32" t="n">
        <v>2460716</v>
      </c>
      <c r="M171" s="32" t="n">
        <v>2493385</v>
      </c>
      <c r="N171" s="37"/>
    </row>
    <row r="172" customFormat="false" ht="15" hidden="false" customHeight="false" outlineLevel="0" collapsed="false">
      <c r="A172" s="22" t="s">
        <v>124</v>
      </c>
      <c r="B172" s="32" t="n">
        <v>4684</v>
      </c>
      <c r="C172" s="32" t="n">
        <v>25</v>
      </c>
      <c r="D172" s="32" t="n">
        <v>302.294940036645</v>
      </c>
      <c r="E172" s="32" t="n">
        <v>206.4416445821</v>
      </c>
      <c r="F172" s="32" t="n">
        <v>5</v>
      </c>
      <c r="G172" s="32" t="n">
        <v>28</v>
      </c>
      <c r="H172" s="32" t="n">
        <v>5</v>
      </c>
      <c r="I172" s="32" t="n">
        <v>29.65</v>
      </c>
      <c r="J172" s="24" t="n">
        <v>0.0113054026487474</v>
      </c>
      <c r="K172" s="32" t="n">
        <v>125873</v>
      </c>
      <c r="L172" s="32" t="n">
        <v>4310729</v>
      </c>
      <c r="M172" s="32" t="n">
        <v>4436602</v>
      </c>
      <c r="N172" s="37"/>
    </row>
    <row r="173" customFormat="false" ht="15" hidden="false" customHeight="false" outlineLevel="0" collapsed="false">
      <c r="A173" s="22" t="s">
        <v>125</v>
      </c>
      <c r="B173" s="32" t="n">
        <v>7044</v>
      </c>
      <c r="C173" s="32" t="n">
        <v>53</v>
      </c>
      <c r="D173" s="32" t="n">
        <v>444.58230254965</v>
      </c>
      <c r="E173" s="32" t="n">
        <v>315.377708678927</v>
      </c>
      <c r="F173" s="32" t="n">
        <v>20</v>
      </c>
      <c r="G173" s="32" t="n">
        <v>69</v>
      </c>
      <c r="H173" s="32" t="n">
        <v>14</v>
      </c>
      <c r="I173" s="32" t="n">
        <v>73.62</v>
      </c>
      <c r="J173" s="24" t="n">
        <v>0.0150494383602696</v>
      </c>
      <c r="K173" s="32" t="n">
        <v>167559</v>
      </c>
      <c r="L173" s="32" t="n">
        <v>2769696</v>
      </c>
      <c r="M173" s="32" t="n">
        <v>2937255</v>
      </c>
      <c r="N173" s="37"/>
    </row>
    <row r="174" customFormat="false" ht="15" hidden="false" customHeight="false" outlineLevel="0" collapsed="false">
      <c r="A174" s="22" t="s">
        <v>126</v>
      </c>
      <c r="B174" s="32" t="n">
        <v>7277</v>
      </c>
      <c r="C174" s="32" t="n">
        <v>35</v>
      </c>
      <c r="D174" s="32" t="n">
        <v>296.146906911842</v>
      </c>
      <c r="E174" s="32" t="n">
        <v>177.250355257509</v>
      </c>
      <c r="F174" s="32" t="n">
        <v>7</v>
      </c>
      <c r="G174" s="32" t="n">
        <v>26</v>
      </c>
      <c r="H174" s="32" t="n">
        <v>2</v>
      </c>
      <c r="I174" s="32" t="n">
        <v>26.66</v>
      </c>
      <c r="J174" s="24" t="n">
        <v>0.0251218937050133</v>
      </c>
      <c r="K174" s="32" t="n">
        <v>279705</v>
      </c>
      <c r="L174" s="32" t="n">
        <v>4011360</v>
      </c>
      <c r="M174" s="32" t="n">
        <v>4291065</v>
      </c>
      <c r="N174" s="37"/>
    </row>
    <row r="175" customFormat="false" ht="15" hidden="false" customHeight="false" outlineLevel="0" collapsed="false">
      <c r="A175" s="22" t="s">
        <v>127</v>
      </c>
      <c r="B175" s="32" t="n">
        <v>3907</v>
      </c>
      <c r="C175" s="32" t="n">
        <v>42</v>
      </c>
      <c r="D175" s="32" t="n">
        <v>404.367285225451</v>
      </c>
      <c r="E175" s="32" t="n">
        <v>226.815415390747</v>
      </c>
      <c r="F175" s="32" t="n">
        <v>21</v>
      </c>
      <c r="G175" s="32" t="n">
        <v>84</v>
      </c>
      <c r="H175" s="32" t="n">
        <v>12</v>
      </c>
      <c r="I175" s="32" t="n">
        <v>87.96</v>
      </c>
      <c r="J175" s="24" t="n">
        <v>0.00503807109193117</v>
      </c>
      <c r="K175" s="32" t="n">
        <v>56094</v>
      </c>
      <c r="L175" s="32" t="n">
        <v>2653183</v>
      </c>
      <c r="M175" s="32" t="n">
        <v>2709277</v>
      </c>
      <c r="N175" s="37"/>
    </row>
    <row r="176" customFormat="false" ht="15" hidden="false" customHeight="false" outlineLevel="0" collapsed="false">
      <c r="A176" s="22" t="s">
        <v>128</v>
      </c>
      <c r="B176" s="32" t="n">
        <v>6553</v>
      </c>
      <c r="C176" s="32" t="n">
        <v>26</v>
      </c>
      <c r="D176" s="32" t="n">
        <v>392.43923237613</v>
      </c>
      <c r="E176" s="32" t="n">
        <v>274.554845024351</v>
      </c>
      <c r="F176" s="32" t="n">
        <v>15</v>
      </c>
      <c r="G176" s="32" t="n">
        <v>61</v>
      </c>
      <c r="H176" s="32" t="n">
        <v>8</v>
      </c>
      <c r="I176" s="32" t="n">
        <v>63.64</v>
      </c>
      <c r="J176" s="24" t="n">
        <v>0.0150950495502381</v>
      </c>
      <c r="K176" s="32" t="n">
        <v>168067</v>
      </c>
      <c r="L176" s="32" t="n">
        <v>2265950</v>
      </c>
      <c r="M176" s="32" t="n">
        <v>2434017</v>
      </c>
      <c r="N176" s="37"/>
    </row>
    <row r="177" customFormat="false" ht="15" hidden="false" customHeight="false" outlineLevel="0" collapsed="false">
      <c r="A177" s="22" t="s">
        <v>129</v>
      </c>
      <c r="B177" s="32" t="n">
        <v>8646</v>
      </c>
      <c r="C177" s="32" t="n">
        <v>53</v>
      </c>
      <c r="D177" s="32" t="n">
        <v>461.585002292913</v>
      </c>
      <c r="E177" s="32" t="n">
        <v>313.327410264182</v>
      </c>
      <c r="F177" s="32" t="n">
        <v>34</v>
      </c>
      <c r="G177" s="32" t="n">
        <v>97</v>
      </c>
      <c r="H177" s="32" t="n">
        <v>13</v>
      </c>
      <c r="I177" s="32" t="n">
        <v>101.29</v>
      </c>
      <c r="J177" s="24" t="n">
        <v>0.0170289559632352</v>
      </c>
      <c r="K177" s="32" t="n">
        <v>189599</v>
      </c>
      <c r="L177" s="32" t="n">
        <v>1710441</v>
      </c>
      <c r="M177" s="32" t="n">
        <v>1900040</v>
      </c>
      <c r="N177" s="37"/>
    </row>
    <row r="178" customFormat="false" ht="15" hidden="false" customHeight="false" outlineLevel="0" collapsed="false">
      <c r="A178" s="25" t="s">
        <v>130</v>
      </c>
      <c r="B178" s="33" t="n">
        <v>8631</v>
      </c>
      <c r="C178" s="33" t="n">
        <v>33</v>
      </c>
      <c r="D178" s="33" t="n">
        <v>573.67824250946</v>
      </c>
      <c r="E178" s="33" t="n">
        <v>305.427086998304</v>
      </c>
      <c r="F178" s="33" t="n">
        <v>24</v>
      </c>
      <c r="G178" s="33" t="n">
        <v>85</v>
      </c>
      <c r="H178" s="33" t="n">
        <v>12</v>
      </c>
      <c r="I178" s="33" t="n">
        <v>88.96</v>
      </c>
      <c r="J178" s="27" t="n">
        <v>0.00558145097181921</v>
      </c>
      <c r="K178" s="33" t="n">
        <v>62143</v>
      </c>
      <c r="L178" s="33" t="n">
        <v>1528860</v>
      </c>
      <c r="M178" s="33" t="n">
        <v>1591003</v>
      </c>
      <c r="N178" s="37"/>
    </row>
    <row r="179" customFormat="false" ht="15" hidden="false" customHeight="false" outlineLevel="0" collapsed="false">
      <c r="A179" s="28" t="s">
        <v>71</v>
      </c>
      <c r="B179" s="34" t="n">
        <v>272748</v>
      </c>
      <c r="C179" s="34" t="n">
        <v>1289</v>
      </c>
      <c r="D179" s="34" t="n">
        <v>16817.230935989</v>
      </c>
      <c r="E179" s="34" t="n">
        <v>11215.1438849666</v>
      </c>
      <c r="F179" s="34" t="n">
        <v>3414.5</v>
      </c>
      <c r="G179" s="34" t="n">
        <v>9729</v>
      </c>
      <c r="H179" s="34" t="n">
        <v>1063</v>
      </c>
      <c r="I179" s="34" t="n">
        <v>10079.79</v>
      </c>
      <c r="J179" s="36" t="n">
        <v>1</v>
      </c>
      <c r="K179" s="34" t="n">
        <v>11133917</v>
      </c>
      <c r="L179" s="34" t="n">
        <v>211544423</v>
      </c>
      <c r="M179" s="34" t="n">
        <v>222678340</v>
      </c>
    </row>
    <row r="180" customFormat="false" ht="15" hidden="false" customHeight="false" outlineLevel="0" collapsed="false">
      <c r="A180" s="30" t="s">
        <v>72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customFormat="false" ht="15" hidden="false" customHeight="false" outlineLevel="0" collapsed="false">
      <c r="A181" s="30" t="s">
        <v>73</v>
      </c>
      <c r="B181" s="38"/>
      <c r="C181" s="38"/>
      <c r="D181" s="38"/>
      <c r="E181" s="38"/>
      <c r="F181" s="38"/>
      <c r="G181" s="38"/>
      <c r="H181" s="38"/>
      <c r="I181" s="38"/>
      <c r="J181" s="39"/>
      <c r="K181" s="38"/>
      <c r="L181" s="38"/>
      <c r="M181" s="38"/>
    </row>
    <row r="182" customFormat="false" ht="15" hidden="false" customHeight="false" outlineLevel="0" collapsed="false">
      <c r="A182" s="40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</row>
    <row r="183" customFormat="false" ht="15" hidden="false" customHeight="false" outlineLevel="0" collapsed="false">
      <c r="A183" s="40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</row>
    <row r="184" customFormat="false" ht="15" hidden="false" customHeight="false" outlineLevel="0" collapsed="false">
      <c r="A184" s="40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</row>
    <row r="185" customFormat="false" ht="15" hidden="false" customHeight="false" outlineLevel="0" collapsed="false">
      <c r="A185" s="14" t="str">
        <f aca="false">"Tabla " &amp; TEXT((ROW()+25) / 35, "0")</f>
        <v>Tabla 6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5"/>
      <c r="L185" s="15"/>
      <c r="M185" s="15"/>
    </row>
    <row r="186" customFormat="false" ht="15" hidden="false" customHeight="false" outlineLevel="0" collapsed="false">
      <c r="A186" s="15" t="s">
        <v>131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customFormat="false" ht="12.8" hidden="false" customHeight="true" outlineLevel="0" collapsed="false">
      <c r="A187" s="16" t="s">
        <v>30</v>
      </c>
      <c r="B187" s="17" t="s">
        <v>31</v>
      </c>
      <c r="C187" s="17"/>
      <c r="D187" s="17"/>
      <c r="E187" s="17"/>
      <c r="F187" s="17"/>
      <c r="G187" s="17"/>
      <c r="H187" s="17"/>
      <c r="I187" s="17"/>
      <c r="J187" s="16" t="s">
        <v>32</v>
      </c>
      <c r="K187" s="16" t="s">
        <v>33</v>
      </c>
      <c r="L187" s="16" t="s">
        <v>34</v>
      </c>
      <c r="M187" s="16" t="s">
        <v>35</v>
      </c>
    </row>
    <row r="188" customFormat="false" ht="28.3" hidden="false" customHeight="false" outlineLevel="0" collapsed="false">
      <c r="A188" s="16"/>
      <c r="B188" s="18" t="s">
        <v>132</v>
      </c>
      <c r="C188" s="18" t="s">
        <v>133</v>
      </c>
      <c r="D188" s="18" t="s">
        <v>134</v>
      </c>
      <c r="E188" s="18" t="s">
        <v>135</v>
      </c>
      <c r="F188" s="18" t="s">
        <v>136</v>
      </c>
      <c r="G188" s="18" t="s">
        <v>137</v>
      </c>
      <c r="H188" s="18" t="s">
        <v>138</v>
      </c>
      <c r="I188" s="16" t="s">
        <v>43</v>
      </c>
      <c r="J188" s="16"/>
      <c r="K188" s="16"/>
      <c r="L188" s="16"/>
      <c r="M188" s="16"/>
    </row>
    <row r="189" customFormat="false" ht="15" hidden="false" customHeight="false" outlineLevel="0" collapsed="false">
      <c r="A189" s="19" t="s">
        <v>106</v>
      </c>
      <c r="B189" s="31" t="n">
        <v>28403</v>
      </c>
      <c r="C189" s="31" t="n">
        <v>68</v>
      </c>
      <c r="D189" s="31" t="n">
        <v>2129.06454545455</v>
      </c>
      <c r="E189" s="31" t="n">
        <v>1442.12659090909</v>
      </c>
      <c r="F189" s="31" t="n">
        <v>954.5</v>
      </c>
      <c r="G189" s="31" t="n">
        <v>2030</v>
      </c>
      <c r="H189" s="31" t="n">
        <v>311</v>
      </c>
      <c r="I189" s="31" t="n">
        <v>2132.63</v>
      </c>
      <c r="J189" s="21" t="n">
        <v>0.119144356940126</v>
      </c>
      <c r="K189" s="31" t="n">
        <v>1287906</v>
      </c>
      <c r="L189" s="31" t="n">
        <v>38365212</v>
      </c>
      <c r="M189" s="31" t="n">
        <v>39653118</v>
      </c>
    </row>
    <row r="190" customFormat="false" ht="15" hidden="false" customHeight="false" outlineLevel="0" collapsed="false">
      <c r="A190" s="22" t="s">
        <v>107</v>
      </c>
      <c r="B190" s="32" t="n">
        <v>24599</v>
      </c>
      <c r="C190" s="32" t="n">
        <v>78</v>
      </c>
      <c r="D190" s="32" t="n">
        <v>2076.39090909091</v>
      </c>
      <c r="E190" s="32" t="n">
        <v>1401.62363636364</v>
      </c>
      <c r="F190" s="32" t="n">
        <v>778.5</v>
      </c>
      <c r="G190" s="32" t="n">
        <v>1790</v>
      </c>
      <c r="H190" s="32" t="n">
        <v>184</v>
      </c>
      <c r="I190" s="32" t="n">
        <v>1850.72</v>
      </c>
      <c r="J190" s="24" t="n">
        <v>0.0890069249074309</v>
      </c>
      <c r="K190" s="32" t="n">
        <v>962132</v>
      </c>
      <c r="L190" s="32" t="n">
        <v>24652493</v>
      </c>
      <c r="M190" s="32" t="n">
        <v>25614625</v>
      </c>
    </row>
    <row r="191" customFormat="false" ht="15" hidden="false" customHeight="false" outlineLevel="0" collapsed="false">
      <c r="A191" s="22" t="s">
        <v>108</v>
      </c>
      <c r="B191" s="32" t="n">
        <v>24293</v>
      </c>
      <c r="C191" s="32" t="n">
        <v>92</v>
      </c>
      <c r="D191" s="32" t="n">
        <v>1395.3725</v>
      </c>
      <c r="E191" s="32" t="n">
        <v>1066.67363636364</v>
      </c>
      <c r="F191" s="32" t="n">
        <v>408</v>
      </c>
      <c r="G191" s="32" t="n">
        <v>886</v>
      </c>
      <c r="H191" s="32" t="n">
        <v>83</v>
      </c>
      <c r="I191" s="32" t="n">
        <v>913.39</v>
      </c>
      <c r="J191" s="24" t="n">
        <v>0.0628006449633172</v>
      </c>
      <c r="K191" s="32" t="n">
        <v>678852</v>
      </c>
      <c r="L191" s="32" t="n">
        <v>15024380</v>
      </c>
      <c r="M191" s="32" t="n">
        <v>15703232</v>
      </c>
    </row>
    <row r="192" customFormat="false" ht="15" hidden="false" customHeight="false" outlineLevel="0" collapsed="false">
      <c r="A192" s="22" t="s">
        <v>109</v>
      </c>
      <c r="B192" s="32" t="n">
        <v>13502</v>
      </c>
      <c r="C192" s="32" t="n">
        <v>50</v>
      </c>
      <c r="D192" s="32" t="n">
        <v>640.391590909091</v>
      </c>
      <c r="E192" s="32" t="n">
        <v>484.172045454546</v>
      </c>
      <c r="F192" s="32" t="n">
        <v>207</v>
      </c>
      <c r="G192" s="32" t="n">
        <v>430</v>
      </c>
      <c r="H192" s="32" t="n">
        <v>50</v>
      </c>
      <c r="I192" s="32" t="n">
        <v>446.5</v>
      </c>
      <c r="J192" s="24" t="n">
        <v>0.0765878907393621</v>
      </c>
      <c r="K192" s="32" t="n">
        <v>827887</v>
      </c>
      <c r="L192" s="32" t="n">
        <v>11953251</v>
      </c>
      <c r="M192" s="32" t="n">
        <v>12781138</v>
      </c>
    </row>
    <row r="193" customFormat="false" ht="15" hidden="false" customHeight="false" outlineLevel="0" collapsed="false">
      <c r="A193" s="22" t="s">
        <v>110</v>
      </c>
      <c r="B193" s="32" t="n">
        <v>14917</v>
      </c>
      <c r="C193" s="32" t="n">
        <v>63</v>
      </c>
      <c r="D193" s="32" t="n">
        <v>611.120227272727</v>
      </c>
      <c r="E193" s="32" t="n">
        <v>370.942272727273</v>
      </c>
      <c r="F193" s="32" t="n">
        <v>151</v>
      </c>
      <c r="G193" s="32" t="n">
        <v>427</v>
      </c>
      <c r="H193" s="32" t="n">
        <v>2</v>
      </c>
      <c r="I193" s="32" t="n">
        <v>427.66</v>
      </c>
      <c r="J193" s="24" t="n">
        <v>0.0618169026371794</v>
      </c>
      <c r="K193" s="32" t="n">
        <v>668218</v>
      </c>
      <c r="L193" s="32" t="n">
        <v>11519454</v>
      </c>
      <c r="M193" s="32" t="n">
        <v>12187672</v>
      </c>
    </row>
    <row r="194" customFormat="false" ht="15" hidden="false" customHeight="false" outlineLevel="0" collapsed="false">
      <c r="A194" s="22" t="s">
        <v>111</v>
      </c>
      <c r="B194" s="32" t="n">
        <v>18532</v>
      </c>
      <c r="C194" s="32" t="n">
        <v>66</v>
      </c>
      <c r="D194" s="32" t="n">
        <v>998.484772727273</v>
      </c>
      <c r="E194" s="32" t="n">
        <v>663.723181818182</v>
      </c>
      <c r="F194" s="32" t="n">
        <v>230</v>
      </c>
      <c r="G194" s="32" t="n">
        <v>437</v>
      </c>
      <c r="H194" s="32" t="n">
        <v>49</v>
      </c>
      <c r="I194" s="32" t="n">
        <v>453.17</v>
      </c>
      <c r="J194" s="24" t="n">
        <v>0.0331858591792028</v>
      </c>
      <c r="K194" s="32" t="n">
        <v>358727</v>
      </c>
      <c r="L194" s="32" t="n">
        <v>12125842</v>
      </c>
      <c r="M194" s="32" t="n">
        <v>12484569</v>
      </c>
    </row>
    <row r="195" customFormat="false" ht="15" hidden="false" customHeight="false" outlineLevel="0" collapsed="false">
      <c r="A195" s="22" t="s">
        <v>112</v>
      </c>
      <c r="B195" s="32" t="n">
        <v>11204</v>
      </c>
      <c r="C195" s="32" t="n">
        <v>60</v>
      </c>
      <c r="D195" s="32" t="n">
        <v>934.659318181818</v>
      </c>
      <c r="E195" s="32" t="n">
        <v>569.430227272727</v>
      </c>
      <c r="F195" s="32" t="n">
        <v>184</v>
      </c>
      <c r="G195" s="32" t="n">
        <v>469</v>
      </c>
      <c r="H195" s="32" t="n">
        <v>29</v>
      </c>
      <c r="I195" s="32" t="n">
        <v>478.57</v>
      </c>
      <c r="J195" s="24" t="n">
        <v>0.0243160384755121</v>
      </c>
      <c r="K195" s="32" t="n">
        <v>262847</v>
      </c>
      <c r="L195" s="32" t="n">
        <v>9273317</v>
      </c>
      <c r="M195" s="32" t="n">
        <v>9536164</v>
      </c>
    </row>
    <row r="196" customFormat="false" ht="15" hidden="false" customHeight="false" outlineLevel="0" collapsed="false">
      <c r="A196" s="22" t="s">
        <v>113</v>
      </c>
      <c r="B196" s="32" t="n">
        <v>9889</v>
      </c>
      <c r="C196" s="32" t="n">
        <v>49</v>
      </c>
      <c r="D196" s="32" t="n">
        <v>550.667954545455</v>
      </c>
      <c r="E196" s="32" t="n">
        <v>346.824090909091</v>
      </c>
      <c r="F196" s="32" t="n">
        <v>66</v>
      </c>
      <c r="G196" s="32" t="n">
        <v>286</v>
      </c>
      <c r="H196" s="32" t="n">
        <v>35</v>
      </c>
      <c r="I196" s="32" t="n">
        <v>297.55</v>
      </c>
      <c r="J196" s="24" t="n">
        <v>0.0256079405957613</v>
      </c>
      <c r="K196" s="32" t="n">
        <v>276812</v>
      </c>
      <c r="L196" s="32" t="n">
        <v>9153031</v>
      </c>
      <c r="M196" s="32" t="n">
        <v>9429843</v>
      </c>
    </row>
    <row r="197" customFormat="false" ht="15" hidden="false" customHeight="false" outlineLevel="0" collapsed="false">
      <c r="A197" s="22" t="s">
        <v>114</v>
      </c>
      <c r="B197" s="32" t="n">
        <v>14362</v>
      </c>
      <c r="C197" s="32" t="n">
        <v>60</v>
      </c>
      <c r="D197" s="32" t="n">
        <v>873.374090909091</v>
      </c>
      <c r="E197" s="32" t="n">
        <v>488.888863636364</v>
      </c>
      <c r="F197" s="32" t="n">
        <v>116</v>
      </c>
      <c r="G197" s="32" t="n">
        <v>337</v>
      </c>
      <c r="H197" s="32" t="n">
        <v>45</v>
      </c>
      <c r="I197" s="32" t="n">
        <v>351.85</v>
      </c>
      <c r="J197" s="24" t="n">
        <v>0.0155454600215982</v>
      </c>
      <c r="K197" s="32" t="n">
        <v>168041</v>
      </c>
      <c r="L197" s="32" t="n">
        <v>3965129</v>
      </c>
      <c r="M197" s="32" t="n">
        <v>4133170</v>
      </c>
    </row>
    <row r="198" customFormat="false" ht="15" hidden="false" customHeight="false" outlineLevel="0" collapsed="false">
      <c r="A198" s="22" t="s">
        <v>115</v>
      </c>
      <c r="B198" s="32" t="n">
        <v>6206</v>
      </c>
      <c r="C198" s="32" t="n">
        <v>58</v>
      </c>
      <c r="D198" s="32" t="n">
        <v>390.69</v>
      </c>
      <c r="E198" s="32" t="n">
        <v>235.713636363636</v>
      </c>
      <c r="F198" s="32" t="n">
        <v>47</v>
      </c>
      <c r="G198" s="32" t="n">
        <v>146</v>
      </c>
      <c r="H198" s="32" t="n">
        <v>5</v>
      </c>
      <c r="I198" s="32" t="n">
        <v>147.65</v>
      </c>
      <c r="J198" s="24" t="n">
        <v>0.0147746348821813</v>
      </c>
      <c r="K198" s="32" t="n">
        <v>159708</v>
      </c>
      <c r="L198" s="32" t="n">
        <v>3796409</v>
      </c>
      <c r="M198" s="32" t="n">
        <v>3956117</v>
      </c>
    </row>
    <row r="199" customFormat="false" ht="15" hidden="false" customHeight="false" outlineLevel="0" collapsed="false">
      <c r="A199" s="22" t="s">
        <v>116</v>
      </c>
      <c r="B199" s="32" t="n">
        <v>6880</v>
      </c>
      <c r="C199" s="32" t="n">
        <v>41</v>
      </c>
      <c r="D199" s="32" t="n">
        <v>337.745909090909</v>
      </c>
      <c r="E199" s="32" t="n">
        <v>165.698409090909</v>
      </c>
      <c r="F199" s="32" t="n">
        <v>22</v>
      </c>
      <c r="G199" s="32" t="n">
        <v>101</v>
      </c>
      <c r="H199" s="32" t="n">
        <v>6</v>
      </c>
      <c r="I199" s="32" t="n">
        <v>102.98</v>
      </c>
      <c r="J199" s="24" t="n">
        <v>0.0142734092375885</v>
      </c>
      <c r="K199" s="32" t="n">
        <v>154290</v>
      </c>
      <c r="L199" s="32" t="n">
        <v>4232084</v>
      </c>
      <c r="M199" s="32" t="n">
        <v>4386374</v>
      </c>
    </row>
    <row r="200" customFormat="false" ht="15" hidden="false" customHeight="false" outlineLevel="0" collapsed="false">
      <c r="A200" s="22" t="s">
        <v>117</v>
      </c>
      <c r="B200" s="32" t="n">
        <v>11155</v>
      </c>
      <c r="C200" s="32" t="n">
        <v>44</v>
      </c>
      <c r="D200" s="32" t="n">
        <v>494.530227272727</v>
      </c>
      <c r="E200" s="32" t="n">
        <v>413.317045454545</v>
      </c>
      <c r="F200" s="32" t="n">
        <v>77</v>
      </c>
      <c r="G200" s="32" t="n">
        <v>156</v>
      </c>
      <c r="H200" s="32" t="n">
        <v>20</v>
      </c>
      <c r="I200" s="32" t="n">
        <v>162.6</v>
      </c>
      <c r="J200" s="24" t="n">
        <v>0.0527624368280378</v>
      </c>
      <c r="K200" s="32" t="n">
        <v>570342</v>
      </c>
      <c r="L200" s="32" t="n">
        <v>5407852</v>
      </c>
      <c r="M200" s="32" t="n">
        <v>5978194</v>
      </c>
    </row>
    <row r="201" customFormat="false" ht="15" hidden="false" customHeight="false" outlineLevel="0" collapsed="false">
      <c r="A201" s="22" t="s">
        <v>118</v>
      </c>
      <c r="B201" s="32" t="n">
        <v>8998</v>
      </c>
      <c r="C201" s="32" t="n">
        <v>50</v>
      </c>
      <c r="D201" s="32" t="n">
        <v>370.591136363636</v>
      </c>
      <c r="E201" s="32" t="n">
        <v>271.260227272727</v>
      </c>
      <c r="F201" s="32" t="n">
        <v>145</v>
      </c>
      <c r="G201" s="32" t="n">
        <v>390</v>
      </c>
      <c r="H201" s="32" t="n">
        <v>50</v>
      </c>
      <c r="I201" s="32" t="n">
        <v>406.5</v>
      </c>
      <c r="J201" s="24" t="n">
        <v>0.140679798877665</v>
      </c>
      <c r="K201" s="32" t="n">
        <v>1520696</v>
      </c>
      <c r="L201" s="32" t="n">
        <v>8559917</v>
      </c>
      <c r="M201" s="32" t="n">
        <v>10080613</v>
      </c>
    </row>
    <row r="202" customFormat="false" ht="15" hidden="false" customHeight="false" outlineLevel="0" collapsed="false">
      <c r="A202" s="22" t="s">
        <v>119</v>
      </c>
      <c r="B202" s="32" t="n">
        <v>2737</v>
      </c>
      <c r="C202" s="32" t="n">
        <v>27</v>
      </c>
      <c r="D202" s="32" t="n">
        <v>262.665681818182</v>
      </c>
      <c r="E202" s="32" t="n">
        <v>114.018409090909</v>
      </c>
      <c r="F202" s="32" t="n">
        <v>18</v>
      </c>
      <c r="G202" s="32" t="n">
        <v>73</v>
      </c>
      <c r="H202" s="32" t="n">
        <v>15</v>
      </c>
      <c r="I202" s="32" t="n">
        <v>77.95</v>
      </c>
      <c r="J202" s="24" t="n">
        <v>0.00583094595209577</v>
      </c>
      <c r="K202" s="32" t="n">
        <v>63030</v>
      </c>
      <c r="L202" s="32" t="n">
        <v>1968547</v>
      </c>
      <c r="M202" s="32" t="n">
        <v>2031577</v>
      </c>
    </row>
    <row r="203" customFormat="false" ht="15" hidden="false" customHeight="false" outlineLevel="0" collapsed="false">
      <c r="A203" s="22" t="s">
        <v>120</v>
      </c>
      <c r="B203" s="32" t="n">
        <v>8848</v>
      </c>
      <c r="C203" s="32" t="n">
        <v>32</v>
      </c>
      <c r="D203" s="32" t="n">
        <v>426.389772727273</v>
      </c>
      <c r="E203" s="32" t="n">
        <v>394.798863636364</v>
      </c>
      <c r="F203" s="32" t="n">
        <v>126</v>
      </c>
      <c r="G203" s="32" t="n">
        <v>262</v>
      </c>
      <c r="H203" s="32" t="n">
        <v>48</v>
      </c>
      <c r="I203" s="32" t="n">
        <v>277.84</v>
      </c>
      <c r="J203" s="24" t="n">
        <v>0.0970166956016838</v>
      </c>
      <c r="K203" s="32" t="n">
        <v>1048714</v>
      </c>
      <c r="L203" s="32" t="n">
        <v>13744672</v>
      </c>
      <c r="M203" s="32" t="n">
        <v>14793386</v>
      </c>
    </row>
    <row r="204" customFormat="false" ht="15" hidden="false" customHeight="false" outlineLevel="0" collapsed="false">
      <c r="A204" s="22" t="s">
        <v>121</v>
      </c>
      <c r="B204" s="32" t="n">
        <v>3958</v>
      </c>
      <c r="C204" s="32" t="n">
        <v>30</v>
      </c>
      <c r="D204" s="32" t="n">
        <v>247.090909090909</v>
      </c>
      <c r="E204" s="32" t="n">
        <v>78.6590909090909</v>
      </c>
      <c r="F204" s="32" t="n">
        <v>3</v>
      </c>
      <c r="G204" s="32" t="n">
        <v>25</v>
      </c>
      <c r="H204" s="32" t="n">
        <v>1</v>
      </c>
      <c r="I204" s="32" t="n">
        <v>25.33</v>
      </c>
      <c r="J204" s="24" t="n">
        <v>0.00380582071485409</v>
      </c>
      <c r="K204" s="32" t="n">
        <v>41141</v>
      </c>
      <c r="L204" s="32" t="n">
        <v>1665627</v>
      </c>
      <c r="M204" s="32" t="n">
        <v>1706768</v>
      </c>
    </row>
    <row r="205" customFormat="false" ht="15" hidden="false" customHeight="false" outlineLevel="0" collapsed="false">
      <c r="A205" s="22" t="s">
        <v>122</v>
      </c>
      <c r="B205" s="32" t="n">
        <v>8611</v>
      </c>
      <c r="C205" s="32" t="n">
        <v>76</v>
      </c>
      <c r="D205" s="32" t="n">
        <v>358.795454545455</v>
      </c>
      <c r="E205" s="32" t="n">
        <v>294.568181818182</v>
      </c>
      <c r="F205" s="32" t="n">
        <v>32</v>
      </c>
      <c r="G205" s="32" t="n">
        <v>198</v>
      </c>
      <c r="H205" s="32" t="n">
        <v>47</v>
      </c>
      <c r="I205" s="32" t="n">
        <v>213.51</v>
      </c>
      <c r="J205" s="24" t="n">
        <v>0.0631853271827479</v>
      </c>
      <c r="K205" s="32" t="n">
        <v>683010</v>
      </c>
      <c r="L205" s="32" t="n">
        <v>8865018</v>
      </c>
      <c r="M205" s="32" t="n">
        <v>9548028</v>
      </c>
    </row>
    <row r="206" customFormat="false" ht="15" hidden="false" customHeight="false" outlineLevel="0" collapsed="false">
      <c r="A206" s="22" t="s">
        <v>123</v>
      </c>
      <c r="B206" s="32" t="n">
        <v>4097</v>
      </c>
      <c r="C206" s="32" t="n">
        <v>37</v>
      </c>
      <c r="D206" s="32" t="n">
        <v>364.879318181818</v>
      </c>
      <c r="E206" s="32" t="n">
        <v>188.754772727273</v>
      </c>
      <c r="F206" s="32" t="n">
        <v>20</v>
      </c>
      <c r="G206" s="32" t="n">
        <v>52</v>
      </c>
      <c r="H206" s="32" t="n">
        <v>26</v>
      </c>
      <c r="I206" s="32" t="n">
        <v>60.58</v>
      </c>
      <c r="J206" s="24" t="n">
        <v>0.0042565916843658</v>
      </c>
      <c r="K206" s="32" t="n">
        <v>46012</v>
      </c>
      <c r="L206" s="32" t="n">
        <v>2468772</v>
      </c>
      <c r="M206" s="32" t="n">
        <v>2514784</v>
      </c>
    </row>
    <row r="207" customFormat="false" ht="15" hidden="false" customHeight="false" outlineLevel="0" collapsed="false">
      <c r="A207" s="22" t="s">
        <v>124</v>
      </c>
      <c r="B207" s="32" t="n">
        <v>4525</v>
      </c>
      <c r="C207" s="32" t="n">
        <v>25</v>
      </c>
      <c r="D207" s="32" t="n">
        <v>318.5775</v>
      </c>
      <c r="E207" s="32" t="n">
        <v>194.603409090909</v>
      </c>
      <c r="F207" s="32" t="n">
        <v>7</v>
      </c>
      <c r="G207" s="32" t="n">
        <v>39</v>
      </c>
      <c r="H207" s="32" t="n">
        <v>6</v>
      </c>
      <c r="I207" s="32" t="n">
        <v>40.98</v>
      </c>
      <c r="J207" s="24" t="n">
        <v>0.00691857749415892</v>
      </c>
      <c r="K207" s="32" t="n">
        <v>74787</v>
      </c>
      <c r="L207" s="32" t="n">
        <v>4330659</v>
      </c>
      <c r="M207" s="32" t="n">
        <v>4405446</v>
      </c>
    </row>
    <row r="208" customFormat="false" ht="15" hidden="false" customHeight="false" outlineLevel="0" collapsed="false">
      <c r="A208" s="22" t="s">
        <v>125</v>
      </c>
      <c r="B208" s="32" t="n">
        <v>6688</v>
      </c>
      <c r="C208" s="32" t="n">
        <v>45</v>
      </c>
      <c r="D208" s="32" t="n">
        <v>384.155</v>
      </c>
      <c r="E208" s="32" t="n">
        <v>287.383409090909</v>
      </c>
      <c r="F208" s="32" t="n">
        <v>15</v>
      </c>
      <c r="G208" s="32" t="n">
        <v>50</v>
      </c>
      <c r="H208" s="32" t="n">
        <v>17</v>
      </c>
      <c r="I208" s="32" t="n">
        <v>55.61</v>
      </c>
      <c r="J208" s="24" t="n">
        <v>0.0213037882124265</v>
      </c>
      <c r="K208" s="32" t="n">
        <v>230286</v>
      </c>
      <c r="L208" s="32" t="n">
        <v>2600267</v>
      </c>
      <c r="M208" s="32" t="n">
        <v>2830553</v>
      </c>
    </row>
    <row r="209" customFormat="false" ht="15" hidden="false" customHeight="false" outlineLevel="0" collapsed="false">
      <c r="A209" s="22" t="s">
        <v>126</v>
      </c>
      <c r="B209" s="32" t="n">
        <v>6649</v>
      </c>
      <c r="C209" s="32" t="n">
        <v>36</v>
      </c>
      <c r="D209" s="32" t="n">
        <v>295.811363636364</v>
      </c>
      <c r="E209" s="32" t="n">
        <v>173.150681818182</v>
      </c>
      <c r="F209" s="32" t="n">
        <v>3</v>
      </c>
      <c r="G209" s="32" t="n">
        <v>15</v>
      </c>
      <c r="H209" s="32" t="n">
        <v>0</v>
      </c>
      <c r="I209" s="32" t="n">
        <v>15</v>
      </c>
      <c r="J209" s="24" t="n">
        <v>0.0173418248894451</v>
      </c>
      <c r="K209" s="32" t="n">
        <v>187459</v>
      </c>
      <c r="L209" s="32" t="n">
        <v>3912040</v>
      </c>
      <c r="M209" s="32" t="n">
        <v>4099499</v>
      </c>
    </row>
    <row r="210" customFormat="false" ht="15" hidden="false" customHeight="false" outlineLevel="0" collapsed="false">
      <c r="A210" s="22" t="s">
        <v>127</v>
      </c>
      <c r="B210" s="32" t="n">
        <v>3171</v>
      </c>
      <c r="C210" s="32" t="n">
        <v>28</v>
      </c>
      <c r="D210" s="32" t="n">
        <v>363.6175</v>
      </c>
      <c r="E210" s="32" t="n">
        <v>206.119318181818</v>
      </c>
      <c r="F210" s="32" t="n">
        <v>32</v>
      </c>
      <c r="G210" s="32" t="n">
        <v>61</v>
      </c>
      <c r="H210" s="32" t="n">
        <v>17</v>
      </c>
      <c r="I210" s="32" t="n">
        <v>66.61</v>
      </c>
      <c r="J210" s="24" t="n">
        <v>0.00624285914112895</v>
      </c>
      <c r="K210" s="32" t="n">
        <v>67483</v>
      </c>
      <c r="L210" s="32" t="n">
        <v>2643997</v>
      </c>
      <c r="M210" s="32" t="n">
        <v>2711480</v>
      </c>
    </row>
    <row r="211" customFormat="false" ht="15" hidden="false" customHeight="false" outlineLevel="0" collapsed="false">
      <c r="A211" s="22" t="s">
        <v>128</v>
      </c>
      <c r="B211" s="32" t="n">
        <v>6622</v>
      </c>
      <c r="C211" s="32" t="n">
        <v>26</v>
      </c>
      <c r="D211" s="32" t="n">
        <v>378.357954545455</v>
      </c>
      <c r="E211" s="32" t="n">
        <v>258.4925</v>
      </c>
      <c r="F211" s="32" t="n">
        <v>19</v>
      </c>
      <c r="G211" s="32" t="n">
        <v>47</v>
      </c>
      <c r="H211" s="32" t="n">
        <v>11</v>
      </c>
      <c r="I211" s="32" t="n">
        <v>50.63</v>
      </c>
      <c r="J211" s="24" t="n">
        <v>0.0150092060276556</v>
      </c>
      <c r="K211" s="32" t="n">
        <v>162244</v>
      </c>
      <c r="L211" s="32" t="n">
        <v>2153494</v>
      </c>
      <c r="M211" s="32" t="n">
        <v>2315738</v>
      </c>
    </row>
    <row r="212" customFormat="false" ht="15" hidden="false" customHeight="false" outlineLevel="0" collapsed="false">
      <c r="A212" s="22" t="s">
        <v>129</v>
      </c>
      <c r="B212" s="32" t="n">
        <v>8100</v>
      </c>
      <c r="C212" s="32" t="n">
        <v>52</v>
      </c>
      <c r="D212" s="32" t="n">
        <v>427.685</v>
      </c>
      <c r="E212" s="32" t="n">
        <v>276.100681818182</v>
      </c>
      <c r="F212" s="32" t="n">
        <v>43</v>
      </c>
      <c r="G212" s="32" t="n">
        <v>107</v>
      </c>
      <c r="H212" s="32" t="n">
        <v>9</v>
      </c>
      <c r="I212" s="32" t="n">
        <v>109.97</v>
      </c>
      <c r="J212" s="24" t="n">
        <v>0.0167276249288388</v>
      </c>
      <c r="K212" s="32" t="n">
        <v>180819</v>
      </c>
      <c r="L212" s="32" t="n">
        <v>1567204</v>
      </c>
      <c r="M212" s="32" t="n">
        <v>1748023</v>
      </c>
    </row>
    <row r="213" customFormat="false" ht="15" hidden="false" customHeight="false" outlineLevel="0" collapsed="false">
      <c r="A213" s="25" t="s">
        <v>130</v>
      </c>
      <c r="B213" s="33" t="n">
        <v>8323</v>
      </c>
      <c r="C213" s="33" t="n">
        <v>32</v>
      </c>
      <c r="D213" s="33" t="n">
        <v>437.795681818182</v>
      </c>
      <c r="E213" s="33" t="n">
        <v>256.476590909091</v>
      </c>
      <c r="F213" s="33" t="n">
        <v>24</v>
      </c>
      <c r="G213" s="33" t="n">
        <v>73</v>
      </c>
      <c r="H213" s="33" t="n">
        <v>10</v>
      </c>
      <c r="I213" s="33" t="n">
        <v>76.3</v>
      </c>
      <c r="J213" s="27" t="n">
        <v>0.0118584398856352</v>
      </c>
      <c r="K213" s="33" t="n">
        <v>128185</v>
      </c>
      <c r="L213" s="33" t="n">
        <v>1434267</v>
      </c>
      <c r="M213" s="33" t="n">
        <v>1562452</v>
      </c>
    </row>
    <row r="214" customFormat="false" ht="15" hidden="false" customHeight="false" outlineLevel="0" collapsed="false">
      <c r="A214" s="28" t="s">
        <v>71</v>
      </c>
      <c r="B214" s="34" t="n">
        <v>265269</v>
      </c>
      <c r="C214" s="34" t="n">
        <v>1225</v>
      </c>
      <c r="D214" s="34" t="n">
        <v>16068.9043181818</v>
      </c>
      <c r="E214" s="34" t="n">
        <v>10643.5197727273</v>
      </c>
      <c r="F214" s="34" t="n">
        <v>3728</v>
      </c>
      <c r="G214" s="34" t="n">
        <v>8887</v>
      </c>
      <c r="H214" s="34" t="n">
        <v>1076</v>
      </c>
      <c r="I214" s="34" t="n">
        <v>9242.08</v>
      </c>
      <c r="J214" s="36" t="n">
        <v>1</v>
      </c>
      <c r="K214" s="34" t="n">
        <v>10809628</v>
      </c>
      <c r="L214" s="34" t="n">
        <v>205382935</v>
      </c>
      <c r="M214" s="34" t="n">
        <v>216192563</v>
      </c>
    </row>
    <row r="215" s="42" customFormat="true" ht="15" hidden="false" customHeight="false" outlineLevel="0" collapsed="false">
      <c r="A215" s="30" t="s">
        <v>72</v>
      </c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</row>
    <row r="216" s="42" customFormat="true" ht="15" hidden="false" customHeight="false" outlineLevel="0" collapsed="false">
      <c r="A216" s="30" t="s">
        <v>73</v>
      </c>
      <c r="B216" s="38"/>
      <c r="C216" s="38"/>
      <c r="D216" s="38"/>
      <c r="E216" s="38"/>
      <c r="F216" s="38"/>
      <c r="G216" s="38"/>
      <c r="H216" s="38"/>
      <c r="I216" s="38"/>
      <c r="J216" s="39"/>
      <c r="K216" s="38"/>
      <c r="L216" s="38"/>
      <c r="M216" s="38"/>
    </row>
    <row r="217" s="42" customFormat="true" ht="15" hidden="false" customHeight="false" outlineLevel="0" collapsed="false">
      <c r="A217" s="30"/>
      <c r="B217" s="38"/>
      <c r="C217" s="38"/>
      <c r="D217" s="38"/>
      <c r="E217" s="38"/>
      <c r="F217" s="38"/>
      <c r="G217" s="38"/>
      <c r="H217" s="38"/>
      <c r="I217" s="38"/>
      <c r="J217" s="39"/>
      <c r="K217" s="38"/>
      <c r="L217" s="38"/>
      <c r="M217" s="38"/>
    </row>
    <row r="218" s="42" customFormat="true" ht="15" hidden="false" customHeight="false" outlineLevel="0" collapsed="false">
      <c r="A218" s="30"/>
      <c r="B218" s="38"/>
      <c r="C218" s="38"/>
      <c r="D218" s="38"/>
      <c r="E218" s="38"/>
      <c r="F218" s="38"/>
      <c r="G218" s="38"/>
      <c r="H218" s="38"/>
      <c r="I218" s="38"/>
      <c r="J218" s="39"/>
      <c r="K218" s="38"/>
      <c r="L218" s="38"/>
      <c r="M218" s="38"/>
    </row>
    <row r="219" customFormat="false" ht="15" hidden="false" customHeight="false" outlineLevel="0" collapsed="false">
      <c r="A219" s="40"/>
      <c r="B219" s="41" t="n">
        <f aca="false">SUM(B189:B213)-B214</f>
        <v>0</v>
      </c>
      <c r="C219" s="41" t="n">
        <f aca="false">SUM(C189:C213)-C214</f>
        <v>0</v>
      </c>
      <c r="D219" s="41" t="n">
        <f aca="false">SUM(D189:D213)-D214</f>
        <v>0</v>
      </c>
      <c r="E219" s="41" t="n">
        <f aca="false">SUM(E189:E213)-E214</f>
        <v>0</v>
      </c>
      <c r="F219" s="41" t="n">
        <f aca="false">SUM(F189:F213)-F214</f>
        <v>0</v>
      </c>
      <c r="G219" s="41" t="n">
        <f aca="false">SUM(G189:G213)-G214</f>
        <v>0</v>
      </c>
      <c r="H219" s="41" t="n">
        <f aca="false">SUM(H189:H213)-H214</f>
        <v>0</v>
      </c>
      <c r="I219" s="41" t="n">
        <f aca="false">SUM(I189:I213)-I214</f>
        <v>0</v>
      </c>
      <c r="J219" s="41" t="n">
        <f aca="false">SUM(J189:J213)-J214</f>
        <v>0</v>
      </c>
      <c r="K219" s="41" t="n">
        <f aca="false">SUM(K189:K213)-K214</f>
        <v>0</v>
      </c>
      <c r="L219" s="41" t="n">
        <f aca="false">SUM(L189:L213)-L214</f>
        <v>0</v>
      </c>
      <c r="M219" s="41" t="n">
        <f aca="false">SUM(M189:M213)-M214</f>
        <v>0</v>
      </c>
    </row>
    <row r="220" customFormat="false" ht="15" hidden="false" customHeight="false" outlineLevel="0" collapsed="false">
      <c r="A220" s="14" t="str">
        <f aca="false">"Tabla " &amp; TEXT((ROW()+25) / 35, "0")</f>
        <v>Tabla 7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5"/>
      <c r="L220" s="15"/>
      <c r="M220" s="15"/>
    </row>
    <row r="221" customFormat="false" ht="15" hidden="false" customHeight="false" outlineLevel="0" collapsed="false">
      <c r="A221" s="15" t="s">
        <v>139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</row>
    <row r="222" customFormat="false" ht="12.8" hidden="false" customHeight="true" outlineLevel="0" collapsed="false">
      <c r="A222" s="16" t="s">
        <v>30</v>
      </c>
      <c r="B222" s="17" t="s">
        <v>31</v>
      </c>
      <c r="C222" s="17"/>
      <c r="D222" s="17"/>
      <c r="E222" s="17"/>
      <c r="F222" s="17"/>
      <c r="G222" s="17"/>
      <c r="H222" s="17"/>
      <c r="I222" s="17"/>
      <c r="J222" s="16" t="s">
        <v>32</v>
      </c>
      <c r="K222" s="16" t="s">
        <v>33</v>
      </c>
      <c r="L222" s="16" t="s">
        <v>34</v>
      </c>
      <c r="M222" s="16" t="s">
        <v>35</v>
      </c>
    </row>
    <row r="223" customFormat="false" ht="28.3" hidden="false" customHeight="false" outlineLevel="0" collapsed="false">
      <c r="A223" s="16"/>
      <c r="B223" s="18" t="s">
        <v>140</v>
      </c>
      <c r="C223" s="18" t="s">
        <v>141</v>
      </c>
      <c r="D223" s="18" t="s">
        <v>142</v>
      </c>
      <c r="E223" s="18" t="s">
        <v>143</v>
      </c>
      <c r="F223" s="18" t="s">
        <v>144</v>
      </c>
      <c r="G223" s="18" t="s">
        <v>145</v>
      </c>
      <c r="H223" s="18" t="s">
        <v>146</v>
      </c>
      <c r="I223" s="16" t="s">
        <v>43</v>
      </c>
      <c r="J223" s="16"/>
      <c r="K223" s="16"/>
      <c r="L223" s="16"/>
      <c r="M223" s="16"/>
    </row>
    <row r="224" customFormat="false" ht="15" hidden="false" customHeight="false" outlineLevel="0" collapsed="false">
      <c r="A224" s="19" t="s">
        <v>106</v>
      </c>
      <c r="B224" s="31" t="n">
        <v>27618</v>
      </c>
      <c r="C224" s="31" t="n">
        <v>69</v>
      </c>
      <c r="D224" s="31" t="n">
        <v>2057.64318181818</v>
      </c>
      <c r="E224" s="31" t="n">
        <v>1376.31045454545</v>
      </c>
      <c r="F224" s="31" t="n">
        <v>937</v>
      </c>
      <c r="G224" s="31" t="n">
        <v>1878</v>
      </c>
      <c r="H224" s="31" t="n">
        <v>226</v>
      </c>
      <c r="I224" s="31" t="n">
        <v>1952.58</v>
      </c>
      <c r="J224" s="21" t="n">
        <v>0.129260026110301</v>
      </c>
      <c r="K224" s="31" t="n">
        <v>1346101</v>
      </c>
      <c r="L224" s="31" t="n">
        <v>37559904</v>
      </c>
      <c r="M224" s="31" t="n">
        <f aca="false">+K224+L224</f>
        <v>38906005</v>
      </c>
    </row>
    <row r="225" customFormat="false" ht="15" hidden="false" customHeight="false" outlineLevel="0" collapsed="false">
      <c r="A225" s="22" t="s">
        <v>107</v>
      </c>
      <c r="B225" s="32" t="n">
        <v>23273</v>
      </c>
      <c r="C225" s="32" t="n">
        <v>48</v>
      </c>
      <c r="D225" s="32" t="n">
        <v>2011.50272727273</v>
      </c>
      <c r="E225" s="32" t="n">
        <v>1364.53386363636</v>
      </c>
      <c r="F225" s="32" t="n">
        <v>734</v>
      </c>
      <c r="G225" s="32" t="n">
        <v>1693</v>
      </c>
      <c r="H225" s="32" t="n">
        <v>154</v>
      </c>
      <c r="I225" s="32" t="n">
        <v>1743.82</v>
      </c>
      <c r="J225" s="24" t="n">
        <v>0.100445497003693</v>
      </c>
      <c r="K225" s="32" t="n">
        <v>1046029</v>
      </c>
      <c r="L225" s="32" t="n">
        <v>23953964</v>
      </c>
      <c r="M225" s="32" t="n">
        <f aca="false">+K225+L225</f>
        <v>24999993</v>
      </c>
    </row>
    <row r="226" customFormat="false" ht="15" hidden="false" customHeight="false" outlineLevel="0" collapsed="false">
      <c r="A226" s="22" t="s">
        <v>108</v>
      </c>
      <c r="B226" s="32" t="n">
        <v>24450</v>
      </c>
      <c r="C226" s="32" t="n">
        <v>92</v>
      </c>
      <c r="D226" s="32" t="n">
        <v>1373.07886363636</v>
      </c>
      <c r="E226" s="32" t="n">
        <v>1028.72090909091</v>
      </c>
      <c r="F226" s="32" t="n">
        <v>408</v>
      </c>
      <c r="G226" s="32" t="n">
        <v>829</v>
      </c>
      <c r="H226" s="32" t="n">
        <v>50</v>
      </c>
      <c r="I226" s="32" t="n">
        <v>845.5</v>
      </c>
      <c r="J226" s="24" t="n">
        <v>0.0673128276710693</v>
      </c>
      <c r="K226" s="32" t="n">
        <v>700989</v>
      </c>
      <c r="L226" s="32" t="n">
        <v>14535174</v>
      </c>
      <c r="M226" s="32" t="n">
        <f aca="false">+K226+L226</f>
        <v>15236163</v>
      </c>
    </row>
    <row r="227" customFormat="false" ht="15" hidden="false" customHeight="false" outlineLevel="0" collapsed="false">
      <c r="A227" s="22" t="s">
        <v>109</v>
      </c>
      <c r="B227" s="32" t="n">
        <v>13417</v>
      </c>
      <c r="C227" s="32" t="n">
        <v>51</v>
      </c>
      <c r="D227" s="32" t="n">
        <v>603.412272727273</v>
      </c>
      <c r="E227" s="32" t="n">
        <v>458.718181818182</v>
      </c>
      <c r="F227" s="32" t="n">
        <v>184</v>
      </c>
      <c r="G227" s="32" t="n">
        <v>342</v>
      </c>
      <c r="H227" s="32" t="n">
        <v>49</v>
      </c>
      <c r="I227" s="32" t="n">
        <v>358.17</v>
      </c>
      <c r="J227" s="24" t="n">
        <v>0.0761166856006748</v>
      </c>
      <c r="K227" s="32" t="n">
        <v>792672</v>
      </c>
      <c r="L227" s="32" t="n">
        <v>11329071</v>
      </c>
      <c r="M227" s="32" t="n">
        <f aca="false">+K227+L227</f>
        <v>12121743</v>
      </c>
    </row>
    <row r="228" customFormat="false" ht="15" hidden="false" customHeight="false" outlineLevel="0" collapsed="false">
      <c r="A228" s="22" t="s">
        <v>110</v>
      </c>
      <c r="B228" s="32" t="n">
        <v>15303</v>
      </c>
      <c r="C228" s="32" t="n">
        <v>65</v>
      </c>
      <c r="D228" s="32" t="n">
        <v>635.724090909091</v>
      </c>
      <c r="E228" s="32" t="n">
        <v>359.082272727273</v>
      </c>
      <c r="F228" s="32" t="n">
        <v>143</v>
      </c>
      <c r="G228" s="32" t="n">
        <v>336</v>
      </c>
      <c r="H228" s="32" t="n">
        <v>4</v>
      </c>
      <c r="I228" s="32" t="n">
        <v>337.32</v>
      </c>
      <c r="J228" s="24" t="n">
        <v>0.0474529579601782</v>
      </c>
      <c r="K228" s="32" t="n">
        <v>494170</v>
      </c>
      <c r="L228" s="32" t="n">
        <v>11187661</v>
      </c>
      <c r="M228" s="32" t="n">
        <f aca="false">+K228+L228</f>
        <v>11681831</v>
      </c>
    </row>
    <row r="229" customFormat="false" ht="15" hidden="false" customHeight="false" outlineLevel="0" collapsed="false">
      <c r="A229" s="22" t="s">
        <v>111</v>
      </c>
      <c r="B229" s="32" t="n">
        <v>18215</v>
      </c>
      <c r="C229" s="32" t="n">
        <v>65</v>
      </c>
      <c r="D229" s="32" t="n">
        <v>980.007045454545</v>
      </c>
      <c r="E229" s="32" t="n">
        <v>625.271363636364</v>
      </c>
      <c r="F229" s="32" t="n">
        <v>206</v>
      </c>
      <c r="G229" s="32" t="n">
        <v>386</v>
      </c>
      <c r="H229" s="32" t="n">
        <v>41</v>
      </c>
      <c r="I229" s="32" t="n">
        <v>399.53</v>
      </c>
      <c r="J229" s="24" t="n">
        <v>0.0303396302474881</v>
      </c>
      <c r="K229" s="32" t="n">
        <v>315954</v>
      </c>
      <c r="L229" s="32" t="n">
        <v>11980813</v>
      </c>
      <c r="M229" s="32" t="n">
        <f aca="false">+K229+L229</f>
        <v>12296767</v>
      </c>
    </row>
    <row r="230" customFormat="false" ht="15" hidden="false" customHeight="false" outlineLevel="0" collapsed="false">
      <c r="A230" s="22" t="s">
        <v>112</v>
      </c>
      <c r="B230" s="32" t="n">
        <v>12165</v>
      </c>
      <c r="C230" s="32" t="n">
        <v>59</v>
      </c>
      <c r="D230" s="32" t="n">
        <v>896.880681818182</v>
      </c>
      <c r="E230" s="32" t="n">
        <v>522.280454545455</v>
      </c>
      <c r="F230" s="32" t="n">
        <v>184</v>
      </c>
      <c r="G230" s="32" t="n">
        <v>392</v>
      </c>
      <c r="H230" s="32" t="n">
        <v>40</v>
      </c>
      <c r="I230" s="32" t="n">
        <v>405.2</v>
      </c>
      <c r="J230" s="24" t="n">
        <v>0.0251454481165735</v>
      </c>
      <c r="K230" s="32" t="n">
        <v>261862</v>
      </c>
      <c r="L230" s="32" t="n">
        <v>9142171</v>
      </c>
      <c r="M230" s="32" t="n">
        <f aca="false">+K230+L230</f>
        <v>9404033</v>
      </c>
    </row>
    <row r="231" customFormat="false" ht="15" hidden="false" customHeight="false" outlineLevel="0" collapsed="false">
      <c r="A231" s="22" t="s">
        <v>113</v>
      </c>
      <c r="B231" s="32" t="n">
        <v>9557</v>
      </c>
      <c r="C231" s="32" t="n">
        <v>51</v>
      </c>
      <c r="D231" s="32" t="n">
        <v>558.524318181818</v>
      </c>
      <c r="E231" s="32" t="n">
        <v>340.024545454545</v>
      </c>
      <c r="F231" s="32" t="n">
        <v>58</v>
      </c>
      <c r="G231" s="32" t="n">
        <v>268</v>
      </c>
      <c r="H231" s="32" t="n">
        <v>28</v>
      </c>
      <c r="I231" s="32" t="n">
        <v>277.24</v>
      </c>
      <c r="J231" s="24" t="n">
        <v>0.0234788938795747</v>
      </c>
      <c r="K231" s="32" t="n">
        <v>244507</v>
      </c>
      <c r="L231" s="32" t="n">
        <v>9037545</v>
      </c>
      <c r="M231" s="32" t="n">
        <f aca="false">+K231+L231</f>
        <v>9282052</v>
      </c>
    </row>
    <row r="232" customFormat="false" ht="15" hidden="false" customHeight="false" outlineLevel="0" collapsed="false">
      <c r="A232" s="22" t="s">
        <v>114</v>
      </c>
      <c r="B232" s="32" t="n">
        <v>15060</v>
      </c>
      <c r="C232" s="32" t="n">
        <v>61</v>
      </c>
      <c r="D232" s="32" t="n">
        <v>871.540681818182</v>
      </c>
      <c r="E232" s="32" t="n">
        <v>484.164545454545</v>
      </c>
      <c r="F232" s="32" t="n">
        <v>114</v>
      </c>
      <c r="G232" s="32" t="n">
        <v>293</v>
      </c>
      <c r="H232" s="32" t="n">
        <v>32</v>
      </c>
      <c r="I232" s="32" t="n">
        <v>303.56</v>
      </c>
      <c r="J232" s="24" t="n">
        <v>0.0157503946900848</v>
      </c>
      <c r="K232" s="32" t="n">
        <v>164023</v>
      </c>
      <c r="L232" s="32" t="n">
        <v>3856998</v>
      </c>
      <c r="M232" s="32" t="n">
        <f aca="false">+K232+L232</f>
        <v>4021021</v>
      </c>
    </row>
    <row r="233" customFormat="false" ht="15" hidden="false" customHeight="false" outlineLevel="0" collapsed="false">
      <c r="A233" s="22" t="s">
        <v>115</v>
      </c>
      <c r="B233" s="32" t="n">
        <v>5955</v>
      </c>
      <c r="C233" s="32" t="n">
        <v>53</v>
      </c>
      <c r="D233" s="32" t="n">
        <v>382.730909090909</v>
      </c>
      <c r="E233" s="32" t="n">
        <v>229.057272727273</v>
      </c>
      <c r="F233" s="32" t="n">
        <v>42</v>
      </c>
      <c r="G233" s="32" t="n">
        <v>116</v>
      </c>
      <c r="H233" s="32" t="n">
        <v>5</v>
      </c>
      <c r="I233" s="32" t="n">
        <v>117.65</v>
      </c>
      <c r="J233" s="24" t="n">
        <v>0.0133672170127874</v>
      </c>
      <c r="K233" s="32" t="n">
        <v>139205</v>
      </c>
      <c r="L233" s="32" t="n">
        <v>3710718</v>
      </c>
      <c r="M233" s="32" t="n">
        <f aca="false">+K233+L233</f>
        <v>3849923</v>
      </c>
    </row>
    <row r="234" customFormat="false" ht="15" hidden="false" customHeight="false" outlineLevel="0" collapsed="false">
      <c r="A234" s="22" t="s">
        <v>116</v>
      </c>
      <c r="B234" s="32" t="n">
        <v>7054</v>
      </c>
      <c r="C234" s="32" t="n">
        <v>40</v>
      </c>
      <c r="D234" s="32" t="n">
        <v>325.824090909091</v>
      </c>
      <c r="E234" s="32" t="n">
        <v>165.454545454545</v>
      </c>
      <c r="F234" s="32" t="n">
        <v>27</v>
      </c>
      <c r="G234" s="32" t="n">
        <v>96</v>
      </c>
      <c r="H234" s="32" t="n">
        <v>19</v>
      </c>
      <c r="I234" s="32" t="n">
        <v>102.27</v>
      </c>
      <c r="J234" s="24" t="n">
        <v>0.0180562227087746</v>
      </c>
      <c r="K234" s="32" t="n">
        <v>188036</v>
      </c>
      <c r="L234" s="32" t="n">
        <v>4103703</v>
      </c>
      <c r="M234" s="32" t="n">
        <f aca="false">+K234+L234</f>
        <v>4291739</v>
      </c>
    </row>
    <row r="235" customFormat="false" ht="15" hidden="false" customHeight="false" outlineLevel="0" collapsed="false">
      <c r="A235" s="22" t="s">
        <v>117</v>
      </c>
      <c r="B235" s="32" t="n">
        <v>11114</v>
      </c>
      <c r="C235" s="32" t="n">
        <v>46</v>
      </c>
      <c r="D235" s="32" t="n">
        <v>474.556136363636</v>
      </c>
      <c r="E235" s="32" t="n">
        <v>383.178636363636</v>
      </c>
      <c r="F235" s="32" t="n">
        <v>57</v>
      </c>
      <c r="G235" s="32" t="n">
        <v>130</v>
      </c>
      <c r="H235" s="32" t="n">
        <v>18</v>
      </c>
      <c r="I235" s="32" t="n">
        <v>135.94</v>
      </c>
      <c r="J235" s="24" t="n">
        <v>0.0489183196733154</v>
      </c>
      <c r="K235" s="32" t="n">
        <v>509430</v>
      </c>
      <c r="L235" s="32" t="n">
        <v>4974651</v>
      </c>
      <c r="M235" s="32" t="n">
        <f aca="false">+K235+L235</f>
        <v>5484081</v>
      </c>
    </row>
    <row r="236" customFormat="false" ht="15" hidden="false" customHeight="false" outlineLevel="0" collapsed="false">
      <c r="A236" s="22" t="s">
        <v>118</v>
      </c>
      <c r="B236" s="32" t="n">
        <v>8867</v>
      </c>
      <c r="C236" s="32" t="n">
        <v>50</v>
      </c>
      <c r="D236" s="32" t="n">
        <v>345.488181818182</v>
      </c>
      <c r="E236" s="32" t="n">
        <v>244.833636363636</v>
      </c>
      <c r="F236" s="32" t="n">
        <v>113</v>
      </c>
      <c r="G236" s="32" t="n">
        <v>322</v>
      </c>
      <c r="H236" s="32" t="n">
        <v>47</v>
      </c>
      <c r="I236" s="32" t="n">
        <v>337.51</v>
      </c>
      <c r="J236" s="24" t="n">
        <v>0.129167913305213</v>
      </c>
      <c r="K236" s="32" t="n">
        <v>1345142</v>
      </c>
      <c r="L236" s="32" t="n">
        <v>7335435</v>
      </c>
      <c r="M236" s="32" t="n">
        <f aca="false">+K236+L236</f>
        <v>8680577</v>
      </c>
    </row>
    <row r="237" customFormat="false" ht="15" hidden="false" customHeight="false" outlineLevel="0" collapsed="false">
      <c r="A237" s="22" t="s">
        <v>119</v>
      </c>
      <c r="B237" s="32" t="n">
        <v>2714</v>
      </c>
      <c r="C237" s="32" t="n">
        <v>22</v>
      </c>
      <c r="D237" s="32" t="n">
        <v>237.204545454545</v>
      </c>
      <c r="E237" s="32" t="n">
        <v>107.181818181818</v>
      </c>
      <c r="F237" s="32" t="n">
        <v>13</v>
      </c>
      <c r="G237" s="32" t="n">
        <v>62</v>
      </c>
      <c r="H237" s="32" t="n">
        <v>3</v>
      </c>
      <c r="I237" s="32" t="n">
        <v>62.99</v>
      </c>
      <c r="J237" s="24" t="n">
        <v>0.0058159834284263</v>
      </c>
      <c r="K237" s="32" t="n">
        <v>60567</v>
      </c>
      <c r="L237" s="32" t="n">
        <v>1935728</v>
      </c>
      <c r="M237" s="32" t="n">
        <f aca="false">+K237+L237</f>
        <v>1996295</v>
      </c>
    </row>
    <row r="238" customFormat="false" ht="15" hidden="false" customHeight="false" outlineLevel="0" collapsed="false">
      <c r="A238" s="22" t="s">
        <v>120</v>
      </c>
      <c r="B238" s="32" t="n">
        <v>8205</v>
      </c>
      <c r="C238" s="32" t="n">
        <v>28</v>
      </c>
      <c r="D238" s="32" t="n">
        <v>413.710227272727</v>
      </c>
      <c r="E238" s="32" t="n">
        <v>378.232954545455</v>
      </c>
      <c r="F238" s="32" t="n">
        <v>101</v>
      </c>
      <c r="G238" s="32" t="n">
        <v>249</v>
      </c>
      <c r="H238" s="32" t="n">
        <v>43</v>
      </c>
      <c r="I238" s="32" t="n">
        <v>263.19</v>
      </c>
      <c r="J238" s="24" t="n">
        <v>0.0925573760673793</v>
      </c>
      <c r="K238" s="32" t="n">
        <v>963883</v>
      </c>
      <c r="L238" s="32" t="n">
        <v>12974533</v>
      </c>
      <c r="M238" s="32" t="n">
        <f aca="false">+K238+L238</f>
        <v>13938416</v>
      </c>
    </row>
    <row r="239" customFormat="false" ht="15" hidden="false" customHeight="false" outlineLevel="0" collapsed="false">
      <c r="A239" s="22" t="s">
        <v>121</v>
      </c>
      <c r="B239" s="32" t="n">
        <v>3226</v>
      </c>
      <c r="C239" s="32" t="n">
        <v>26</v>
      </c>
      <c r="D239" s="32" t="n">
        <v>246.164318181818</v>
      </c>
      <c r="E239" s="32" t="n">
        <v>66.2097727272727</v>
      </c>
      <c r="F239" s="32" t="n">
        <v>1</v>
      </c>
      <c r="G239" s="32" t="n">
        <v>23</v>
      </c>
      <c r="H239" s="32" t="n">
        <v>5</v>
      </c>
      <c r="I239" s="32" t="n">
        <v>24.65</v>
      </c>
      <c r="J239" s="24" t="n">
        <v>0.0022610162312436</v>
      </c>
      <c r="K239" s="32" t="n">
        <v>23547</v>
      </c>
      <c r="L239" s="32" t="n">
        <v>1665559</v>
      </c>
      <c r="M239" s="32" t="n">
        <f aca="false">+K239+L239</f>
        <v>1689106</v>
      </c>
    </row>
    <row r="240" customFormat="false" ht="15" hidden="false" customHeight="false" outlineLevel="0" collapsed="false">
      <c r="A240" s="22" t="s">
        <v>122</v>
      </c>
      <c r="B240" s="32" t="n">
        <v>8850</v>
      </c>
      <c r="C240" s="32" t="n">
        <v>65</v>
      </c>
      <c r="D240" s="32" t="n">
        <v>352.626590909091</v>
      </c>
      <c r="E240" s="32" t="n">
        <v>285.876590909091</v>
      </c>
      <c r="F240" s="32" t="n">
        <v>33</v>
      </c>
      <c r="G240" s="32" t="n">
        <v>196</v>
      </c>
      <c r="H240" s="32" t="n">
        <v>45</v>
      </c>
      <c r="I240" s="32" t="n">
        <v>210.85</v>
      </c>
      <c r="J240" s="24" t="n">
        <v>0.0700608664344737</v>
      </c>
      <c r="K240" s="32" t="n">
        <v>729607</v>
      </c>
      <c r="L240" s="32" t="n">
        <v>8260372</v>
      </c>
      <c r="M240" s="32" t="n">
        <f aca="false">+K240+L240</f>
        <v>8989979</v>
      </c>
    </row>
    <row r="241" customFormat="false" ht="15" hidden="false" customHeight="false" outlineLevel="0" collapsed="false">
      <c r="A241" s="22" t="s">
        <v>123</v>
      </c>
      <c r="B241" s="32" t="n">
        <v>4197</v>
      </c>
      <c r="C241" s="32" t="n">
        <v>37</v>
      </c>
      <c r="D241" s="32" t="n">
        <v>337.105</v>
      </c>
      <c r="E241" s="32" t="n">
        <v>176.931590909091</v>
      </c>
      <c r="F241" s="32" t="n">
        <v>13</v>
      </c>
      <c r="G241" s="32" t="n">
        <v>51</v>
      </c>
      <c r="H241" s="32" t="n">
        <v>14</v>
      </c>
      <c r="I241" s="32" t="n">
        <v>55.62</v>
      </c>
      <c r="J241" s="24" t="n">
        <v>0.00475155394121669</v>
      </c>
      <c r="K241" s="32" t="n">
        <v>49482</v>
      </c>
      <c r="L241" s="32" t="n">
        <v>2454090</v>
      </c>
      <c r="M241" s="32" t="n">
        <f aca="false">+K241+L241</f>
        <v>2503572</v>
      </c>
    </row>
    <row r="242" customFormat="false" ht="15" hidden="false" customHeight="false" outlineLevel="0" collapsed="false">
      <c r="A242" s="22" t="s">
        <v>124</v>
      </c>
      <c r="B242" s="32" t="n">
        <v>4659</v>
      </c>
      <c r="C242" s="32" t="n">
        <v>24</v>
      </c>
      <c r="D242" s="32" t="n">
        <v>306.164318181818</v>
      </c>
      <c r="E242" s="32" t="n">
        <v>174.784545454545</v>
      </c>
      <c r="F242" s="32" t="n">
        <v>10</v>
      </c>
      <c r="G242" s="32" t="n">
        <v>20</v>
      </c>
      <c r="H242" s="32" t="n">
        <v>5</v>
      </c>
      <c r="I242" s="32" t="n">
        <v>21.65</v>
      </c>
      <c r="J242" s="24" t="n">
        <v>0.00598204672032755</v>
      </c>
      <c r="K242" s="32" t="n">
        <v>62296</v>
      </c>
      <c r="L242" s="32" t="n">
        <v>4329408</v>
      </c>
      <c r="M242" s="32" t="n">
        <f aca="false">+K242+L242</f>
        <v>4391704</v>
      </c>
    </row>
    <row r="243" customFormat="false" ht="15" hidden="false" customHeight="false" outlineLevel="0" collapsed="false">
      <c r="A243" s="22" t="s">
        <v>125</v>
      </c>
      <c r="B243" s="32" t="n">
        <v>7235</v>
      </c>
      <c r="C243" s="32" t="n">
        <v>50</v>
      </c>
      <c r="D243" s="32" t="n">
        <v>348.509090909091</v>
      </c>
      <c r="E243" s="32" t="n">
        <v>254.725681818182</v>
      </c>
      <c r="F243" s="32" t="n">
        <v>10</v>
      </c>
      <c r="G243" s="32" t="n">
        <v>34</v>
      </c>
      <c r="H243" s="32" t="n">
        <v>9</v>
      </c>
      <c r="I243" s="32" t="n">
        <v>36.97</v>
      </c>
      <c r="J243" s="24" t="n">
        <v>0.0248362191454025</v>
      </c>
      <c r="K243" s="32" t="n">
        <v>258642</v>
      </c>
      <c r="L243" s="32" t="n">
        <v>2378278</v>
      </c>
      <c r="M243" s="32" t="n">
        <f aca="false">+K243+L243</f>
        <v>2636920</v>
      </c>
    </row>
    <row r="244" customFormat="false" ht="15" hidden="false" customHeight="false" outlineLevel="0" collapsed="false">
      <c r="A244" s="22" t="s">
        <v>126</v>
      </c>
      <c r="B244" s="32" t="n">
        <v>6627</v>
      </c>
      <c r="C244" s="32" t="n">
        <v>34</v>
      </c>
      <c r="D244" s="32" t="n">
        <v>279.466136363636</v>
      </c>
      <c r="E244" s="32" t="n">
        <v>163.288863636364</v>
      </c>
      <c r="F244" s="32" t="n">
        <v>5</v>
      </c>
      <c r="G244" s="32" t="n">
        <v>9</v>
      </c>
      <c r="H244" s="32" t="n">
        <v>1</v>
      </c>
      <c r="I244" s="32" t="n">
        <v>9.33</v>
      </c>
      <c r="J244" s="24" t="n">
        <v>0.019899134789601</v>
      </c>
      <c r="K244" s="32" t="n">
        <v>207228</v>
      </c>
      <c r="L244" s="32" t="n">
        <v>3759956</v>
      </c>
      <c r="M244" s="32" t="n">
        <f aca="false">+K244+L244</f>
        <v>3967184</v>
      </c>
    </row>
    <row r="245" customFormat="false" ht="15" hidden="false" customHeight="false" outlineLevel="0" collapsed="false">
      <c r="A245" s="22" t="s">
        <v>127</v>
      </c>
      <c r="B245" s="32" t="n">
        <v>3590</v>
      </c>
      <c r="C245" s="32" t="n">
        <v>37</v>
      </c>
      <c r="D245" s="32" t="n">
        <v>319.209318181818</v>
      </c>
      <c r="E245" s="32" t="n">
        <v>181.556590909091</v>
      </c>
      <c r="F245" s="32" t="n">
        <v>35</v>
      </c>
      <c r="G245" s="32" t="n">
        <v>58</v>
      </c>
      <c r="H245" s="32" t="n">
        <v>8</v>
      </c>
      <c r="I245" s="32" t="n">
        <v>60.64</v>
      </c>
      <c r="J245" s="24" t="n">
        <v>0.00834836977959017</v>
      </c>
      <c r="K245" s="32" t="n">
        <v>86939</v>
      </c>
      <c r="L245" s="32" t="n">
        <v>2594328</v>
      </c>
      <c r="M245" s="32" t="n">
        <f aca="false">+K245+L245</f>
        <v>2681267</v>
      </c>
    </row>
    <row r="246" customFormat="false" ht="15" hidden="false" customHeight="false" outlineLevel="0" collapsed="false">
      <c r="A246" s="22" t="s">
        <v>128</v>
      </c>
      <c r="B246" s="32" t="n">
        <v>6473</v>
      </c>
      <c r="C246" s="32" t="n">
        <v>26</v>
      </c>
      <c r="D246" s="32" t="n">
        <v>356.963181818182</v>
      </c>
      <c r="E246" s="32" t="n">
        <v>241.835909090909</v>
      </c>
      <c r="F246" s="32" t="n">
        <v>21</v>
      </c>
      <c r="G246" s="32" t="n">
        <v>54</v>
      </c>
      <c r="H246" s="32" t="n">
        <v>11</v>
      </c>
      <c r="I246" s="32" t="n">
        <v>57.63</v>
      </c>
      <c r="J246" s="24" t="n">
        <v>0.0164952803373927</v>
      </c>
      <c r="K246" s="32" t="n">
        <v>171780</v>
      </c>
      <c r="L246" s="32" t="n">
        <v>2012070</v>
      </c>
      <c r="M246" s="32" t="n">
        <f aca="false">+K246+L246</f>
        <v>2183850</v>
      </c>
    </row>
    <row r="247" customFormat="false" ht="15" hidden="false" customHeight="false" outlineLevel="0" collapsed="false">
      <c r="A247" s="22" t="s">
        <v>129</v>
      </c>
      <c r="B247" s="32" t="n">
        <v>7484</v>
      </c>
      <c r="C247" s="32" t="n">
        <v>51</v>
      </c>
      <c r="D247" s="32" t="n">
        <v>412.023863636364</v>
      </c>
      <c r="E247" s="32" t="n">
        <v>257.501363636364</v>
      </c>
      <c r="F247" s="32" t="n">
        <v>39</v>
      </c>
      <c r="G247" s="32" t="n">
        <v>82</v>
      </c>
      <c r="H247" s="32" t="n">
        <v>46</v>
      </c>
      <c r="I247" s="32" t="n">
        <v>97.18</v>
      </c>
      <c r="J247" s="24" t="n">
        <v>0.0146104900180135</v>
      </c>
      <c r="K247" s="32" t="n">
        <v>152152</v>
      </c>
      <c r="L247" s="32" t="n">
        <v>1437143</v>
      </c>
      <c r="M247" s="32" t="n">
        <f aca="false">+K247+L247</f>
        <v>1589295</v>
      </c>
    </row>
    <row r="248" customFormat="false" ht="15" hidden="false" customHeight="false" outlineLevel="0" collapsed="false">
      <c r="A248" s="25" t="s">
        <v>130</v>
      </c>
      <c r="B248" s="33" t="n">
        <v>8358</v>
      </c>
      <c r="C248" s="33" t="n">
        <v>37</v>
      </c>
      <c r="D248" s="33" t="n">
        <v>440.848181818182</v>
      </c>
      <c r="E248" s="33" t="n">
        <v>237.601136363636</v>
      </c>
      <c r="F248" s="33" t="n">
        <v>21</v>
      </c>
      <c r="G248" s="33" t="n">
        <v>63</v>
      </c>
      <c r="H248" s="33" t="n">
        <v>9</v>
      </c>
      <c r="I248" s="33" t="n">
        <v>65.97</v>
      </c>
      <c r="J248" s="27" t="n">
        <v>0.0095696291272055</v>
      </c>
      <c r="K248" s="33" t="n">
        <v>99657</v>
      </c>
      <c r="L248" s="33" t="n">
        <v>1354826</v>
      </c>
      <c r="M248" s="33" t="n">
        <f aca="false">+K248+L248</f>
        <v>1454483</v>
      </c>
    </row>
    <row r="249" customFormat="false" ht="15" hidden="false" customHeight="false" outlineLevel="0" collapsed="false">
      <c r="A249" s="28" t="s">
        <v>71</v>
      </c>
      <c r="B249" s="34" t="n">
        <v>263666</v>
      </c>
      <c r="C249" s="34" t="n">
        <v>1187</v>
      </c>
      <c r="D249" s="34" t="n">
        <v>15566.9079545455</v>
      </c>
      <c r="E249" s="34" t="n">
        <v>10107.3575</v>
      </c>
      <c r="F249" s="34" t="n">
        <v>3509</v>
      </c>
      <c r="G249" s="34" t="n">
        <v>7982</v>
      </c>
      <c r="H249" s="34" t="n">
        <v>912</v>
      </c>
      <c r="I249" s="34" t="n">
        <v>8282.96</v>
      </c>
      <c r="J249" s="36" t="n">
        <f aca="false">SUM(J224:J248)</f>
        <v>1</v>
      </c>
      <c r="K249" s="34" t="n">
        <f aca="false">SUM(K224:K248)</f>
        <v>10413900</v>
      </c>
      <c r="L249" s="34" t="n">
        <f aca="false">SUM(L224:L248)</f>
        <v>197864099</v>
      </c>
      <c r="M249" s="34" t="n">
        <f aca="false">SUM(M224:M248)</f>
        <v>208277999</v>
      </c>
    </row>
    <row r="250" customFormat="false" ht="15" hidden="false" customHeight="false" outlineLevel="0" collapsed="false">
      <c r="A250" s="30" t="s">
        <v>72</v>
      </c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</row>
    <row r="251" customFormat="false" ht="15" hidden="false" customHeight="false" outlineLevel="0" collapsed="false">
      <c r="A251" s="30" t="s">
        <v>73</v>
      </c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</row>
    <row r="252" customFormat="false" ht="15" hidden="false" customHeight="false" outlineLevel="0" collapsed="false">
      <c r="A252" s="30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</row>
    <row r="253" customFormat="false" ht="15" hidden="false" customHeight="false" outlineLevel="0" collapsed="false">
      <c r="A253" s="30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</row>
    <row r="254" customFormat="false" ht="15" hidden="false" customHeight="false" outlineLevel="0" collapsed="false">
      <c r="A254" s="10"/>
      <c r="B254" s="41" t="n">
        <f aca="false">SUM(B224:B248)-B249</f>
        <v>0</v>
      </c>
      <c r="C254" s="41" t="n">
        <f aca="false">SUM(C224:C248)-C249</f>
        <v>0</v>
      </c>
      <c r="D254" s="41" t="n">
        <f aca="false">SUM(D224:D248)-D249</f>
        <v>0</v>
      </c>
      <c r="E254" s="41" t="n">
        <f aca="false">SUM(E224:E248)-E249</f>
        <v>0</v>
      </c>
      <c r="F254" s="41" t="n">
        <f aca="false">SUM(F224:F248)-F249</f>
        <v>0</v>
      </c>
      <c r="G254" s="41" t="n">
        <f aca="false">SUM(G224:G248)-G249</f>
        <v>0</v>
      </c>
      <c r="H254" s="41" t="n">
        <f aca="false">SUM(H224:H248)-H249</f>
        <v>0</v>
      </c>
      <c r="I254" s="41" t="n">
        <f aca="false">SUM(I224:I248)-I249</f>
        <v>0</v>
      </c>
      <c r="J254" s="41" t="n">
        <f aca="false">SUM(J224:J248)-J249</f>
        <v>0</v>
      </c>
      <c r="K254" s="41" t="n">
        <f aca="false">SUM(K224:K248)-K249</f>
        <v>0</v>
      </c>
      <c r="L254" s="41" t="n">
        <f aca="false">SUM(L224:L248)-L249</f>
        <v>0</v>
      </c>
      <c r="M254" s="41" t="n">
        <f aca="false">SUM(M224:M248)-M249</f>
        <v>0</v>
      </c>
    </row>
    <row r="255" customFormat="false" ht="15" hidden="false" customHeight="false" outlineLevel="0" collapsed="false">
      <c r="A255" s="14" t="str">
        <f aca="false">"Tabla " &amp; TEXT((ROW()+25) / 35, "0")</f>
        <v>Tabla 8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5"/>
      <c r="L255" s="15"/>
      <c r="M255" s="15"/>
    </row>
    <row r="256" customFormat="false" ht="15" hidden="false" customHeight="false" outlineLevel="0" collapsed="false">
      <c r="A256" s="15" t="s">
        <v>147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</row>
    <row r="257" customFormat="false" ht="12.8" hidden="false" customHeight="true" outlineLevel="0" collapsed="false">
      <c r="A257" s="16" t="s">
        <v>30</v>
      </c>
      <c r="B257" s="17" t="s">
        <v>31</v>
      </c>
      <c r="C257" s="17"/>
      <c r="D257" s="17"/>
      <c r="E257" s="17"/>
      <c r="F257" s="17"/>
      <c r="G257" s="17"/>
      <c r="H257" s="17"/>
      <c r="I257" s="17"/>
      <c r="J257" s="16" t="s">
        <v>32</v>
      </c>
      <c r="K257" s="16" t="s">
        <v>33</v>
      </c>
      <c r="L257" s="16" t="s">
        <v>34</v>
      </c>
      <c r="M257" s="16" t="s">
        <v>35</v>
      </c>
    </row>
    <row r="258" customFormat="false" ht="28.3" hidden="false" customHeight="false" outlineLevel="0" collapsed="false">
      <c r="A258" s="16"/>
      <c r="B258" s="18" t="s">
        <v>148</v>
      </c>
      <c r="C258" s="18" t="s">
        <v>149</v>
      </c>
      <c r="D258" s="18" t="s">
        <v>150</v>
      </c>
      <c r="E258" s="18" t="s">
        <v>151</v>
      </c>
      <c r="F258" s="18" t="s">
        <v>152</v>
      </c>
      <c r="G258" s="18" t="s">
        <v>153</v>
      </c>
      <c r="H258" s="18" t="s">
        <v>154</v>
      </c>
      <c r="I258" s="16" t="s">
        <v>43</v>
      </c>
      <c r="J258" s="16"/>
      <c r="K258" s="16"/>
      <c r="L258" s="16"/>
      <c r="M258" s="16"/>
    </row>
    <row r="259" customFormat="false" ht="15" hidden="false" customHeight="false" outlineLevel="0" collapsed="false">
      <c r="A259" s="19" t="s">
        <v>106</v>
      </c>
      <c r="B259" s="31" t="n">
        <v>27171</v>
      </c>
      <c r="C259" s="31" t="n">
        <v>68</v>
      </c>
      <c r="D259" s="31" t="n">
        <v>1998.95646747913</v>
      </c>
      <c r="E259" s="31" t="n">
        <v>1303.11673434868</v>
      </c>
      <c r="F259" s="31" t="n">
        <v>892</v>
      </c>
      <c r="G259" s="31" t="n">
        <v>1519</v>
      </c>
      <c r="H259" s="31" t="n">
        <v>184</v>
      </c>
      <c r="I259" s="31" t="n">
        <v>1579.72</v>
      </c>
      <c r="J259" s="21" t="n">
        <v>0.120609278417016</v>
      </c>
      <c r="K259" s="31" t="n">
        <v>1184918</v>
      </c>
      <c r="L259" s="31" t="n">
        <v>36113894</v>
      </c>
      <c r="M259" s="31" t="n">
        <f aca="false">+K259+L259</f>
        <v>37298812</v>
      </c>
    </row>
    <row r="260" customFormat="false" ht="15" hidden="false" customHeight="false" outlineLevel="0" collapsed="false">
      <c r="A260" s="22" t="s">
        <v>107</v>
      </c>
      <c r="B260" s="32" t="n">
        <v>22868</v>
      </c>
      <c r="C260" s="32" t="n">
        <v>74</v>
      </c>
      <c r="D260" s="32" t="n">
        <v>2073.25575252554</v>
      </c>
      <c r="E260" s="32" t="n">
        <v>1287.74863164683</v>
      </c>
      <c r="F260" s="32" t="n">
        <v>721</v>
      </c>
      <c r="G260" s="32" t="n">
        <v>1450</v>
      </c>
      <c r="H260" s="32" t="n">
        <v>149</v>
      </c>
      <c r="I260" s="32" t="n">
        <v>1499.17</v>
      </c>
      <c r="J260" s="24" t="n">
        <v>0.085614346719914</v>
      </c>
      <c r="K260" s="32" t="n">
        <v>841112</v>
      </c>
      <c r="L260" s="32" t="n">
        <v>22946340</v>
      </c>
      <c r="M260" s="32" t="n">
        <f aca="false">+K260+L260</f>
        <v>23787452</v>
      </c>
    </row>
    <row r="261" customFormat="false" ht="15" hidden="false" customHeight="false" outlineLevel="0" collapsed="false">
      <c r="A261" s="22" t="s">
        <v>108</v>
      </c>
      <c r="B261" s="32" t="n">
        <v>23380</v>
      </c>
      <c r="C261" s="32" t="n">
        <v>88</v>
      </c>
      <c r="D261" s="32" t="n">
        <v>1292.57532417322</v>
      </c>
      <c r="E261" s="32" t="n">
        <v>961.935172658068</v>
      </c>
      <c r="F261" s="32" t="n">
        <v>377</v>
      </c>
      <c r="G261" s="32" t="n">
        <v>700</v>
      </c>
      <c r="H261" s="32" t="n">
        <v>63</v>
      </c>
      <c r="I261" s="32" t="n">
        <v>720.79</v>
      </c>
      <c r="J261" s="24" t="n">
        <v>0.0701556151074442</v>
      </c>
      <c r="K261" s="32" t="n">
        <v>689239</v>
      </c>
      <c r="L261" s="32" t="n">
        <v>13744896</v>
      </c>
      <c r="M261" s="32" t="n">
        <f aca="false">+K261+L261</f>
        <v>14434135</v>
      </c>
    </row>
    <row r="262" customFormat="false" ht="15" hidden="false" customHeight="false" outlineLevel="0" collapsed="false">
      <c r="A262" s="22" t="s">
        <v>109</v>
      </c>
      <c r="B262" s="32" t="n">
        <v>13427</v>
      </c>
      <c r="C262" s="32" t="n">
        <v>54</v>
      </c>
      <c r="D262" s="32" t="n">
        <v>573.988878406606</v>
      </c>
      <c r="E262" s="32" t="n">
        <v>435.366807283963</v>
      </c>
      <c r="F262" s="32" t="n">
        <v>171</v>
      </c>
      <c r="G262" s="32" t="n">
        <v>276</v>
      </c>
      <c r="H262" s="32" t="n">
        <v>54</v>
      </c>
      <c r="I262" s="32" t="n">
        <v>293.82</v>
      </c>
      <c r="J262" s="24" t="n">
        <v>0.0784638931816414</v>
      </c>
      <c r="K262" s="32" t="n">
        <v>770863</v>
      </c>
      <c r="L262" s="32" t="n">
        <v>10479456</v>
      </c>
      <c r="M262" s="32" t="n">
        <f aca="false">+K262+L262</f>
        <v>11250319</v>
      </c>
    </row>
    <row r="263" customFormat="false" ht="15" hidden="false" customHeight="false" outlineLevel="0" collapsed="false">
      <c r="A263" s="22" t="s">
        <v>110</v>
      </c>
      <c r="B263" s="32" t="n">
        <v>15003</v>
      </c>
      <c r="C263" s="32" t="n">
        <v>67</v>
      </c>
      <c r="D263" s="32" t="n">
        <v>586.394595730406</v>
      </c>
      <c r="E263" s="32" t="n">
        <v>319.531146239442</v>
      </c>
      <c r="F263" s="32" t="n">
        <v>131</v>
      </c>
      <c r="G263" s="32" t="n">
        <v>329</v>
      </c>
      <c r="H263" s="32" t="n">
        <v>4</v>
      </c>
      <c r="I263" s="32" t="n">
        <v>330.32</v>
      </c>
      <c r="J263" s="24" t="n">
        <v>0.0588203651940481</v>
      </c>
      <c r="K263" s="32" t="n">
        <v>577877</v>
      </c>
      <c r="L263" s="32" t="n">
        <v>10532015</v>
      </c>
      <c r="M263" s="32" t="n">
        <f aca="false">+K263+L263</f>
        <v>11109892</v>
      </c>
    </row>
    <row r="264" customFormat="false" ht="15" hidden="false" customHeight="false" outlineLevel="0" collapsed="false">
      <c r="A264" s="22" t="s">
        <v>111</v>
      </c>
      <c r="B264" s="32" t="n">
        <v>17507</v>
      </c>
      <c r="C264" s="32" t="n">
        <v>66</v>
      </c>
      <c r="D264" s="32" t="n">
        <v>886.865540256339</v>
      </c>
      <c r="E264" s="32" t="n">
        <v>599.918308392751</v>
      </c>
      <c r="F264" s="32" t="n">
        <v>195</v>
      </c>
      <c r="G264" s="32" t="n">
        <v>355</v>
      </c>
      <c r="H264" s="32" t="n">
        <v>32</v>
      </c>
      <c r="I264" s="32" t="n">
        <v>365.56</v>
      </c>
      <c r="J264" s="24" t="n">
        <v>0.0399869502757882</v>
      </c>
      <c r="K264" s="32" t="n">
        <v>392849</v>
      </c>
      <c r="L264" s="32" t="n">
        <v>11504681</v>
      </c>
      <c r="M264" s="32" t="n">
        <f aca="false">+K264+L264</f>
        <v>11897530</v>
      </c>
    </row>
    <row r="265" customFormat="false" ht="15" hidden="false" customHeight="false" outlineLevel="0" collapsed="false">
      <c r="A265" s="22" t="s">
        <v>112</v>
      </c>
      <c r="B265" s="32" t="n">
        <v>11777</v>
      </c>
      <c r="C265" s="32" t="n">
        <v>56</v>
      </c>
      <c r="D265" s="32" t="n">
        <v>837.571414141414</v>
      </c>
      <c r="E265" s="32" t="n">
        <v>472.986262626263</v>
      </c>
      <c r="F265" s="32" t="n">
        <v>192</v>
      </c>
      <c r="G265" s="32" t="n">
        <v>364</v>
      </c>
      <c r="H265" s="32" t="n">
        <v>43</v>
      </c>
      <c r="I265" s="32" t="n">
        <v>378.19</v>
      </c>
      <c r="J265" s="24" t="n">
        <v>0.0313635028940915</v>
      </c>
      <c r="K265" s="32" t="n">
        <v>308129</v>
      </c>
      <c r="L265" s="32" t="n">
        <v>8770492</v>
      </c>
      <c r="M265" s="32" t="n">
        <f aca="false">+K265+L265</f>
        <v>9078621</v>
      </c>
    </row>
    <row r="266" customFormat="false" ht="15" hidden="false" customHeight="false" outlineLevel="0" collapsed="false">
      <c r="A266" s="22" t="s">
        <v>113</v>
      </c>
      <c r="B266" s="32" t="n">
        <v>8875</v>
      </c>
      <c r="C266" s="32" t="n">
        <v>50</v>
      </c>
      <c r="D266" s="32" t="n">
        <v>501.41654149786</v>
      </c>
      <c r="E266" s="32" t="n">
        <v>323.136710614613</v>
      </c>
      <c r="F266" s="32" t="n">
        <v>60</v>
      </c>
      <c r="G266" s="32" t="n">
        <v>249</v>
      </c>
      <c r="H266" s="32" t="n">
        <v>27</v>
      </c>
      <c r="I266" s="32" t="n">
        <v>257.91</v>
      </c>
      <c r="J266" s="24" t="n">
        <v>0.0339134429651071</v>
      </c>
      <c r="K266" s="32" t="n">
        <v>333180</v>
      </c>
      <c r="L266" s="32" t="n">
        <v>8641542</v>
      </c>
      <c r="M266" s="32" t="n">
        <f aca="false">+K266+L266</f>
        <v>8974722</v>
      </c>
    </row>
    <row r="267" customFormat="false" ht="15" hidden="false" customHeight="false" outlineLevel="0" collapsed="false">
      <c r="A267" s="22" t="s">
        <v>114</v>
      </c>
      <c r="B267" s="32" t="n">
        <v>15229</v>
      </c>
      <c r="C267" s="32" t="n">
        <v>64</v>
      </c>
      <c r="D267" s="32" t="n">
        <v>821.410661400061</v>
      </c>
      <c r="E267" s="32" t="n">
        <v>425.502237693346</v>
      </c>
      <c r="F267" s="32" t="n">
        <v>104</v>
      </c>
      <c r="G267" s="32" t="n">
        <v>227</v>
      </c>
      <c r="H267" s="32" t="n">
        <v>22</v>
      </c>
      <c r="I267" s="32" t="n">
        <v>234.26</v>
      </c>
      <c r="J267" s="24" t="n">
        <v>0.0146893397675054</v>
      </c>
      <c r="K267" s="32" t="n">
        <v>144314</v>
      </c>
      <c r="L267" s="32" t="n">
        <v>3685873</v>
      </c>
      <c r="M267" s="32" t="n">
        <f aca="false">+K267+L267</f>
        <v>3830187</v>
      </c>
    </row>
    <row r="268" customFormat="false" ht="15" hidden="false" customHeight="false" outlineLevel="0" collapsed="false">
      <c r="A268" s="22" t="s">
        <v>115</v>
      </c>
      <c r="B268" s="32" t="n">
        <v>5781</v>
      </c>
      <c r="C268" s="32" t="n">
        <v>52</v>
      </c>
      <c r="D268" s="32" t="n">
        <v>371.256438768524</v>
      </c>
      <c r="E268" s="32" t="n">
        <v>214.587942620824</v>
      </c>
      <c r="F268" s="32" t="n">
        <v>42</v>
      </c>
      <c r="G268" s="32" t="n">
        <v>84</v>
      </c>
      <c r="H268" s="32" t="n">
        <v>4</v>
      </c>
      <c r="I268" s="32" t="n">
        <v>85.32</v>
      </c>
      <c r="J268" s="24" t="n">
        <v>0.011419832512251</v>
      </c>
      <c r="K268" s="32" t="n">
        <v>112193</v>
      </c>
      <c r="L268" s="32" t="n">
        <v>3572731</v>
      </c>
      <c r="M268" s="32" t="n">
        <f aca="false">+K268+L268</f>
        <v>3684924</v>
      </c>
    </row>
    <row r="269" customFormat="false" ht="15" hidden="false" customHeight="false" outlineLevel="0" collapsed="false">
      <c r="A269" s="22" t="s">
        <v>116</v>
      </c>
      <c r="B269" s="32" t="n">
        <v>7326</v>
      </c>
      <c r="C269" s="32" t="n">
        <v>37</v>
      </c>
      <c r="D269" s="32" t="n">
        <v>319.193548329561</v>
      </c>
      <c r="E269" s="32" t="n">
        <v>160.021326933936</v>
      </c>
      <c r="F269" s="32" t="n">
        <v>29</v>
      </c>
      <c r="G269" s="32" t="n">
        <v>90</v>
      </c>
      <c r="H269" s="32" t="n">
        <v>7</v>
      </c>
      <c r="I269" s="32" t="n">
        <v>92.31</v>
      </c>
      <c r="J269" s="24" t="n">
        <v>0.0206901404525663</v>
      </c>
      <c r="K269" s="32" t="n">
        <v>203269</v>
      </c>
      <c r="L269" s="32" t="n">
        <v>3871908</v>
      </c>
      <c r="M269" s="32" t="n">
        <f aca="false">+K269+L269</f>
        <v>4075177</v>
      </c>
    </row>
    <row r="270" customFormat="false" ht="15" hidden="false" customHeight="false" outlineLevel="0" collapsed="false">
      <c r="A270" s="22" t="s">
        <v>117</v>
      </c>
      <c r="B270" s="32" t="n">
        <v>11086</v>
      </c>
      <c r="C270" s="32" t="n">
        <v>59</v>
      </c>
      <c r="D270" s="32" t="n">
        <v>455.782754432188</v>
      </c>
      <c r="E270" s="32" t="n">
        <v>354.560344076586</v>
      </c>
      <c r="F270" s="32" t="n">
        <v>46</v>
      </c>
      <c r="G270" s="32" t="n">
        <v>111</v>
      </c>
      <c r="H270" s="32" t="n">
        <v>10</v>
      </c>
      <c r="I270" s="32" t="n">
        <v>114.3</v>
      </c>
      <c r="J270" s="24" t="n">
        <v>0.0476073537448248</v>
      </c>
      <c r="K270" s="32" t="n">
        <v>467715</v>
      </c>
      <c r="L270" s="32" t="n">
        <v>4472356</v>
      </c>
      <c r="M270" s="32" t="n">
        <f aca="false">+K270+L270</f>
        <v>4940071</v>
      </c>
    </row>
    <row r="271" customFormat="false" ht="15" hidden="false" customHeight="false" outlineLevel="0" collapsed="false">
      <c r="A271" s="22" t="s">
        <v>118</v>
      </c>
      <c r="B271" s="32" t="n">
        <v>8534</v>
      </c>
      <c r="C271" s="32" t="n">
        <v>48</v>
      </c>
      <c r="D271" s="32" t="n">
        <v>328.860845295056</v>
      </c>
      <c r="E271" s="32" t="n">
        <v>220.039633173844</v>
      </c>
      <c r="F271" s="32" t="n">
        <v>107</v>
      </c>
      <c r="G271" s="32" t="n">
        <v>265</v>
      </c>
      <c r="H271" s="32" t="n">
        <v>39</v>
      </c>
      <c r="I271" s="32" t="n">
        <v>277.87</v>
      </c>
      <c r="J271" s="24" t="n">
        <v>0.122332197161914</v>
      </c>
      <c r="K271" s="32" t="n">
        <v>1201845</v>
      </c>
      <c r="L271" s="32" t="n">
        <v>6082599</v>
      </c>
      <c r="M271" s="32" t="n">
        <f aca="false">+K271+L271</f>
        <v>7284444</v>
      </c>
    </row>
    <row r="272" customFormat="false" ht="15" hidden="false" customHeight="false" outlineLevel="0" collapsed="false">
      <c r="A272" s="22" t="s">
        <v>119</v>
      </c>
      <c r="B272" s="32" t="n">
        <v>2664</v>
      </c>
      <c r="C272" s="32" t="n">
        <v>24</v>
      </c>
      <c r="D272" s="32" t="n">
        <v>219.545317056994</v>
      </c>
      <c r="E272" s="32" t="n">
        <v>98.8333333333333</v>
      </c>
      <c r="F272" s="32" t="n">
        <v>12</v>
      </c>
      <c r="G272" s="32" t="n">
        <v>29</v>
      </c>
      <c r="H272" s="32" t="n">
        <v>17</v>
      </c>
      <c r="I272" s="32" t="n">
        <v>34.61</v>
      </c>
      <c r="J272" s="24" t="n">
        <v>0.00416574336002828</v>
      </c>
      <c r="K272" s="32" t="n">
        <v>40927</v>
      </c>
      <c r="L272" s="32" t="n">
        <v>1881345</v>
      </c>
      <c r="M272" s="32" t="n">
        <f aca="false">+K272+L272</f>
        <v>1922272</v>
      </c>
    </row>
    <row r="273" customFormat="false" ht="15" hidden="false" customHeight="false" outlineLevel="0" collapsed="false">
      <c r="A273" s="22" t="s">
        <v>120</v>
      </c>
      <c r="B273" s="32" t="n">
        <v>7672</v>
      </c>
      <c r="C273" s="32" t="n">
        <v>25</v>
      </c>
      <c r="D273" s="32" t="n">
        <v>373.095406414025</v>
      </c>
      <c r="E273" s="32" t="n">
        <v>342.481770050389</v>
      </c>
      <c r="F273" s="32" t="n">
        <v>101</v>
      </c>
      <c r="G273" s="32" t="n">
        <v>188</v>
      </c>
      <c r="H273" s="32" t="n">
        <v>44</v>
      </c>
      <c r="I273" s="32" t="n">
        <v>202.52</v>
      </c>
      <c r="J273" s="24" t="n">
        <v>0.102740811769439</v>
      </c>
      <c r="K273" s="32" t="n">
        <v>1009370</v>
      </c>
      <c r="L273" s="32" t="n">
        <v>11874973</v>
      </c>
      <c r="M273" s="32" t="n">
        <f aca="false">+K273+L273</f>
        <v>12884343</v>
      </c>
    </row>
    <row r="274" customFormat="false" ht="15" hidden="false" customHeight="false" outlineLevel="0" collapsed="false">
      <c r="A274" s="22" t="s">
        <v>121</v>
      </c>
      <c r="B274" s="32" t="n">
        <v>2763</v>
      </c>
      <c r="C274" s="32" t="n">
        <v>24</v>
      </c>
      <c r="D274" s="32" t="n">
        <v>161.895067698259</v>
      </c>
      <c r="E274" s="32" t="n">
        <v>63.1450676982592</v>
      </c>
      <c r="F274" s="32" t="n">
        <v>1</v>
      </c>
      <c r="G274" s="32" t="n">
        <v>12</v>
      </c>
      <c r="H274" s="32" t="n">
        <v>4</v>
      </c>
      <c r="I274" s="32" t="n">
        <v>13.32</v>
      </c>
      <c r="J274" s="24" t="n">
        <v>0.00396405345053518</v>
      </c>
      <c r="K274" s="32" t="n">
        <v>38946</v>
      </c>
      <c r="L274" s="32" t="n">
        <v>1615035</v>
      </c>
      <c r="M274" s="32" t="n">
        <f aca="false">+K274+L274</f>
        <v>1653981</v>
      </c>
    </row>
    <row r="275" customFormat="false" ht="15" hidden="false" customHeight="false" outlineLevel="0" collapsed="false">
      <c r="A275" s="22" t="s">
        <v>122</v>
      </c>
      <c r="B275" s="32" t="n">
        <v>7584</v>
      </c>
      <c r="C275" s="32" t="n">
        <v>54</v>
      </c>
      <c r="D275" s="32" t="n">
        <v>339.74025974026</v>
      </c>
      <c r="E275" s="32" t="n">
        <v>279.581168831169</v>
      </c>
      <c r="F275" s="32" t="n">
        <v>33</v>
      </c>
      <c r="G275" s="32" t="n">
        <v>139</v>
      </c>
      <c r="H275" s="32" t="n">
        <v>29</v>
      </c>
      <c r="I275" s="32" t="n">
        <v>148.57</v>
      </c>
      <c r="J275" s="24" t="n">
        <v>0.0600864931631853</v>
      </c>
      <c r="K275" s="32" t="n">
        <v>590316</v>
      </c>
      <c r="L275" s="32" t="n">
        <v>7612635</v>
      </c>
      <c r="M275" s="32" t="n">
        <f aca="false">+K275+L275</f>
        <v>8202951</v>
      </c>
    </row>
    <row r="276" customFormat="false" ht="15" hidden="false" customHeight="false" outlineLevel="0" collapsed="false">
      <c r="A276" s="22" t="s">
        <v>123</v>
      </c>
      <c r="B276" s="32" t="n">
        <v>3874</v>
      </c>
      <c r="C276" s="32" t="n">
        <v>37</v>
      </c>
      <c r="D276" s="32" t="n">
        <v>264.656171328671</v>
      </c>
      <c r="E276" s="32" t="n">
        <v>125.128199300699</v>
      </c>
      <c r="F276" s="32" t="n">
        <v>14</v>
      </c>
      <c r="G276" s="32" t="n">
        <v>49</v>
      </c>
      <c r="H276" s="32" t="n">
        <v>14</v>
      </c>
      <c r="I276" s="32" t="n">
        <v>53.62</v>
      </c>
      <c r="J276" s="24" t="n">
        <v>0.00578244957039943</v>
      </c>
      <c r="K276" s="32" t="n">
        <v>56809</v>
      </c>
      <c r="L276" s="32" t="n">
        <v>2380222</v>
      </c>
      <c r="M276" s="32" t="n">
        <f aca="false">+K276+L276</f>
        <v>2437031</v>
      </c>
    </row>
    <row r="277" customFormat="false" ht="15" hidden="false" customHeight="false" outlineLevel="0" collapsed="false">
      <c r="A277" s="22" t="s">
        <v>124</v>
      </c>
      <c r="B277" s="32" t="n">
        <v>4510</v>
      </c>
      <c r="C277" s="32" t="n">
        <v>25</v>
      </c>
      <c r="D277" s="32" t="n">
        <v>315.608833113851</v>
      </c>
      <c r="E277" s="32" t="n">
        <v>194.039027919046</v>
      </c>
      <c r="F277" s="32" t="n">
        <v>13</v>
      </c>
      <c r="G277" s="32" t="n">
        <v>14</v>
      </c>
      <c r="H277" s="32" t="n">
        <v>1</v>
      </c>
      <c r="I277" s="32" t="n">
        <v>14.33</v>
      </c>
      <c r="J277" s="24" t="n">
        <v>0.00787440934745862</v>
      </c>
      <c r="K277" s="32" t="n">
        <v>77362</v>
      </c>
      <c r="L277" s="32" t="n">
        <v>4221951</v>
      </c>
      <c r="M277" s="32" t="n">
        <f aca="false">+K277+L277</f>
        <v>4299313</v>
      </c>
    </row>
    <row r="278" customFormat="false" ht="15" hidden="false" customHeight="false" outlineLevel="0" collapsed="false">
      <c r="A278" s="22" t="s">
        <v>125</v>
      </c>
      <c r="B278" s="32" t="n">
        <v>7195</v>
      </c>
      <c r="C278" s="32" t="n">
        <v>50</v>
      </c>
      <c r="D278" s="32" t="n">
        <v>351.946380213805</v>
      </c>
      <c r="E278" s="32" t="n">
        <v>224.235317768605</v>
      </c>
      <c r="F278" s="32" t="n">
        <v>9</v>
      </c>
      <c r="G278" s="32" t="n">
        <v>13</v>
      </c>
      <c r="H278" s="32" t="n">
        <v>5</v>
      </c>
      <c r="I278" s="32" t="n">
        <v>14.65</v>
      </c>
      <c r="J278" s="24" t="n">
        <v>0.014573248406185</v>
      </c>
      <c r="K278" s="32" t="n">
        <v>143174</v>
      </c>
      <c r="L278" s="32" t="n">
        <v>2218572</v>
      </c>
      <c r="M278" s="32" t="n">
        <f aca="false">+K278+L278</f>
        <v>2361746</v>
      </c>
    </row>
    <row r="279" customFormat="false" ht="15" hidden="false" customHeight="false" outlineLevel="0" collapsed="false">
      <c r="A279" s="22" t="s">
        <v>126</v>
      </c>
      <c r="B279" s="32" t="n">
        <v>6583</v>
      </c>
      <c r="C279" s="32" t="n">
        <v>32</v>
      </c>
      <c r="D279" s="32" t="n">
        <v>261.978561938392</v>
      </c>
      <c r="E279" s="32" t="n">
        <v>150.129530899208</v>
      </c>
      <c r="F279" s="32" t="n">
        <v>4</v>
      </c>
      <c r="G279" s="32" t="n">
        <v>13</v>
      </c>
      <c r="H279" s="32" t="n">
        <v>0</v>
      </c>
      <c r="I279" s="32" t="n">
        <v>13</v>
      </c>
      <c r="J279" s="24" t="n">
        <v>0.0223459151810408</v>
      </c>
      <c r="K279" s="32" t="n">
        <v>219536</v>
      </c>
      <c r="L279" s="32" t="n">
        <v>3514283</v>
      </c>
      <c r="M279" s="32" t="n">
        <f aca="false">+K279+L279</f>
        <v>3733819</v>
      </c>
    </row>
    <row r="280" customFormat="false" ht="15" hidden="false" customHeight="false" outlineLevel="0" collapsed="false">
      <c r="A280" s="22" t="s">
        <v>127</v>
      </c>
      <c r="B280" s="32" t="n">
        <v>3527</v>
      </c>
      <c r="C280" s="32" t="n">
        <v>37</v>
      </c>
      <c r="D280" s="32" t="n">
        <v>337.825928641251</v>
      </c>
      <c r="E280" s="32" t="n">
        <v>189.945928641251</v>
      </c>
      <c r="F280" s="32" t="n">
        <v>38</v>
      </c>
      <c r="G280" s="32" t="n">
        <v>39</v>
      </c>
      <c r="H280" s="32" t="n">
        <v>9</v>
      </c>
      <c r="I280" s="32" t="n">
        <v>41.97</v>
      </c>
      <c r="J280" s="24" t="n">
        <v>0.00755704965534589</v>
      </c>
      <c r="K280" s="32" t="n">
        <v>74244</v>
      </c>
      <c r="L280" s="32" t="n">
        <v>2502050</v>
      </c>
      <c r="M280" s="32" t="n">
        <f aca="false">+K280+L280</f>
        <v>2576294</v>
      </c>
    </row>
    <row r="281" customFormat="false" ht="15" hidden="false" customHeight="false" outlineLevel="0" collapsed="false">
      <c r="A281" s="22" t="s">
        <v>128</v>
      </c>
      <c r="B281" s="32" t="n">
        <v>5891</v>
      </c>
      <c r="C281" s="32" t="n">
        <v>25</v>
      </c>
      <c r="D281" s="32" t="n">
        <v>376.173874624485</v>
      </c>
      <c r="E281" s="32" t="n">
        <v>243.363268563879</v>
      </c>
      <c r="F281" s="32" t="n">
        <v>19</v>
      </c>
      <c r="G281" s="32" t="n">
        <v>48</v>
      </c>
      <c r="H281" s="32" t="n">
        <v>9</v>
      </c>
      <c r="I281" s="32" t="n">
        <v>50.97</v>
      </c>
      <c r="J281" s="24" t="n">
        <v>0.0122633330042577</v>
      </c>
      <c r="K281" s="32" t="n">
        <v>120480</v>
      </c>
      <c r="L281" s="32" t="n">
        <v>1877603</v>
      </c>
      <c r="M281" s="32" t="n">
        <f aca="false">+K281+L281</f>
        <v>1998083</v>
      </c>
    </row>
    <row r="282" customFormat="false" ht="15" hidden="false" customHeight="false" outlineLevel="0" collapsed="false">
      <c r="A282" s="22" t="s">
        <v>129</v>
      </c>
      <c r="B282" s="32" t="n">
        <v>6921</v>
      </c>
      <c r="C282" s="32" t="n">
        <v>42</v>
      </c>
      <c r="D282" s="32" t="n">
        <v>360.980373699111</v>
      </c>
      <c r="E282" s="32" t="n">
        <v>220.712776233224</v>
      </c>
      <c r="F282" s="32" t="n">
        <v>42</v>
      </c>
      <c r="G282" s="32" t="n">
        <v>55</v>
      </c>
      <c r="H282" s="32" t="n">
        <v>11</v>
      </c>
      <c r="I282" s="32" t="n">
        <v>58.63</v>
      </c>
      <c r="J282" s="24" t="n">
        <v>0.0149806569561188</v>
      </c>
      <c r="K282" s="32" t="n">
        <v>147176</v>
      </c>
      <c r="L282" s="32" t="n">
        <v>1279977</v>
      </c>
      <c r="M282" s="32" t="n">
        <f aca="false">+K282+L282</f>
        <v>1427153</v>
      </c>
    </row>
    <row r="283" customFormat="false" ht="15" hidden="false" customHeight="false" outlineLevel="0" collapsed="false">
      <c r="A283" s="25" t="s">
        <v>130</v>
      </c>
      <c r="B283" s="33" t="n">
        <v>8110</v>
      </c>
      <c r="C283" s="33" t="n">
        <v>34</v>
      </c>
      <c r="D283" s="33" t="n">
        <v>436.483244913171</v>
      </c>
      <c r="E283" s="33" t="n">
        <v>226.977041660159</v>
      </c>
      <c r="F283" s="33" t="n">
        <v>23</v>
      </c>
      <c r="G283" s="33" t="n">
        <v>43</v>
      </c>
      <c r="H283" s="33" t="n">
        <v>9</v>
      </c>
      <c r="I283" s="33" t="n">
        <v>45.97</v>
      </c>
      <c r="J283" s="27" t="n">
        <v>0.00799957774189427</v>
      </c>
      <c r="K283" s="33" t="n">
        <v>78591</v>
      </c>
      <c r="L283" s="33" t="n">
        <v>1266816</v>
      </c>
      <c r="M283" s="33" t="n">
        <f aca="false">+K283+L283</f>
        <v>1345407</v>
      </c>
    </row>
    <row r="284" customFormat="false" ht="15" hidden="false" customHeight="false" outlineLevel="0" collapsed="false">
      <c r="A284" s="28" t="s">
        <v>71</v>
      </c>
      <c r="B284" s="34" t="n">
        <f aca="false">SUM(B259:B283)</f>
        <v>255258</v>
      </c>
      <c r="C284" s="34" t="n">
        <f aca="false">SUM(C259:C283)</f>
        <v>1192</v>
      </c>
      <c r="D284" s="34" t="n">
        <f aca="false">SUM(D259:D283)</f>
        <v>14847.4581818182</v>
      </c>
      <c r="E284" s="34" t="n">
        <f aca="false">SUM(E259:E283)</f>
        <v>9437.02368920837</v>
      </c>
      <c r="F284" s="34" t="n">
        <f aca="false">SUM(F259:F283)</f>
        <v>3376</v>
      </c>
      <c r="G284" s="34" t="n">
        <f aca="false">SUM(G259:G283)</f>
        <v>6661</v>
      </c>
      <c r="H284" s="34" t="n">
        <f aca="false">SUM(H259:H283)</f>
        <v>790</v>
      </c>
      <c r="I284" s="34" t="n">
        <f aca="false">SUM(I259:I283)</f>
        <v>6921.7</v>
      </c>
      <c r="J284" s="36" t="n">
        <f aca="false">SUM(J259:J283)</f>
        <v>1</v>
      </c>
      <c r="K284" s="34" t="n">
        <f aca="false">SUM(K259:K283)</f>
        <v>9824434</v>
      </c>
      <c r="L284" s="34" t="n">
        <f aca="false">SUM(L259:L283)</f>
        <v>186664245</v>
      </c>
      <c r="M284" s="34" t="n">
        <f aca="false">SUM(M259:M283)</f>
        <v>196488679</v>
      </c>
    </row>
    <row r="285" customFormat="false" ht="15" hidden="false" customHeight="false" outlineLevel="0" collapsed="false">
      <c r="A285" s="30" t="s">
        <v>72</v>
      </c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</row>
    <row r="286" customFormat="false" ht="15" hidden="false" customHeight="false" outlineLevel="0" collapsed="false">
      <c r="A286" s="30" t="s">
        <v>73</v>
      </c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</row>
    <row r="287" customFormat="false" ht="15" hidden="false" customHeight="false" outlineLevel="0" collapsed="false">
      <c r="A287" s="30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</row>
    <row r="288" customFormat="false" ht="15" hidden="false" customHeight="false" outlineLevel="0" collapsed="false">
      <c r="A288" s="30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</row>
    <row r="289" customFormat="false" ht="15" hidden="false" customHeight="false" outlineLevel="0" collapsed="false">
      <c r="A289" s="30"/>
      <c r="B289" s="41" t="n">
        <f aca="false">SUM(B259:B283)-B284</f>
        <v>0</v>
      </c>
      <c r="C289" s="41" t="n">
        <f aca="false">SUM(C259:C283)-C284</f>
        <v>0</v>
      </c>
      <c r="D289" s="41" t="n">
        <f aca="false">SUM(D259:D283)-D284</f>
        <v>0</v>
      </c>
      <c r="E289" s="41" t="n">
        <f aca="false">SUM(E259:E283)-E284</f>
        <v>0</v>
      </c>
      <c r="F289" s="41" t="n">
        <f aca="false">SUM(F259:F283)-F284</f>
        <v>0</v>
      </c>
      <c r="G289" s="41" t="n">
        <f aca="false">SUM(G259:G283)-G284</f>
        <v>0</v>
      </c>
      <c r="H289" s="41" t="n">
        <f aca="false">SUM(H259:H283)-H284</f>
        <v>0</v>
      </c>
      <c r="I289" s="41" t="n">
        <f aca="false">SUM(I259:I283)-I284</f>
        <v>0</v>
      </c>
      <c r="J289" s="41" t="n">
        <f aca="false">SUM(J259:J283)-J284</f>
        <v>0</v>
      </c>
      <c r="K289" s="41" t="n">
        <f aca="false">SUM(K259:K283)-K284</f>
        <v>0</v>
      </c>
      <c r="L289" s="41" t="n">
        <f aca="false">SUM(L259:L283)-L284</f>
        <v>0</v>
      </c>
      <c r="M289" s="41" t="n">
        <f aca="false">SUM(M259:M283)-M284</f>
        <v>0</v>
      </c>
    </row>
    <row r="290" customFormat="false" ht="15" hidden="false" customHeight="false" outlineLevel="0" collapsed="false">
      <c r="A290" s="14" t="str">
        <f aca="false">"Tabla " &amp; TEXT((ROW()+25) / 35, "0")</f>
        <v>Tabla 9</v>
      </c>
      <c r="B290" s="14"/>
      <c r="C290" s="14"/>
      <c r="D290" s="14"/>
      <c r="E290" s="14"/>
      <c r="F290" s="14"/>
      <c r="G290" s="14"/>
      <c r="H290" s="14"/>
      <c r="I290" s="14"/>
      <c r="J290" s="14"/>
      <c r="K290" s="15"/>
      <c r="L290" s="15"/>
      <c r="M290" s="15"/>
    </row>
    <row r="291" customFormat="false" ht="15" hidden="false" customHeight="false" outlineLevel="0" collapsed="false">
      <c r="A291" s="15" t="s">
        <v>155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</row>
    <row r="292" customFormat="false" ht="12.8" hidden="false" customHeight="true" outlineLevel="0" collapsed="false">
      <c r="A292" s="16" t="s">
        <v>30</v>
      </c>
      <c r="B292" s="17" t="s">
        <v>31</v>
      </c>
      <c r="C292" s="17"/>
      <c r="D292" s="17"/>
      <c r="E292" s="17"/>
      <c r="F292" s="17"/>
      <c r="G292" s="17"/>
      <c r="H292" s="17"/>
      <c r="I292" s="17"/>
      <c r="J292" s="16" t="s">
        <v>32</v>
      </c>
      <c r="K292" s="16" t="s">
        <v>33</v>
      </c>
      <c r="L292" s="16" t="s">
        <v>34</v>
      </c>
      <c r="M292" s="16" t="s">
        <v>35</v>
      </c>
    </row>
    <row r="293" customFormat="false" ht="28.3" hidden="false" customHeight="false" outlineLevel="0" collapsed="false">
      <c r="A293" s="16"/>
      <c r="B293" s="18" t="s">
        <v>156</v>
      </c>
      <c r="C293" s="18" t="s">
        <v>157</v>
      </c>
      <c r="D293" s="18" t="s">
        <v>158</v>
      </c>
      <c r="E293" s="18" t="s">
        <v>159</v>
      </c>
      <c r="F293" s="18" t="s">
        <v>160</v>
      </c>
      <c r="G293" s="18" t="s">
        <v>161</v>
      </c>
      <c r="H293" s="18" t="s">
        <v>162</v>
      </c>
      <c r="I293" s="16" t="s">
        <v>43</v>
      </c>
      <c r="J293" s="16"/>
      <c r="K293" s="16"/>
      <c r="L293" s="16"/>
      <c r="M293" s="16"/>
    </row>
    <row r="294" customFormat="false" ht="15" hidden="false" customHeight="false" outlineLevel="0" collapsed="false">
      <c r="A294" s="19" t="s">
        <v>106</v>
      </c>
      <c r="B294" s="31" t="n">
        <v>26658</v>
      </c>
      <c r="C294" s="31" t="n">
        <v>68</v>
      </c>
      <c r="D294" s="31" t="n">
        <v>1775.77608022699</v>
      </c>
      <c r="E294" s="31" t="n">
        <v>1119.83258844264</v>
      </c>
      <c r="F294" s="31" t="n">
        <v>739</v>
      </c>
      <c r="G294" s="31" t="n">
        <v>1618</v>
      </c>
      <c r="H294" s="31" t="n">
        <v>184</v>
      </c>
      <c r="I294" s="31" t="n">
        <v>1678.72</v>
      </c>
      <c r="J294" s="21" t="n">
        <v>0.139974656313444</v>
      </c>
      <c r="K294" s="31" t="n">
        <v>1271540</v>
      </c>
      <c r="L294" s="31" t="n">
        <v>33878367</v>
      </c>
      <c r="M294" s="31" t="n">
        <f aca="false">+K294+L294</f>
        <v>35149907</v>
      </c>
    </row>
    <row r="295" customFormat="false" ht="15" hidden="false" customHeight="false" outlineLevel="0" collapsed="false">
      <c r="A295" s="22" t="s">
        <v>107</v>
      </c>
      <c r="B295" s="32" t="n">
        <v>21566</v>
      </c>
      <c r="C295" s="32" t="n">
        <v>65</v>
      </c>
      <c r="D295" s="32" t="n">
        <v>1914.83930893964</v>
      </c>
      <c r="E295" s="32" t="n">
        <v>1187.45514216684</v>
      </c>
      <c r="F295" s="32" t="n">
        <v>578</v>
      </c>
      <c r="G295" s="32" t="n">
        <v>1490</v>
      </c>
      <c r="H295" s="32" t="n">
        <v>128</v>
      </c>
      <c r="I295" s="32" t="n">
        <v>1532.24</v>
      </c>
      <c r="J295" s="24" t="n">
        <v>0.0902090671814147</v>
      </c>
      <c r="K295" s="32" t="n">
        <v>819466</v>
      </c>
      <c r="L295" s="32" t="n">
        <v>21514369</v>
      </c>
      <c r="M295" s="32" t="n">
        <f aca="false">+K295+L295</f>
        <v>22333835</v>
      </c>
    </row>
    <row r="296" customFormat="false" ht="15" hidden="false" customHeight="false" outlineLevel="0" collapsed="false">
      <c r="A296" s="22" t="s">
        <v>108</v>
      </c>
      <c r="B296" s="32" t="n">
        <v>23749</v>
      </c>
      <c r="C296" s="32" t="n">
        <v>98</v>
      </c>
      <c r="D296" s="32" t="n">
        <v>1278.84568721162</v>
      </c>
      <c r="E296" s="32" t="n">
        <v>929.410081151014</v>
      </c>
      <c r="F296" s="32" t="n">
        <v>294</v>
      </c>
      <c r="G296" s="32" t="n">
        <v>792</v>
      </c>
      <c r="H296" s="32" t="n">
        <v>69</v>
      </c>
      <c r="I296" s="32" t="n">
        <v>814.77</v>
      </c>
      <c r="J296" s="24" t="n">
        <v>0.0675617764007377</v>
      </c>
      <c r="K296" s="32" t="n">
        <v>613737</v>
      </c>
      <c r="L296" s="32" t="n">
        <v>12764267</v>
      </c>
      <c r="M296" s="32" t="n">
        <f aca="false">+K296+L296</f>
        <v>13378004</v>
      </c>
    </row>
    <row r="297" customFormat="false" ht="15" hidden="false" customHeight="false" outlineLevel="0" collapsed="false">
      <c r="A297" s="22" t="s">
        <v>109</v>
      </c>
      <c r="B297" s="32" t="n">
        <v>13386</v>
      </c>
      <c r="C297" s="32" t="n">
        <v>54</v>
      </c>
      <c r="D297" s="32" t="n">
        <v>552.623309754551</v>
      </c>
      <c r="E297" s="32" t="n">
        <v>398.712305996039</v>
      </c>
      <c r="F297" s="32" t="n">
        <v>113</v>
      </c>
      <c r="G297" s="32" t="n">
        <v>257</v>
      </c>
      <c r="H297" s="32" t="n">
        <v>49</v>
      </c>
      <c r="I297" s="32" t="n">
        <v>273.17</v>
      </c>
      <c r="J297" s="24" t="n">
        <v>0.0585003306697915</v>
      </c>
      <c r="K297" s="32" t="n">
        <v>531422</v>
      </c>
      <c r="L297" s="32" t="n">
        <v>9668307</v>
      </c>
      <c r="M297" s="32" t="n">
        <f aca="false">+K297+L297</f>
        <v>10199729</v>
      </c>
    </row>
    <row r="298" customFormat="false" ht="15" hidden="false" customHeight="false" outlineLevel="0" collapsed="false">
      <c r="A298" s="22" t="s">
        <v>110</v>
      </c>
      <c r="B298" s="32" t="n">
        <v>14130</v>
      </c>
      <c r="C298" s="32" t="n">
        <v>64</v>
      </c>
      <c r="D298" s="32" t="n">
        <v>527.336169117455</v>
      </c>
      <c r="E298" s="32" t="n">
        <v>288.252155443993</v>
      </c>
      <c r="F298" s="32" t="n">
        <v>100</v>
      </c>
      <c r="G298" s="32" t="n">
        <v>420</v>
      </c>
      <c r="H298" s="32" t="n">
        <v>4</v>
      </c>
      <c r="I298" s="32" t="n">
        <v>421.32</v>
      </c>
      <c r="J298" s="24" t="n">
        <v>0.0788229796306569</v>
      </c>
      <c r="K298" s="32" t="n">
        <v>716034</v>
      </c>
      <c r="L298" s="32" t="n">
        <v>9534851</v>
      </c>
      <c r="M298" s="32" t="n">
        <f aca="false">+K298+L298</f>
        <v>10250885</v>
      </c>
    </row>
    <row r="299" customFormat="false" ht="15" hidden="false" customHeight="false" outlineLevel="0" collapsed="false">
      <c r="A299" s="22" t="s">
        <v>111</v>
      </c>
      <c r="B299" s="32" t="n">
        <v>17275</v>
      </c>
      <c r="C299" s="32" t="n">
        <v>64</v>
      </c>
      <c r="D299" s="32" t="n">
        <v>851.501519874431</v>
      </c>
      <c r="E299" s="32" t="n">
        <v>571.952884044852</v>
      </c>
      <c r="F299" s="32" t="n">
        <v>164</v>
      </c>
      <c r="G299" s="32" t="n">
        <v>367</v>
      </c>
      <c r="H299" s="32" t="n">
        <v>25</v>
      </c>
      <c r="I299" s="32" t="n">
        <v>375.25</v>
      </c>
      <c r="J299" s="24" t="n">
        <v>0.0408077141157916</v>
      </c>
      <c r="K299" s="32" t="n">
        <v>370701</v>
      </c>
      <c r="L299" s="32" t="n">
        <v>10826886</v>
      </c>
      <c r="M299" s="32" t="n">
        <f aca="false">+K299+L299</f>
        <v>11197587</v>
      </c>
    </row>
    <row r="300" customFormat="false" ht="15" hidden="false" customHeight="false" outlineLevel="0" collapsed="false">
      <c r="A300" s="22" t="s">
        <v>112</v>
      </c>
      <c r="B300" s="32" t="n">
        <v>11648</v>
      </c>
      <c r="C300" s="32" t="n">
        <v>55</v>
      </c>
      <c r="D300" s="32" t="n">
        <v>860.151789492559</v>
      </c>
      <c r="E300" s="32" t="n">
        <v>441.562092522862</v>
      </c>
      <c r="F300" s="32" t="n">
        <v>158</v>
      </c>
      <c r="G300" s="32" t="n">
        <v>340</v>
      </c>
      <c r="H300" s="32" t="n">
        <v>37</v>
      </c>
      <c r="I300" s="32" t="n">
        <v>352.21</v>
      </c>
      <c r="J300" s="24" t="n">
        <v>0.0242657450092145</v>
      </c>
      <c r="K300" s="32" t="n">
        <v>220432</v>
      </c>
      <c r="L300" s="32" t="n">
        <v>8315950</v>
      </c>
      <c r="M300" s="32" t="n">
        <f aca="false">+K300+L300</f>
        <v>8536382</v>
      </c>
    </row>
    <row r="301" customFormat="false" ht="15" hidden="false" customHeight="false" outlineLevel="0" collapsed="false">
      <c r="A301" s="22" t="s">
        <v>113</v>
      </c>
      <c r="B301" s="32" t="n">
        <v>9216</v>
      </c>
      <c r="C301" s="32" t="n">
        <v>49</v>
      </c>
      <c r="D301" s="32" t="n">
        <v>448.882388942995</v>
      </c>
      <c r="E301" s="32" t="n">
        <v>296.667099160314</v>
      </c>
      <c r="F301" s="32" t="n">
        <v>47.5</v>
      </c>
      <c r="G301" s="32" t="n">
        <v>220</v>
      </c>
      <c r="H301" s="32" t="n">
        <v>25</v>
      </c>
      <c r="I301" s="32" t="n">
        <v>228.25</v>
      </c>
      <c r="J301" s="24" t="n">
        <v>0.034552184635595</v>
      </c>
      <c r="K301" s="32" t="n">
        <v>313875</v>
      </c>
      <c r="L301" s="32" t="n">
        <v>8096999</v>
      </c>
      <c r="M301" s="32" t="n">
        <f aca="false">+K301+L301</f>
        <v>8410874</v>
      </c>
    </row>
    <row r="302" customFormat="false" ht="15" hidden="false" customHeight="false" outlineLevel="0" collapsed="false">
      <c r="A302" s="22" t="s">
        <v>114</v>
      </c>
      <c r="B302" s="32" t="n">
        <v>15464</v>
      </c>
      <c r="C302" s="32" t="n">
        <v>65</v>
      </c>
      <c r="D302" s="32" t="n">
        <v>787.294757147325</v>
      </c>
      <c r="E302" s="32" t="n">
        <v>366.491462880141</v>
      </c>
      <c r="F302" s="32" t="n">
        <v>85</v>
      </c>
      <c r="G302" s="32" t="n">
        <v>220</v>
      </c>
      <c r="H302" s="32" t="n">
        <v>27</v>
      </c>
      <c r="I302" s="32" t="n">
        <v>228.91</v>
      </c>
      <c r="J302" s="24" t="n">
        <v>0.0135951501609844</v>
      </c>
      <c r="K302" s="32" t="n">
        <v>123499</v>
      </c>
      <c r="L302" s="32" t="n">
        <v>3463987</v>
      </c>
      <c r="M302" s="32" t="n">
        <f aca="false">+K302+L302</f>
        <v>3587486</v>
      </c>
    </row>
    <row r="303" customFormat="false" ht="15" hidden="false" customHeight="false" outlineLevel="0" collapsed="false">
      <c r="A303" s="22" t="s">
        <v>115</v>
      </c>
      <c r="B303" s="32" t="n">
        <v>6317</v>
      </c>
      <c r="C303" s="32" t="n">
        <v>52</v>
      </c>
      <c r="D303" s="32" t="n">
        <v>315.137275897253</v>
      </c>
      <c r="E303" s="32" t="n">
        <v>180.440299612668</v>
      </c>
      <c r="F303" s="32" t="n">
        <v>26.5</v>
      </c>
      <c r="G303" s="32" t="n">
        <v>93</v>
      </c>
      <c r="H303" s="32" t="n">
        <v>13</v>
      </c>
      <c r="I303" s="32" t="n">
        <v>97.29</v>
      </c>
      <c r="J303" s="24" t="n">
        <v>0.015998494505324</v>
      </c>
      <c r="K303" s="32" t="n">
        <v>145332</v>
      </c>
      <c r="L303" s="32" t="n">
        <v>3332032</v>
      </c>
      <c r="M303" s="32" t="n">
        <f aca="false">+K303+L303</f>
        <v>3477364</v>
      </c>
    </row>
    <row r="304" customFormat="false" ht="15" hidden="false" customHeight="false" outlineLevel="0" collapsed="false">
      <c r="A304" s="22" t="s">
        <v>116</v>
      </c>
      <c r="B304" s="32" t="n">
        <v>7507</v>
      </c>
      <c r="C304" s="32" t="n">
        <v>37</v>
      </c>
      <c r="D304" s="32" t="n">
        <v>309.016044239448</v>
      </c>
      <c r="E304" s="32" t="n">
        <v>138.95979020979</v>
      </c>
      <c r="F304" s="32" t="n">
        <v>26</v>
      </c>
      <c r="G304" s="32" t="n">
        <v>111</v>
      </c>
      <c r="H304" s="32" t="n">
        <v>8</v>
      </c>
      <c r="I304" s="32" t="n">
        <v>113.64</v>
      </c>
      <c r="J304" s="24" t="n">
        <v>0.0220623453967599</v>
      </c>
      <c r="K304" s="32" t="n">
        <v>200416</v>
      </c>
      <c r="L304" s="32" t="n">
        <v>3568139</v>
      </c>
      <c r="M304" s="32" t="n">
        <f aca="false">+K304+L304</f>
        <v>3768555</v>
      </c>
    </row>
    <row r="305" customFormat="false" ht="15" hidden="false" customHeight="false" outlineLevel="0" collapsed="false">
      <c r="A305" s="22" t="s">
        <v>117</v>
      </c>
      <c r="B305" s="32" t="n">
        <v>10659</v>
      </c>
      <c r="C305" s="32" t="n">
        <v>55</v>
      </c>
      <c r="D305" s="32" t="n">
        <v>424.986300538114</v>
      </c>
      <c r="E305" s="32" t="n">
        <v>322.379133895233</v>
      </c>
      <c r="F305" s="32" t="n">
        <v>32</v>
      </c>
      <c r="G305" s="32" t="n">
        <v>97</v>
      </c>
      <c r="H305" s="32" t="n">
        <v>10</v>
      </c>
      <c r="I305" s="32" t="n">
        <v>100.3</v>
      </c>
      <c r="J305" s="24" t="n">
        <v>0.0416505873465861</v>
      </c>
      <c r="K305" s="32" t="n">
        <v>378357</v>
      </c>
      <c r="L305" s="32" t="n">
        <v>3974619</v>
      </c>
      <c r="M305" s="32" t="n">
        <f aca="false">+K305+L305</f>
        <v>4352976</v>
      </c>
    </row>
    <row r="306" customFormat="false" ht="15" hidden="false" customHeight="false" outlineLevel="0" collapsed="false">
      <c r="A306" s="22" t="s">
        <v>118</v>
      </c>
      <c r="B306" s="32" t="n">
        <v>8289</v>
      </c>
      <c r="C306" s="32" t="n">
        <v>50</v>
      </c>
      <c r="D306" s="32" t="n">
        <v>305.556417280862</v>
      </c>
      <c r="E306" s="32" t="n">
        <v>200.360606060606</v>
      </c>
      <c r="F306" s="32" t="n">
        <v>77</v>
      </c>
      <c r="G306" s="32" t="n">
        <v>254</v>
      </c>
      <c r="H306" s="32" t="n">
        <v>47</v>
      </c>
      <c r="I306" s="32" t="n">
        <v>269.51</v>
      </c>
      <c r="J306" s="24" t="n">
        <v>0.109033932130603</v>
      </c>
      <c r="K306" s="32" t="n">
        <v>990473</v>
      </c>
      <c r="L306" s="32" t="n">
        <v>4929764</v>
      </c>
      <c r="M306" s="32" t="n">
        <f aca="false">+K306+L306</f>
        <v>5920237</v>
      </c>
    </row>
    <row r="307" customFormat="false" ht="15" hidden="false" customHeight="false" outlineLevel="0" collapsed="false">
      <c r="A307" s="22" t="s">
        <v>119</v>
      </c>
      <c r="B307" s="32" t="n">
        <v>2583</v>
      </c>
      <c r="C307" s="32" t="n">
        <v>25</v>
      </c>
      <c r="D307" s="32" t="n">
        <v>167.113636363636</v>
      </c>
      <c r="E307" s="32" t="n">
        <v>67.6590909090909</v>
      </c>
      <c r="F307" s="32" t="n">
        <v>10</v>
      </c>
      <c r="G307" s="32" t="n">
        <v>47</v>
      </c>
      <c r="H307" s="32" t="n">
        <v>21</v>
      </c>
      <c r="I307" s="32" t="n">
        <v>53.93</v>
      </c>
      <c r="J307" s="24" t="n">
        <v>0.00885302326332534</v>
      </c>
      <c r="K307" s="32" t="n">
        <v>80422</v>
      </c>
      <c r="L307" s="32" t="n">
        <v>1750704</v>
      </c>
      <c r="M307" s="32" t="n">
        <f aca="false">+K307+L307</f>
        <v>1831126</v>
      </c>
    </row>
    <row r="308" customFormat="false" ht="15" hidden="false" customHeight="false" outlineLevel="0" collapsed="false">
      <c r="A308" s="22" t="s">
        <v>120</v>
      </c>
      <c r="B308" s="32" t="n">
        <v>7229</v>
      </c>
      <c r="C308" s="32" t="n">
        <v>26</v>
      </c>
      <c r="D308" s="32" t="n">
        <v>342.322528562325</v>
      </c>
      <c r="E308" s="32" t="n">
        <v>315.254346744144</v>
      </c>
      <c r="F308" s="32" t="n">
        <v>73</v>
      </c>
      <c r="G308" s="32" t="n">
        <v>171</v>
      </c>
      <c r="H308" s="32" t="n">
        <v>47</v>
      </c>
      <c r="I308" s="32" t="n">
        <v>186.51</v>
      </c>
      <c r="J308" s="24" t="n">
        <v>0.0930129809383011</v>
      </c>
      <c r="K308" s="32" t="n">
        <v>844937</v>
      </c>
      <c r="L308" s="32" t="n">
        <v>10713058</v>
      </c>
      <c r="M308" s="32" t="n">
        <f aca="false">+K308+L308</f>
        <v>11557995</v>
      </c>
    </row>
    <row r="309" customFormat="false" ht="15" hidden="false" customHeight="false" outlineLevel="0" collapsed="false">
      <c r="A309" s="22" t="s">
        <v>121</v>
      </c>
      <c r="B309" s="32" t="n">
        <v>2916</v>
      </c>
      <c r="C309" s="32" t="n">
        <v>24</v>
      </c>
      <c r="D309" s="32" t="n">
        <v>160.956442666591</v>
      </c>
      <c r="E309" s="32" t="n">
        <v>48.2368247694335</v>
      </c>
      <c r="F309" s="32" t="n">
        <v>3</v>
      </c>
      <c r="G309" s="32" t="n">
        <v>9</v>
      </c>
      <c r="H309" s="32" t="n">
        <v>9</v>
      </c>
      <c r="I309" s="32" t="n">
        <v>11.97</v>
      </c>
      <c r="J309" s="24" t="n">
        <v>0.00375490856319922</v>
      </c>
      <c r="K309" s="32" t="n">
        <v>34110</v>
      </c>
      <c r="L309" s="32" t="n">
        <v>1537815</v>
      </c>
      <c r="M309" s="32" t="n">
        <f aca="false">+K309+L309</f>
        <v>1571925</v>
      </c>
    </row>
    <row r="310" customFormat="false" ht="15" hidden="false" customHeight="false" outlineLevel="0" collapsed="false">
      <c r="A310" s="22" t="s">
        <v>122</v>
      </c>
      <c r="B310" s="32" t="n">
        <v>7669</v>
      </c>
      <c r="C310" s="32" t="n">
        <v>76</v>
      </c>
      <c r="D310" s="32" t="n">
        <v>333.141774891775</v>
      </c>
      <c r="E310" s="32" t="n">
        <v>265.353896103896</v>
      </c>
      <c r="F310" s="32" t="n">
        <v>25</v>
      </c>
      <c r="G310" s="32" t="n">
        <v>113</v>
      </c>
      <c r="H310" s="32" t="n">
        <v>21</v>
      </c>
      <c r="I310" s="32" t="n">
        <v>119.93</v>
      </c>
      <c r="J310" s="24" t="n">
        <v>0.0470416054081576</v>
      </c>
      <c r="K310" s="32" t="n">
        <v>427330</v>
      </c>
      <c r="L310" s="32" t="n">
        <v>6982101</v>
      </c>
      <c r="M310" s="32" t="n">
        <f aca="false">+K310+L310</f>
        <v>7409431</v>
      </c>
    </row>
    <row r="311" customFormat="false" ht="15" hidden="false" customHeight="false" outlineLevel="0" collapsed="false">
      <c r="A311" s="22" t="s">
        <v>123</v>
      </c>
      <c r="B311" s="32" t="n">
        <v>4207</v>
      </c>
      <c r="C311" s="32" t="n">
        <v>41</v>
      </c>
      <c r="D311" s="32" t="n">
        <v>280.220742590743</v>
      </c>
      <c r="E311" s="32" t="n">
        <v>147.692770562771</v>
      </c>
      <c r="F311" s="32" t="n">
        <v>15</v>
      </c>
      <c r="G311" s="32" t="n">
        <v>33</v>
      </c>
      <c r="H311" s="32" t="n">
        <v>10</v>
      </c>
      <c r="I311" s="32" t="n">
        <v>36.3</v>
      </c>
      <c r="J311" s="24" t="n">
        <v>0.00624186371631793</v>
      </c>
      <c r="K311" s="32" t="n">
        <v>56702</v>
      </c>
      <c r="L311" s="32" t="n">
        <v>2259985</v>
      </c>
      <c r="M311" s="32" t="n">
        <f aca="false">+K311+L311</f>
        <v>2316687</v>
      </c>
    </row>
    <row r="312" customFormat="false" ht="15" hidden="false" customHeight="false" outlineLevel="0" collapsed="false">
      <c r="A312" s="22" t="s">
        <v>124</v>
      </c>
      <c r="B312" s="32" t="n">
        <v>4694</v>
      </c>
      <c r="C312" s="32" t="n">
        <v>25</v>
      </c>
      <c r="D312" s="32" t="n">
        <v>257.833957290384</v>
      </c>
      <c r="E312" s="32" t="n">
        <v>119.735173551928</v>
      </c>
      <c r="F312" s="32" t="n">
        <v>9</v>
      </c>
      <c r="G312" s="32" t="n">
        <v>18</v>
      </c>
      <c r="H312" s="32" t="n">
        <v>5</v>
      </c>
      <c r="I312" s="32" t="n">
        <v>19.65</v>
      </c>
      <c r="J312" s="24" t="n">
        <v>0.00521718612328369</v>
      </c>
      <c r="K312" s="32" t="n">
        <v>47393</v>
      </c>
      <c r="L312" s="32" t="n">
        <v>4061862</v>
      </c>
      <c r="M312" s="32" t="n">
        <f aca="false">+K312+L312</f>
        <v>4109255</v>
      </c>
    </row>
    <row r="313" customFormat="false" ht="15" hidden="false" customHeight="false" outlineLevel="0" collapsed="false">
      <c r="A313" s="22" t="s">
        <v>125</v>
      </c>
      <c r="B313" s="32" t="n">
        <v>7566</v>
      </c>
      <c r="C313" s="32" t="n">
        <v>50</v>
      </c>
      <c r="D313" s="32" t="n">
        <v>330.994906999121</v>
      </c>
      <c r="E313" s="32" t="n">
        <v>202.183098923218</v>
      </c>
      <c r="F313" s="32" t="n">
        <v>2</v>
      </c>
      <c r="G313" s="32" t="n">
        <v>10</v>
      </c>
      <c r="H313" s="32" t="n">
        <v>2</v>
      </c>
      <c r="I313" s="32" t="n">
        <v>10.66</v>
      </c>
      <c r="J313" s="24" t="n">
        <v>0.0153774209197714</v>
      </c>
      <c r="K313" s="32" t="n">
        <v>139690</v>
      </c>
      <c r="L313" s="32" t="n">
        <v>2019662</v>
      </c>
      <c r="M313" s="32" t="n">
        <f aca="false">+K313+L313</f>
        <v>2159352</v>
      </c>
    </row>
    <row r="314" customFormat="false" ht="15" hidden="false" customHeight="false" outlineLevel="0" collapsed="false">
      <c r="A314" s="22" t="s">
        <v>126</v>
      </c>
      <c r="B314" s="32" t="n">
        <v>6744</v>
      </c>
      <c r="C314" s="32" t="n">
        <v>32</v>
      </c>
      <c r="D314" s="32" t="n">
        <v>220.654458305825</v>
      </c>
      <c r="E314" s="32" t="n">
        <v>138.878834868835</v>
      </c>
      <c r="F314" s="32" t="n">
        <v>5</v>
      </c>
      <c r="G314" s="32" t="n">
        <v>9</v>
      </c>
      <c r="H314" s="32" t="n">
        <v>0</v>
      </c>
      <c r="I314" s="32" t="n">
        <v>9</v>
      </c>
      <c r="J314" s="24" t="n">
        <v>0.0390822738705291</v>
      </c>
      <c r="K314" s="32" t="n">
        <v>355027</v>
      </c>
      <c r="L314" s="32" t="n">
        <v>3065449</v>
      </c>
      <c r="M314" s="32" t="n">
        <f aca="false">+K314+L314</f>
        <v>3420476</v>
      </c>
    </row>
    <row r="315" customFormat="false" ht="15" hidden="false" customHeight="false" outlineLevel="0" collapsed="false">
      <c r="A315" s="22" t="s">
        <v>127</v>
      </c>
      <c r="B315" s="32" t="n">
        <v>3851</v>
      </c>
      <c r="C315" s="32" t="n">
        <v>35</v>
      </c>
      <c r="D315" s="32" t="n">
        <v>308.046666666667</v>
      </c>
      <c r="E315" s="32" t="n">
        <v>155.727272727273</v>
      </c>
      <c r="F315" s="32" t="n">
        <v>28</v>
      </c>
      <c r="G315" s="32" t="n">
        <v>42</v>
      </c>
      <c r="H315" s="32" t="n">
        <v>11</v>
      </c>
      <c r="I315" s="32" t="n">
        <v>45.63</v>
      </c>
      <c r="J315" s="24" t="n">
        <v>0.00712143273703489</v>
      </c>
      <c r="K315" s="32" t="n">
        <v>64692</v>
      </c>
      <c r="L315" s="32" t="n">
        <v>2370571</v>
      </c>
      <c r="M315" s="32" t="n">
        <f aca="false">+K315+L315</f>
        <v>2435263</v>
      </c>
    </row>
    <row r="316" customFormat="false" ht="15" hidden="false" customHeight="false" outlineLevel="0" collapsed="false">
      <c r="A316" s="22" t="s">
        <v>128</v>
      </c>
      <c r="B316" s="32" t="n">
        <v>5548</v>
      </c>
      <c r="C316" s="32" t="n">
        <v>20</v>
      </c>
      <c r="D316" s="32" t="n">
        <v>295.712737210443</v>
      </c>
      <c r="E316" s="32" t="n">
        <v>189.940009937716</v>
      </c>
      <c r="F316" s="32" t="n">
        <v>11</v>
      </c>
      <c r="G316" s="32" t="n">
        <v>48</v>
      </c>
      <c r="H316" s="32" t="n">
        <v>8</v>
      </c>
      <c r="I316" s="32" t="n">
        <v>50.64</v>
      </c>
      <c r="J316" s="24" t="n">
        <v>0.0153479155235067</v>
      </c>
      <c r="K316" s="32" t="n">
        <v>139422</v>
      </c>
      <c r="L316" s="32" t="n">
        <v>1688062</v>
      </c>
      <c r="M316" s="32" t="n">
        <f aca="false">+K316+L316</f>
        <v>1827484</v>
      </c>
    </row>
    <row r="317" customFormat="false" ht="15" hidden="false" customHeight="false" outlineLevel="0" collapsed="false">
      <c r="A317" s="22" t="s">
        <v>129</v>
      </c>
      <c r="B317" s="32" t="n">
        <v>6796</v>
      </c>
      <c r="C317" s="32" t="n">
        <v>40</v>
      </c>
      <c r="D317" s="32" t="n">
        <v>353.046566418288</v>
      </c>
      <c r="E317" s="32" t="n">
        <v>204.801998850664</v>
      </c>
      <c r="F317" s="32" t="n">
        <v>30</v>
      </c>
      <c r="G317" s="32" t="n">
        <v>61</v>
      </c>
      <c r="H317" s="32" t="n">
        <v>13</v>
      </c>
      <c r="I317" s="32" t="n">
        <v>65.29</v>
      </c>
      <c r="J317" s="24" t="n">
        <v>0.0127221466370463</v>
      </c>
      <c r="K317" s="32" t="n">
        <v>115569</v>
      </c>
      <c r="L317" s="32" t="n">
        <v>1130242</v>
      </c>
      <c r="M317" s="32" t="n">
        <f aca="false">+K317+L317</f>
        <v>1245811</v>
      </c>
    </row>
    <row r="318" customFormat="false" ht="15" hidden="false" customHeight="false" outlineLevel="0" collapsed="false">
      <c r="A318" s="25" t="s">
        <v>130</v>
      </c>
      <c r="B318" s="33" t="n">
        <v>8097</v>
      </c>
      <c r="C318" s="33" t="n">
        <v>32</v>
      </c>
      <c r="D318" s="33" t="n">
        <v>385.386000903435</v>
      </c>
      <c r="E318" s="33" t="n">
        <v>193.597460747204</v>
      </c>
      <c r="F318" s="33" t="n">
        <v>6</v>
      </c>
      <c r="G318" s="33" t="n">
        <v>47</v>
      </c>
      <c r="H318" s="33" t="n">
        <v>10</v>
      </c>
      <c r="I318" s="33" t="n">
        <v>50.3</v>
      </c>
      <c r="J318" s="27" t="n">
        <v>0.00919227880262328</v>
      </c>
      <c r="K318" s="33" t="n">
        <v>83503</v>
      </c>
      <c r="L318" s="33" t="n">
        <v>1149498</v>
      </c>
      <c r="M318" s="33" t="n">
        <f aca="false">+K318+L318</f>
        <v>1233001</v>
      </c>
    </row>
    <row r="319" customFormat="false" ht="15" hidden="false" customHeight="false" outlineLevel="0" collapsed="false">
      <c r="A319" s="28" t="s">
        <v>71</v>
      </c>
      <c r="B319" s="34" t="n">
        <f aca="false">+SUM(B294:B318)</f>
        <v>253764</v>
      </c>
      <c r="C319" s="34" t="n">
        <f aca="false">+SUM(C294:C318)</f>
        <v>1202</v>
      </c>
      <c r="D319" s="34" t="n">
        <f aca="false">+SUM(D294:D318)</f>
        <v>13787.3774675325</v>
      </c>
      <c r="E319" s="34" t="n">
        <f aca="false">+SUM(E294:E318)</f>
        <v>8491.53642028317</v>
      </c>
      <c r="F319" s="34" t="n">
        <f aca="false">+SUM(F294:F318)</f>
        <v>2657</v>
      </c>
      <c r="G319" s="34" t="n">
        <f aca="false">+SUM(G294:G318)</f>
        <v>6887</v>
      </c>
      <c r="H319" s="34" t="n">
        <f aca="false">+SUM(H294:H318)</f>
        <v>783</v>
      </c>
      <c r="I319" s="34" t="n">
        <f aca="false">+SUM(I294:I318)</f>
        <v>7145.39</v>
      </c>
      <c r="J319" s="36" t="n">
        <f aca="false">+SUM(J294:J318)</f>
        <v>1</v>
      </c>
      <c r="K319" s="34" t="n">
        <f aca="false">+SUM(K294:K318)</f>
        <v>9084081</v>
      </c>
      <c r="L319" s="34" t="n">
        <f aca="false">SUM(L294:L318)</f>
        <v>172597546</v>
      </c>
      <c r="M319" s="34" t="n">
        <f aca="false">SUM(M294:M318)</f>
        <v>181681627</v>
      </c>
    </row>
    <row r="320" s="43" customFormat="true" ht="15" hidden="false" customHeight="false" outlineLevel="0" collapsed="false">
      <c r="A320" s="30" t="s">
        <v>72</v>
      </c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 s="43" customFormat="true" ht="15" hidden="false" customHeight="false" outlineLevel="0" collapsed="false">
      <c r="A321" s="30" t="s">
        <v>73</v>
      </c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 s="43" customFormat="true" ht="15" hidden="false" customHeight="false" outlineLevel="0" collapsed="false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 s="43" customFormat="true" ht="15" hidden="false" customHeight="false" outlineLevel="0" collapsed="false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 customFormat="false" ht="15" hidden="false" customHeight="false" outlineLevel="0" collapsed="false">
      <c r="A324" s="44"/>
      <c r="B324" s="41" t="n">
        <f aca="false">SUM(B294:B318)-B319</f>
        <v>0</v>
      </c>
      <c r="C324" s="41" t="n">
        <f aca="false">SUM(C294:C318)-C319</f>
        <v>0</v>
      </c>
      <c r="D324" s="41" t="n">
        <f aca="false">SUM(D294:D318)-D319</f>
        <v>0</v>
      </c>
      <c r="E324" s="41" t="n">
        <f aca="false">SUM(E294:E318)-E319</f>
        <v>0</v>
      </c>
      <c r="F324" s="41" t="n">
        <f aca="false">SUM(F294:F318)-F319</f>
        <v>0</v>
      </c>
      <c r="G324" s="41" t="n">
        <f aca="false">SUM(G294:G318)-G319</f>
        <v>0</v>
      </c>
      <c r="H324" s="41" t="n">
        <f aca="false">SUM(H294:H318)-H319</f>
        <v>0</v>
      </c>
      <c r="I324" s="41" t="n">
        <f aca="false">SUM(I294:I318)-I319</f>
        <v>0</v>
      </c>
      <c r="J324" s="41" t="n">
        <f aca="false">SUM(J294:J318)-J319</f>
        <v>0</v>
      </c>
      <c r="K324" s="41" t="n">
        <f aca="false">SUM(K294:K318)-K319</f>
        <v>0</v>
      </c>
      <c r="L324" s="41" t="n">
        <f aca="false">SUM(L294:L318)-L319</f>
        <v>0</v>
      </c>
      <c r="M324" s="41" t="n">
        <f aca="false">SUM(M294:M318)-M319</f>
        <v>0</v>
      </c>
    </row>
    <row r="325" customFormat="false" ht="15" hidden="false" customHeight="false" outlineLevel="0" collapsed="false">
      <c r="A325" s="14" t="str">
        <f aca="false">"Tabla " &amp; TEXT((ROW()+25) / 35, "0")</f>
        <v>Tabla 10</v>
      </c>
      <c r="B325" s="14"/>
      <c r="C325" s="14"/>
      <c r="D325" s="14"/>
      <c r="E325" s="14"/>
      <c r="F325" s="14"/>
      <c r="G325" s="14"/>
      <c r="H325" s="14"/>
      <c r="I325" s="14"/>
      <c r="J325" s="14"/>
      <c r="K325" s="15"/>
      <c r="L325" s="15"/>
      <c r="M325" s="15"/>
    </row>
    <row r="326" customFormat="false" ht="15" hidden="false" customHeight="false" outlineLevel="0" collapsed="false">
      <c r="A326" s="15" t="s">
        <v>163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</row>
    <row r="327" customFormat="false" ht="12.8" hidden="false" customHeight="true" outlineLevel="0" collapsed="false">
      <c r="A327" s="16" t="s">
        <v>30</v>
      </c>
      <c r="B327" s="17" t="s">
        <v>31</v>
      </c>
      <c r="C327" s="17"/>
      <c r="D327" s="17"/>
      <c r="E327" s="17"/>
      <c r="F327" s="17"/>
      <c r="G327" s="17"/>
      <c r="H327" s="17"/>
      <c r="I327" s="17"/>
      <c r="J327" s="16" t="s">
        <v>32</v>
      </c>
      <c r="K327" s="16" t="s">
        <v>33</v>
      </c>
      <c r="L327" s="16" t="s">
        <v>34</v>
      </c>
      <c r="M327" s="16" t="s">
        <v>35</v>
      </c>
    </row>
    <row r="328" customFormat="false" ht="28.3" hidden="false" customHeight="false" outlineLevel="0" collapsed="false">
      <c r="A328" s="16"/>
      <c r="B328" s="18" t="s">
        <v>164</v>
      </c>
      <c r="C328" s="18" t="s">
        <v>165</v>
      </c>
      <c r="D328" s="18" t="s">
        <v>166</v>
      </c>
      <c r="E328" s="18" t="s">
        <v>167</v>
      </c>
      <c r="F328" s="18" t="s">
        <v>168</v>
      </c>
      <c r="G328" s="18" t="s">
        <v>169</v>
      </c>
      <c r="H328" s="18" t="s">
        <v>170</v>
      </c>
      <c r="I328" s="16" t="s">
        <v>43</v>
      </c>
      <c r="J328" s="16"/>
      <c r="K328" s="16"/>
      <c r="L328" s="16"/>
      <c r="M328" s="16"/>
    </row>
    <row r="329" customFormat="false" ht="15" hidden="false" customHeight="false" outlineLevel="0" collapsed="false">
      <c r="A329" s="19" t="s">
        <v>106</v>
      </c>
      <c r="B329" s="31" t="n">
        <v>27024</v>
      </c>
      <c r="C329" s="31" t="n">
        <v>68</v>
      </c>
      <c r="D329" s="31" t="n">
        <v>1743.15519936718</v>
      </c>
      <c r="E329" s="31" t="n">
        <v>1065.9772287208</v>
      </c>
      <c r="F329" s="31" t="n">
        <v>657</v>
      </c>
      <c r="G329" s="31" t="n">
        <v>1384</v>
      </c>
      <c r="H329" s="31" t="n">
        <v>174</v>
      </c>
      <c r="I329" s="31" t="n">
        <v>1441.42</v>
      </c>
      <c r="J329" s="21" t="n">
        <v>0.145811480585786</v>
      </c>
      <c r="K329" s="31" t="n">
        <v>1225932</v>
      </c>
      <c r="L329" s="31" t="n">
        <v>31780038</v>
      </c>
      <c r="M329" s="31" t="n">
        <f aca="false">+K329+L329</f>
        <v>33005970</v>
      </c>
    </row>
    <row r="330" customFormat="false" ht="15" hidden="false" customHeight="false" outlineLevel="0" collapsed="false">
      <c r="A330" s="22" t="s">
        <v>107</v>
      </c>
      <c r="B330" s="32" t="n">
        <v>19836</v>
      </c>
      <c r="C330" s="32" t="n">
        <v>43</v>
      </c>
      <c r="D330" s="32" t="n">
        <v>1802.94024678234</v>
      </c>
      <c r="E330" s="32" t="n">
        <v>1100.49545322856</v>
      </c>
      <c r="F330" s="32" t="n">
        <v>521</v>
      </c>
      <c r="G330" s="32" t="n">
        <v>1195</v>
      </c>
      <c r="H330" s="32" t="n">
        <v>134</v>
      </c>
      <c r="I330" s="32" t="n">
        <v>1239.22</v>
      </c>
      <c r="J330" s="24" t="n">
        <v>0.0986193054233897</v>
      </c>
      <c r="K330" s="32" t="n">
        <v>829157</v>
      </c>
      <c r="L330" s="32" t="n">
        <v>20131198</v>
      </c>
      <c r="M330" s="32" t="n">
        <f aca="false">+K330+L330</f>
        <v>20960355</v>
      </c>
    </row>
    <row r="331" customFormat="false" ht="15" hidden="false" customHeight="false" outlineLevel="0" collapsed="false">
      <c r="A331" s="22" t="s">
        <v>108</v>
      </c>
      <c r="B331" s="32" t="n">
        <v>23130</v>
      </c>
      <c r="C331" s="32" t="n">
        <v>104</v>
      </c>
      <c r="D331" s="32" t="n">
        <v>1294.59564182884</v>
      </c>
      <c r="E331" s="32" t="n">
        <v>908.902460010657</v>
      </c>
      <c r="F331" s="32" t="n">
        <v>274</v>
      </c>
      <c r="G331" s="32" t="n">
        <v>673</v>
      </c>
      <c r="H331" s="32" t="n">
        <v>43</v>
      </c>
      <c r="I331" s="32" t="n">
        <v>687.19</v>
      </c>
      <c r="J331" s="24" t="n">
        <v>0.0650784806412471</v>
      </c>
      <c r="K331" s="32" t="n">
        <v>547157</v>
      </c>
      <c r="L331" s="32" t="n">
        <v>11888419</v>
      </c>
      <c r="M331" s="32" t="n">
        <f aca="false">+K331+L331</f>
        <v>12435576</v>
      </c>
    </row>
    <row r="332" customFormat="false" ht="15" hidden="false" customHeight="false" outlineLevel="0" collapsed="false">
      <c r="A332" s="22" t="s">
        <v>109</v>
      </c>
      <c r="B332" s="32" t="n">
        <v>13293</v>
      </c>
      <c r="C332" s="32" t="n">
        <v>58</v>
      </c>
      <c r="D332" s="32" t="n">
        <v>550.409533711333</v>
      </c>
      <c r="E332" s="32" t="n">
        <v>394.908055118092</v>
      </c>
      <c r="F332" s="32" t="n">
        <v>95</v>
      </c>
      <c r="G332" s="32" t="n">
        <v>220</v>
      </c>
      <c r="H332" s="32" t="n">
        <v>39</v>
      </c>
      <c r="I332" s="32" t="n">
        <v>232.87</v>
      </c>
      <c r="J332" s="24" t="n">
        <v>0.0551333555163613</v>
      </c>
      <c r="K332" s="32" t="n">
        <v>463542</v>
      </c>
      <c r="L332" s="32" t="n">
        <v>8955797</v>
      </c>
      <c r="M332" s="32" t="n">
        <f aca="false">+K332+L332</f>
        <v>9419339</v>
      </c>
    </row>
    <row r="333" customFormat="false" ht="15" hidden="false" customHeight="false" outlineLevel="0" collapsed="false">
      <c r="A333" s="22" t="s">
        <v>110</v>
      </c>
      <c r="B333" s="32" t="n">
        <v>16506</v>
      </c>
      <c r="C333" s="32" t="n">
        <v>103</v>
      </c>
      <c r="D333" s="32" t="n">
        <v>492.310418314822</v>
      </c>
      <c r="E333" s="32" t="n">
        <v>258.781512298075</v>
      </c>
      <c r="F333" s="32" t="n">
        <v>102</v>
      </c>
      <c r="G333" s="32" t="n">
        <v>260</v>
      </c>
      <c r="H333" s="32" t="n">
        <v>5</v>
      </c>
      <c r="I333" s="32" t="n">
        <v>261.65</v>
      </c>
      <c r="J333" s="24" t="n">
        <v>0.0793283157204555</v>
      </c>
      <c r="K333" s="32" t="n">
        <v>666965</v>
      </c>
      <c r="L333" s="32" t="n">
        <v>8622355</v>
      </c>
      <c r="M333" s="32" t="n">
        <f aca="false">+K333+L333</f>
        <v>9289320</v>
      </c>
    </row>
    <row r="334" customFormat="false" ht="15" hidden="false" customHeight="false" outlineLevel="0" collapsed="false">
      <c r="A334" s="22" t="s">
        <v>111</v>
      </c>
      <c r="B334" s="32" t="n">
        <v>19664</v>
      </c>
      <c r="C334" s="32" t="n">
        <v>64</v>
      </c>
      <c r="D334" s="32" t="n">
        <v>875.963553819899</v>
      </c>
      <c r="E334" s="32" t="n">
        <v>593.486216691619</v>
      </c>
      <c r="F334" s="32" t="n">
        <v>154</v>
      </c>
      <c r="G334" s="32" t="n">
        <v>313</v>
      </c>
      <c r="H334" s="32" t="n">
        <v>25</v>
      </c>
      <c r="I334" s="32" t="n">
        <v>321.25</v>
      </c>
      <c r="J334" s="24" t="n">
        <v>0.0447805728391969</v>
      </c>
      <c r="K334" s="32" t="n">
        <v>376499</v>
      </c>
      <c r="L334" s="32" t="n">
        <v>10171585</v>
      </c>
      <c r="M334" s="32" t="n">
        <f aca="false">+K334+L334</f>
        <v>10548084</v>
      </c>
    </row>
    <row r="335" customFormat="false" ht="15" hidden="false" customHeight="false" outlineLevel="0" collapsed="false">
      <c r="A335" s="22" t="s">
        <v>112</v>
      </c>
      <c r="B335" s="32" t="n">
        <v>11850</v>
      </c>
      <c r="C335" s="32" t="n">
        <v>60</v>
      </c>
      <c r="D335" s="32" t="n">
        <v>802.196793743891</v>
      </c>
      <c r="E335" s="32" t="n">
        <v>409.698005865103</v>
      </c>
      <c r="F335" s="32" t="n">
        <v>143</v>
      </c>
      <c r="G335" s="32" t="n">
        <v>335</v>
      </c>
      <c r="H335" s="32" t="n">
        <v>29</v>
      </c>
      <c r="I335" s="32" t="n">
        <v>344.57</v>
      </c>
      <c r="J335" s="24" t="n">
        <v>0.032969055321625</v>
      </c>
      <c r="K335" s="32" t="n">
        <v>277192</v>
      </c>
      <c r="L335" s="32" t="n">
        <v>7824615</v>
      </c>
      <c r="M335" s="32" t="n">
        <f aca="false">+K335+L335</f>
        <v>8101807</v>
      </c>
    </row>
    <row r="336" customFormat="false" ht="15" hidden="false" customHeight="false" outlineLevel="0" collapsed="false">
      <c r="A336" s="22" t="s">
        <v>113</v>
      </c>
      <c r="B336" s="32" t="n">
        <v>9342</v>
      </c>
      <c r="C336" s="32" t="n">
        <v>46</v>
      </c>
      <c r="D336" s="32" t="n">
        <v>483.823716682601</v>
      </c>
      <c r="E336" s="32" t="n">
        <v>283.780832479891</v>
      </c>
      <c r="F336" s="32" t="n">
        <v>54</v>
      </c>
      <c r="G336" s="32" t="n">
        <v>206</v>
      </c>
      <c r="H336" s="32" t="n">
        <v>18</v>
      </c>
      <c r="I336" s="32" t="n">
        <v>211.94</v>
      </c>
      <c r="J336" s="24" t="n">
        <v>0.0313699061161301</v>
      </c>
      <c r="K336" s="32" t="n">
        <v>263747</v>
      </c>
      <c r="L336" s="32" t="n">
        <v>7624747</v>
      </c>
      <c r="M336" s="32" t="n">
        <f aca="false">+K336+L336</f>
        <v>7888494</v>
      </c>
    </row>
    <row r="337" customFormat="false" ht="15" hidden="false" customHeight="false" outlineLevel="0" collapsed="false">
      <c r="A337" s="22" t="s">
        <v>114</v>
      </c>
      <c r="B337" s="32" t="n">
        <v>15169</v>
      </c>
      <c r="C337" s="32" t="n">
        <v>66</v>
      </c>
      <c r="D337" s="32" t="n">
        <v>714.724093585078</v>
      </c>
      <c r="E337" s="32" t="n">
        <v>282.043782193336</v>
      </c>
      <c r="F337" s="32" t="n">
        <v>68</v>
      </c>
      <c r="G337" s="32" t="n">
        <v>169</v>
      </c>
      <c r="H337" s="32" t="n">
        <v>22</v>
      </c>
      <c r="I337" s="32" t="n">
        <v>176.26</v>
      </c>
      <c r="J337" s="24" t="n">
        <v>0.0140929778810488</v>
      </c>
      <c r="K337" s="32" t="n">
        <v>118489</v>
      </c>
      <c r="L337" s="32" t="n">
        <v>3256297</v>
      </c>
      <c r="M337" s="32" t="n">
        <f aca="false">+K337+L337</f>
        <v>3374786</v>
      </c>
    </row>
    <row r="338" customFormat="false" ht="15" hidden="false" customHeight="false" outlineLevel="0" collapsed="false">
      <c r="A338" s="22" t="s">
        <v>115</v>
      </c>
      <c r="B338" s="32" t="n">
        <v>6546</v>
      </c>
      <c r="C338" s="32" t="n">
        <v>46</v>
      </c>
      <c r="D338" s="32" t="n">
        <v>334.063185195971</v>
      </c>
      <c r="E338" s="32" t="n">
        <v>164.164233836771</v>
      </c>
      <c r="F338" s="32" t="n">
        <v>25</v>
      </c>
      <c r="G338" s="32" t="n">
        <v>82</v>
      </c>
      <c r="H338" s="32" t="n">
        <v>6</v>
      </c>
      <c r="I338" s="32" t="n">
        <v>83.98</v>
      </c>
      <c r="J338" s="24" t="n">
        <v>0.0131041981540367</v>
      </c>
      <c r="K338" s="32" t="n">
        <v>110176</v>
      </c>
      <c r="L338" s="32" t="n">
        <v>3136053</v>
      </c>
      <c r="M338" s="32" t="n">
        <f aca="false">+K338+L338</f>
        <v>3246229</v>
      </c>
    </row>
    <row r="339" customFormat="false" ht="15" hidden="false" customHeight="false" outlineLevel="0" collapsed="false">
      <c r="A339" s="22" t="s">
        <v>116</v>
      </c>
      <c r="B339" s="32" t="n">
        <v>7922</v>
      </c>
      <c r="C339" s="32" t="n">
        <v>36</v>
      </c>
      <c r="D339" s="32" t="n">
        <v>303.046995606922</v>
      </c>
      <c r="E339" s="32" t="n">
        <v>121.311558441558</v>
      </c>
      <c r="F339" s="32" t="n">
        <v>18</v>
      </c>
      <c r="G339" s="32" t="n">
        <v>92</v>
      </c>
      <c r="H339" s="32" t="n">
        <v>6</v>
      </c>
      <c r="I339" s="32" t="n">
        <v>93.98</v>
      </c>
      <c r="J339" s="24" t="n">
        <v>0.022485292200404</v>
      </c>
      <c r="K339" s="32" t="n">
        <v>189048</v>
      </c>
      <c r="L339" s="32" t="n">
        <v>3287208</v>
      </c>
      <c r="M339" s="32" t="n">
        <f aca="false">+K339+L339</f>
        <v>3476256</v>
      </c>
    </row>
    <row r="340" customFormat="false" ht="15" hidden="false" customHeight="false" outlineLevel="0" collapsed="false">
      <c r="A340" s="22" t="s">
        <v>117</v>
      </c>
      <c r="B340" s="32" t="n">
        <v>10284</v>
      </c>
      <c r="C340" s="32" t="n">
        <v>41</v>
      </c>
      <c r="D340" s="32" t="n">
        <v>427.436413251261</v>
      </c>
      <c r="E340" s="32" t="n">
        <v>314.096467598249</v>
      </c>
      <c r="F340" s="32" t="n">
        <v>29</v>
      </c>
      <c r="G340" s="32" t="n">
        <v>88</v>
      </c>
      <c r="H340" s="32" t="n">
        <v>6</v>
      </c>
      <c r="I340" s="32" t="n">
        <v>89.98</v>
      </c>
      <c r="J340" s="24" t="n">
        <v>0.0357533957354511</v>
      </c>
      <c r="K340" s="32" t="n">
        <v>300602</v>
      </c>
      <c r="L340" s="32" t="n">
        <v>3571667</v>
      </c>
      <c r="M340" s="32" t="n">
        <f aca="false">+K340+L340</f>
        <v>3872269</v>
      </c>
    </row>
    <row r="341" customFormat="false" ht="15" hidden="false" customHeight="false" outlineLevel="0" collapsed="false">
      <c r="A341" s="22" t="s">
        <v>118</v>
      </c>
      <c r="B341" s="32" t="n">
        <v>7536</v>
      </c>
      <c r="C341" s="32" t="n">
        <v>48</v>
      </c>
      <c r="D341" s="32" t="n">
        <v>309.103207570185</v>
      </c>
      <c r="E341" s="32" t="n">
        <v>193.135497835498</v>
      </c>
      <c r="F341" s="32" t="n">
        <v>74</v>
      </c>
      <c r="G341" s="32" t="n">
        <v>206</v>
      </c>
      <c r="H341" s="32" t="n">
        <v>30</v>
      </c>
      <c r="I341" s="32" t="n">
        <v>215.9</v>
      </c>
      <c r="J341" s="24" t="n">
        <v>0.095018781657221</v>
      </c>
      <c r="K341" s="32" t="n">
        <v>798885</v>
      </c>
      <c r="L341" s="32" t="n">
        <v>4003933</v>
      </c>
      <c r="M341" s="32" t="n">
        <f aca="false">+K341+L341</f>
        <v>4802818</v>
      </c>
    </row>
    <row r="342" customFormat="false" ht="15" hidden="false" customHeight="false" outlineLevel="0" collapsed="false">
      <c r="A342" s="22" t="s">
        <v>119</v>
      </c>
      <c r="B342" s="32" t="n">
        <v>2104</v>
      </c>
      <c r="C342" s="32" t="n">
        <v>23</v>
      </c>
      <c r="D342" s="32" t="n">
        <v>194.694993412385</v>
      </c>
      <c r="E342" s="32" t="n">
        <v>64.7404479578393</v>
      </c>
      <c r="F342" s="32" t="n">
        <v>10</v>
      </c>
      <c r="G342" s="32" t="n">
        <v>43</v>
      </c>
      <c r="H342" s="32" t="n">
        <v>25</v>
      </c>
      <c r="I342" s="32" t="n">
        <v>51.25</v>
      </c>
      <c r="J342" s="24" t="n">
        <v>0.0074626044456004</v>
      </c>
      <c r="K342" s="32" t="n">
        <v>62743</v>
      </c>
      <c r="L342" s="32" t="n">
        <v>1642879</v>
      </c>
      <c r="M342" s="32" t="n">
        <f aca="false">+K342+L342</f>
        <v>1705622</v>
      </c>
    </row>
    <row r="343" customFormat="false" ht="15" hidden="false" customHeight="false" outlineLevel="0" collapsed="false">
      <c r="A343" s="22" t="s">
        <v>120</v>
      </c>
      <c r="B343" s="32" t="n">
        <v>7221</v>
      </c>
      <c r="C343" s="32" t="n">
        <v>26</v>
      </c>
      <c r="D343" s="32" t="n">
        <v>324.954338406309</v>
      </c>
      <c r="E343" s="32" t="n">
        <v>290.590702042672</v>
      </c>
      <c r="F343" s="32" t="n">
        <v>61</v>
      </c>
      <c r="G343" s="32" t="n">
        <v>147</v>
      </c>
      <c r="H343" s="32" t="n">
        <v>46</v>
      </c>
      <c r="I343" s="32" t="n">
        <v>162.18</v>
      </c>
      <c r="J343" s="24" t="n">
        <v>0.0897418796055227</v>
      </c>
      <c r="K343" s="32" t="n">
        <v>754518</v>
      </c>
      <c r="L343" s="32" t="n">
        <v>9682669</v>
      </c>
      <c r="M343" s="32" t="n">
        <f aca="false">+K343+L343</f>
        <v>10437187</v>
      </c>
    </row>
    <row r="344" customFormat="false" ht="15" hidden="false" customHeight="false" outlineLevel="0" collapsed="false">
      <c r="A344" s="22" t="s">
        <v>121</v>
      </c>
      <c r="B344" s="32" t="n">
        <v>2907</v>
      </c>
      <c r="C344" s="32" t="n">
        <v>27</v>
      </c>
      <c r="D344" s="32" t="n">
        <v>226.662878787879</v>
      </c>
      <c r="E344" s="32" t="n">
        <v>41.8787878787879</v>
      </c>
      <c r="F344" s="32" t="n">
        <v>2</v>
      </c>
      <c r="G344" s="32" t="n">
        <v>16</v>
      </c>
      <c r="H344" s="32" t="n">
        <v>3</v>
      </c>
      <c r="I344" s="32" t="n">
        <v>16.99</v>
      </c>
      <c r="J344" s="24" t="n">
        <v>0.00212642959457549</v>
      </c>
      <c r="K344" s="32" t="n">
        <v>17879</v>
      </c>
      <c r="L344" s="32" t="n">
        <v>1480336</v>
      </c>
      <c r="M344" s="32" t="n">
        <f aca="false">+K344+L344</f>
        <v>1498215</v>
      </c>
    </row>
    <row r="345" customFormat="false" ht="15" hidden="false" customHeight="false" outlineLevel="0" collapsed="false">
      <c r="A345" s="22" t="s">
        <v>122</v>
      </c>
      <c r="B345" s="32" t="n">
        <v>8820</v>
      </c>
      <c r="C345" s="32" t="n">
        <v>84</v>
      </c>
      <c r="D345" s="32" t="n">
        <v>324.775974025974</v>
      </c>
      <c r="E345" s="32" t="n">
        <v>258.957792207792</v>
      </c>
      <c r="F345" s="32" t="n">
        <v>22</v>
      </c>
      <c r="G345" s="32" t="n">
        <v>105</v>
      </c>
      <c r="H345" s="32" t="n">
        <v>20</v>
      </c>
      <c r="I345" s="32" t="n">
        <v>111.6</v>
      </c>
      <c r="J345" s="24" t="n">
        <v>0.0560183209562748</v>
      </c>
      <c r="K345" s="32" t="n">
        <v>470982</v>
      </c>
      <c r="L345" s="32" t="n">
        <v>6331324</v>
      </c>
      <c r="M345" s="32" t="n">
        <f aca="false">+K345+L345</f>
        <v>6802306</v>
      </c>
    </row>
    <row r="346" customFormat="false" ht="15" hidden="false" customHeight="false" outlineLevel="0" collapsed="false">
      <c r="A346" s="22" t="s">
        <v>123</v>
      </c>
      <c r="B346" s="32" t="n">
        <v>4666</v>
      </c>
      <c r="C346" s="32" t="n">
        <v>46</v>
      </c>
      <c r="D346" s="32" t="n">
        <v>331.068770378558</v>
      </c>
      <c r="E346" s="32" t="n">
        <v>171.442077922078</v>
      </c>
      <c r="F346" s="32" t="n">
        <v>16</v>
      </c>
      <c r="G346" s="32" t="n">
        <v>49</v>
      </c>
      <c r="H346" s="32" t="n">
        <v>4</v>
      </c>
      <c r="I346" s="32" t="n">
        <v>50.32</v>
      </c>
      <c r="J346" s="24" t="n">
        <v>0.00774821871096334</v>
      </c>
      <c r="K346" s="32" t="n">
        <v>65144</v>
      </c>
      <c r="L346" s="32" t="n">
        <v>2136644</v>
      </c>
      <c r="M346" s="32" t="n">
        <f aca="false">+K346+L346</f>
        <v>2201788</v>
      </c>
    </row>
    <row r="347" customFormat="false" ht="15" hidden="false" customHeight="false" outlineLevel="0" collapsed="false">
      <c r="A347" s="22" t="s">
        <v>124</v>
      </c>
      <c r="B347" s="32" t="n">
        <v>4895</v>
      </c>
      <c r="C347" s="32" t="n">
        <v>26</v>
      </c>
      <c r="D347" s="32" t="n">
        <v>246.245346145179</v>
      </c>
      <c r="E347" s="32" t="n">
        <v>137.863822477058</v>
      </c>
      <c r="F347" s="32" t="n">
        <v>7</v>
      </c>
      <c r="G347" s="32" t="n">
        <v>17</v>
      </c>
      <c r="H347" s="32" t="n">
        <v>10</v>
      </c>
      <c r="I347" s="32" t="n">
        <v>20.3</v>
      </c>
      <c r="J347" s="24" t="n">
        <v>0.0108004860103573</v>
      </c>
      <c r="K347" s="32" t="n">
        <v>90807</v>
      </c>
      <c r="L347" s="32" t="n">
        <v>3866458</v>
      </c>
      <c r="M347" s="32" t="n">
        <f aca="false">+K347+L347</f>
        <v>3957265</v>
      </c>
    </row>
    <row r="348" customFormat="false" ht="15" hidden="false" customHeight="false" outlineLevel="0" collapsed="false">
      <c r="A348" s="22" t="s">
        <v>125</v>
      </c>
      <c r="B348" s="32" t="n">
        <v>6984</v>
      </c>
      <c r="C348" s="32" t="n">
        <v>45</v>
      </c>
      <c r="D348" s="32" t="n">
        <v>331.969091871413</v>
      </c>
      <c r="E348" s="32" t="n">
        <v>193.070677979999</v>
      </c>
      <c r="F348" s="32" t="n">
        <v>1</v>
      </c>
      <c r="G348" s="32" t="n">
        <v>8</v>
      </c>
      <c r="H348" s="32" t="n">
        <v>8</v>
      </c>
      <c r="I348" s="32" t="n">
        <v>10.64</v>
      </c>
      <c r="J348" s="24" t="n">
        <v>0.0120830545182734</v>
      </c>
      <c r="K348" s="32" t="n">
        <v>101590</v>
      </c>
      <c r="L348" s="32" t="n">
        <v>1866064</v>
      </c>
      <c r="M348" s="32" t="n">
        <f aca="false">+K348+L348</f>
        <v>1967654</v>
      </c>
    </row>
    <row r="349" customFormat="false" ht="15" hidden="false" customHeight="false" outlineLevel="0" collapsed="false">
      <c r="A349" s="22" t="s">
        <v>126</v>
      </c>
      <c r="B349" s="32" t="n">
        <v>7010</v>
      </c>
      <c r="C349" s="32" t="n">
        <v>28</v>
      </c>
      <c r="D349" s="32" t="n">
        <v>255.557132404213</v>
      </c>
      <c r="E349" s="32" t="n">
        <v>156.013133725444</v>
      </c>
      <c r="F349" s="32" t="n">
        <v>2</v>
      </c>
      <c r="G349" s="32" t="n">
        <v>9</v>
      </c>
      <c r="H349" s="32" t="n">
        <v>2</v>
      </c>
      <c r="I349" s="32" t="n">
        <v>9.66</v>
      </c>
      <c r="J349" s="24" t="n">
        <v>0.0250232760631346</v>
      </c>
      <c r="K349" s="32" t="n">
        <v>210387</v>
      </c>
      <c r="L349" s="32" t="n">
        <v>2776124</v>
      </c>
      <c r="M349" s="32" t="n">
        <f aca="false">+K349+L349</f>
        <v>2986511</v>
      </c>
    </row>
    <row r="350" customFormat="false" ht="15" hidden="false" customHeight="false" outlineLevel="0" collapsed="false">
      <c r="A350" s="22" t="s">
        <v>127</v>
      </c>
      <c r="B350" s="32" t="n">
        <v>4089</v>
      </c>
      <c r="C350" s="32" t="n">
        <v>29</v>
      </c>
      <c r="D350" s="32" t="n">
        <v>418.304242424242</v>
      </c>
      <c r="E350" s="32" t="n">
        <v>170.838744588745</v>
      </c>
      <c r="F350" s="32" t="n">
        <v>28</v>
      </c>
      <c r="G350" s="32" t="n">
        <v>47</v>
      </c>
      <c r="H350" s="32" t="n">
        <v>7</v>
      </c>
      <c r="I350" s="32" t="n">
        <v>49.31</v>
      </c>
      <c r="J350" s="24" t="n">
        <v>0.00502663591292607</v>
      </c>
      <c r="K350" s="32" t="n">
        <v>42262</v>
      </c>
      <c r="L350" s="32" t="n">
        <v>2267265</v>
      </c>
      <c r="M350" s="32" t="n">
        <f aca="false">+K350+L350</f>
        <v>2309527</v>
      </c>
    </row>
    <row r="351" customFormat="false" ht="15" hidden="false" customHeight="false" outlineLevel="0" collapsed="false">
      <c r="A351" s="22" t="s">
        <v>128</v>
      </c>
      <c r="B351" s="32" t="n">
        <v>5430</v>
      </c>
      <c r="C351" s="32" t="n">
        <v>24</v>
      </c>
      <c r="D351" s="32" t="n">
        <v>260.60512019895</v>
      </c>
      <c r="E351" s="32" t="n">
        <v>167.446029289859</v>
      </c>
      <c r="F351" s="32" t="n">
        <v>8</v>
      </c>
      <c r="G351" s="32" t="n">
        <v>38</v>
      </c>
      <c r="H351" s="32" t="n">
        <v>9</v>
      </c>
      <c r="I351" s="32" t="n">
        <v>40.97</v>
      </c>
      <c r="J351" s="24" t="n">
        <v>0.018700104613077</v>
      </c>
      <c r="K351" s="32" t="n">
        <v>157224</v>
      </c>
      <c r="L351" s="32" t="n">
        <v>1487369</v>
      </c>
      <c r="M351" s="32" t="n">
        <f aca="false">+K351+L351</f>
        <v>1644593</v>
      </c>
    </row>
    <row r="352" customFormat="false" ht="15" hidden="false" customHeight="false" outlineLevel="0" collapsed="false">
      <c r="A352" s="22" t="s">
        <v>129</v>
      </c>
      <c r="B352" s="32" t="n">
        <v>6456</v>
      </c>
      <c r="C352" s="32" t="n">
        <v>42</v>
      </c>
      <c r="D352" s="32" t="n">
        <v>252.85342658284</v>
      </c>
      <c r="E352" s="32" t="n">
        <v>129.292348438739</v>
      </c>
      <c r="F352" s="32" t="n">
        <v>28</v>
      </c>
      <c r="G352" s="32" t="n">
        <v>60</v>
      </c>
      <c r="H352" s="32" t="n">
        <v>12</v>
      </c>
      <c r="I352" s="32" t="n">
        <v>63.96</v>
      </c>
      <c r="J352" s="24" t="n">
        <v>0.0240496510303189</v>
      </c>
      <c r="K352" s="32" t="n">
        <v>202201</v>
      </c>
      <c r="L352" s="32" t="n">
        <v>898936</v>
      </c>
      <c r="M352" s="32" t="n">
        <f aca="false">+K352+L352</f>
        <v>1101137</v>
      </c>
    </row>
    <row r="353" customFormat="false" ht="15" hidden="false" customHeight="false" outlineLevel="0" collapsed="false">
      <c r="A353" s="25" t="s">
        <v>130</v>
      </c>
      <c r="B353" s="33" t="n">
        <v>7112</v>
      </c>
      <c r="C353" s="33" t="n">
        <v>33</v>
      </c>
      <c r="D353" s="33" t="n">
        <v>371.170140447192</v>
      </c>
      <c r="E353" s="33" t="n">
        <v>175.596403900051</v>
      </c>
      <c r="F353" s="33" t="n">
        <v>10</v>
      </c>
      <c r="G353" s="33" t="n">
        <v>44</v>
      </c>
      <c r="H353" s="33" t="n">
        <v>10</v>
      </c>
      <c r="I353" s="33" t="n">
        <v>47.3</v>
      </c>
      <c r="J353" s="27" t="n">
        <v>0.00767422074662307</v>
      </c>
      <c r="K353" s="33" t="n">
        <v>64522</v>
      </c>
      <c r="L353" s="33" t="n">
        <v>1055375</v>
      </c>
      <c r="M353" s="33" t="n">
        <f aca="false">+K353+L353</f>
        <v>1119897</v>
      </c>
    </row>
    <row r="354" customFormat="false" ht="15" hidden="false" customHeight="false" outlineLevel="0" collapsed="false">
      <c r="A354" s="28" t="s">
        <v>71</v>
      </c>
      <c r="B354" s="34" t="n">
        <f aca="false">+SUM(B329:B353)</f>
        <v>255796</v>
      </c>
      <c r="C354" s="34" t="n">
        <f aca="false">+SUM(C329:C353)</f>
        <v>1216</v>
      </c>
      <c r="D354" s="34" t="n">
        <f aca="false">+SUM(D329:D353)</f>
        <v>13672.6304545455</v>
      </c>
      <c r="E354" s="34" t="n">
        <f aca="false">+SUM(E329:E353)</f>
        <v>8048.51227272727</v>
      </c>
      <c r="F354" s="34" t="n">
        <f aca="false">+SUM(F329:F353)</f>
        <v>2409</v>
      </c>
      <c r="G354" s="34" t="n">
        <f aca="false">+SUM(G329:G353)</f>
        <v>5806</v>
      </c>
      <c r="H354" s="34" t="n">
        <f aca="false">+SUM(H329:H353)</f>
        <v>693</v>
      </c>
      <c r="I354" s="34" t="n">
        <f aca="false">+SUM(I329:I353)</f>
        <v>6034.69</v>
      </c>
      <c r="J354" s="36" t="n">
        <f aca="false">+SUM(J329:J353)</f>
        <v>1</v>
      </c>
      <c r="K354" s="34" t="n">
        <f aca="false">+SUM(K329:K353)</f>
        <v>8407650</v>
      </c>
      <c r="L354" s="34" t="n">
        <f aca="false">SUM(L329:L353)</f>
        <v>159745355</v>
      </c>
      <c r="M354" s="34" t="n">
        <f aca="false">SUM(M329:M353)</f>
        <v>168153005</v>
      </c>
    </row>
    <row r="355" s="43" customFormat="true" ht="15" hidden="false" customHeight="false" outlineLevel="0" collapsed="false">
      <c r="A355" s="30" t="s">
        <v>72</v>
      </c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 s="43" customFormat="true" ht="15" hidden="false" customHeight="false" outlineLevel="0" collapsed="false">
      <c r="A356" s="30" t="s">
        <v>73</v>
      </c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 customFormat="false" ht="15" hidden="false" customHeight="false" outlineLevel="0" collapsed="false">
      <c r="A357" s="40"/>
      <c r="B357" s="41" t="n">
        <f aca="false">SUM(B329:B353)-B354</f>
        <v>0</v>
      </c>
      <c r="C357" s="41" t="n">
        <f aca="false">SUM(C329:C353)-C354</f>
        <v>0</v>
      </c>
      <c r="D357" s="41" t="n">
        <f aca="false">SUM(D329:D353)-D354</f>
        <v>0</v>
      </c>
      <c r="E357" s="41" t="n">
        <f aca="false">SUM(E329:E353)-E354</f>
        <v>0</v>
      </c>
      <c r="F357" s="41" t="n">
        <f aca="false">SUM(F329:F353)-F354</f>
        <v>0</v>
      </c>
      <c r="G357" s="41" t="n">
        <f aca="false">SUM(G329:G353)-G354</f>
        <v>0</v>
      </c>
      <c r="H357" s="41" t="n">
        <f aca="false">SUM(H329:H353)-H354</f>
        <v>0</v>
      </c>
      <c r="I357" s="41" t="n">
        <f aca="false">SUM(I329:I353)-I354</f>
        <v>0</v>
      </c>
      <c r="J357" s="41" t="n">
        <f aca="false">SUM(J329:J353)-J354</f>
        <v>0</v>
      </c>
      <c r="K357" s="41" t="n">
        <f aca="false">SUM(K329:K353)-K354</f>
        <v>0</v>
      </c>
      <c r="L357" s="41" t="n">
        <f aca="false">SUM(L329:L353)-L354</f>
        <v>0</v>
      </c>
      <c r="M357" s="41" t="n">
        <f aca="false">SUM(M329:M353)-M354</f>
        <v>0</v>
      </c>
    </row>
    <row r="358" customFormat="false" ht="15" hidden="false" customHeight="false" outlineLevel="0" collapsed="false">
      <c r="A358" s="40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</row>
    <row r="359" customFormat="false" ht="15" hidden="false" customHeight="false" outlineLevel="0" collapsed="false">
      <c r="A359" s="40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</row>
    <row r="360" customFormat="false" ht="15" hidden="false" customHeight="false" outlineLevel="0" collapsed="false">
      <c r="A360" s="14" t="str">
        <f aca="false">"Tabla " &amp; TEXT((ROW()+25) / 35, "0")</f>
        <v>Tabla 11</v>
      </c>
      <c r="B360" s="14"/>
      <c r="C360" s="14"/>
      <c r="D360" s="14"/>
      <c r="E360" s="14"/>
      <c r="F360" s="14"/>
      <c r="G360" s="14"/>
      <c r="H360" s="14"/>
      <c r="I360" s="14"/>
      <c r="J360" s="14"/>
      <c r="K360" s="15"/>
      <c r="L360" s="15"/>
      <c r="M360" s="15"/>
    </row>
    <row r="361" customFormat="false" ht="15" hidden="false" customHeight="false" outlineLevel="0" collapsed="false">
      <c r="A361" s="15" t="s">
        <v>171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</row>
    <row r="362" customFormat="false" ht="12.8" hidden="false" customHeight="true" outlineLevel="0" collapsed="false">
      <c r="A362" s="16" t="s">
        <v>30</v>
      </c>
      <c r="B362" s="17" t="s">
        <v>31</v>
      </c>
      <c r="C362" s="17"/>
      <c r="D362" s="17"/>
      <c r="E362" s="17"/>
      <c r="F362" s="17"/>
      <c r="G362" s="17"/>
      <c r="H362" s="17"/>
      <c r="I362" s="17"/>
      <c r="J362" s="16" t="s">
        <v>32</v>
      </c>
      <c r="K362" s="16" t="s">
        <v>33</v>
      </c>
      <c r="L362" s="16" t="s">
        <v>34</v>
      </c>
      <c r="M362" s="16" t="s">
        <v>35</v>
      </c>
    </row>
    <row r="363" customFormat="false" ht="28.3" hidden="false" customHeight="false" outlineLevel="0" collapsed="false">
      <c r="A363" s="16"/>
      <c r="B363" s="18" t="s">
        <v>172</v>
      </c>
      <c r="C363" s="18" t="s">
        <v>173</v>
      </c>
      <c r="D363" s="18" t="s">
        <v>174</v>
      </c>
      <c r="E363" s="18" t="s">
        <v>175</v>
      </c>
      <c r="F363" s="18" t="s">
        <v>176</v>
      </c>
      <c r="G363" s="18" t="s">
        <v>177</v>
      </c>
      <c r="H363" s="18" t="s">
        <v>178</v>
      </c>
      <c r="I363" s="16" t="s">
        <v>43</v>
      </c>
      <c r="J363" s="16"/>
      <c r="K363" s="16"/>
      <c r="L363" s="16"/>
      <c r="M363" s="16"/>
    </row>
    <row r="364" customFormat="false" ht="15" hidden="false" customHeight="false" outlineLevel="0" collapsed="false">
      <c r="A364" s="19" t="s">
        <v>106</v>
      </c>
      <c r="B364" s="31" t="n">
        <v>25457</v>
      </c>
      <c r="C364" s="31" t="n">
        <v>70</v>
      </c>
      <c r="D364" s="31" t="n">
        <v>1744.4929355732</v>
      </c>
      <c r="E364" s="31" t="n">
        <v>1029.12391473063</v>
      </c>
      <c r="F364" s="31" t="n">
        <v>566</v>
      </c>
      <c r="G364" s="31" t="n">
        <v>1351</v>
      </c>
      <c r="H364" s="31" t="n">
        <v>91</v>
      </c>
      <c r="I364" s="31" t="n">
        <v>1381.03</v>
      </c>
      <c r="J364" s="21" t="n">
        <v>0.138891954258684</v>
      </c>
      <c r="K364" s="31" t="n">
        <v>1081754</v>
      </c>
      <c r="L364" s="31" t="n">
        <v>29907290</v>
      </c>
      <c r="M364" s="31" t="n">
        <f aca="false">+K364+L364</f>
        <v>30989044</v>
      </c>
    </row>
    <row r="365" customFormat="false" ht="15" hidden="false" customHeight="false" outlineLevel="0" collapsed="false">
      <c r="A365" s="22" t="s">
        <v>107</v>
      </c>
      <c r="B365" s="32" t="n">
        <v>19281</v>
      </c>
      <c r="C365" s="32" t="n">
        <v>45</v>
      </c>
      <c r="D365" s="32" t="n">
        <v>1720.85697881263</v>
      </c>
      <c r="E365" s="32" t="n">
        <v>1052.38017622207</v>
      </c>
      <c r="F365" s="32" t="n">
        <v>462</v>
      </c>
      <c r="G365" s="32" t="n">
        <v>1077</v>
      </c>
      <c r="H365" s="32" t="n">
        <v>93</v>
      </c>
      <c r="I365" s="32" t="n">
        <v>1107.69</v>
      </c>
      <c r="J365" s="24" t="n">
        <v>0.0987651853213135</v>
      </c>
      <c r="K365" s="32" t="n">
        <v>769229</v>
      </c>
      <c r="L365" s="32" t="n">
        <v>18860910</v>
      </c>
      <c r="M365" s="32" t="n">
        <f aca="false">+K365+L365</f>
        <v>19630139</v>
      </c>
    </row>
    <row r="366" customFormat="false" ht="15" hidden="false" customHeight="false" outlineLevel="0" collapsed="false">
      <c r="A366" s="22" t="s">
        <v>108</v>
      </c>
      <c r="B366" s="32" t="n">
        <v>22623</v>
      </c>
      <c r="C366" s="32" t="n">
        <v>100</v>
      </c>
      <c r="D366" s="32" t="n">
        <v>1303.2596362657</v>
      </c>
      <c r="E366" s="32" t="n">
        <v>902.310871690121</v>
      </c>
      <c r="F366" s="32" t="n">
        <v>259</v>
      </c>
      <c r="G366" s="32" t="n">
        <v>634</v>
      </c>
      <c r="H366" s="32" t="n">
        <v>23</v>
      </c>
      <c r="I366" s="32" t="n">
        <v>641.59</v>
      </c>
      <c r="J366" s="24" t="n">
        <v>0.0653669485561052</v>
      </c>
      <c r="K366" s="32" t="n">
        <v>509108</v>
      </c>
      <c r="L366" s="32" t="n">
        <v>11083412</v>
      </c>
      <c r="M366" s="32" t="n">
        <f aca="false">+K366+L366</f>
        <v>11592520</v>
      </c>
    </row>
    <row r="367" customFormat="false" ht="15" hidden="false" customHeight="false" outlineLevel="0" collapsed="false">
      <c r="A367" s="22" t="s">
        <v>109</v>
      </c>
      <c r="B367" s="32" t="n">
        <v>13317</v>
      </c>
      <c r="C367" s="32" t="n">
        <v>57</v>
      </c>
      <c r="D367" s="32" t="n">
        <v>541.310438810126</v>
      </c>
      <c r="E367" s="32" t="n">
        <v>376.406805484069</v>
      </c>
      <c r="F367" s="32" t="n">
        <v>84</v>
      </c>
      <c r="G367" s="32" t="n">
        <v>165</v>
      </c>
      <c r="H367" s="32" t="n">
        <v>27</v>
      </c>
      <c r="I367" s="32" t="n">
        <v>173.91</v>
      </c>
      <c r="J367" s="24" t="n">
        <v>0.0454129815971319</v>
      </c>
      <c r="K367" s="32" t="n">
        <v>353698</v>
      </c>
      <c r="L367" s="32" t="n">
        <v>8379192</v>
      </c>
      <c r="M367" s="32" t="n">
        <f aca="false">+K367+L367</f>
        <v>8732890</v>
      </c>
    </row>
    <row r="368" customFormat="false" ht="15" hidden="false" customHeight="false" outlineLevel="0" collapsed="false">
      <c r="A368" s="22" t="s">
        <v>110</v>
      </c>
      <c r="B368" s="32" t="n">
        <v>14571</v>
      </c>
      <c r="C368" s="32" t="n">
        <v>103</v>
      </c>
      <c r="D368" s="32" t="n">
        <v>379.913526444372</v>
      </c>
      <c r="E368" s="32" t="n">
        <v>220.158331639177</v>
      </c>
      <c r="F368" s="32" t="n">
        <v>101</v>
      </c>
      <c r="G368" s="32" t="n">
        <v>180</v>
      </c>
      <c r="H368" s="32" t="n">
        <v>1</v>
      </c>
      <c r="I368" s="32" t="n">
        <v>180.33</v>
      </c>
      <c r="J368" s="24" t="n">
        <v>0.102356759791446</v>
      </c>
      <c r="K368" s="32" t="n">
        <v>797202</v>
      </c>
      <c r="L368" s="32" t="n">
        <v>7610545</v>
      </c>
      <c r="M368" s="32" t="n">
        <f aca="false">+K368+L368</f>
        <v>8407747</v>
      </c>
    </row>
    <row r="369" customFormat="false" ht="15" hidden="false" customHeight="false" outlineLevel="0" collapsed="false">
      <c r="A369" s="22" t="s">
        <v>111</v>
      </c>
      <c r="B369" s="32" t="n">
        <v>17621</v>
      </c>
      <c r="C369" s="32" t="n">
        <v>98</v>
      </c>
      <c r="D369" s="32" t="n">
        <v>871.863377171075</v>
      </c>
      <c r="E369" s="32" t="n">
        <v>564.204535449114</v>
      </c>
      <c r="F369" s="32" t="n">
        <v>142</v>
      </c>
      <c r="G369" s="32" t="n">
        <v>295</v>
      </c>
      <c r="H369" s="32" t="n">
        <v>13</v>
      </c>
      <c r="I369" s="32" t="n">
        <v>299.29</v>
      </c>
      <c r="J369" s="24" t="n">
        <v>0.0379038025451715</v>
      </c>
      <c r="K369" s="32" t="n">
        <v>295213</v>
      </c>
      <c r="L369" s="32" t="n">
        <v>9623204</v>
      </c>
      <c r="M369" s="32" t="n">
        <f aca="false">+K369+L369</f>
        <v>9918417</v>
      </c>
    </row>
    <row r="370" customFormat="false" ht="15" hidden="false" customHeight="false" outlineLevel="0" collapsed="false">
      <c r="A370" s="22" t="s">
        <v>112</v>
      </c>
      <c r="B370" s="32" t="n">
        <v>11482</v>
      </c>
      <c r="C370" s="32" t="n">
        <v>56</v>
      </c>
      <c r="D370" s="32" t="n">
        <v>723.057714899114</v>
      </c>
      <c r="E370" s="32" t="n">
        <v>379.654209200832</v>
      </c>
      <c r="F370" s="32" t="n">
        <v>136</v>
      </c>
      <c r="G370" s="32" t="n">
        <v>310</v>
      </c>
      <c r="H370" s="32" t="n">
        <v>15</v>
      </c>
      <c r="I370" s="32" t="n">
        <v>314.95</v>
      </c>
      <c r="J370" s="24" t="n">
        <v>0.0409868344121498</v>
      </c>
      <c r="K370" s="32" t="n">
        <v>319225</v>
      </c>
      <c r="L370" s="32" t="n">
        <v>7310638</v>
      </c>
      <c r="M370" s="32" t="n">
        <f aca="false">+K370+L370</f>
        <v>7629863</v>
      </c>
    </row>
    <row r="371" customFormat="false" ht="15" hidden="false" customHeight="false" outlineLevel="0" collapsed="false">
      <c r="A371" s="22" t="s">
        <v>113</v>
      </c>
      <c r="B371" s="32" t="n">
        <v>9257</v>
      </c>
      <c r="C371" s="32" t="n">
        <v>46</v>
      </c>
      <c r="D371" s="32" t="n">
        <v>483.069523148159</v>
      </c>
      <c r="E371" s="32" t="n">
        <v>280.106131842123</v>
      </c>
      <c r="F371" s="32" t="n">
        <v>56</v>
      </c>
      <c r="G371" s="32" t="n">
        <v>190</v>
      </c>
      <c r="H371" s="32" t="n">
        <v>12</v>
      </c>
      <c r="I371" s="32" t="n">
        <v>193.96</v>
      </c>
      <c r="J371" s="24" t="n">
        <v>0.0308066642988075</v>
      </c>
      <c r="K371" s="32" t="n">
        <v>239937</v>
      </c>
      <c r="L371" s="32" t="n">
        <v>7195032</v>
      </c>
      <c r="M371" s="32" t="n">
        <f aca="false">+K371+L371</f>
        <v>7434969</v>
      </c>
    </row>
    <row r="372" customFormat="false" ht="15" hidden="false" customHeight="false" outlineLevel="0" collapsed="false">
      <c r="A372" s="22" t="s">
        <v>114</v>
      </c>
      <c r="B372" s="32" t="n">
        <v>15746</v>
      </c>
      <c r="C372" s="32" t="n">
        <v>69</v>
      </c>
      <c r="D372" s="32" t="n">
        <v>670.296767953008</v>
      </c>
      <c r="E372" s="32" t="n">
        <v>270.499620627286</v>
      </c>
      <c r="F372" s="32" t="n">
        <v>53</v>
      </c>
      <c r="G372" s="32" t="n">
        <v>129</v>
      </c>
      <c r="H372" s="32" t="n">
        <v>8</v>
      </c>
      <c r="I372" s="32" t="n">
        <v>131.64</v>
      </c>
      <c r="J372" s="24" t="n">
        <v>0.0125884010537074</v>
      </c>
      <c r="K372" s="32" t="n">
        <v>98044</v>
      </c>
      <c r="L372" s="32" t="n">
        <v>3077205</v>
      </c>
      <c r="M372" s="32" t="n">
        <f aca="false">+K372+L372</f>
        <v>3175249</v>
      </c>
    </row>
    <row r="373" customFormat="false" ht="15" hidden="false" customHeight="false" outlineLevel="0" collapsed="false">
      <c r="A373" s="22" t="s">
        <v>115</v>
      </c>
      <c r="B373" s="32" t="n">
        <v>6522</v>
      </c>
      <c r="C373" s="32" t="n">
        <v>47</v>
      </c>
      <c r="D373" s="32" t="n">
        <v>349.805906282401</v>
      </c>
      <c r="E373" s="32" t="n">
        <v>184.019378197483</v>
      </c>
      <c r="F373" s="32" t="n">
        <v>21</v>
      </c>
      <c r="G373" s="32" t="n">
        <v>89</v>
      </c>
      <c r="H373" s="32" t="n">
        <v>2</v>
      </c>
      <c r="I373" s="32" t="n">
        <v>89.66</v>
      </c>
      <c r="J373" s="24" t="n">
        <v>0.0129604998921552</v>
      </c>
      <c r="K373" s="32" t="n">
        <v>100942</v>
      </c>
      <c r="L373" s="32" t="n">
        <v>2957056</v>
      </c>
      <c r="M373" s="32" t="n">
        <f aca="false">+K373+L373</f>
        <v>3057998</v>
      </c>
    </row>
    <row r="374" customFormat="false" ht="15" hidden="false" customHeight="false" outlineLevel="0" collapsed="false">
      <c r="A374" s="22" t="s">
        <v>116</v>
      </c>
      <c r="B374" s="32" t="n">
        <v>7837</v>
      </c>
      <c r="C374" s="32" t="n">
        <v>38</v>
      </c>
      <c r="D374" s="32" t="n">
        <v>303.293760262726</v>
      </c>
      <c r="E374" s="32" t="n">
        <v>158.958225108225</v>
      </c>
      <c r="F374" s="32" t="n">
        <v>12</v>
      </c>
      <c r="G374" s="32" t="n">
        <v>69</v>
      </c>
      <c r="H374" s="32" t="n">
        <v>6</v>
      </c>
      <c r="I374" s="32" t="n">
        <v>70.98</v>
      </c>
      <c r="J374" s="24" t="n">
        <v>0.0175595353400342</v>
      </c>
      <c r="K374" s="32" t="n">
        <v>136762</v>
      </c>
      <c r="L374" s="32" t="n">
        <v>3068628</v>
      </c>
      <c r="M374" s="32" t="n">
        <f aca="false">+K374+L374</f>
        <v>3205390</v>
      </c>
    </row>
    <row r="375" customFormat="false" ht="15" hidden="false" customHeight="false" outlineLevel="0" collapsed="false">
      <c r="A375" s="22" t="s">
        <v>117</v>
      </c>
      <c r="B375" s="32" t="n">
        <v>10055</v>
      </c>
      <c r="C375" s="32" t="n">
        <v>43</v>
      </c>
      <c r="D375" s="32" t="n">
        <v>405.08402886643</v>
      </c>
      <c r="E375" s="32" t="n">
        <v>296.011638490848</v>
      </c>
      <c r="F375" s="32" t="n">
        <v>26</v>
      </c>
      <c r="G375" s="32" t="n">
        <v>70</v>
      </c>
      <c r="H375" s="32" t="n">
        <v>3</v>
      </c>
      <c r="I375" s="32" t="n">
        <v>70.99</v>
      </c>
      <c r="J375" s="24" t="n">
        <v>0.0358365765525225</v>
      </c>
      <c r="K375" s="32" t="n">
        <v>279112</v>
      </c>
      <c r="L375" s="32" t="n">
        <v>3203657</v>
      </c>
      <c r="M375" s="32" t="n">
        <f aca="false">+K375+L375</f>
        <v>3482769</v>
      </c>
    </row>
    <row r="376" customFormat="false" ht="15" hidden="false" customHeight="false" outlineLevel="0" collapsed="false">
      <c r="A376" s="22" t="s">
        <v>118</v>
      </c>
      <c r="B376" s="32" t="n">
        <v>7098</v>
      </c>
      <c r="C376" s="32" t="n">
        <v>47</v>
      </c>
      <c r="D376" s="32" t="n">
        <v>317.462790422634</v>
      </c>
      <c r="E376" s="32" t="n">
        <v>189.87987012987</v>
      </c>
      <c r="F376" s="32" t="n">
        <v>68</v>
      </c>
      <c r="G376" s="32" t="n">
        <v>175</v>
      </c>
      <c r="H376" s="32" t="n">
        <v>21</v>
      </c>
      <c r="I376" s="32" t="n">
        <v>181.93</v>
      </c>
      <c r="J376" s="24" t="n">
        <v>0.0727690629683792</v>
      </c>
      <c r="K376" s="32" t="n">
        <v>566759</v>
      </c>
      <c r="L376" s="32" t="n">
        <v>3337517</v>
      </c>
      <c r="M376" s="32" t="n">
        <f aca="false">+K376+L376</f>
        <v>3904276</v>
      </c>
    </row>
    <row r="377" customFormat="false" ht="15" hidden="false" customHeight="false" outlineLevel="0" collapsed="false">
      <c r="A377" s="22" t="s">
        <v>119</v>
      </c>
      <c r="B377" s="32" t="n">
        <v>3820</v>
      </c>
      <c r="C377" s="32" t="n">
        <v>53</v>
      </c>
      <c r="D377" s="32" t="n">
        <v>172.854058775816</v>
      </c>
      <c r="E377" s="32" t="n">
        <v>54.2840909090909</v>
      </c>
      <c r="F377" s="32" t="n">
        <v>9</v>
      </c>
      <c r="G377" s="32" t="n">
        <v>42</v>
      </c>
      <c r="H377" s="32" t="n">
        <v>0</v>
      </c>
      <c r="I377" s="32" t="n">
        <v>42</v>
      </c>
      <c r="J377" s="24" t="n">
        <v>0.0110985755480977</v>
      </c>
      <c r="K377" s="32" t="n">
        <v>86441</v>
      </c>
      <c r="L377" s="32" t="n">
        <v>1515547</v>
      </c>
      <c r="M377" s="32" t="n">
        <f aca="false">+K377+L377</f>
        <v>1601988</v>
      </c>
    </row>
    <row r="378" customFormat="false" ht="15" hidden="false" customHeight="false" outlineLevel="0" collapsed="false">
      <c r="A378" s="22" t="s">
        <v>120</v>
      </c>
      <c r="B378" s="32" t="n">
        <v>7000</v>
      </c>
      <c r="C378" s="32" t="n">
        <v>26</v>
      </c>
      <c r="D378" s="32" t="n">
        <v>310.381631329472</v>
      </c>
      <c r="E378" s="32" t="n">
        <v>273.972540420381</v>
      </c>
      <c r="F378" s="32" t="n">
        <v>56</v>
      </c>
      <c r="G378" s="32" t="n">
        <v>128</v>
      </c>
      <c r="H378" s="32" t="n">
        <v>15</v>
      </c>
      <c r="I378" s="32" t="n">
        <v>132.95</v>
      </c>
      <c r="J378" s="24" t="n">
        <v>0.0921678308114556</v>
      </c>
      <c r="K378" s="32" t="n">
        <v>717846</v>
      </c>
      <c r="L378" s="32" t="n">
        <v>8723824</v>
      </c>
      <c r="M378" s="32" t="n">
        <f aca="false">+K378+L378</f>
        <v>9441670</v>
      </c>
    </row>
    <row r="379" customFormat="false" ht="15" hidden="false" customHeight="false" outlineLevel="0" collapsed="false">
      <c r="A379" s="22" t="s">
        <v>121</v>
      </c>
      <c r="B379" s="32" t="n">
        <v>3115</v>
      </c>
      <c r="C379" s="32" t="n">
        <v>50</v>
      </c>
      <c r="D379" s="32" t="n">
        <v>188.604603174603</v>
      </c>
      <c r="E379" s="32" t="n">
        <v>68.0209090909091</v>
      </c>
      <c r="F379" s="32" t="n">
        <v>2</v>
      </c>
      <c r="G379" s="32" t="n">
        <v>4</v>
      </c>
      <c r="H379" s="32" t="n">
        <v>2</v>
      </c>
      <c r="I379" s="32" t="n">
        <v>4.66</v>
      </c>
      <c r="J379" s="24" t="n">
        <v>0.00234425695625786</v>
      </c>
      <c r="K379" s="32" t="n">
        <v>18258</v>
      </c>
      <c r="L379" s="32" t="n">
        <v>1425233</v>
      </c>
      <c r="M379" s="32" t="n">
        <f aca="false">+K379+L379</f>
        <v>1443491</v>
      </c>
    </row>
    <row r="380" customFormat="false" ht="15" hidden="false" customHeight="false" outlineLevel="0" collapsed="false">
      <c r="A380" s="22" t="s">
        <v>122</v>
      </c>
      <c r="B380" s="32" t="n">
        <v>8828</v>
      </c>
      <c r="C380" s="32" t="n">
        <v>84</v>
      </c>
      <c r="D380" s="32" t="n">
        <v>312.649047619048</v>
      </c>
      <c r="E380" s="32" t="n">
        <v>246.87632034632</v>
      </c>
      <c r="F380" s="32" t="n">
        <v>18</v>
      </c>
      <c r="G380" s="32" t="n">
        <v>77</v>
      </c>
      <c r="H380" s="32" t="n">
        <v>14</v>
      </c>
      <c r="I380" s="32" t="n">
        <v>81.62</v>
      </c>
      <c r="J380" s="24" t="n">
        <v>0.0546789917614345</v>
      </c>
      <c r="K380" s="32" t="n">
        <v>425866</v>
      </c>
      <c r="L380" s="32" t="n">
        <v>5747873</v>
      </c>
      <c r="M380" s="32" t="n">
        <f aca="false">+K380+L380</f>
        <v>6173739</v>
      </c>
    </row>
    <row r="381" customFormat="false" ht="15" hidden="false" customHeight="false" outlineLevel="0" collapsed="false">
      <c r="A381" s="22" t="s">
        <v>123</v>
      </c>
      <c r="B381" s="32" t="n">
        <v>12015</v>
      </c>
      <c r="C381" s="32" t="n">
        <v>201</v>
      </c>
      <c r="D381" s="32" t="n">
        <v>384.212384276223</v>
      </c>
      <c r="E381" s="32" t="n">
        <v>191.340842774247</v>
      </c>
      <c r="F381" s="32" t="n">
        <v>20</v>
      </c>
      <c r="G381" s="32" t="n">
        <v>27</v>
      </c>
      <c r="H381" s="32" t="n">
        <v>3</v>
      </c>
      <c r="I381" s="32" t="n">
        <v>27.99</v>
      </c>
      <c r="J381" s="24" t="n">
        <v>0.023182188684547</v>
      </c>
      <c r="K381" s="32" t="n">
        <v>180554</v>
      </c>
      <c r="L381" s="32" t="n">
        <v>1902910</v>
      </c>
      <c r="M381" s="32" t="n">
        <f aca="false">+K381+L381</f>
        <v>2083464</v>
      </c>
    </row>
    <row r="382" customFormat="false" ht="15" hidden="false" customHeight="false" outlineLevel="0" collapsed="false">
      <c r="A382" s="22" t="s">
        <v>124</v>
      </c>
      <c r="B382" s="32" t="n">
        <v>5323</v>
      </c>
      <c r="C382" s="32" t="n">
        <v>31</v>
      </c>
      <c r="D382" s="32" t="n">
        <v>287.174714873388</v>
      </c>
      <c r="E382" s="32" t="n">
        <v>136.399185444341</v>
      </c>
      <c r="F382" s="32" t="n">
        <v>5</v>
      </c>
      <c r="G382" s="32" t="n">
        <v>18</v>
      </c>
      <c r="H382" s="32" t="n">
        <v>2</v>
      </c>
      <c r="I382" s="32" t="n">
        <v>18.66</v>
      </c>
      <c r="J382" s="24" t="n">
        <v>0.00483500060037333</v>
      </c>
      <c r="K382" s="32" t="n">
        <v>37657</v>
      </c>
      <c r="L382" s="32" t="n">
        <v>3732566</v>
      </c>
      <c r="M382" s="32" t="n">
        <f aca="false">+K382+L382</f>
        <v>3770223</v>
      </c>
    </row>
    <row r="383" customFormat="false" ht="15" hidden="false" customHeight="false" outlineLevel="0" collapsed="false">
      <c r="A383" s="22" t="s">
        <v>125</v>
      </c>
      <c r="B383" s="32" t="n">
        <v>7474</v>
      </c>
      <c r="C383" s="32" t="n">
        <v>60</v>
      </c>
      <c r="D383" s="32" t="n">
        <v>302.998771028891</v>
      </c>
      <c r="E383" s="32" t="n">
        <v>161.167937741202</v>
      </c>
      <c r="F383" s="32" t="n">
        <v>2</v>
      </c>
      <c r="G383" s="32" t="n">
        <v>6</v>
      </c>
      <c r="H383" s="32" t="n">
        <v>8</v>
      </c>
      <c r="I383" s="32" t="n">
        <v>8.64</v>
      </c>
      <c r="J383" s="24" t="n">
        <v>0.0106333028021803</v>
      </c>
      <c r="K383" s="32" t="n">
        <v>82817</v>
      </c>
      <c r="L383" s="32" t="n">
        <v>1736801</v>
      </c>
      <c r="M383" s="32" t="n">
        <f aca="false">+K383+L383</f>
        <v>1819618</v>
      </c>
    </row>
    <row r="384" customFormat="false" ht="15" hidden="false" customHeight="false" outlineLevel="0" collapsed="false">
      <c r="A384" s="22" t="s">
        <v>126</v>
      </c>
      <c r="B384" s="32" t="n">
        <v>9001</v>
      </c>
      <c r="C384" s="32" t="n">
        <v>58</v>
      </c>
      <c r="D384" s="32" t="n">
        <v>259.964656716384</v>
      </c>
      <c r="E384" s="32" t="n">
        <v>155.916630643079</v>
      </c>
      <c r="F384" s="32" t="n">
        <v>5</v>
      </c>
      <c r="G384" s="32" t="n">
        <v>18</v>
      </c>
      <c r="H384" s="32" t="n">
        <v>0</v>
      </c>
      <c r="I384" s="32" t="n">
        <v>18</v>
      </c>
      <c r="J384" s="24" t="n">
        <v>0.0359259133918012</v>
      </c>
      <c r="K384" s="32" t="n">
        <v>279808</v>
      </c>
      <c r="L384" s="32" t="n">
        <v>2427219</v>
      </c>
      <c r="M384" s="32" t="n">
        <f aca="false">+K384+L384</f>
        <v>2707027</v>
      </c>
    </row>
    <row r="385" customFormat="false" ht="15" hidden="false" customHeight="false" outlineLevel="0" collapsed="false">
      <c r="A385" s="22" t="s">
        <v>127</v>
      </c>
      <c r="B385" s="32" t="n">
        <v>4440</v>
      </c>
      <c r="C385" s="32" t="n">
        <v>30</v>
      </c>
      <c r="D385" s="32" t="n">
        <v>239.819153568538</v>
      </c>
      <c r="E385" s="32" t="n">
        <v>133.231292517007</v>
      </c>
      <c r="F385" s="32" t="n">
        <v>30</v>
      </c>
      <c r="G385" s="32" t="n">
        <v>47</v>
      </c>
      <c r="H385" s="32" t="n">
        <v>1</v>
      </c>
      <c r="I385" s="32" t="n">
        <v>47.33</v>
      </c>
      <c r="J385" s="24" t="n">
        <v>0.0165697226224584</v>
      </c>
      <c r="K385" s="32" t="n">
        <v>129053</v>
      </c>
      <c r="L385" s="32" t="n">
        <v>2081780</v>
      </c>
      <c r="M385" s="32" t="n">
        <f aca="false">+K385+L385</f>
        <v>2210833</v>
      </c>
    </row>
    <row r="386" customFormat="false" ht="15" hidden="false" customHeight="false" outlineLevel="0" collapsed="false">
      <c r="A386" s="22" t="s">
        <v>128</v>
      </c>
      <c r="B386" s="32" t="n">
        <v>5486</v>
      </c>
      <c r="C386" s="32" t="n">
        <v>23</v>
      </c>
      <c r="D386" s="32" t="n">
        <v>258.822455817386</v>
      </c>
      <c r="E386" s="32" t="n">
        <v>165.686092181023</v>
      </c>
      <c r="F386" s="32" t="n">
        <v>6</v>
      </c>
      <c r="G386" s="32" t="n">
        <v>19</v>
      </c>
      <c r="H386" s="32" t="n">
        <v>8</v>
      </c>
      <c r="I386" s="32" t="n">
        <v>21.64</v>
      </c>
      <c r="J386" s="24" t="n">
        <v>0.0165236228076639</v>
      </c>
      <c r="K386" s="32" t="n">
        <v>128694</v>
      </c>
      <c r="L386" s="32" t="n">
        <v>1321655</v>
      </c>
      <c r="M386" s="32" t="n">
        <f aca="false">+K386+L386</f>
        <v>1450349</v>
      </c>
    </row>
    <row r="387" customFormat="false" ht="15" hidden="false" customHeight="false" outlineLevel="0" collapsed="false">
      <c r="A387" s="22" t="s">
        <v>129</v>
      </c>
      <c r="B387" s="32" t="n">
        <v>5611</v>
      </c>
      <c r="C387" s="32" t="n">
        <v>43</v>
      </c>
      <c r="D387" s="32" t="n">
        <v>290.488241531169</v>
      </c>
      <c r="E387" s="32" t="n">
        <v>145.793177558199</v>
      </c>
      <c r="F387" s="32" t="n">
        <v>31</v>
      </c>
      <c r="G387" s="32" t="n">
        <v>45</v>
      </c>
      <c r="H387" s="32" t="n">
        <v>4</v>
      </c>
      <c r="I387" s="32" t="n">
        <v>46.32</v>
      </c>
      <c r="J387" s="24" t="n">
        <v>0.0117478297237268</v>
      </c>
      <c r="K387" s="32" t="n">
        <v>91498</v>
      </c>
      <c r="L387" s="32" t="n">
        <v>785064</v>
      </c>
      <c r="M387" s="32" t="n">
        <f aca="false">+K387+L387</f>
        <v>876562</v>
      </c>
    </row>
    <row r="388" customFormat="false" ht="15" hidden="false" customHeight="false" outlineLevel="0" collapsed="false">
      <c r="A388" s="25" t="s">
        <v>130</v>
      </c>
      <c r="B388" s="33" t="n">
        <v>6627</v>
      </c>
      <c r="C388" s="33" t="n">
        <v>29</v>
      </c>
      <c r="D388" s="33" t="n">
        <v>324.498062071982</v>
      </c>
      <c r="E388" s="33" t="n">
        <v>168.024227795023</v>
      </c>
      <c r="F388" s="33" t="n">
        <v>9</v>
      </c>
      <c r="G388" s="33" t="n">
        <v>34</v>
      </c>
      <c r="H388" s="33" t="n">
        <v>4</v>
      </c>
      <c r="I388" s="33" t="n">
        <v>35.32</v>
      </c>
      <c r="J388" s="27" t="n">
        <v>0.00808755770239549</v>
      </c>
      <c r="K388" s="33" t="n">
        <v>62990</v>
      </c>
      <c r="L388" s="33" t="n">
        <v>966117</v>
      </c>
      <c r="M388" s="33" t="n">
        <f aca="false">+K388+L388</f>
        <v>1029107</v>
      </c>
    </row>
    <row r="389" customFormat="false" ht="15" hidden="false" customHeight="false" outlineLevel="0" collapsed="false">
      <c r="A389" s="28" t="s">
        <v>71</v>
      </c>
      <c r="B389" s="34" t="n">
        <f aca="false">SUM(B364:B388)</f>
        <v>259607</v>
      </c>
      <c r="C389" s="34" t="n">
        <f aca="false">SUM(C364:C388)</f>
        <v>1507</v>
      </c>
      <c r="D389" s="34" t="n">
        <f aca="false">SUM(D364:D388)</f>
        <v>13146.2351656945</v>
      </c>
      <c r="E389" s="34" t="n">
        <f aca="false">SUM(E364:E388)</f>
        <v>7804.42695623267</v>
      </c>
      <c r="F389" s="34" t="n">
        <f aca="false">SUM(F364:F388)</f>
        <v>2179</v>
      </c>
      <c r="G389" s="34" t="n">
        <f aca="false">SUM(G364:G388)</f>
        <v>5199</v>
      </c>
      <c r="H389" s="34" t="n">
        <f aca="false">SUM(H364:H388)</f>
        <v>376</v>
      </c>
      <c r="I389" s="34" t="n">
        <f aca="false">SUM(I364:I388)</f>
        <v>5323.08</v>
      </c>
      <c r="J389" s="34" t="n">
        <f aca="false">SUM(J364:J388)</f>
        <v>1</v>
      </c>
      <c r="K389" s="34" t="n">
        <f aca="false">SUM(K364:K388)</f>
        <v>7788467</v>
      </c>
      <c r="L389" s="34" t="n">
        <f aca="false">SUM(L364:L388)</f>
        <v>147980875</v>
      </c>
      <c r="M389" s="34" t="n">
        <f aca="false">SUM(M364:M388)</f>
        <v>155769342</v>
      </c>
    </row>
    <row r="390" customFormat="false" ht="15" hidden="false" customHeight="false" outlineLevel="0" collapsed="false">
      <c r="A390" s="30" t="s">
        <v>72</v>
      </c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</row>
    <row r="391" customFormat="false" ht="15" hidden="false" customHeight="false" outlineLevel="0" collapsed="false">
      <c r="A391" s="30" t="s">
        <v>73</v>
      </c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</row>
    <row r="392" customFormat="false" ht="15" hidden="false" customHeight="false" outlineLevel="0" collapsed="false">
      <c r="A392" s="10"/>
      <c r="B392" s="41" t="n">
        <f aca="false">SUM(B364:B388)-B389</f>
        <v>0</v>
      </c>
      <c r="C392" s="41" t="n">
        <f aca="false">SUM(C364:C388)-C389</f>
        <v>0</v>
      </c>
      <c r="D392" s="41" t="n">
        <f aca="false">SUM(D364:D388)-D389</f>
        <v>0</v>
      </c>
      <c r="E392" s="41" t="n">
        <f aca="false">SUM(E364:E388)-E389</f>
        <v>0</v>
      </c>
      <c r="F392" s="41" t="n">
        <f aca="false">SUM(F364:F388)-F389</f>
        <v>0</v>
      </c>
      <c r="G392" s="41" t="n">
        <f aca="false">SUM(G364:G388)-G389</f>
        <v>0</v>
      </c>
      <c r="H392" s="41" t="n">
        <f aca="false">SUM(H364:H388)-H389</f>
        <v>0</v>
      </c>
      <c r="I392" s="41" t="n">
        <f aca="false">SUM(I364:I388)-I389</f>
        <v>0</v>
      </c>
      <c r="J392" s="41" t="n">
        <f aca="false">SUM(J364:J388)-J389</f>
        <v>0</v>
      </c>
      <c r="K392" s="41" t="n">
        <f aca="false">SUM(K364:K388)-K389</f>
        <v>0</v>
      </c>
      <c r="L392" s="41" t="n">
        <f aca="false">SUM(L364:L388)-L389</f>
        <v>0</v>
      </c>
      <c r="M392" s="41" t="n">
        <f aca="false">SUM(M364:M388)-M389</f>
        <v>0</v>
      </c>
    </row>
    <row r="393" customFormat="false" ht="15" hidden="false" customHeight="false" outlineLevel="0" collapsed="false">
      <c r="A393" s="10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</row>
    <row r="394" customFormat="false" ht="15" hidden="false" customHeight="false" outlineLevel="0" collapsed="false">
      <c r="A394" s="10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</row>
    <row r="395" customFormat="false" ht="15" hidden="false" customHeight="false" outlineLevel="0" collapsed="false">
      <c r="A395" s="14" t="str">
        <f aca="false">"Tabla " &amp; TEXT((ROW()+25) / 35, "0")</f>
        <v>Tabla 12</v>
      </c>
      <c r="B395" s="14"/>
      <c r="C395" s="14"/>
      <c r="D395" s="14"/>
      <c r="E395" s="14"/>
      <c r="F395" s="14"/>
      <c r="G395" s="14"/>
      <c r="H395" s="14"/>
      <c r="I395" s="14"/>
      <c r="J395" s="14"/>
      <c r="K395" s="15"/>
      <c r="L395" s="15"/>
      <c r="M395" s="15"/>
    </row>
    <row r="396" customFormat="false" ht="15" hidden="false" customHeight="false" outlineLevel="0" collapsed="false">
      <c r="A396" s="15" t="s">
        <v>179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</row>
    <row r="397" customFormat="false" ht="12.8" hidden="false" customHeight="true" outlineLevel="0" collapsed="false">
      <c r="A397" s="16" t="s">
        <v>30</v>
      </c>
      <c r="B397" s="17" t="s">
        <v>31</v>
      </c>
      <c r="C397" s="17"/>
      <c r="D397" s="17"/>
      <c r="E397" s="17"/>
      <c r="F397" s="17"/>
      <c r="G397" s="17"/>
      <c r="H397" s="17"/>
      <c r="I397" s="17"/>
      <c r="J397" s="16" t="s">
        <v>32</v>
      </c>
      <c r="K397" s="16" t="s">
        <v>33</v>
      </c>
      <c r="L397" s="16" t="s">
        <v>34</v>
      </c>
      <c r="M397" s="16" t="s">
        <v>35</v>
      </c>
    </row>
    <row r="398" customFormat="false" ht="28.3" hidden="false" customHeight="false" outlineLevel="0" collapsed="false">
      <c r="A398" s="16"/>
      <c r="B398" s="18" t="s">
        <v>180</v>
      </c>
      <c r="C398" s="18" t="s">
        <v>181</v>
      </c>
      <c r="D398" s="18" t="s">
        <v>182</v>
      </c>
      <c r="E398" s="18" t="s">
        <v>183</v>
      </c>
      <c r="F398" s="18" t="s">
        <v>184</v>
      </c>
      <c r="G398" s="18" t="s">
        <v>185</v>
      </c>
      <c r="H398" s="18" t="s">
        <v>186</v>
      </c>
      <c r="I398" s="16" t="s">
        <v>43</v>
      </c>
      <c r="J398" s="16"/>
      <c r="K398" s="16"/>
      <c r="L398" s="16"/>
      <c r="M398" s="16"/>
    </row>
    <row r="399" customFormat="false" ht="15" hidden="false" customHeight="false" outlineLevel="0" collapsed="false">
      <c r="A399" s="19" t="s">
        <v>44</v>
      </c>
      <c r="B399" s="31" t="n">
        <v>24649</v>
      </c>
      <c r="C399" s="31" t="n">
        <v>65</v>
      </c>
      <c r="D399" s="31" t="n">
        <v>1835.18092424597</v>
      </c>
      <c r="E399" s="31" t="n">
        <v>1060.51046970052</v>
      </c>
      <c r="F399" s="31" t="n">
        <v>502</v>
      </c>
      <c r="G399" s="31" t="n">
        <v>1363</v>
      </c>
      <c r="H399" s="31" t="n">
        <v>135</v>
      </c>
      <c r="I399" s="31" t="n">
        <v>1407.55</v>
      </c>
      <c r="J399" s="21" t="n">
        <v>0.155779277937187</v>
      </c>
      <c r="K399" s="31" t="n">
        <v>1174522</v>
      </c>
      <c r="L399" s="31" t="n">
        <v>29301138</v>
      </c>
      <c r="M399" s="31" t="n">
        <v>30475660</v>
      </c>
      <c r="N399" s="8" t="n">
        <f aca="false">K424*J399</f>
        <v>1174522.63491261</v>
      </c>
    </row>
    <row r="400" customFormat="false" ht="15" hidden="false" customHeight="false" outlineLevel="0" collapsed="false">
      <c r="A400" s="22" t="s">
        <v>45</v>
      </c>
      <c r="B400" s="32" t="n">
        <v>18771</v>
      </c>
      <c r="C400" s="32" t="n">
        <v>43</v>
      </c>
      <c r="D400" s="32" t="n">
        <v>1720.2262239714</v>
      </c>
      <c r="E400" s="32" t="n">
        <v>1024.88531488049</v>
      </c>
      <c r="F400" s="32" t="n">
        <v>350</v>
      </c>
      <c r="G400" s="32" t="n">
        <v>1059</v>
      </c>
      <c r="H400" s="32" t="n">
        <v>102</v>
      </c>
      <c r="I400" s="32" t="n">
        <v>1092.66</v>
      </c>
      <c r="J400" s="24" t="n">
        <v>0.119055386363082</v>
      </c>
      <c r="K400" s="32" t="n">
        <v>897637</v>
      </c>
      <c r="L400" s="32" t="n">
        <v>18321714</v>
      </c>
      <c r="M400" s="32" t="n">
        <v>19219351</v>
      </c>
    </row>
    <row r="401" customFormat="false" ht="15" hidden="false" customHeight="false" outlineLevel="0" collapsed="false">
      <c r="A401" s="22" t="s">
        <v>46</v>
      </c>
      <c r="B401" s="32" t="n">
        <v>21780</v>
      </c>
      <c r="C401" s="32" t="n">
        <v>97</v>
      </c>
      <c r="D401" s="32" t="n">
        <v>1300.36110638825</v>
      </c>
      <c r="E401" s="32" t="n">
        <v>881.383833660982</v>
      </c>
      <c r="F401" s="32" t="n">
        <v>227</v>
      </c>
      <c r="G401" s="32" t="n">
        <v>677</v>
      </c>
      <c r="H401" s="32" t="n">
        <v>21</v>
      </c>
      <c r="I401" s="32" t="n">
        <v>683.93</v>
      </c>
      <c r="J401" s="24" t="n">
        <v>0.0764342840581931</v>
      </c>
      <c r="K401" s="32" t="n">
        <v>576288</v>
      </c>
      <c r="L401" s="32" t="n">
        <v>10717758</v>
      </c>
      <c r="M401" s="32" t="n">
        <v>11294046</v>
      </c>
    </row>
    <row r="402" customFormat="false" ht="15" hidden="false" customHeight="false" outlineLevel="0" collapsed="false">
      <c r="A402" s="22" t="s">
        <v>47</v>
      </c>
      <c r="B402" s="32" t="n">
        <v>12981</v>
      </c>
      <c r="C402" s="32" t="n">
        <v>54</v>
      </c>
      <c r="D402" s="32" t="n">
        <v>550.885123871891</v>
      </c>
      <c r="E402" s="32" t="n">
        <v>355.261817553425</v>
      </c>
      <c r="F402" s="32" t="n">
        <v>88</v>
      </c>
      <c r="G402" s="32" t="n">
        <v>199</v>
      </c>
      <c r="H402" s="32" t="n">
        <v>60</v>
      </c>
      <c r="I402" s="32" t="n">
        <v>218.8</v>
      </c>
      <c r="J402" s="24" t="n">
        <v>0.0565733087757287</v>
      </c>
      <c r="K402" s="32" t="n">
        <v>426543</v>
      </c>
      <c r="L402" s="32" t="n">
        <v>8111890</v>
      </c>
      <c r="M402" s="32" t="n">
        <v>8538433</v>
      </c>
    </row>
    <row r="403" customFormat="false" ht="15" hidden="false" customHeight="false" outlineLevel="0" collapsed="false">
      <c r="A403" s="22" t="s">
        <v>48</v>
      </c>
      <c r="B403" s="32" t="n">
        <v>14462</v>
      </c>
      <c r="C403" s="32" t="n">
        <v>76</v>
      </c>
      <c r="D403" s="32" t="n">
        <v>372.996176517972</v>
      </c>
      <c r="E403" s="32" t="n">
        <v>212.85934073052</v>
      </c>
      <c r="F403" s="32" t="n">
        <v>76</v>
      </c>
      <c r="G403" s="32" t="n">
        <v>191</v>
      </c>
      <c r="H403" s="32" t="n">
        <v>6</v>
      </c>
      <c r="I403" s="32" t="n">
        <v>192.98</v>
      </c>
      <c r="J403" s="24" t="n">
        <v>0.051614574157912</v>
      </c>
      <c r="K403" s="32" t="n">
        <v>389156</v>
      </c>
      <c r="L403" s="32" t="n">
        <v>7366023</v>
      </c>
      <c r="M403" s="32" t="n">
        <v>7755179</v>
      </c>
    </row>
    <row r="404" customFormat="false" ht="15" hidden="false" customHeight="false" outlineLevel="0" collapsed="false">
      <c r="A404" s="22" t="s">
        <v>49</v>
      </c>
      <c r="B404" s="32" t="n">
        <v>18538</v>
      </c>
      <c r="C404" s="32" t="n">
        <v>98</v>
      </c>
      <c r="D404" s="32" t="n">
        <v>916.584001027221</v>
      </c>
      <c r="E404" s="32" t="n">
        <v>561.402182845403</v>
      </c>
      <c r="F404" s="32" t="n">
        <v>136</v>
      </c>
      <c r="G404" s="32" t="n">
        <v>286</v>
      </c>
      <c r="H404" s="32" t="n">
        <v>12</v>
      </c>
      <c r="I404" s="32" t="n">
        <v>289.96</v>
      </c>
      <c r="J404" s="24" t="n">
        <v>0.0422675305111949</v>
      </c>
      <c r="K404" s="32" t="n">
        <v>318683</v>
      </c>
      <c r="L404" s="32" t="n">
        <v>9487404</v>
      </c>
      <c r="M404" s="32" t="n">
        <v>9806087</v>
      </c>
    </row>
    <row r="405" customFormat="false" ht="15" hidden="false" customHeight="false" outlineLevel="0" collapsed="false">
      <c r="A405" s="22" t="s">
        <v>50</v>
      </c>
      <c r="B405" s="32" t="n">
        <v>11081</v>
      </c>
      <c r="C405" s="32" t="n">
        <v>58</v>
      </c>
      <c r="D405" s="32" t="n">
        <v>761.910839160839</v>
      </c>
      <c r="E405" s="32" t="n">
        <v>406.433566433566</v>
      </c>
      <c r="F405" s="32" t="n">
        <v>124</v>
      </c>
      <c r="G405" s="32" t="n">
        <v>315</v>
      </c>
      <c r="H405" s="32" t="n">
        <v>18</v>
      </c>
      <c r="I405" s="32" t="n">
        <v>320.94</v>
      </c>
      <c r="J405" s="24" t="n">
        <v>0.0244217302594379</v>
      </c>
      <c r="K405" s="32" t="n">
        <v>184131</v>
      </c>
      <c r="L405" s="32" t="n">
        <v>7265442</v>
      </c>
      <c r="M405" s="32" t="n">
        <v>7449573</v>
      </c>
    </row>
    <row r="406" customFormat="false" ht="15" hidden="false" customHeight="false" outlineLevel="0" collapsed="false">
      <c r="A406" s="22" t="s">
        <v>51</v>
      </c>
      <c r="B406" s="32" t="n">
        <v>9953</v>
      </c>
      <c r="C406" s="32" t="n">
        <v>41</v>
      </c>
      <c r="D406" s="32" t="n">
        <v>489.714397798014</v>
      </c>
      <c r="E406" s="32" t="n">
        <v>284.851714513557</v>
      </c>
      <c r="F406" s="32" t="n">
        <v>44</v>
      </c>
      <c r="G406" s="32" t="n">
        <v>164</v>
      </c>
      <c r="H406" s="32" t="n">
        <v>17</v>
      </c>
      <c r="I406" s="32" t="n">
        <v>169.61</v>
      </c>
      <c r="J406" s="24" t="n">
        <v>0.040078735679028</v>
      </c>
      <c r="K406" s="32" t="n">
        <v>302180</v>
      </c>
      <c r="L406" s="32" t="n">
        <v>7029590</v>
      </c>
      <c r="M406" s="32" t="n">
        <v>7331770</v>
      </c>
    </row>
    <row r="407" customFormat="false" ht="15" hidden="false" customHeight="false" outlineLevel="0" collapsed="false">
      <c r="A407" s="22" t="s">
        <v>52</v>
      </c>
      <c r="B407" s="32" t="n">
        <v>17106</v>
      </c>
      <c r="C407" s="32" t="n">
        <v>74</v>
      </c>
      <c r="D407" s="32" t="n">
        <v>725.610138405051</v>
      </c>
      <c r="E407" s="32" t="n">
        <v>291.534290947424</v>
      </c>
      <c r="F407" s="32" t="n">
        <v>41</v>
      </c>
      <c r="G407" s="32" t="n">
        <v>138</v>
      </c>
      <c r="H407" s="32" t="n">
        <v>26</v>
      </c>
      <c r="I407" s="32" t="n">
        <v>146.58</v>
      </c>
      <c r="J407" s="24" t="n">
        <v>0.0165725650681057</v>
      </c>
      <c r="K407" s="32" t="n">
        <v>124951</v>
      </c>
      <c r="L407" s="32" t="n">
        <v>3010734</v>
      </c>
      <c r="M407" s="32" t="n">
        <v>3135685</v>
      </c>
    </row>
    <row r="408" customFormat="false" ht="15" hidden="false" customHeight="false" outlineLevel="0" collapsed="false">
      <c r="A408" s="22" t="s">
        <v>53</v>
      </c>
      <c r="B408" s="32" t="n">
        <v>6457</v>
      </c>
      <c r="C408" s="32" t="n">
        <v>42</v>
      </c>
      <c r="D408" s="32" t="n">
        <v>369.112571898956</v>
      </c>
      <c r="E408" s="32" t="n">
        <v>197.974573365231</v>
      </c>
      <c r="F408" s="32" t="n">
        <v>18</v>
      </c>
      <c r="G408" s="32" t="n">
        <v>74</v>
      </c>
      <c r="H408" s="32" t="n">
        <v>6</v>
      </c>
      <c r="I408" s="32" t="n">
        <v>75.98</v>
      </c>
      <c r="J408" s="24" t="n">
        <v>0.0137379821019447</v>
      </c>
      <c r="K408" s="32" t="n">
        <v>103580</v>
      </c>
      <c r="L408" s="32" t="n">
        <v>2909674</v>
      </c>
      <c r="M408" s="32" t="n">
        <v>3013254</v>
      </c>
    </row>
    <row r="409" customFormat="false" ht="15" hidden="false" customHeight="false" outlineLevel="0" collapsed="false">
      <c r="A409" s="22" t="s">
        <v>54</v>
      </c>
      <c r="B409" s="32" t="n">
        <v>7982</v>
      </c>
      <c r="C409" s="32" t="n">
        <v>38</v>
      </c>
      <c r="D409" s="32" t="n">
        <v>313.839393939394</v>
      </c>
      <c r="E409" s="32" t="n">
        <v>163.112121212121</v>
      </c>
      <c r="F409" s="32" t="n">
        <v>12</v>
      </c>
      <c r="G409" s="32" t="n">
        <v>66</v>
      </c>
      <c r="H409" s="32" t="n">
        <v>3</v>
      </c>
      <c r="I409" s="32" t="n">
        <v>66.99</v>
      </c>
      <c r="J409" s="24" t="n">
        <v>0.0167932096178382</v>
      </c>
      <c r="K409" s="32" t="n">
        <v>126615</v>
      </c>
      <c r="L409" s="32" t="n">
        <v>3000330</v>
      </c>
      <c r="M409" s="32" t="n">
        <v>3126945</v>
      </c>
    </row>
    <row r="410" customFormat="false" ht="15" hidden="false" customHeight="false" outlineLevel="0" collapsed="false">
      <c r="A410" s="22" t="s">
        <v>55</v>
      </c>
      <c r="B410" s="32" t="n">
        <v>9702</v>
      </c>
      <c r="C410" s="32" t="n">
        <v>41</v>
      </c>
      <c r="D410" s="32" t="n">
        <v>439.086124541735</v>
      </c>
      <c r="E410" s="32" t="n">
        <v>312.919196642049</v>
      </c>
      <c r="F410" s="32" t="n">
        <v>20</v>
      </c>
      <c r="G410" s="32" t="n">
        <v>75</v>
      </c>
      <c r="H410" s="32" t="n">
        <v>13</v>
      </c>
      <c r="I410" s="32" t="n">
        <v>79.29</v>
      </c>
      <c r="J410" s="24" t="n">
        <v>0.0338077317198948</v>
      </c>
      <c r="K410" s="32" t="n">
        <v>254899</v>
      </c>
      <c r="L410" s="32" t="n">
        <v>3009642</v>
      </c>
      <c r="M410" s="32" t="n">
        <v>3264541</v>
      </c>
    </row>
    <row r="411" customFormat="false" ht="15" hidden="false" customHeight="false" outlineLevel="0" collapsed="false">
      <c r="A411" s="22" t="s">
        <v>56</v>
      </c>
      <c r="B411" s="32" t="n">
        <v>6983</v>
      </c>
      <c r="C411" s="32" t="n">
        <v>48</v>
      </c>
      <c r="D411" s="32" t="n">
        <v>367.848484848485</v>
      </c>
      <c r="E411" s="32" t="n">
        <v>221.416666666667</v>
      </c>
      <c r="F411" s="32" t="n">
        <v>56</v>
      </c>
      <c r="G411" s="32" t="n">
        <v>171</v>
      </c>
      <c r="H411" s="32" t="n">
        <v>22</v>
      </c>
      <c r="I411" s="32" t="n">
        <v>178.26</v>
      </c>
      <c r="J411" s="24" t="n">
        <v>0.0347834771104768</v>
      </c>
      <c r="K411" s="32" t="n">
        <v>262256</v>
      </c>
      <c r="L411" s="32" t="n">
        <v>3138690</v>
      </c>
      <c r="M411" s="32" t="n">
        <v>3400946</v>
      </c>
    </row>
    <row r="412" customFormat="false" ht="15" hidden="false" customHeight="false" outlineLevel="0" collapsed="false">
      <c r="A412" s="22" t="s">
        <v>57</v>
      </c>
      <c r="B412" s="32" t="n">
        <v>3715</v>
      </c>
      <c r="C412" s="32" t="n">
        <v>54</v>
      </c>
      <c r="D412" s="32" t="n">
        <v>256.976306818757</v>
      </c>
      <c r="E412" s="32" t="n">
        <v>80.9545454545455</v>
      </c>
      <c r="F412" s="32" t="n">
        <v>7</v>
      </c>
      <c r="G412" s="32" t="n">
        <v>46</v>
      </c>
      <c r="H412" s="32" t="n">
        <v>13</v>
      </c>
      <c r="I412" s="32" t="n">
        <v>50.29</v>
      </c>
      <c r="J412" s="24" t="n">
        <v>0.00935743163081579</v>
      </c>
      <c r="K412" s="32" t="n">
        <v>70552</v>
      </c>
      <c r="L412" s="32" t="n">
        <v>1473797</v>
      </c>
      <c r="M412" s="32" t="n">
        <v>1544349</v>
      </c>
    </row>
    <row r="413" customFormat="false" ht="15" hidden="false" customHeight="false" outlineLevel="0" collapsed="false">
      <c r="A413" s="22" t="s">
        <v>58</v>
      </c>
      <c r="B413" s="32" t="n">
        <v>6853</v>
      </c>
      <c r="C413" s="32" t="n">
        <v>25</v>
      </c>
      <c r="D413" s="32" t="n">
        <v>295.374242424242</v>
      </c>
      <c r="E413" s="32" t="n">
        <v>249.578787878788</v>
      </c>
      <c r="F413" s="32" t="n">
        <v>35</v>
      </c>
      <c r="G413" s="32" t="n">
        <v>154</v>
      </c>
      <c r="H413" s="32" t="n">
        <v>39</v>
      </c>
      <c r="I413" s="32" t="n">
        <v>166.87</v>
      </c>
      <c r="J413" s="24" t="n">
        <v>0.10073561824903</v>
      </c>
      <c r="K413" s="32" t="n">
        <v>759512</v>
      </c>
      <c r="L413" s="32" t="n">
        <v>8130103</v>
      </c>
      <c r="M413" s="32" t="n">
        <v>8889615</v>
      </c>
    </row>
    <row r="414" customFormat="false" ht="15" hidden="false" customHeight="false" outlineLevel="0" collapsed="false">
      <c r="A414" s="22" t="s">
        <v>59</v>
      </c>
      <c r="B414" s="32" t="n">
        <v>2966</v>
      </c>
      <c r="C414" s="32" t="n">
        <v>38</v>
      </c>
      <c r="D414" s="32" t="n">
        <v>172.494607087827</v>
      </c>
      <c r="E414" s="32" t="n">
        <v>70.4772727272727</v>
      </c>
      <c r="F414" s="32" t="n">
        <v>0</v>
      </c>
      <c r="G414" s="32" t="n">
        <v>12</v>
      </c>
      <c r="H414" s="32" t="n">
        <v>1</v>
      </c>
      <c r="I414" s="32" t="n">
        <v>12.33</v>
      </c>
      <c r="J414" s="24" t="n">
        <v>0.00750763063142973</v>
      </c>
      <c r="K414" s="32" t="n">
        <v>56605</v>
      </c>
      <c r="L414" s="32" t="n">
        <v>1395714</v>
      </c>
      <c r="M414" s="32" t="n">
        <v>1452319</v>
      </c>
    </row>
    <row r="415" customFormat="false" ht="15" hidden="false" customHeight="false" outlineLevel="0" collapsed="false">
      <c r="A415" s="22" t="s">
        <v>60</v>
      </c>
      <c r="B415" s="32" t="n">
        <v>8874</v>
      </c>
      <c r="C415" s="32" t="n">
        <v>72</v>
      </c>
      <c r="D415" s="32" t="n">
        <v>300.727272727273</v>
      </c>
      <c r="E415" s="32" t="n">
        <v>229.204545454545</v>
      </c>
      <c r="F415" s="32" t="n">
        <v>15</v>
      </c>
      <c r="G415" s="32" t="n">
        <v>73</v>
      </c>
      <c r="H415" s="32" t="n">
        <v>10</v>
      </c>
      <c r="I415" s="32" t="n">
        <v>76.3</v>
      </c>
      <c r="J415" s="24" t="n">
        <v>0.0781712247858681</v>
      </c>
      <c r="K415" s="32" t="n">
        <v>589384</v>
      </c>
      <c r="L415" s="32" t="n">
        <v>5267724</v>
      </c>
      <c r="M415" s="32" t="n">
        <v>5857108</v>
      </c>
    </row>
    <row r="416" customFormat="false" ht="15" hidden="false" customHeight="false" outlineLevel="0" collapsed="false">
      <c r="A416" s="22" t="s">
        <v>61</v>
      </c>
      <c r="B416" s="32" t="n">
        <v>17362</v>
      </c>
      <c r="C416" s="32" t="n">
        <v>185</v>
      </c>
      <c r="D416" s="32" t="n">
        <v>423.4718798151</v>
      </c>
      <c r="E416" s="32" t="n">
        <v>200.062788906009</v>
      </c>
      <c r="F416" s="32" t="n">
        <v>20</v>
      </c>
      <c r="G416" s="32" t="n">
        <v>31</v>
      </c>
      <c r="H416" s="32" t="n">
        <v>2</v>
      </c>
      <c r="I416" s="32" t="n">
        <v>31.66</v>
      </c>
      <c r="J416" s="24" t="n">
        <v>0.00987890387909268</v>
      </c>
      <c r="K416" s="32" t="n">
        <v>74484</v>
      </c>
      <c r="L416" s="32" t="n">
        <v>1864590</v>
      </c>
      <c r="M416" s="32" t="n">
        <v>1939074</v>
      </c>
    </row>
    <row r="417" customFormat="false" ht="15" hidden="false" customHeight="false" outlineLevel="0" collapsed="false">
      <c r="A417" s="22" t="s">
        <v>62</v>
      </c>
      <c r="B417" s="32" t="n">
        <v>5847</v>
      </c>
      <c r="C417" s="32" t="n">
        <v>34</v>
      </c>
      <c r="D417" s="32" t="n">
        <v>292.355265946175</v>
      </c>
      <c r="E417" s="32" t="n">
        <v>165.833333333333</v>
      </c>
      <c r="F417" s="32" t="n">
        <v>6</v>
      </c>
      <c r="G417" s="32" t="n">
        <v>17</v>
      </c>
      <c r="H417" s="32" t="n">
        <v>6</v>
      </c>
      <c r="I417" s="32" t="n">
        <v>18.98</v>
      </c>
      <c r="J417" s="24" t="n">
        <v>0.0100254314592171</v>
      </c>
      <c r="K417" s="32" t="n">
        <v>75588</v>
      </c>
      <c r="L417" s="32" t="n">
        <v>3727913</v>
      </c>
      <c r="M417" s="32" t="n">
        <v>3803501</v>
      </c>
    </row>
    <row r="418" customFormat="false" ht="15" hidden="false" customHeight="false" outlineLevel="0" collapsed="false">
      <c r="A418" s="22" t="s">
        <v>63</v>
      </c>
      <c r="B418" s="32" t="n">
        <v>6581</v>
      </c>
      <c r="C418" s="32" t="n">
        <v>58</v>
      </c>
      <c r="D418" s="32" t="n">
        <v>388.041402562851</v>
      </c>
      <c r="E418" s="32" t="n">
        <v>219.335409099792</v>
      </c>
      <c r="F418" s="32" t="n">
        <v>0</v>
      </c>
      <c r="G418" s="32" t="n">
        <v>6</v>
      </c>
      <c r="H418" s="32" t="n">
        <v>3</v>
      </c>
      <c r="I418" s="32" t="n">
        <v>6.99</v>
      </c>
      <c r="J418" s="24" t="n">
        <v>0.0121239119108902</v>
      </c>
      <c r="K418" s="32" t="n">
        <v>91410</v>
      </c>
      <c r="L418" s="32" t="n">
        <v>1678397</v>
      </c>
      <c r="M418" s="32" t="n">
        <v>1769807</v>
      </c>
    </row>
    <row r="419" customFormat="false" ht="15" hidden="false" customHeight="false" outlineLevel="0" collapsed="false">
      <c r="A419" s="22" t="s">
        <v>64</v>
      </c>
      <c r="B419" s="32" t="n">
        <v>10165</v>
      </c>
      <c r="C419" s="32" t="n">
        <v>63</v>
      </c>
      <c r="D419" s="32" t="n">
        <v>332.727272727273</v>
      </c>
      <c r="E419" s="32" t="n">
        <v>148.909090909091</v>
      </c>
      <c r="F419" s="32" t="n">
        <v>4</v>
      </c>
      <c r="G419" s="32" t="n">
        <v>20</v>
      </c>
      <c r="H419" s="32" t="n">
        <v>0</v>
      </c>
      <c r="I419" s="32" t="n">
        <v>20</v>
      </c>
      <c r="J419" s="24" t="n">
        <v>0.0411588941441098</v>
      </c>
      <c r="K419" s="32" t="n">
        <v>310324</v>
      </c>
      <c r="L419" s="32" t="n">
        <v>2163023</v>
      </c>
      <c r="M419" s="32" t="n">
        <v>2473347</v>
      </c>
    </row>
    <row r="420" customFormat="false" ht="15" hidden="false" customHeight="false" outlineLevel="0" collapsed="false">
      <c r="A420" s="22" t="s">
        <v>65</v>
      </c>
      <c r="B420" s="32" t="n">
        <v>4411</v>
      </c>
      <c r="C420" s="32" t="n">
        <v>32</v>
      </c>
      <c r="D420" s="32" t="n">
        <v>288.307954545455</v>
      </c>
      <c r="E420" s="32" t="n">
        <v>159.215909090909</v>
      </c>
      <c r="F420" s="32" t="n">
        <v>33</v>
      </c>
      <c r="G420" s="32" t="n">
        <v>44</v>
      </c>
      <c r="H420" s="32" t="n">
        <v>1</v>
      </c>
      <c r="I420" s="32" t="n">
        <v>44.33</v>
      </c>
      <c r="J420" s="24" t="n">
        <v>0.0152191474621067</v>
      </c>
      <c r="K420" s="32" t="n">
        <v>114747</v>
      </c>
      <c r="L420" s="32" t="n">
        <v>2006596</v>
      </c>
      <c r="M420" s="32" t="n">
        <v>2121343</v>
      </c>
    </row>
    <row r="421" customFormat="false" ht="15" hidden="false" customHeight="false" outlineLevel="0" collapsed="false">
      <c r="A421" s="22" t="s">
        <v>66</v>
      </c>
      <c r="B421" s="32" t="n">
        <v>5248</v>
      </c>
      <c r="C421" s="32" t="n">
        <v>23</v>
      </c>
      <c r="D421" s="32" t="n">
        <v>248.966666666667</v>
      </c>
      <c r="E421" s="32" t="n">
        <v>158.512121212121</v>
      </c>
      <c r="F421" s="32" t="n">
        <v>7</v>
      </c>
      <c r="G421" s="32" t="n">
        <v>28</v>
      </c>
      <c r="H421" s="32" t="n">
        <v>5</v>
      </c>
      <c r="I421" s="32" t="n">
        <v>29.65</v>
      </c>
      <c r="J421" s="24" t="n">
        <v>0.0176135496845209</v>
      </c>
      <c r="K421" s="32" t="n">
        <v>132800</v>
      </c>
      <c r="L421" s="32" t="n">
        <v>1213971</v>
      </c>
      <c r="M421" s="32" t="n">
        <v>1346771</v>
      </c>
    </row>
    <row r="422" customFormat="false" ht="15" hidden="false" customHeight="false" outlineLevel="0" collapsed="false">
      <c r="A422" s="22" t="s">
        <v>67</v>
      </c>
      <c r="B422" s="32" t="n">
        <v>5110</v>
      </c>
      <c r="C422" s="32" t="n">
        <v>37</v>
      </c>
      <c r="D422" s="32" t="n">
        <v>307.910462842243</v>
      </c>
      <c r="E422" s="32" t="n">
        <v>155.451371933152</v>
      </c>
      <c r="F422" s="32" t="n">
        <v>23</v>
      </c>
      <c r="G422" s="32" t="n">
        <v>39</v>
      </c>
      <c r="H422" s="32" t="n">
        <v>11</v>
      </c>
      <c r="I422" s="32" t="n">
        <v>42.63</v>
      </c>
      <c r="J422" s="24" t="n">
        <v>0.00676717060833666</v>
      </c>
      <c r="K422" s="32" t="n">
        <v>51022</v>
      </c>
      <c r="L422" s="32" t="n">
        <v>748961</v>
      </c>
      <c r="M422" s="32" t="n">
        <v>799983</v>
      </c>
    </row>
    <row r="423" customFormat="false" ht="15" hidden="false" customHeight="false" outlineLevel="0" collapsed="false">
      <c r="A423" s="25" t="s">
        <v>68</v>
      </c>
      <c r="B423" s="33" t="n">
        <v>6206</v>
      </c>
      <c r="C423" s="33" t="n">
        <v>29</v>
      </c>
      <c r="D423" s="33" t="n">
        <v>321.477011494253</v>
      </c>
      <c r="E423" s="33" t="n">
        <v>159.189393939394</v>
      </c>
      <c r="F423" s="33" t="n">
        <v>12</v>
      </c>
      <c r="G423" s="33" t="n">
        <v>47</v>
      </c>
      <c r="H423" s="33" t="n">
        <v>9</v>
      </c>
      <c r="I423" s="33" t="n">
        <v>49.97</v>
      </c>
      <c r="J423" s="27" t="n">
        <v>0.00952129219455883</v>
      </c>
      <c r="K423" s="33" t="n">
        <v>71790</v>
      </c>
      <c r="L423" s="33" t="n">
        <v>912690</v>
      </c>
      <c r="M423" s="33" t="n">
        <v>984480</v>
      </c>
    </row>
    <row r="424" customFormat="false" ht="15" hidden="false" customHeight="false" outlineLevel="0" collapsed="false">
      <c r="A424" s="28" t="s">
        <v>71</v>
      </c>
      <c r="B424" s="34" t="n">
        <v>263783</v>
      </c>
      <c r="C424" s="34" t="n">
        <v>1425</v>
      </c>
      <c r="D424" s="34" t="n">
        <v>13792.1858522733</v>
      </c>
      <c r="E424" s="34" t="n">
        <v>7971.26965909091</v>
      </c>
      <c r="F424" s="34" t="n">
        <v>1856</v>
      </c>
      <c r="G424" s="34" t="n">
        <v>5295</v>
      </c>
      <c r="H424" s="34" t="n">
        <v>541</v>
      </c>
      <c r="I424" s="34" t="n">
        <v>5473.53</v>
      </c>
      <c r="J424" s="34" t="n">
        <v>1</v>
      </c>
      <c r="K424" s="34" t="n">
        <v>7539659</v>
      </c>
      <c r="L424" s="34" t="n">
        <v>143253508</v>
      </c>
      <c r="M424" s="34" t="n">
        <v>150793167</v>
      </c>
    </row>
    <row r="425" customFormat="false" ht="15" hidden="false" customHeight="false" outlineLevel="0" collapsed="false">
      <c r="A425" s="30" t="s">
        <v>72</v>
      </c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</row>
    <row r="426" customFormat="false" ht="15" hidden="false" customHeight="false" outlineLevel="0" collapsed="false">
      <c r="A426" s="30" t="s">
        <v>187</v>
      </c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</row>
    <row r="427" customFormat="false" ht="15" hidden="false" customHeight="false" outlineLevel="0" collapsed="false">
      <c r="A427" s="10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</row>
    <row r="428" customFormat="false" ht="15" hidden="false" customHeight="false" outlineLevel="0" collapsed="false">
      <c r="A428" s="10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</row>
    <row r="429" customFormat="false" ht="15" hidden="false" customHeight="false" outlineLevel="0" collapsed="false">
      <c r="A429" s="10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</row>
    <row r="430" customFormat="false" ht="15" hidden="false" customHeight="false" outlineLevel="0" collapsed="false">
      <c r="A430" s="14" t="str">
        <f aca="false">"Tabla " &amp; TEXT((ROW()+25) / 35, "0")</f>
        <v>Tabla 13</v>
      </c>
      <c r="B430" s="14"/>
      <c r="C430" s="14"/>
      <c r="D430" s="14"/>
      <c r="E430" s="14"/>
      <c r="F430" s="14"/>
      <c r="G430" s="14"/>
      <c r="H430" s="14"/>
      <c r="I430" s="14"/>
      <c r="J430" s="14"/>
      <c r="K430" s="15"/>
      <c r="L430" s="15"/>
      <c r="M430" s="15"/>
    </row>
    <row r="431" customFormat="false" ht="15" hidden="false" customHeight="false" outlineLevel="0" collapsed="false">
      <c r="A431" s="15" t="s">
        <v>188</v>
      </c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</row>
    <row r="432" customFormat="false" ht="12.8" hidden="false" customHeight="true" outlineLevel="0" collapsed="false">
      <c r="A432" s="16" t="s">
        <v>30</v>
      </c>
      <c r="B432" s="17" t="s">
        <v>31</v>
      </c>
      <c r="C432" s="17"/>
      <c r="D432" s="17"/>
      <c r="E432" s="17"/>
      <c r="F432" s="17"/>
      <c r="G432" s="17"/>
      <c r="H432" s="17"/>
      <c r="I432" s="17"/>
      <c r="J432" s="16" t="s">
        <v>32</v>
      </c>
      <c r="K432" s="16" t="s">
        <v>33</v>
      </c>
      <c r="L432" s="16" t="s">
        <v>34</v>
      </c>
      <c r="M432" s="16" t="s">
        <v>35</v>
      </c>
    </row>
    <row r="433" customFormat="false" ht="28.3" hidden="false" customHeight="false" outlineLevel="0" collapsed="false">
      <c r="A433" s="16"/>
      <c r="B433" s="18" t="s">
        <v>189</v>
      </c>
      <c r="C433" s="18" t="s">
        <v>190</v>
      </c>
      <c r="D433" s="18" t="s">
        <v>191</v>
      </c>
      <c r="E433" s="18" t="s">
        <v>192</v>
      </c>
      <c r="F433" s="18" t="s">
        <v>193</v>
      </c>
      <c r="G433" s="18" t="s">
        <v>194</v>
      </c>
      <c r="H433" s="18" t="s">
        <v>195</v>
      </c>
      <c r="I433" s="16" t="s">
        <v>43</v>
      </c>
      <c r="J433" s="16"/>
      <c r="K433" s="16"/>
      <c r="L433" s="16"/>
      <c r="M433" s="16"/>
    </row>
    <row r="434" customFormat="false" ht="15" hidden="false" customHeight="false" outlineLevel="0" collapsed="false">
      <c r="A434" s="19" t="s">
        <v>44</v>
      </c>
      <c r="B434" s="31" t="n">
        <v>24465</v>
      </c>
      <c r="C434" s="31" t="n">
        <v>65</v>
      </c>
      <c r="D434" s="31" t="n">
        <v>1752.68333333333</v>
      </c>
      <c r="E434" s="31" t="n">
        <v>965.425757575758</v>
      </c>
      <c r="F434" s="31" t="n">
        <v>485</v>
      </c>
      <c r="G434" s="31" t="n">
        <v>1329</v>
      </c>
      <c r="H434" s="31" t="n">
        <v>209</v>
      </c>
      <c r="I434" s="31" t="n">
        <v>1397.97</v>
      </c>
      <c r="J434" s="21" t="n">
        <v>0.155779256644331</v>
      </c>
      <c r="K434" s="31" t="n">
        <v>1123945</v>
      </c>
      <c r="L434" s="31" t="n">
        <v>28039367</v>
      </c>
      <c r="M434" s="31" t="n">
        <v>29163312</v>
      </c>
    </row>
    <row r="435" customFormat="false" ht="15" hidden="false" customHeight="false" outlineLevel="0" collapsed="false">
      <c r="A435" s="22" t="s">
        <v>45</v>
      </c>
      <c r="B435" s="32" t="n">
        <v>18406</v>
      </c>
      <c r="C435" s="32" t="n">
        <v>41</v>
      </c>
      <c r="D435" s="32" t="n">
        <v>1654.90909090909</v>
      </c>
      <c r="E435" s="32" t="n">
        <v>974.875</v>
      </c>
      <c r="F435" s="32" t="n">
        <v>381</v>
      </c>
      <c r="G435" s="32" t="n">
        <v>1030</v>
      </c>
      <c r="H435" s="32" t="n">
        <v>215</v>
      </c>
      <c r="I435" s="32" t="n">
        <v>1100.95</v>
      </c>
      <c r="J435" s="24" t="n">
        <v>0.119055410371609</v>
      </c>
      <c r="K435" s="32" t="n">
        <v>858983</v>
      </c>
      <c r="L435" s="32" t="n">
        <v>17532740</v>
      </c>
      <c r="M435" s="32" t="n">
        <v>18391723</v>
      </c>
    </row>
    <row r="436" customFormat="false" ht="15" hidden="false" customHeight="false" outlineLevel="0" collapsed="false">
      <c r="A436" s="22" t="s">
        <v>46</v>
      </c>
      <c r="B436" s="32" t="n">
        <v>21029</v>
      </c>
      <c r="C436" s="32" t="n">
        <v>97</v>
      </c>
      <c r="D436" s="32" t="n">
        <v>1255.3678030303</v>
      </c>
      <c r="E436" s="32" t="n">
        <v>839.39053030303</v>
      </c>
      <c r="F436" s="32" t="n">
        <v>222</v>
      </c>
      <c r="G436" s="32" t="n">
        <v>555</v>
      </c>
      <c r="H436" s="32" t="n">
        <v>129</v>
      </c>
      <c r="I436" s="32" t="n">
        <v>597.57</v>
      </c>
      <c r="J436" s="24" t="n">
        <v>0.0764342545410697</v>
      </c>
      <c r="K436" s="32" t="n">
        <v>551472</v>
      </c>
      <c r="L436" s="32" t="n">
        <v>10256228</v>
      </c>
      <c r="M436" s="32" t="n">
        <v>10807700</v>
      </c>
    </row>
    <row r="437" customFormat="false" ht="15" hidden="false" customHeight="false" outlineLevel="0" collapsed="false">
      <c r="A437" s="22" t="s">
        <v>47</v>
      </c>
      <c r="B437" s="32" t="n">
        <v>12917</v>
      </c>
      <c r="C437" s="32" t="n">
        <v>54</v>
      </c>
      <c r="D437" s="32" t="n">
        <v>540.736742424242</v>
      </c>
      <c r="E437" s="32" t="n">
        <v>347.736742424242</v>
      </c>
      <c r="F437" s="32" t="n">
        <v>96</v>
      </c>
      <c r="G437" s="32" t="n">
        <v>124</v>
      </c>
      <c r="H437" s="32" t="n">
        <v>56</v>
      </c>
      <c r="I437" s="32" t="n">
        <v>142.48</v>
      </c>
      <c r="J437" s="24" t="n">
        <v>0.0565733677893994</v>
      </c>
      <c r="K437" s="32" t="n">
        <v>408176</v>
      </c>
      <c r="L437" s="32" t="n">
        <v>7762574</v>
      </c>
      <c r="M437" s="32" t="n">
        <v>8170750</v>
      </c>
    </row>
    <row r="438" customFormat="false" ht="15" hidden="false" customHeight="false" outlineLevel="0" collapsed="false">
      <c r="A438" s="22" t="s">
        <v>48</v>
      </c>
      <c r="B438" s="32" t="n">
        <v>10387</v>
      </c>
      <c r="C438" s="32" t="n">
        <v>63</v>
      </c>
      <c r="D438" s="32" t="n">
        <v>436.850378787879</v>
      </c>
      <c r="E438" s="32" t="n">
        <v>230.787878787879</v>
      </c>
      <c r="F438" s="32" t="n">
        <v>75</v>
      </c>
      <c r="G438" s="32" t="n">
        <v>155</v>
      </c>
      <c r="H438" s="32" t="n">
        <v>4</v>
      </c>
      <c r="I438" s="32" t="n">
        <v>156.32</v>
      </c>
      <c r="J438" s="24" t="n">
        <v>0.0516145217211124</v>
      </c>
      <c r="K438" s="32" t="n">
        <v>372398</v>
      </c>
      <c r="L438" s="32" t="n">
        <v>7048826</v>
      </c>
      <c r="M438" s="32" t="n">
        <v>7421224</v>
      </c>
    </row>
    <row r="439" customFormat="false" ht="15" hidden="false" customHeight="false" outlineLevel="0" collapsed="false">
      <c r="A439" s="22" t="s">
        <v>49</v>
      </c>
      <c r="B439" s="32" t="n">
        <v>17596</v>
      </c>
      <c r="C439" s="32" t="n">
        <v>98</v>
      </c>
      <c r="D439" s="32" t="n">
        <v>893.031611570248</v>
      </c>
      <c r="E439" s="32" t="n">
        <v>514.564566115702</v>
      </c>
      <c r="F439" s="32" t="n">
        <v>147</v>
      </c>
      <c r="G439" s="32" t="n">
        <v>256</v>
      </c>
      <c r="H439" s="32" t="n">
        <v>42</v>
      </c>
      <c r="I439" s="32" t="n">
        <v>269.86</v>
      </c>
      <c r="J439" s="24" t="n">
        <v>0.0422675861418977</v>
      </c>
      <c r="K439" s="32" t="n">
        <v>304960</v>
      </c>
      <c r="L439" s="32" t="n">
        <v>9078855</v>
      </c>
      <c r="M439" s="32" t="n">
        <v>9383815</v>
      </c>
    </row>
    <row r="440" customFormat="false" ht="15" hidden="false" customHeight="false" outlineLevel="0" collapsed="false">
      <c r="A440" s="22" t="s">
        <v>50</v>
      </c>
      <c r="B440" s="32" t="n">
        <v>10809</v>
      </c>
      <c r="C440" s="32" t="n">
        <v>58</v>
      </c>
      <c r="D440" s="32" t="n">
        <v>859.281818181818</v>
      </c>
      <c r="E440" s="32" t="n">
        <v>385.690909090909</v>
      </c>
      <c r="F440" s="32" t="n">
        <v>112</v>
      </c>
      <c r="G440" s="32" t="n">
        <v>234</v>
      </c>
      <c r="H440" s="32" t="n">
        <v>55</v>
      </c>
      <c r="I440" s="32" t="n">
        <v>252.15</v>
      </c>
      <c r="J440" s="24" t="n">
        <v>0.0244216723943293</v>
      </c>
      <c r="K440" s="32" t="n">
        <v>176202</v>
      </c>
      <c r="L440" s="32" t="n">
        <v>6952576</v>
      </c>
      <c r="M440" s="32" t="n">
        <v>7128778</v>
      </c>
    </row>
    <row r="441" customFormat="false" ht="15" hidden="false" customHeight="false" outlineLevel="0" collapsed="false">
      <c r="A441" s="22" t="s">
        <v>51</v>
      </c>
      <c r="B441" s="32" t="n">
        <v>9395</v>
      </c>
      <c r="C441" s="32" t="n">
        <v>41</v>
      </c>
      <c r="D441" s="32" t="n">
        <v>441.895454545455</v>
      </c>
      <c r="E441" s="32" t="n">
        <v>267.088636363636</v>
      </c>
      <c r="F441" s="32" t="n">
        <v>46</v>
      </c>
      <c r="G441" s="32" t="n">
        <v>147</v>
      </c>
      <c r="H441" s="32" t="n">
        <v>29</v>
      </c>
      <c r="I441" s="32" t="n">
        <v>156.57</v>
      </c>
      <c r="J441" s="24" t="n">
        <v>0.0400786696022237</v>
      </c>
      <c r="K441" s="32" t="n">
        <v>289167</v>
      </c>
      <c r="L441" s="32" t="n">
        <v>6726880</v>
      </c>
      <c r="M441" s="32" t="n">
        <v>7016047</v>
      </c>
    </row>
    <row r="442" customFormat="false" ht="15" hidden="false" customHeight="false" outlineLevel="0" collapsed="false">
      <c r="A442" s="22" t="s">
        <v>52</v>
      </c>
      <c r="B442" s="32" t="n">
        <v>15105</v>
      </c>
      <c r="C442" s="32" t="n">
        <v>75</v>
      </c>
      <c r="D442" s="32" t="n">
        <v>654.625</v>
      </c>
      <c r="E442" s="32" t="n">
        <v>245.878787878788</v>
      </c>
      <c r="F442" s="32" t="n">
        <v>42</v>
      </c>
      <c r="G442" s="32" t="n">
        <v>120</v>
      </c>
      <c r="H442" s="32" t="n">
        <v>25</v>
      </c>
      <c r="I442" s="32" t="n">
        <v>128.25</v>
      </c>
      <c r="J442" s="24" t="n">
        <v>0.0165725916270096</v>
      </c>
      <c r="K442" s="32" t="n">
        <v>119571</v>
      </c>
      <c r="L442" s="32" t="n">
        <v>2881085</v>
      </c>
      <c r="M442" s="32" t="n">
        <v>3000656</v>
      </c>
    </row>
    <row r="443" customFormat="false" ht="15" hidden="false" customHeight="false" outlineLevel="0" collapsed="false">
      <c r="A443" s="22" t="s">
        <v>53</v>
      </c>
      <c r="B443" s="32" t="n">
        <v>6017</v>
      </c>
      <c r="C443" s="32" t="n">
        <v>44</v>
      </c>
      <c r="D443" s="32" t="n">
        <v>339.5425</v>
      </c>
      <c r="E443" s="32" t="n">
        <v>163.281818181818</v>
      </c>
      <c r="F443" s="32" t="n">
        <v>21</v>
      </c>
      <c r="G443" s="32" t="n">
        <v>74</v>
      </c>
      <c r="H443" s="32" t="n">
        <v>6</v>
      </c>
      <c r="I443" s="32" t="n">
        <v>75.98</v>
      </c>
      <c r="J443" s="24" t="n">
        <v>0.013737935699104</v>
      </c>
      <c r="K443" s="32" t="n">
        <v>99119</v>
      </c>
      <c r="L443" s="32" t="n">
        <v>2784377</v>
      </c>
      <c r="M443" s="32" t="n">
        <v>2883496</v>
      </c>
    </row>
    <row r="444" customFormat="false" ht="15" hidden="false" customHeight="false" outlineLevel="0" collapsed="false">
      <c r="A444" s="22" t="s">
        <v>54</v>
      </c>
      <c r="B444" s="32" t="n">
        <v>7317</v>
      </c>
      <c r="C444" s="32" t="n">
        <v>38</v>
      </c>
      <c r="D444" s="32" t="n">
        <v>308.863636363636</v>
      </c>
      <c r="E444" s="32" t="n">
        <v>154.363636363636</v>
      </c>
      <c r="F444" s="32" t="n">
        <v>17</v>
      </c>
      <c r="G444" s="32" t="n">
        <v>34</v>
      </c>
      <c r="H444" s="32" t="n">
        <v>6</v>
      </c>
      <c r="I444" s="32" t="n">
        <v>35.98</v>
      </c>
      <c r="J444" s="24" t="n">
        <v>0.0167932435063968</v>
      </c>
      <c r="K444" s="32" t="n">
        <v>121163</v>
      </c>
      <c r="L444" s="32" t="n">
        <v>2871129</v>
      </c>
      <c r="M444" s="32" t="n">
        <v>2992292</v>
      </c>
    </row>
    <row r="445" customFormat="false" ht="15" hidden="false" customHeight="false" outlineLevel="0" collapsed="false">
      <c r="A445" s="22" t="s">
        <v>55</v>
      </c>
      <c r="B445" s="32" t="n">
        <v>9430</v>
      </c>
      <c r="C445" s="32" t="n">
        <v>41</v>
      </c>
      <c r="D445" s="32" t="n">
        <v>423.859848484848</v>
      </c>
      <c r="E445" s="32" t="n">
        <v>282.450757575758</v>
      </c>
      <c r="F445" s="32" t="n">
        <v>28</v>
      </c>
      <c r="G445" s="32" t="n">
        <v>75</v>
      </c>
      <c r="H445" s="32" t="n">
        <v>16</v>
      </c>
      <c r="I445" s="32" t="n">
        <v>80.28</v>
      </c>
      <c r="J445" s="24" t="n">
        <v>0.0338076932938876</v>
      </c>
      <c r="K445" s="32" t="n">
        <v>243922</v>
      </c>
      <c r="L445" s="32" t="n">
        <v>2880040</v>
      </c>
      <c r="M445" s="32" t="n">
        <v>3123962</v>
      </c>
    </row>
    <row r="446" customFormat="false" ht="15" hidden="false" customHeight="false" outlineLevel="0" collapsed="false">
      <c r="A446" s="22" t="s">
        <v>56</v>
      </c>
      <c r="B446" s="32" t="n">
        <v>6837</v>
      </c>
      <c r="C446" s="32" t="n">
        <v>47</v>
      </c>
      <c r="D446" s="32" t="n">
        <v>441.489393939394</v>
      </c>
      <c r="E446" s="32" t="n">
        <v>258.825757575758</v>
      </c>
      <c r="F446" s="32" t="n">
        <v>58</v>
      </c>
      <c r="G446" s="32" t="n">
        <v>116</v>
      </c>
      <c r="H446" s="32" t="n">
        <v>77</v>
      </c>
      <c r="I446" s="32" t="n">
        <v>141.41</v>
      </c>
      <c r="J446" s="24" t="n">
        <v>0.0347834402982127</v>
      </c>
      <c r="K446" s="32" t="n">
        <v>250962</v>
      </c>
      <c r="L446" s="32" t="n">
        <v>3003531</v>
      </c>
      <c r="M446" s="32" t="n">
        <v>3254493</v>
      </c>
    </row>
    <row r="447" customFormat="false" ht="15" hidden="false" customHeight="false" outlineLevel="0" collapsed="false">
      <c r="A447" s="22" t="s">
        <v>57</v>
      </c>
      <c r="B447" s="32" t="n">
        <v>3363</v>
      </c>
      <c r="C447" s="32" t="n">
        <v>57</v>
      </c>
      <c r="D447" s="32" t="n">
        <v>199.837954545455</v>
      </c>
      <c r="E447" s="32" t="n">
        <v>77.8556818181818</v>
      </c>
      <c r="F447" s="32" t="n">
        <v>11</v>
      </c>
      <c r="G447" s="32" t="n">
        <v>32</v>
      </c>
      <c r="H447" s="32" t="n">
        <v>18</v>
      </c>
      <c r="I447" s="32" t="n">
        <v>37.94</v>
      </c>
      <c r="J447" s="24" t="n">
        <v>0.0093574692116477</v>
      </c>
      <c r="K447" s="32" t="n">
        <v>67514</v>
      </c>
      <c r="L447" s="32" t="n">
        <v>1410332</v>
      </c>
      <c r="M447" s="32" t="n">
        <v>1477846</v>
      </c>
    </row>
    <row r="448" customFormat="false" ht="15" hidden="false" customHeight="false" outlineLevel="0" collapsed="false">
      <c r="A448" s="22" t="s">
        <v>58</v>
      </c>
      <c r="B448" s="32" t="n">
        <v>6558</v>
      </c>
      <c r="C448" s="32" t="n">
        <v>24</v>
      </c>
      <c r="D448" s="32" t="n">
        <v>307.869318181818</v>
      </c>
      <c r="E448" s="32" t="n">
        <v>268.551136363636</v>
      </c>
      <c r="F448" s="32" t="n">
        <v>46</v>
      </c>
      <c r="G448" s="32" t="n">
        <v>103</v>
      </c>
      <c r="H448" s="32" t="n">
        <v>45</v>
      </c>
      <c r="I448" s="32" t="n">
        <v>117.85</v>
      </c>
      <c r="J448" s="24" t="n">
        <v>0.100735621764979</v>
      </c>
      <c r="K448" s="32" t="n">
        <v>726806</v>
      </c>
      <c r="L448" s="32" t="n">
        <v>7780003</v>
      </c>
      <c r="M448" s="32" t="n">
        <v>8506809</v>
      </c>
    </row>
    <row r="449" customFormat="false" ht="15" hidden="false" customHeight="false" outlineLevel="0" collapsed="false">
      <c r="A449" s="22" t="s">
        <v>59</v>
      </c>
      <c r="B449" s="32" t="n">
        <v>3087</v>
      </c>
      <c r="C449" s="32" t="n">
        <v>37</v>
      </c>
      <c r="D449" s="32" t="n">
        <v>142.795454545455</v>
      </c>
      <c r="E449" s="32" t="n">
        <v>52.6363636363636</v>
      </c>
      <c r="F449" s="32" t="n">
        <v>1</v>
      </c>
      <c r="G449" s="32" t="n">
        <v>5</v>
      </c>
      <c r="H449" s="32" t="n">
        <v>1</v>
      </c>
      <c r="I449" s="32" t="n">
        <v>5.33</v>
      </c>
      <c r="J449" s="24" t="n">
        <v>0.00750756931580592</v>
      </c>
      <c r="K449" s="32" t="n">
        <v>54167</v>
      </c>
      <c r="L449" s="32" t="n">
        <v>1335611</v>
      </c>
      <c r="M449" s="32" t="n">
        <v>1389778</v>
      </c>
    </row>
    <row r="450" customFormat="false" ht="15" hidden="false" customHeight="false" outlineLevel="0" collapsed="false">
      <c r="A450" s="22" t="s">
        <v>60</v>
      </c>
      <c r="B450" s="32" t="n">
        <v>8052</v>
      </c>
      <c r="C450" s="32" t="n">
        <v>65</v>
      </c>
      <c r="D450" s="32" t="n">
        <v>265.659090909091</v>
      </c>
      <c r="E450" s="32" t="n">
        <v>203.977272727273</v>
      </c>
      <c r="F450" s="32" t="n">
        <v>17</v>
      </c>
      <c r="G450" s="32" t="n">
        <v>63</v>
      </c>
      <c r="H450" s="32" t="n">
        <v>48</v>
      </c>
      <c r="I450" s="32" t="n">
        <v>78.84</v>
      </c>
      <c r="J450" s="24" t="n">
        <v>0.0781711950891097</v>
      </c>
      <c r="K450" s="32" t="n">
        <v>564004</v>
      </c>
      <c r="L450" s="32" t="n">
        <v>5040885</v>
      </c>
      <c r="M450" s="32" t="n">
        <v>5604889</v>
      </c>
    </row>
    <row r="451" customFormat="false" ht="15" hidden="false" customHeight="false" outlineLevel="0" collapsed="false">
      <c r="A451" s="22" t="s">
        <v>61</v>
      </c>
      <c r="B451" s="32" t="n">
        <v>5959</v>
      </c>
      <c r="C451" s="32" t="n">
        <v>65</v>
      </c>
      <c r="D451" s="32" t="n">
        <v>349.443181818182</v>
      </c>
      <c r="E451" s="32" t="n">
        <v>179.261363636364</v>
      </c>
      <c r="F451" s="32" t="n">
        <v>24</v>
      </c>
      <c r="G451" s="32" t="n">
        <v>23</v>
      </c>
      <c r="H451" s="32" t="n">
        <v>8</v>
      </c>
      <c r="I451" s="32" t="n">
        <v>25.64</v>
      </c>
      <c r="J451" s="24" t="n">
        <v>0.00987888401708389</v>
      </c>
      <c r="K451" s="32" t="n">
        <v>71276</v>
      </c>
      <c r="L451" s="32" t="n">
        <v>1784297</v>
      </c>
      <c r="M451" s="32" t="n">
        <v>1855573</v>
      </c>
    </row>
    <row r="452" customFormat="false" ht="15" hidden="false" customHeight="false" outlineLevel="0" collapsed="false">
      <c r="A452" s="22" t="s">
        <v>62</v>
      </c>
      <c r="B452" s="32" t="n">
        <v>5549</v>
      </c>
      <c r="C452" s="32" t="n">
        <v>34</v>
      </c>
      <c r="D452" s="32" t="n">
        <v>282.477272727273</v>
      </c>
      <c r="E452" s="32" t="n">
        <v>150.681818181818</v>
      </c>
      <c r="F452" s="32" t="n">
        <v>5</v>
      </c>
      <c r="G452" s="32" t="n">
        <v>11</v>
      </c>
      <c r="H452" s="32" t="n">
        <v>1</v>
      </c>
      <c r="I452" s="32" t="n">
        <v>11.33</v>
      </c>
      <c r="J452" s="24" t="n">
        <v>0.0100253846681594</v>
      </c>
      <c r="K452" s="32" t="n">
        <v>72333</v>
      </c>
      <c r="L452" s="32" t="n">
        <v>3567381</v>
      </c>
      <c r="M452" s="32" t="n">
        <v>3639714</v>
      </c>
    </row>
    <row r="453" customFormat="false" ht="15" hidden="false" customHeight="false" outlineLevel="0" collapsed="false">
      <c r="A453" s="22" t="s">
        <v>63</v>
      </c>
      <c r="B453" s="32" t="n">
        <v>7148</v>
      </c>
      <c r="C453" s="32" t="n">
        <v>61</v>
      </c>
      <c r="D453" s="32" t="n">
        <v>310.349777183601</v>
      </c>
      <c r="E453" s="32" t="n">
        <v>156.75924688057</v>
      </c>
      <c r="F453" s="32" t="n">
        <v>1</v>
      </c>
      <c r="G453" s="32" t="n">
        <v>3</v>
      </c>
      <c r="H453" s="32" t="n">
        <v>0</v>
      </c>
      <c r="I453" s="32" t="n">
        <v>3</v>
      </c>
      <c r="J453" s="24" t="n">
        <v>0.012123933729592</v>
      </c>
      <c r="K453" s="32" t="n">
        <v>87474</v>
      </c>
      <c r="L453" s="32" t="n">
        <v>1606122</v>
      </c>
      <c r="M453" s="32" t="n">
        <v>1693596</v>
      </c>
    </row>
    <row r="454" customFormat="false" ht="15" hidden="false" customHeight="false" outlineLevel="0" collapsed="false">
      <c r="A454" s="22" t="s">
        <v>64</v>
      </c>
      <c r="B454" s="32" t="n">
        <v>15919</v>
      </c>
      <c r="C454" s="32" t="n">
        <v>73</v>
      </c>
      <c r="D454" s="32" t="n">
        <v>456.492130529898</v>
      </c>
      <c r="E454" s="32" t="n">
        <v>180.956903257171</v>
      </c>
      <c r="F454" s="32" t="n">
        <v>3</v>
      </c>
      <c r="G454" s="32" t="n">
        <v>18</v>
      </c>
      <c r="H454" s="32" t="n">
        <v>3</v>
      </c>
      <c r="I454" s="32" t="n">
        <v>18.99</v>
      </c>
      <c r="J454" s="24" t="n">
        <v>0.0411589213283188</v>
      </c>
      <c r="K454" s="32" t="n">
        <v>296961</v>
      </c>
      <c r="L454" s="32" t="n">
        <v>2069879</v>
      </c>
      <c r="M454" s="32" t="n">
        <v>2366840</v>
      </c>
    </row>
    <row r="455" customFormat="false" ht="15" hidden="false" customHeight="false" outlineLevel="0" collapsed="false">
      <c r="A455" s="22" t="s">
        <v>65</v>
      </c>
      <c r="B455" s="32" t="n">
        <v>4588</v>
      </c>
      <c r="C455" s="32" t="n">
        <v>31</v>
      </c>
      <c r="D455" s="32" t="n">
        <v>342.522727272727</v>
      </c>
      <c r="E455" s="32" t="n">
        <v>194.795454545455</v>
      </c>
      <c r="F455" s="32" t="n">
        <v>32</v>
      </c>
      <c r="G455" s="32" t="n">
        <v>35</v>
      </c>
      <c r="H455" s="32" t="n">
        <v>-8</v>
      </c>
      <c r="I455" s="32" t="n">
        <v>32.36</v>
      </c>
      <c r="J455" s="24" t="n">
        <v>0.0152191584597889</v>
      </c>
      <c r="K455" s="32" t="n">
        <v>109806</v>
      </c>
      <c r="L455" s="32" t="n">
        <v>1920187</v>
      </c>
      <c r="M455" s="32" t="n">
        <v>2029993</v>
      </c>
    </row>
    <row r="456" customFormat="false" ht="15" hidden="false" customHeight="false" outlineLevel="0" collapsed="false">
      <c r="A456" s="22" t="s">
        <v>66</v>
      </c>
      <c r="B456" s="32" t="n">
        <v>4942</v>
      </c>
      <c r="C456" s="32" t="n">
        <v>23</v>
      </c>
      <c r="D456" s="32" t="n">
        <v>243.068181818182</v>
      </c>
      <c r="E456" s="32" t="n">
        <v>147.409090909091</v>
      </c>
      <c r="F456" s="32" t="n">
        <v>6</v>
      </c>
      <c r="G456" s="32" t="n">
        <v>11</v>
      </c>
      <c r="H456" s="32" t="n">
        <v>13</v>
      </c>
      <c r="I456" s="32" t="n">
        <v>15.29</v>
      </c>
      <c r="J456" s="24" t="n">
        <v>0.0176136194323342</v>
      </c>
      <c r="K456" s="32" t="n">
        <v>127082</v>
      </c>
      <c r="L456" s="32" t="n">
        <v>1161695</v>
      </c>
      <c r="M456" s="32" t="n">
        <v>1288777</v>
      </c>
    </row>
    <row r="457" customFormat="false" ht="15" hidden="false" customHeight="false" outlineLevel="0" collapsed="false">
      <c r="A457" s="22" t="s">
        <v>67</v>
      </c>
      <c r="B457" s="32" t="n">
        <v>4940</v>
      </c>
      <c r="C457" s="32" t="n">
        <v>35</v>
      </c>
      <c r="D457" s="32" t="n">
        <v>313.511363636364</v>
      </c>
      <c r="E457" s="32" t="n">
        <v>142.002272727273</v>
      </c>
      <c r="F457" s="32" t="n">
        <v>17</v>
      </c>
      <c r="G457" s="32" t="n">
        <v>23</v>
      </c>
      <c r="H457" s="32" t="n">
        <v>17</v>
      </c>
      <c r="I457" s="32" t="n">
        <v>28.61</v>
      </c>
      <c r="J457" s="24" t="n">
        <v>0.00676730443653036</v>
      </c>
      <c r="K457" s="32" t="n">
        <v>48826</v>
      </c>
      <c r="L457" s="32" t="n">
        <v>716709</v>
      </c>
      <c r="M457" s="32" t="n">
        <v>765535</v>
      </c>
    </row>
    <row r="458" customFormat="false" ht="15" hidden="false" customHeight="false" outlineLevel="0" collapsed="false">
      <c r="A458" s="25" t="s">
        <v>68</v>
      </c>
      <c r="B458" s="33" t="n">
        <v>5735</v>
      </c>
      <c r="C458" s="33" t="n">
        <v>30</v>
      </c>
      <c r="D458" s="33" t="n">
        <v>305.530303030303</v>
      </c>
      <c r="E458" s="33" t="n">
        <v>141.689393939394</v>
      </c>
      <c r="F458" s="33" t="n">
        <v>18</v>
      </c>
      <c r="G458" s="33" t="n">
        <v>32</v>
      </c>
      <c r="H458" s="33" t="n">
        <v>8</v>
      </c>
      <c r="I458" s="33" t="n">
        <v>34.64</v>
      </c>
      <c r="J458" s="27" t="n">
        <v>0.00952129491606705</v>
      </c>
      <c r="K458" s="33" t="n">
        <v>68696</v>
      </c>
      <c r="L458" s="33" t="n">
        <v>873388</v>
      </c>
      <c r="M458" s="33" t="n">
        <v>942084</v>
      </c>
    </row>
    <row r="459" customFormat="false" ht="15" hidden="false" customHeight="false" outlineLevel="0" collapsed="false">
      <c r="A459" s="28" t="s">
        <v>71</v>
      </c>
      <c r="B459" s="34" t="n">
        <v>245550</v>
      </c>
      <c r="C459" s="34" t="n">
        <v>1297</v>
      </c>
      <c r="D459" s="34" t="n">
        <v>13522.6933677686</v>
      </c>
      <c r="E459" s="34" t="n">
        <v>7526.93677685951</v>
      </c>
      <c r="F459" s="34" t="n">
        <v>1911</v>
      </c>
      <c r="G459" s="34" t="n">
        <v>4608</v>
      </c>
      <c r="H459" s="34" t="n">
        <v>1023</v>
      </c>
      <c r="I459" s="34" t="n">
        <v>4945.59</v>
      </c>
      <c r="J459" s="34" t="n">
        <v>1</v>
      </c>
      <c r="K459" s="34" t="n">
        <v>7214985</v>
      </c>
      <c r="L459" s="34" t="n">
        <v>137084697</v>
      </c>
      <c r="M459" s="34" t="n">
        <v>144299682</v>
      </c>
    </row>
    <row r="460" customFormat="false" ht="15" hidden="false" customHeight="false" outlineLevel="0" collapsed="false">
      <c r="A460" s="30" t="s">
        <v>72</v>
      </c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</row>
    <row r="461" customFormat="false" ht="15" hidden="false" customHeight="false" outlineLevel="0" collapsed="false">
      <c r="A461" s="30" t="s">
        <v>187</v>
      </c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</row>
    <row r="462" customFormat="false" ht="15" hidden="false" customHeight="false" outlineLevel="0" collapsed="false">
      <c r="A462" s="40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</row>
    <row r="463" customFormat="false" ht="15" hidden="false" customHeight="false" outlineLevel="0" collapsed="false">
      <c r="A463" s="40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</row>
    <row r="464" customFormat="false" ht="15" hidden="false" customHeight="false" outlineLevel="0" collapsed="false">
      <c r="A464" s="40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</row>
    <row r="465" customFormat="false" ht="15" hidden="false" customHeight="false" outlineLevel="0" collapsed="false">
      <c r="A465" s="14" t="str">
        <f aca="false">"Tabla " &amp; TEXT((ROW()+25) / 35, "0")</f>
        <v>Tabla 14</v>
      </c>
      <c r="B465" s="14"/>
      <c r="C465" s="14"/>
      <c r="D465" s="14"/>
      <c r="E465" s="14"/>
      <c r="F465" s="14"/>
      <c r="G465" s="14"/>
      <c r="H465" s="14"/>
      <c r="I465" s="14"/>
      <c r="J465" s="14"/>
      <c r="K465" s="15"/>
      <c r="L465" s="15"/>
      <c r="M465" s="15"/>
    </row>
    <row r="466" customFormat="false" ht="15" hidden="false" customHeight="false" outlineLevel="0" collapsed="false">
      <c r="A466" s="15" t="s">
        <v>196</v>
      </c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</row>
    <row r="467" customFormat="false" ht="12.8" hidden="false" customHeight="true" outlineLevel="0" collapsed="false">
      <c r="A467" s="16" t="s">
        <v>30</v>
      </c>
      <c r="B467" s="17" t="s">
        <v>31</v>
      </c>
      <c r="C467" s="17"/>
      <c r="D467" s="17"/>
      <c r="E467" s="17"/>
      <c r="F467" s="17"/>
      <c r="G467" s="17"/>
      <c r="H467" s="17"/>
      <c r="I467" s="17"/>
      <c r="J467" s="16" t="s">
        <v>32</v>
      </c>
      <c r="K467" s="16" t="s">
        <v>33</v>
      </c>
      <c r="L467" s="16" t="s">
        <v>34</v>
      </c>
      <c r="M467" s="16" t="s">
        <v>35</v>
      </c>
    </row>
    <row r="468" customFormat="false" ht="28.3" hidden="false" customHeight="false" outlineLevel="0" collapsed="false">
      <c r="A468" s="16"/>
      <c r="B468" s="18" t="s">
        <v>197</v>
      </c>
      <c r="C468" s="18" t="s">
        <v>198</v>
      </c>
      <c r="D468" s="18" t="s">
        <v>199</v>
      </c>
      <c r="E468" s="18" t="s">
        <v>200</v>
      </c>
      <c r="F468" s="18" t="s">
        <v>201</v>
      </c>
      <c r="G468" s="18" t="s">
        <v>202</v>
      </c>
      <c r="H468" s="18" t="s">
        <v>203</v>
      </c>
      <c r="I468" s="16" t="s">
        <v>43</v>
      </c>
      <c r="J468" s="16"/>
      <c r="K468" s="16"/>
      <c r="L468" s="16"/>
      <c r="M468" s="16"/>
    </row>
    <row r="469" customFormat="false" ht="15" hidden="false" customHeight="false" outlineLevel="0" collapsed="false">
      <c r="A469" s="19" t="s">
        <v>44</v>
      </c>
      <c r="B469" s="31" t="n">
        <v>24138</v>
      </c>
      <c r="C469" s="31" t="n">
        <v>65</v>
      </c>
      <c r="D469" s="31" t="n">
        <v>1624.79318181818</v>
      </c>
      <c r="E469" s="31" t="n">
        <v>895.122727272727</v>
      </c>
      <c r="F469" s="31" t="n">
        <v>418</v>
      </c>
      <c r="G469" s="31" t="n">
        <v>1010</v>
      </c>
      <c r="H469" s="31" t="n">
        <v>266</v>
      </c>
      <c r="I469" s="31" t="n">
        <v>1097.78</v>
      </c>
      <c r="J469" s="21" t="n">
        <v>0.164918228985385</v>
      </c>
      <c r="K469" s="31" t="n">
        <v>1081711</v>
      </c>
      <c r="L469" s="31" t="n">
        <v>25750219</v>
      </c>
      <c r="M469" s="31" t="n">
        <v>26831930</v>
      </c>
    </row>
    <row r="470" customFormat="false" ht="15" hidden="false" customHeight="false" outlineLevel="0" collapsed="false">
      <c r="A470" s="22" t="s">
        <v>45</v>
      </c>
      <c r="B470" s="32" t="n">
        <v>18588</v>
      </c>
      <c r="C470" s="32" t="n">
        <v>38</v>
      </c>
      <c r="D470" s="32" t="n">
        <v>1692.47727272727</v>
      </c>
      <c r="E470" s="32" t="n">
        <v>1011.56818181818</v>
      </c>
      <c r="F470" s="32" t="n">
        <v>341</v>
      </c>
      <c r="G470" s="32" t="n">
        <v>718</v>
      </c>
      <c r="H470" s="32" t="n">
        <v>204</v>
      </c>
      <c r="I470" s="32" t="n">
        <v>785.32</v>
      </c>
      <c r="J470" s="24" t="n">
        <v>0.102821159511617</v>
      </c>
      <c r="K470" s="32" t="n">
        <v>674412</v>
      </c>
      <c r="L470" s="32" t="n">
        <v>16103330</v>
      </c>
      <c r="M470" s="32" t="n">
        <v>16777742</v>
      </c>
    </row>
    <row r="471" customFormat="false" ht="15" hidden="false" customHeight="false" outlineLevel="0" collapsed="false">
      <c r="A471" s="22" t="s">
        <v>46</v>
      </c>
      <c r="B471" s="32" t="n">
        <v>20108</v>
      </c>
      <c r="C471" s="32" t="n">
        <v>93</v>
      </c>
      <c r="D471" s="32" t="n">
        <v>1188.88636363636</v>
      </c>
      <c r="E471" s="32" t="n">
        <v>779.409090909091</v>
      </c>
      <c r="F471" s="32" t="n">
        <v>176</v>
      </c>
      <c r="G471" s="32" t="n">
        <v>439</v>
      </c>
      <c r="H471" s="32" t="n">
        <v>85</v>
      </c>
      <c r="I471" s="32" t="n">
        <v>467.05</v>
      </c>
      <c r="J471" s="24" t="n">
        <v>0.0754165437964213</v>
      </c>
      <c r="K471" s="32" t="n">
        <v>494663</v>
      </c>
      <c r="L471" s="32" t="n">
        <v>9319909</v>
      </c>
      <c r="M471" s="32" t="n">
        <v>9814572</v>
      </c>
    </row>
    <row r="472" customFormat="false" ht="15" hidden="false" customHeight="false" outlineLevel="0" collapsed="false">
      <c r="A472" s="22" t="s">
        <v>47</v>
      </c>
      <c r="B472" s="32" t="n">
        <v>12845</v>
      </c>
      <c r="C472" s="32" t="n">
        <v>55</v>
      </c>
      <c r="D472" s="32" t="n">
        <v>492.068181818182</v>
      </c>
      <c r="E472" s="32" t="n">
        <v>327.556818181818</v>
      </c>
      <c r="F472" s="32" t="n">
        <v>72</v>
      </c>
      <c r="G472" s="32" t="n">
        <v>112</v>
      </c>
      <c r="H472" s="32" t="n">
        <v>17</v>
      </c>
      <c r="I472" s="32" t="n">
        <v>117.61</v>
      </c>
      <c r="J472" s="24" t="n">
        <v>0.0656719920683828</v>
      </c>
      <c r="K472" s="32" t="n">
        <v>430748</v>
      </c>
      <c r="L472" s="32" t="n">
        <v>6997553</v>
      </c>
      <c r="M472" s="32" t="n">
        <v>7428301</v>
      </c>
    </row>
    <row r="473" customFormat="false" ht="15" hidden="false" customHeight="false" outlineLevel="0" collapsed="false">
      <c r="A473" s="22" t="s">
        <v>48</v>
      </c>
      <c r="B473" s="32" t="n">
        <v>9455</v>
      </c>
      <c r="C473" s="32" t="n">
        <v>72</v>
      </c>
      <c r="D473" s="32" t="n">
        <v>377.756818181818</v>
      </c>
      <c r="E473" s="32" t="n">
        <v>173.825</v>
      </c>
      <c r="F473" s="32" t="n">
        <v>69</v>
      </c>
      <c r="G473" s="32" t="n">
        <v>131</v>
      </c>
      <c r="H473" s="32" t="n">
        <v>5</v>
      </c>
      <c r="I473" s="32" t="n">
        <v>132.65</v>
      </c>
      <c r="J473" s="24" t="n">
        <v>0.0723147220584934</v>
      </c>
      <c r="K473" s="32" t="n">
        <v>474318</v>
      </c>
      <c r="L473" s="32" t="n">
        <v>6270970</v>
      </c>
      <c r="M473" s="32" t="n">
        <v>6745288</v>
      </c>
    </row>
    <row r="474" customFormat="false" ht="15" hidden="false" customHeight="false" outlineLevel="0" collapsed="false">
      <c r="A474" s="22" t="s">
        <v>49</v>
      </c>
      <c r="B474" s="32" t="n">
        <v>17779</v>
      </c>
      <c r="C474" s="32" t="n">
        <v>97</v>
      </c>
      <c r="D474" s="32" t="n">
        <v>845.409090909091</v>
      </c>
      <c r="E474" s="32" t="n">
        <v>462.545454545455</v>
      </c>
      <c r="F474" s="32" t="n">
        <v>121</v>
      </c>
      <c r="G474" s="32" t="n">
        <v>200</v>
      </c>
      <c r="H474" s="32" t="n">
        <v>18</v>
      </c>
      <c r="I474" s="32" t="n">
        <v>205.94</v>
      </c>
      <c r="J474" s="24" t="n">
        <v>0.0432235489777263</v>
      </c>
      <c r="K474" s="32" t="n">
        <v>283507</v>
      </c>
      <c r="L474" s="32" t="n">
        <v>8404393</v>
      </c>
      <c r="M474" s="32" t="n">
        <v>8687900</v>
      </c>
    </row>
    <row r="475" customFormat="false" ht="15" hidden="false" customHeight="false" outlineLevel="0" collapsed="false">
      <c r="A475" s="22" t="s">
        <v>50</v>
      </c>
      <c r="B475" s="32" t="n">
        <v>10222</v>
      </c>
      <c r="C475" s="32" t="n">
        <v>57</v>
      </c>
      <c r="D475" s="32" t="n">
        <v>729.545454545455</v>
      </c>
      <c r="E475" s="32" t="n">
        <v>333.454545454545</v>
      </c>
      <c r="F475" s="32" t="n">
        <v>80</v>
      </c>
      <c r="G475" s="32" t="n">
        <v>209</v>
      </c>
      <c r="H475" s="32" t="n">
        <v>52</v>
      </c>
      <c r="I475" s="32" t="n">
        <v>226.16</v>
      </c>
      <c r="J475" s="24" t="n">
        <v>0.0348265693669259</v>
      </c>
      <c r="K475" s="32" t="n">
        <v>228430</v>
      </c>
      <c r="L475" s="32" t="n">
        <v>6424753</v>
      </c>
      <c r="M475" s="32" t="n">
        <v>6653183</v>
      </c>
    </row>
    <row r="476" customFormat="false" ht="15" hidden="false" customHeight="false" outlineLevel="0" collapsed="false">
      <c r="A476" s="22" t="s">
        <v>51</v>
      </c>
      <c r="B476" s="32" t="n">
        <v>8929</v>
      </c>
      <c r="C476" s="32" t="n">
        <v>36</v>
      </c>
      <c r="D476" s="32" t="n">
        <v>392.129545454545</v>
      </c>
      <c r="E476" s="32" t="n">
        <v>236.511363636364</v>
      </c>
      <c r="F476" s="32" t="n">
        <v>46</v>
      </c>
      <c r="G476" s="32" t="n">
        <v>114</v>
      </c>
      <c r="H476" s="32" t="n">
        <v>18</v>
      </c>
      <c r="I476" s="32" t="n">
        <v>119.94</v>
      </c>
      <c r="J476" s="24" t="n">
        <v>0.0524065947916715</v>
      </c>
      <c r="K476" s="32" t="n">
        <v>343739</v>
      </c>
      <c r="L476" s="32" t="n">
        <v>6093467</v>
      </c>
      <c r="M476" s="32" t="n">
        <v>6437206</v>
      </c>
    </row>
    <row r="477" customFormat="false" ht="15" hidden="false" customHeight="false" outlineLevel="0" collapsed="false">
      <c r="A477" s="22" t="s">
        <v>52</v>
      </c>
      <c r="B477" s="32" t="n">
        <v>14416</v>
      </c>
      <c r="C477" s="32" t="n">
        <v>74</v>
      </c>
      <c r="D477" s="32" t="n">
        <v>665.5</v>
      </c>
      <c r="E477" s="32" t="n">
        <v>210.806818181818</v>
      </c>
      <c r="F477" s="32" t="n">
        <v>34</v>
      </c>
      <c r="G477" s="32" t="n">
        <v>78</v>
      </c>
      <c r="H477" s="32" t="n">
        <v>24</v>
      </c>
      <c r="I477" s="32" t="n">
        <v>85.92</v>
      </c>
      <c r="J477" s="24" t="n">
        <v>0.0132257736846281</v>
      </c>
      <c r="K477" s="32" t="n">
        <v>86749</v>
      </c>
      <c r="L477" s="32" t="n">
        <v>2670270</v>
      </c>
      <c r="M477" s="32" t="n">
        <v>2757019</v>
      </c>
    </row>
    <row r="478" customFormat="false" ht="15" hidden="false" customHeight="false" outlineLevel="0" collapsed="false">
      <c r="A478" s="22" t="s">
        <v>53</v>
      </c>
      <c r="B478" s="32" t="n">
        <v>6171</v>
      </c>
      <c r="C478" s="32" t="n">
        <v>41</v>
      </c>
      <c r="D478" s="32" t="n">
        <v>381.743333333333</v>
      </c>
      <c r="E478" s="32" t="n">
        <v>194.979772727273</v>
      </c>
      <c r="F478" s="32" t="n">
        <v>22</v>
      </c>
      <c r="G478" s="32" t="n">
        <v>35</v>
      </c>
      <c r="H478" s="32" t="n">
        <v>6</v>
      </c>
      <c r="I478" s="32" t="n">
        <v>36.98</v>
      </c>
      <c r="J478" s="24" t="n">
        <v>0.0127670198972133</v>
      </c>
      <c r="K478" s="32" t="n">
        <v>83740</v>
      </c>
      <c r="L478" s="32" t="n">
        <v>2580736</v>
      </c>
      <c r="M478" s="32" t="n">
        <v>2664476</v>
      </c>
    </row>
    <row r="479" customFormat="false" ht="15" hidden="false" customHeight="false" outlineLevel="0" collapsed="false">
      <c r="A479" s="22" t="s">
        <v>54</v>
      </c>
      <c r="B479" s="32" t="n">
        <v>7967</v>
      </c>
      <c r="C479" s="32" t="n">
        <v>39</v>
      </c>
      <c r="D479" s="32" t="n">
        <v>318.545454545455</v>
      </c>
      <c r="E479" s="32" t="n">
        <v>154.113636363636</v>
      </c>
      <c r="F479" s="32" t="n">
        <v>11</v>
      </c>
      <c r="G479" s="32" t="n">
        <v>28</v>
      </c>
      <c r="H479" s="32" t="n">
        <v>11</v>
      </c>
      <c r="I479" s="32" t="n">
        <v>31.63</v>
      </c>
      <c r="J479" s="24" t="n">
        <v>0.0201149188237032</v>
      </c>
      <c r="K479" s="32" t="n">
        <v>131935</v>
      </c>
      <c r="L479" s="32" t="n">
        <v>2615557</v>
      </c>
      <c r="M479" s="32" t="n">
        <v>2747492</v>
      </c>
    </row>
    <row r="480" customFormat="false" ht="15" hidden="false" customHeight="false" outlineLevel="0" collapsed="false">
      <c r="A480" s="22" t="s">
        <v>55</v>
      </c>
      <c r="B480" s="32" t="n">
        <v>9001</v>
      </c>
      <c r="C480" s="32" t="n">
        <v>43</v>
      </c>
      <c r="D480" s="32" t="n">
        <v>386.886363636364</v>
      </c>
      <c r="E480" s="32" t="n">
        <v>244.818181818182</v>
      </c>
      <c r="F480" s="32" t="n">
        <v>16</v>
      </c>
      <c r="G480" s="32" t="n">
        <v>37</v>
      </c>
      <c r="H480" s="32" t="n">
        <v>16</v>
      </c>
      <c r="I480" s="32" t="n">
        <v>42.28</v>
      </c>
      <c r="J480" s="24" t="n">
        <v>0.0298283391340287</v>
      </c>
      <c r="K480" s="32" t="n">
        <v>195646</v>
      </c>
      <c r="L480" s="32" t="n">
        <v>2560373</v>
      </c>
      <c r="M480" s="32" t="n">
        <v>2756019</v>
      </c>
    </row>
    <row r="481" customFormat="false" ht="15" hidden="false" customHeight="false" outlineLevel="0" collapsed="false">
      <c r="A481" s="22" t="s">
        <v>56</v>
      </c>
      <c r="B481" s="32" t="n">
        <v>6472</v>
      </c>
      <c r="C481" s="32" t="n">
        <v>42</v>
      </c>
      <c r="D481" s="32" t="n">
        <v>426.727272727273</v>
      </c>
      <c r="E481" s="32" t="n">
        <v>252.454545454545</v>
      </c>
      <c r="F481" s="32" t="n">
        <v>46</v>
      </c>
      <c r="G481" s="32" t="n">
        <v>71</v>
      </c>
      <c r="H481" s="32" t="n">
        <v>49</v>
      </c>
      <c r="I481" s="32" t="n">
        <v>87.17</v>
      </c>
      <c r="J481" s="24" t="n">
        <v>0.0313793733108839</v>
      </c>
      <c r="K481" s="32" t="n">
        <v>205820</v>
      </c>
      <c r="L481" s="32" t="n">
        <v>2668372</v>
      </c>
      <c r="M481" s="32" t="n">
        <v>2874192</v>
      </c>
    </row>
    <row r="482" customFormat="false" ht="15" hidden="false" customHeight="false" outlineLevel="0" collapsed="false">
      <c r="A482" s="22" t="s">
        <v>57</v>
      </c>
      <c r="B482" s="32" t="n">
        <v>3448</v>
      </c>
      <c r="C482" s="32" t="n">
        <v>63</v>
      </c>
      <c r="D482" s="32" t="n">
        <v>200.116306818182</v>
      </c>
      <c r="E482" s="32" t="n">
        <v>47.3136363636364</v>
      </c>
      <c r="F482" s="32" t="n">
        <v>12</v>
      </c>
      <c r="G482" s="32" t="n">
        <v>18</v>
      </c>
      <c r="H482" s="32" t="n">
        <v>8</v>
      </c>
      <c r="I482" s="32" t="n">
        <v>20.64</v>
      </c>
      <c r="J482" s="24" t="n">
        <v>0.00852956710834083</v>
      </c>
      <c r="K482" s="32" t="n">
        <v>55946</v>
      </c>
      <c r="L482" s="32" t="n">
        <v>1293654</v>
      </c>
      <c r="M482" s="32" t="n">
        <v>1349600</v>
      </c>
    </row>
    <row r="483" customFormat="false" ht="15" hidden="false" customHeight="false" outlineLevel="0" collapsed="false">
      <c r="A483" s="22" t="s">
        <v>58</v>
      </c>
      <c r="B483" s="32" t="n">
        <v>6125</v>
      </c>
      <c r="C483" s="32" t="n">
        <v>24</v>
      </c>
      <c r="D483" s="32" t="n">
        <v>286.545454545455</v>
      </c>
      <c r="E483" s="32" t="n">
        <v>245.545454545454</v>
      </c>
      <c r="F483" s="32" t="n">
        <v>32</v>
      </c>
      <c r="G483" s="32" t="n">
        <v>76</v>
      </c>
      <c r="H483" s="32" t="n">
        <v>46</v>
      </c>
      <c r="I483" s="32" t="n">
        <v>91.18</v>
      </c>
      <c r="J483" s="24" t="n">
        <v>0.0921634936413686</v>
      </c>
      <c r="K483" s="32" t="n">
        <v>604507</v>
      </c>
      <c r="L483" s="32" t="n">
        <v>6840472</v>
      </c>
      <c r="M483" s="32" t="n">
        <v>7444979</v>
      </c>
    </row>
    <row r="484" customFormat="false" ht="15" hidden="false" customHeight="false" outlineLevel="0" collapsed="false">
      <c r="A484" s="22" t="s">
        <v>59</v>
      </c>
      <c r="B484" s="32" t="n">
        <v>2762</v>
      </c>
      <c r="C484" s="32" t="n">
        <v>35</v>
      </c>
      <c r="D484" s="32" t="n">
        <v>176.75</v>
      </c>
      <c r="E484" s="32" t="n">
        <v>56.8863636363636</v>
      </c>
      <c r="F484" s="32" t="n">
        <v>4</v>
      </c>
      <c r="G484" s="32" t="n">
        <v>5</v>
      </c>
      <c r="H484" s="32" t="n">
        <v>1</v>
      </c>
      <c r="I484" s="32" t="n">
        <v>5.33</v>
      </c>
      <c r="J484" s="24" t="n">
        <v>0.00398817191442503</v>
      </c>
      <c r="K484" s="32" t="n">
        <v>26159</v>
      </c>
      <c r="L484" s="32" t="n">
        <v>1251938</v>
      </c>
      <c r="M484" s="32" t="n">
        <v>1278097</v>
      </c>
    </row>
    <row r="485" customFormat="false" ht="15" hidden="false" customHeight="false" outlineLevel="0" collapsed="false">
      <c r="A485" s="22" t="s">
        <v>60</v>
      </c>
      <c r="B485" s="32" t="n">
        <v>7803</v>
      </c>
      <c r="C485" s="32" t="n">
        <v>60</v>
      </c>
      <c r="D485" s="32" t="n">
        <v>270.113636363636</v>
      </c>
      <c r="E485" s="32" t="n">
        <v>175.977272727273</v>
      </c>
      <c r="F485" s="32" t="n">
        <v>12</v>
      </c>
      <c r="G485" s="32" t="n">
        <v>36</v>
      </c>
      <c r="H485" s="32" t="n">
        <v>24</v>
      </c>
      <c r="I485" s="32" t="n">
        <v>43.92</v>
      </c>
      <c r="J485" s="24" t="n">
        <v>0.0477574532317969</v>
      </c>
      <c r="K485" s="32" t="n">
        <v>313245</v>
      </c>
      <c r="L485" s="32" t="n">
        <v>4510568</v>
      </c>
      <c r="M485" s="32" t="n">
        <v>4823813</v>
      </c>
    </row>
    <row r="486" customFormat="false" ht="15" hidden="false" customHeight="false" outlineLevel="0" collapsed="false">
      <c r="A486" s="22" t="s">
        <v>61</v>
      </c>
      <c r="B486" s="32" t="n">
        <v>6814</v>
      </c>
      <c r="C486" s="32" t="n">
        <v>64</v>
      </c>
      <c r="D486" s="32" t="n">
        <v>549.590909090909</v>
      </c>
      <c r="E486" s="32" t="n">
        <v>196.227272727273</v>
      </c>
      <c r="F486" s="32" t="n">
        <v>16</v>
      </c>
      <c r="G486" s="32" t="n">
        <v>19</v>
      </c>
      <c r="H486" s="32" t="n">
        <v>6</v>
      </c>
      <c r="I486" s="32" t="n">
        <v>20.98</v>
      </c>
      <c r="J486" s="24" t="n">
        <v>0.00408863247018811</v>
      </c>
      <c r="K486" s="32" t="n">
        <v>26818</v>
      </c>
      <c r="L486" s="32" t="n">
        <v>1680643</v>
      </c>
      <c r="M486" s="32" t="n">
        <v>1707461</v>
      </c>
    </row>
    <row r="487" customFormat="false" ht="15" hidden="false" customHeight="false" outlineLevel="0" collapsed="false">
      <c r="A487" s="22" t="s">
        <v>62</v>
      </c>
      <c r="B487" s="32" t="n">
        <v>5711</v>
      </c>
      <c r="C487" s="32" t="n">
        <v>35</v>
      </c>
      <c r="D487" s="32" t="n">
        <v>294.954545454545</v>
      </c>
      <c r="E487" s="32" t="n">
        <v>161.636363636364</v>
      </c>
      <c r="F487" s="32" t="n">
        <v>5</v>
      </c>
      <c r="G487" s="32" t="n">
        <v>13</v>
      </c>
      <c r="H487" s="32" t="n">
        <v>3</v>
      </c>
      <c r="I487" s="32" t="n">
        <v>13.99</v>
      </c>
      <c r="J487" s="24" t="n">
        <v>0.0134442451197371</v>
      </c>
      <c r="K487" s="32" t="n">
        <v>88182</v>
      </c>
      <c r="L487" s="32" t="n">
        <v>3325581</v>
      </c>
      <c r="M487" s="32" t="n">
        <v>3413763</v>
      </c>
    </row>
    <row r="488" customFormat="false" ht="15" hidden="false" customHeight="false" outlineLevel="0" collapsed="false">
      <c r="A488" s="22" t="s">
        <v>63</v>
      </c>
      <c r="B488" s="32" t="n">
        <v>7667</v>
      </c>
      <c r="C488" s="32" t="n">
        <v>61</v>
      </c>
      <c r="D488" s="32" t="n">
        <v>287.021590909091</v>
      </c>
      <c r="E488" s="32" t="n">
        <v>137.8625</v>
      </c>
      <c r="F488" s="32" t="n">
        <v>2</v>
      </c>
      <c r="G488" s="32" t="n">
        <v>2</v>
      </c>
      <c r="H488" s="32" t="n">
        <v>0</v>
      </c>
      <c r="I488" s="32" t="n">
        <v>2</v>
      </c>
      <c r="J488" s="24" t="n">
        <v>0.0204108620946829</v>
      </c>
      <c r="K488" s="32" t="n">
        <v>133876</v>
      </c>
      <c r="L488" s="32" t="n">
        <v>1403082</v>
      </c>
      <c r="M488" s="32" t="n">
        <v>1536958</v>
      </c>
    </row>
    <row r="489" customFormat="false" ht="15" hidden="false" customHeight="false" outlineLevel="0" collapsed="false">
      <c r="A489" s="22" t="s">
        <v>64</v>
      </c>
      <c r="B489" s="32" t="n">
        <v>15271</v>
      </c>
      <c r="C489" s="32" t="n">
        <v>75</v>
      </c>
      <c r="D489" s="32" t="n">
        <v>467.068181818182</v>
      </c>
      <c r="E489" s="32" t="n">
        <v>192.136363636364</v>
      </c>
      <c r="F489" s="32" t="n">
        <v>2</v>
      </c>
      <c r="G489" s="32" t="n">
        <v>14</v>
      </c>
      <c r="H489" s="32" t="n">
        <v>2</v>
      </c>
      <c r="I489" s="32" t="n">
        <v>14.66</v>
      </c>
      <c r="J489" s="24" t="n">
        <v>0.0355570129648624</v>
      </c>
      <c r="K489" s="32" t="n">
        <v>233221</v>
      </c>
      <c r="L489" s="32" t="n">
        <v>1747524</v>
      </c>
      <c r="M489" s="32" t="n">
        <v>1980745</v>
      </c>
    </row>
    <row r="490" customFormat="false" ht="15" hidden="false" customHeight="false" outlineLevel="0" collapsed="false">
      <c r="A490" s="22" t="s">
        <v>65</v>
      </c>
      <c r="B490" s="32" t="n">
        <v>4636</v>
      </c>
      <c r="C490" s="32" t="n">
        <v>34</v>
      </c>
      <c r="D490" s="32" t="n">
        <v>271.159090909091</v>
      </c>
      <c r="E490" s="32" t="n">
        <v>160.25</v>
      </c>
      <c r="F490" s="32" t="n">
        <v>13</v>
      </c>
      <c r="G490" s="32" t="n">
        <v>27</v>
      </c>
      <c r="H490" s="32" t="n">
        <v>20</v>
      </c>
      <c r="I490" s="32" t="n">
        <v>33.6</v>
      </c>
      <c r="J490" s="24" t="n">
        <v>0.0196698605970976</v>
      </c>
      <c r="K490" s="32" t="n">
        <v>129016</v>
      </c>
      <c r="L490" s="32" t="n">
        <v>1708484</v>
      </c>
      <c r="M490" s="32" t="n">
        <v>1837500</v>
      </c>
    </row>
    <row r="491" customFormat="false" ht="15" hidden="false" customHeight="false" outlineLevel="0" collapsed="false">
      <c r="A491" s="22" t="s">
        <v>66</v>
      </c>
      <c r="B491" s="32" t="n">
        <v>4560</v>
      </c>
      <c r="C491" s="32" t="n">
        <v>22</v>
      </c>
      <c r="D491" s="32" t="n">
        <v>239.681818181818</v>
      </c>
      <c r="E491" s="32" t="n">
        <v>143.227272727273</v>
      </c>
      <c r="F491" s="32" t="n">
        <v>1</v>
      </c>
      <c r="G491" s="32" t="n">
        <v>8</v>
      </c>
      <c r="H491" s="32" t="n">
        <v>7</v>
      </c>
      <c r="I491" s="32" t="n">
        <v>10.31</v>
      </c>
      <c r="J491" s="24" t="n">
        <v>0.0173012703463073</v>
      </c>
      <c r="K491" s="32" t="n">
        <v>113480</v>
      </c>
      <c r="L491" s="32" t="n">
        <v>998190</v>
      </c>
      <c r="M491" s="32" t="n">
        <v>1111670</v>
      </c>
    </row>
    <row r="492" customFormat="false" ht="15" hidden="false" customHeight="false" outlineLevel="0" collapsed="false">
      <c r="A492" s="22" t="s">
        <v>67</v>
      </c>
      <c r="B492" s="32" t="n">
        <v>4757</v>
      </c>
      <c r="C492" s="32" t="n">
        <v>35</v>
      </c>
      <c r="D492" s="32" t="n">
        <v>330.034090909091</v>
      </c>
      <c r="E492" s="32" t="n">
        <v>112.529545454545</v>
      </c>
      <c r="F492" s="32" t="n">
        <v>11</v>
      </c>
      <c r="G492" s="32" t="n">
        <v>21</v>
      </c>
      <c r="H492" s="32" t="n">
        <v>10</v>
      </c>
      <c r="I492" s="32" t="n">
        <v>24.3</v>
      </c>
      <c r="J492" s="24" t="n">
        <v>0.00533030211936682</v>
      </c>
      <c r="K492" s="32" t="n">
        <v>34962</v>
      </c>
      <c r="L492" s="32" t="n">
        <v>650883</v>
      </c>
      <c r="M492" s="32" t="n">
        <v>685845</v>
      </c>
    </row>
    <row r="493" customFormat="false" ht="15" hidden="false" customHeight="false" outlineLevel="0" collapsed="false">
      <c r="A493" s="25" t="s">
        <v>68</v>
      </c>
      <c r="B493" s="33" t="n">
        <v>5243</v>
      </c>
      <c r="C493" s="33" t="n">
        <v>26</v>
      </c>
      <c r="D493" s="33" t="n">
        <v>250.272727272727</v>
      </c>
      <c r="E493" s="33" t="n">
        <v>116.704545454545</v>
      </c>
      <c r="F493" s="33" t="n">
        <v>7</v>
      </c>
      <c r="G493" s="33" t="n">
        <v>23</v>
      </c>
      <c r="H493" s="33" t="n">
        <v>12</v>
      </c>
      <c r="I493" s="33" t="n">
        <v>26.96</v>
      </c>
      <c r="J493" s="27" t="n">
        <v>0.0128443439847465</v>
      </c>
      <c r="K493" s="33" t="n">
        <v>84247</v>
      </c>
      <c r="L493" s="33" t="n">
        <v>751531</v>
      </c>
      <c r="M493" s="33" t="n">
        <v>835778</v>
      </c>
    </row>
    <row r="494" customFormat="false" ht="15" hidden="false" customHeight="false" outlineLevel="0" collapsed="false">
      <c r="A494" s="28" t="s">
        <v>71</v>
      </c>
      <c r="B494" s="34" t="n">
        <v>240888</v>
      </c>
      <c r="C494" s="34" t="n">
        <v>1286</v>
      </c>
      <c r="D494" s="34" t="n">
        <v>13145.7766856061</v>
      </c>
      <c r="E494" s="34" t="n">
        <v>7023.46272727273</v>
      </c>
      <c r="F494" s="34" t="n">
        <v>1569</v>
      </c>
      <c r="G494" s="34" t="n">
        <v>3444</v>
      </c>
      <c r="H494" s="34" t="n">
        <v>910</v>
      </c>
      <c r="I494" s="34" t="n">
        <v>3744.3</v>
      </c>
      <c r="J494" s="34" t="n">
        <v>1</v>
      </c>
      <c r="K494" s="34" t="n">
        <v>6559077</v>
      </c>
      <c r="L494" s="34" t="n">
        <v>124622452</v>
      </c>
      <c r="M494" s="34" t="n">
        <v>131181529</v>
      </c>
    </row>
    <row r="495" customFormat="false" ht="15" hidden="false" customHeight="false" outlineLevel="0" collapsed="false">
      <c r="A495" s="30" t="s">
        <v>72</v>
      </c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</row>
    <row r="496" customFormat="false" ht="15" hidden="false" customHeight="false" outlineLevel="0" collapsed="false">
      <c r="A496" s="30" t="s">
        <v>187</v>
      </c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</row>
    <row r="497" customFormat="false" ht="15" hidden="false" customHeight="false" outlineLevel="0" collapsed="false">
      <c r="A497" s="10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</row>
    <row r="498" customFormat="false" ht="15" hidden="false" customHeight="false" outlineLevel="0" collapsed="false">
      <c r="A498" s="10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</row>
    <row r="499" customFormat="false" ht="15" hidden="false" customHeight="false" outlineLevel="0" collapsed="false">
      <c r="A499" s="10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</row>
    <row r="500" customFormat="false" ht="15" hidden="false" customHeight="false" outlineLevel="0" collapsed="false">
      <c r="A500" s="14" t="str">
        <f aca="false">"Tabla " &amp; TEXT((ROW()+25) / 35, "0")</f>
        <v>Tabla 15</v>
      </c>
      <c r="B500" s="14"/>
      <c r="C500" s="14"/>
      <c r="D500" s="14"/>
      <c r="E500" s="14"/>
      <c r="F500" s="14"/>
      <c r="G500" s="14"/>
      <c r="H500" s="14"/>
      <c r="I500" s="14"/>
      <c r="J500" s="14"/>
      <c r="K500" s="15"/>
      <c r="L500" s="15"/>
      <c r="M500" s="15"/>
    </row>
    <row r="501" customFormat="false" ht="15" hidden="false" customHeight="false" outlineLevel="0" collapsed="false">
      <c r="A501" s="15" t="s">
        <v>204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</row>
    <row r="502" customFormat="false" ht="12.8" hidden="false" customHeight="true" outlineLevel="0" collapsed="false">
      <c r="A502" s="16" t="s">
        <v>30</v>
      </c>
      <c r="B502" s="17" t="s">
        <v>31</v>
      </c>
      <c r="C502" s="17"/>
      <c r="D502" s="17"/>
      <c r="E502" s="17"/>
      <c r="F502" s="17"/>
      <c r="G502" s="17"/>
      <c r="H502" s="17"/>
      <c r="I502" s="17"/>
      <c r="J502" s="16" t="s">
        <v>32</v>
      </c>
      <c r="K502" s="16" t="s">
        <v>33</v>
      </c>
      <c r="L502" s="16" t="s">
        <v>34</v>
      </c>
      <c r="M502" s="16" t="s">
        <v>35</v>
      </c>
    </row>
    <row r="503" customFormat="false" ht="28.3" hidden="false" customHeight="false" outlineLevel="0" collapsed="false">
      <c r="A503" s="16"/>
      <c r="B503" s="18" t="s">
        <v>205</v>
      </c>
      <c r="C503" s="18" t="s">
        <v>206</v>
      </c>
      <c r="D503" s="18" t="s">
        <v>207</v>
      </c>
      <c r="E503" s="18" t="s">
        <v>208</v>
      </c>
      <c r="F503" s="18" t="s">
        <v>209</v>
      </c>
      <c r="G503" s="18" t="s">
        <v>210</v>
      </c>
      <c r="H503" s="18" t="s">
        <v>211</v>
      </c>
      <c r="I503" s="16" t="s">
        <v>43</v>
      </c>
      <c r="J503" s="16"/>
      <c r="K503" s="16"/>
      <c r="L503" s="16"/>
      <c r="M503" s="16"/>
    </row>
    <row r="504" customFormat="false" ht="15" hidden="false" customHeight="false" outlineLevel="0" collapsed="false">
      <c r="A504" s="19" t="s">
        <v>44</v>
      </c>
      <c r="B504" s="31" t="n">
        <v>24502</v>
      </c>
      <c r="C504" s="31" t="n">
        <v>65</v>
      </c>
      <c r="D504" s="31" t="n">
        <v>1643.225</v>
      </c>
      <c r="E504" s="31" t="n">
        <v>843.338636363636</v>
      </c>
      <c r="F504" s="31" t="n">
        <v>386</v>
      </c>
      <c r="G504" s="31" t="n">
        <v>1081</v>
      </c>
      <c r="H504" s="31" t="n">
        <v>130</v>
      </c>
      <c r="I504" s="31" t="n">
        <v>1123.9</v>
      </c>
      <c r="J504" s="21" t="n">
        <v>0.159944259762385</v>
      </c>
      <c r="K504" s="31" t="n">
        <v>981372</v>
      </c>
      <c r="L504" s="31" t="n">
        <v>24374562</v>
      </c>
      <c r="M504" s="31" t="n">
        <v>25355934</v>
      </c>
    </row>
    <row r="505" customFormat="false" ht="15" hidden="false" customHeight="false" outlineLevel="0" collapsed="false">
      <c r="A505" s="22" t="s">
        <v>45</v>
      </c>
      <c r="B505" s="32" t="n">
        <v>18264</v>
      </c>
      <c r="C505" s="32" t="n">
        <v>38</v>
      </c>
      <c r="D505" s="32" t="n">
        <v>1533.18181818182</v>
      </c>
      <c r="E505" s="32" t="n">
        <v>855.068181818182</v>
      </c>
      <c r="F505" s="32" t="n">
        <v>312</v>
      </c>
      <c r="G505" s="32" t="n">
        <v>670</v>
      </c>
      <c r="H505" s="32" t="n">
        <v>146</v>
      </c>
      <c r="I505" s="32" t="n">
        <v>718.18</v>
      </c>
      <c r="J505" s="24" t="n">
        <v>0.104957119192806</v>
      </c>
      <c r="K505" s="32" t="n">
        <v>643987</v>
      </c>
      <c r="L505" s="32" t="n">
        <v>15212770</v>
      </c>
      <c r="M505" s="32" t="n">
        <v>15856757</v>
      </c>
    </row>
    <row r="506" customFormat="false" ht="15" hidden="false" customHeight="false" outlineLevel="0" collapsed="false">
      <c r="A506" s="22" t="s">
        <v>46</v>
      </c>
      <c r="B506" s="32" t="n">
        <v>19361</v>
      </c>
      <c r="C506" s="32" t="n">
        <v>90</v>
      </c>
      <c r="D506" s="32" t="n">
        <v>1169.52272727273</v>
      </c>
      <c r="E506" s="32" t="n">
        <v>743.409090909091</v>
      </c>
      <c r="F506" s="32" t="n">
        <v>151</v>
      </c>
      <c r="G506" s="32" t="n">
        <v>430</v>
      </c>
      <c r="H506" s="32" t="n">
        <v>76</v>
      </c>
      <c r="I506" s="32" t="n">
        <v>455.08</v>
      </c>
      <c r="J506" s="24" t="n">
        <v>0.0677078325542373</v>
      </c>
      <c r="K506" s="32" t="n">
        <v>415436</v>
      </c>
      <c r="L506" s="32" t="n">
        <v>8761768</v>
      </c>
      <c r="M506" s="32" t="n">
        <v>9177204</v>
      </c>
    </row>
    <row r="507" customFormat="false" ht="15" hidden="false" customHeight="false" outlineLevel="0" collapsed="false">
      <c r="A507" s="22" t="s">
        <v>47</v>
      </c>
      <c r="B507" s="32" t="n">
        <v>12778</v>
      </c>
      <c r="C507" s="32" t="n">
        <v>55</v>
      </c>
      <c r="D507" s="32" t="n">
        <v>502.340909090909</v>
      </c>
      <c r="E507" s="32" t="n">
        <v>346.130681818182</v>
      </c>
      <c r="F507" s="32" t="n">
        <v>54</v>
      </c>
      <c r="G507" s="32" t="n">
        <v>91</v>
      </c>
      <c r="H507" s="32" t="n">
        <v>37</v>
      </c>
      <c r="I507" s="32" t="n">
        <v>103.21</v>
      </c>
      <c r="J507" s="24" t="n">
        <v>0.058436417641817</v>
      </c>
      <c r="K507" s="32" t="n">
        <v>358549</v>
      </c>
      <c r="L507" s="32" t="n">
        <v>6531858</v>
      </c>
      <c r="M507" s="32" t="n">
        <v>6890407</v>
      </c>
    </row>
    <row r="508" customFormat="false" ht="15" hidden="false" customHeight="false" outlineLevel="0" collapsed="false">
      <c r="A508" s="22" t="s">
        <v>48</v>
      </c>
      <c r="B508" s="32" t="n">
        <v>9512</v>
      </c>
      <c r="C508" s="32" t="n">
        <v>73</v>
      </c>
      <c r="D508" s="32" t="n">
        <v>353.272727272727</v>
      </c>
      <c r="E508" s="32" t="n">
        <v>192.613636363636</v>
      </c>
      <c r="F508" s="32" t="n">
        <v>60</v>
      </c>
      <c r="G508" s="32" t="n">
        <v>131</v>
      </c>
      <c r="H508" s="32" t="n">
        <v>3</v>
      </c>
      <c r="I508" s="32" t="n">
        <v>131.99</v>
      </c>
      <c r="J508" s="24" t="n">
        <v>0.0873055854503931</v>
      </c>
      <c r="K508" s="32" t="n">
        <v>535682</v>
      </c>
      <c r="L508" s="32" t="n">
        <v>5639268</v>
      </c>
      <c r="M508" s="32" t="n">
        <v>6174950</v>
      </c>
    </row>
    <row r="509" customFormat="false" ht="15" hidden="false" customHeight="false" outlineLevel="0" collapsed="false">
      <c r="A509" s="22" t="s">
        <v>49</v>
      </c>
      <c r="B509" s="32" t="n">
        <v>17441</v>
      </c>
      <c r="C509" s="32" t="n">
        <v>93</v>
      </c>
      <c r="D509" s="32" t="n">
        <v>879.136363636364</v>
      </c>
      <c r="E509" s="32" t="n">
        <v>487.318181818182</v>
      </c>
      <c r="F509" s="32" t="n">
        <v>111</v>
      </c>
      <c r="G509" s="32" t="n">
        <v>208</v>
      </c>
      <c r="H509" s="32" t="n">
        <v>21</v>
      </c>
      <c r="I509" s="32" t="n">
        <v>214.93</v>
      </c>
      <c r="J509" s="24" t="n">
        <v>0.0401431622382531</v>
      </c>
      <c r="K509" s="32" t="n">
        <v>246307</v>
      </c>
      <c r="L509" s="32" t="n">
        <v>8029399</v>
      </c>
      <c r="M509" s="32" t="n">
        <v>8275706</v>
      </c>
    </row>
    <row r="510" customFormat="false" ht="15" hidden="false" customHeight="false" outlineLevel="0" collapsed="false">
      <c r="A510" s="22" t="s">
        <v>50</v>
      </c>
      <c r="B510" s="32" t="n">
        <v>9876</v>
      </c>
      <c r="C510" s="32" t="n">
        <v>55</v>
      </c>
      <c r="D510" s="32" t="n">
        <v>644.886363636364</v>
      </c>
      <c r="E510" s="32" t="n">
        <v>331.909090909091</v>
      </c>
      <c r="F510" s="32" t="n">
        <v>70</v>
      </c>
      <c r="G510" s="32" t="n">
        <v>181</v>
      </c>
      <c r="H510" s="32" t="n">
        <v>48</v>
      </c>
      <c r="I510" s="32" t="n">
        <v>196.84</v>
      </c>
      <c r="J510" s="24" t="n">
        <v>0.0377464436235594</v>
      </c>
      <c r="K510" s="32" t="n">
        <v>231601</v>
      </c>
      <c r="L510" s="32" t="n">
        <v>6094777</v>
      </c>
      <c r="M510" s="32" t="n">
        <v>6326378</v>
      </c>
    </row>
    <row r="511" customFormat="false" ht="15" hidden="false" customHeight="false" outlineLevel="0" collapsed="false">
      <c r="A511" s="22" t="s">
        <v>51</v>
      </c>
      <c r="B511" s="32" t="n">
        <v>8420</v>
      </c>
      <c r="C511" s="32" t="n">
        <v>34</v>
      </c>
      <c r="D511" s="32" t="n">
        <v>375.261363636364</v>
      </c>
      <c r="E511" s="32" t="n">
        <v>237.681818181818</v>
      </c>
      <c r="F511" s="32" t="n">
        <v>45</v>
      </c>
      <c r="G511" s="32" t="n">
        <v>108</v>
      </c>
      <c r="H511" s="32" t="n">
        <v>6</v>
      </c>
      <c r="I511" s="32" t="n">
        <v>109.98</v>
      </c>
      <c r="J511" s="24" t="n">
        <v>0.0558083543174164</v>
      </c>
      <c r="K511" s="32" t="n">
        <v>342424</v>
      </c>
      <c r="L511" s="32" t="n">
        <v>5657740</v>
      </c>
      <c r="M511" s="32" t="n">
        <v>6000164</v>
      </c>
    </row>
    <row r="512" customFormat="false" ht="15" hidden="false" customHeight="false" outlineLevel="0" collapsed="false">
      <c r="A512" s="22" t="s">
        <v>52</v>
      </c>
      <c r="B512" s="32" t="n">
        <v>12948</v>
      </c>
      <c r="C512" s="32" t="n">
        <v>62</v>
      </c>
      <c r="D512" s="32" t="n">
        <v>573.602272727273</v>
      </c>
      <c r="E512" s="32" t="n">
        <v>191.181818181818</v>
      </c>
      <c r="F512" s="32" t="n">
        <v>26</v>
      </c>
      <c r="G512" s="32" t="n">
        <v>71</v>
      </c>
      <c r="H512" s="32" t="n">
        <v>10</v>
      </c>
      <c r="I512" s="32" t="n">
        <v>74.3</v>
      </c>
      <c r="J512" s="24" t="n">
        <v>0.0148527769909227</v>
      </c>
      <c r="K512" s="32" t="n">
        <v>91132</v>
      </c>
      <c r="L512" s="32" t="n">
        <v>2538251</v>
      </c>
      <c r="M512" s="32" t="n">
        <v>2629383</v>
      </c>
    </row>
    <row r="513" customFormat="false" ht="15" hidden="false" customHeight="false" outlineLevel="0" collapsed="false">
      <c r="A513" s="22" t="s">
        <v>53</v>
      </c>
      <c r="B513" s="32" t="n">
        <v>6038</v>
      </c>
      <c r="C513" s="32" t="n">
        <v>33</v>
      </c>
      <c r="D513" s="32" t="n">
        <v>360.275</v>
      </c>
      <c r="E513" s="32" t="n">
        <v>177.25</v>
      </c>
      <c r="F513" s="32" t="n">
        <v>15</v>
      </c>
      <c r="G513" s="32" t="n">
        <v>43</v>
      </c>
      <c r="H513" s="32" t="n">
        <v>7</v>
      </c>
      <c r="I513" s="32" t="n">
        <v>45.31</v>
      </c>
      <c r="J513" s="24" t="n">
        <v>0.0120008680773538</v>
      </c>
      <c r="K513" s="32" t="n">
        <v>73634</v>
      </c>
      <c r="L513" s="32" t="n">
        <v>2467586</v>
      </c>
      <c r="M513" s="32" t="n">
        <v>2541220</v>
      </c>
    </row>
    <row r="514" customFormat="false" ht="15" hidden="false" customHeight="false" outlineLevel="0" collapsed="false">
      <c r="A514" s="22" t="s">
        <v>54</v>
      </c>
      <c r="B514" s="32" t="n">
        <v>8098</v>
      </c>
      <c r="C514" s="32" t="n">
        <v>39</v>
      </c>
      <c r="D514" s="32" t="n">
        <v>311.431818181818</v>
      </c>
      <c r="E514" s="32" t="n">
        <v>144</v>
      </c>
      <c r="F514" s="32" t="n">
        <v>8</v>
      </c>
      <c r="G514" s="32" t="n">
        <v>30</v>
      </c>
      <c r="H514" s="32" t="n">
        <v>10</v>
      </c>
      <c r="I514" s="32" t="n">
        <v>33.3</v>
      </c>
      <c r="J514" s="24" t="n">
        <v>0.0238360007383351</v>
      </c>
      <c r="K514" s="32" t="n">
        <v>146251</v>
      </c>
      <c r="L514" s="32" t="n">
        <v>2429257</v>
      </c>
      <c r="M514" s="32" t="n">
        <v>2575508</v>
      </c>
    </row>
    <row r="515" customFormat="false" ht="15" hidden="false" customHeight="false" outlineLevel="0" collapsed="false">
      <c r="A515" s="22" t="s">
        <v>55</v>
      </c>
      <c r="B515" s="32" t="n">
        <v>8783</v>
      </c>
      <c r="C515" s="32" t="n">
        <v>36</v>
      </c>
      <c r="D515" s="32" t="n">
        <v>418.818181818182</v>
      </c>
      <c r="E515" s="32" t="n">
        <v>256.840909090909</v>
      </c>
      <c r="F515" s="32" t="n">
        <v>12</v>
      </c>
      <c r="G515" s="32" t="n">
        <v>36</v>
      </c>
      <c r="H515" s="32" t="n">
        <v>11</v>
      </c>
      <c r="I515" s="32" t="n">
        <v>39.63</v>
      </c>
      <c r="J515" s="24" t="n">
        <v>0.0229668660818656</v>
      </c>
      <c r="K515" s="32" t="n">
        <v>140918</v>
      </c>
      <c r="L515" s="32" t="n">
        <v>2380251</v>
      </c>
      <c r="M515" s="32" t="n">
        <v>2521169</v>
      </c>
    </row>
    <row r="516" customFormat="false" ht="15" hidden="false" customHeight="false" outlineLevel="0" collapsed="false">
      <c r="A516" s="22" t="s">
        <v>56</v>
      </c>
      <c r="B516" s="32" t="n">
        <v>7218</v>
      </c>
      <c r="C516" s="32" t="n">
        <v>43</v>
      </c>
      <c r="D516" s="32" t="n">
        <v>423.136363636364</v>
      </c>
      <c r="E516" s="32" t="n">
        <v>234.568181818182</v>
      </c>
      <c r="F516" s="32" t="n">
        <v>36</v>
      </c>
      <c r="G516" s="32" t="n">
        <v>76</v>
      </c>
      <c r="H516" s="32" t="n">
        <v>31</v>
      </c>
      <c r="I516" s="32" t="n">
        <v>86.23</v>
      </c>
      <c r="J516" s="24" t="n">
        <v>0.0255225406034653</v>
      </c>
      <c r="K516" s="32" t="n">
        <v>156599</v>
      </c>
      <c r="L516" s="32" t="n">
        <v>2470915</v>
      </c>
      <c r="M516" s="32" t="n">
        <v>2627514</v>
      </c>
    </row>
    <row r="517" customFormat="false" ht="15" hidden="false" customHeight="false" outlineLevel="0" collapsed="false">
      <c r="A517" s="22" t="s">
        <v>57</v>
      </c>
      <c r="B517" s="32" t="n">
        <v>3506</v>
      </c>
      <c r="C517" s="32" t="n">
        <v>63</v>
      </c>
      <c r="D517" s="32" t="n">
        <v>210.440284119643</v>
      </c>
      <c r="E517" s="32" t="n">
        <v>48.1306818181818</v>
      </c>
      <c r="F517" s="32" t="n">
        <v>8</v>
      </c>
      <c r="G517" s="32" t="n">
        <v>26</v>
      </c>
      <c r="H517" s="32" t="n">
        <v>11</v>
      </c>
      <c r="I517" s="32" t="n">
        <v>29.63</v>
      </c>
      <c r="J517" s="24" t="n">
        <v>0.00814407965274948</v>
      </c>
      <c r="K517" s="32" t="n">
        <v>49970</v>
      </c>
      <c r="L517" s="32" t="n">
        <v>1223876</v>
      </c>
      <c r="M517" s="32" t="n">
        <v>1273846</v>
      </c>
    </row>
    <row r="518" customFormat="false" ht="15" hidden="false" customHeight="false" outlineLevel="0" collapsed="false">
      <c r="A518" s="22" t="s">
        <v>58</v>
      </c>
      <c r="B518" s="32" t="n">
        <v>5729</v>
      </c>
      <c r="C518" s="32" t="n">
        <v>23</v>
      </c>
      <c r="D518" s="32" t="n">
        <v>256.863636363636</v>
      </c>
      <c r="E518" s="32" t="n">
        <v>221.363636363636</v>
      </c>
      <c r="F518" s="32" t="n">
        <v>27</v>
      </c>
      <c r="G518" s="32" t="n">
        <v>76</v>
      </c>
      <c r="H518" s="32" t="n">
        <v>47</v>
      </c>
      <c r="I518" s="32" t="n">
        <v>91.51</v>
      </c>
      <c r="J518" s="24" t="n">
        <v>0.0987362990124776</v>
      </c>
      <c r="K518" s="32" t="n">
        <v>605818</v>
      </c>
      <c r="L518" s="32" t="n">
        <v>6129913</v>
      </c>
      <c r="M518" s="32" t="n">
        <v>6735731</v>
      </c>
    </row>
    <row r="519" customFormat="false" ht="15" hidden="false" customHeight="false" outlineLevel="0" collapsed="false">
      <c r="A519" s="22" t="s">
        <v>59</v>
      </c>
      <c r="B519" s="32" t="n">
        <v>3627</v>
      </c>
      <c r="C519" s="32" t="n">
        <v>30</v>
      </c>
      <c r="D519" s="32" t="n">
        <v>164.636363636364</v>
      </c>
      <c r="E519" s="32" t="n">
        <v>43.2272727272727</v>
      </c>
      <c r="F519" s="32" t="n">
        <v>1</v>
      </c>
      <c r="G519" s="32" t="n">
        <v>2</v>
      </c>
      <c r="H519" s="32" t="n">
        <v>1</v>
      </c>
      <c r="I519" s="32" t="n">
        <v>2.33</v>
      </c>
      <c r="J519" s="24" t="n">
        <v>0.00809239359714044</v>
      </c>
      <c r="K519" s="32" t="n">
        <v>49653</v>
      </c>
      <c r="L519" s="32" t="n">
        <v>1183115</v>
      </c>
      <c r="M519" s="32" t="n">
        <v>1232768</v>
      </c>
    </row>
    <row r="520" customFormat="false" ht="15" hidden="false" customHeight="false" outlineLevel="0" collapsed="false">
      <c r="A520" s="22" t="s">
        <v>60</v>
      </c>
      <c r="B520" s="32" t="n">
        <v>7689</v>
      </c>
      <c r="C520" s="32" t="n">
        <v>48</v>
      </c>
      <c r="D520" s="32" t="n">
        <v>248.5</v>
      </c>
      <c r="E520" s="32" t="n">
        <v>171.409090909091</v>
      </c>
      <c r="F520" s="32" t="n">
        <v>14</v>
      </c>
      <c r="G520" s="32" t="n">
        <v>54</v>
      </c>
      <c r="H520" s="32" t="n">
        <v>13</v>
      </c>
      <c r="I520" s="32" t="n">
        <v>58.29</v>
      </c>
      <c r="J520" s="24" t="n">
        <v>0.0716741124714108</v>
      </c>
      <c r="K520" s="32" t="n">
        <v>439772</v>
      </c>
      <c r="L520" s="32" t="n">
        <v>4001731</v>
      </c>
      <c r="M520" s="32" t="n">
        <v>4441503</v>
      </c>
    </row>
    <row r="521" customFormat="false" ht="15" hidden="false" customHeight="false" outlineLevel="0" collapsed="false">
      <c r="A521" s="22" t="s">
        <v>61</v>
      </c>
      <c r="B521" s="32" t="n">
        <v>6639</v>
      </c>
      <c r="C521" s="32" t="n">
        <v>58</v>
      </c>
      <c r="D521" s="32" t="n">
        <v>420.272727272727</v>
      </c>
      <c r="E521" s="32" t="n">
        <v>130.795454545455</v>
      </c>
      <c r="F521" s="32" t="n">
        <v>9</v>
      </c>
      <c r="G521" s="32" t="n">
        <v>23</v>
      </c>
      <c r="H521" s="32" t="n">
        <v>8</v>
      </c>
      <c r="I521" s="32" t="n">
        <v>25.64</v>
      </c>
      <c r="J521" s="24" t="n">
        <v>0.00441698722175283</v>
      </c>
      <c r="K521" s="32" t="n">
        <v>27101</v>
      </c>
      <c r="L521" s="32" t="n">
        <v>1627808</v>
      </c>
      <c r="M521" s="32" t="n">
        <v>1654909</v>
      </c>
    </row>
    <row r="522" customFormat="false" ht="15" hidden="false" customHeight="false" outlineLevel="0" collapsed="false">
      <c r="A522" s="22" t="s">
        <v>62</v>
      </c>
      <c r="B522" s="32" t="n">
        <v>6793</v>
      </c>
      <c r="C522" s="32" t="n">
        <v>38</v>
      </c>
      <c r="D522" s="32" t="n">
        <v>326.568181818182</v>
      </c>
      <c r="E522" s="32" t="n">
        <v>172.045454545455</v>
      </c>
      <c r="F522" s="32" t="n">
        <v>7</v>
      </c>
      <c r="G522" s="32" t="n">
        <v>3</v>
      </c>
      <c r="H522" s="32" t="n">
        <v>5</v>
      </c>
      <c r="I522" s="32" t="n">
        <v>4.65</v>
      </c>
      <c r="J522" s="24" t="n">
        <v>0.0128547581610164</v>
      </c>
      <c r="K522" s="32" t="n">
        <v>78873</v>
      </c>
      <c r="L522" s="32" t="n">
        <v>3195787</v>
      </c>
      <c r="M522" s="32" t="n">
        <v>3274660</v>
      </c>
    </row>
    <row r="523" customFormat="false" ht="15" hidden="false" customHeight="false" outlineLevel="0" collapsed="false">
      <c r="A523" s="22" t="s">
        <v>63</v>
      </c>
      <c r="B523" s="32" t="n">
        <v>8513</v>
      </c>
      <c r="C523" s="32" t="n">
        <v>67</v>
      </c>
      <c r="D523" s="32" t="n">
        <v>379.068181818182</v>
      </c>
      <c r="E523" s="32" t="n">
        <v>172.477272727273</v>
      </c>
      <c r="F523" s="32" t="n">
        <v>2</v>
      </c>
      <c r="G523" s="32" t="n">
        <v>4</v>
      </c>
      <c r="H523" s="32" t="n">
        <v>2</v>
      </c>
      <c r="I523" s="32" t="n">
        <v>4.66</v>
      </c>
      <c r="J523" s="24" t="n">
        <v>0.0113776612409623</v>
      </c>
      <c r="K523" s="32" t="n">
        <v>69810</v>
      </c>
      <c r="L523" s="32" t="n">
        <v>1311788</v>
      </c>
      <c r="M523" s="32" t="n">
        <v>1381598</v>
      </c>
    </row>
    <row r="524" customFormat="false" ht="15" hidden="false" customHeight="false" outlineLevel="0" collapsed="false">
      <c r="A524" s="22" t="s">
        <v>64</v>
      </c>
      <c r="B524" s="32" t="n">
        <v>7917</v>
      </c>
      <c r="C524" s="32" t="n">
        <v>34</v>
      </c>
      <c r="D524" s="32" t="n">
        <v>348.272727272727</v>
      </c>
      <c r="E524" s="32" t="n">
        <v>162.613636363636</v>
      </c>
      <c r="F524" s="32" t="n">
        <v>2</v>
      </c>
      <c r="G524" s="32" t="n">
        <v>23</v>
      </c>
      <c r="H524" s="32" t="n">
        <v>1</v>
      </c>
      <c r="I524" s="32" t="n">
        <v>23.33</v>
      </c>
      <c r="J524" s="24" t="n">
        <v>0.0137482298398072</v>
      </c>
      <c r="K524" s="32" t="n">
        <v>84355</v>
      </c>
      <c r="L524" s="32" t="n">
        <v>1636411</v>
      </c>
      <c r="M524" s="32" t="n">
        <v>1720766</v>
      </c>
    </row>
    <row r="525" customFormat="false" ht="15" hidden="false" customHeight="false" outlineLevel="0" collapsed="false">
      <c r="A525" s="22" t="s">
        <v>65</v>
      </c>
      <c r="B525" s="32" t="n">
        <v>4514</v>
      </c>
      <c r="C525" s="32" t="n">
        <v>36</v>
      </c>
      <c r="D525" s="32" t="n">
        <v>260.704545454545</v>
      </c>
      <c r="E525" s="32" t="n">
        <v>144.022727272727</v>
      </c>
      <c r="F525" s="32" t="n">
        <v>20</v>
      </c>
      <c r="G525" s="32" t="n">
        <v>27</v>
      </c>
      <c r="H525" s="32" t="n">
        <v>7</v>
      </c>
      <c r="I525" s="32" t="n">
        <v>29.31</v>
      </c>
      <c r="J525" s="24" t="n">
        <v>0.0189252999085364</v>
      </c>
      <c r="K525" s="32" t="n">
        <v>116120</v>
      </c>
      <c r="L525" s="32" t="n">
        <v>1566204</v>
      </c>
      <c r="M525" s="32" t="n">
        <v>1682324</v>
      </c>
    </row>
    <row r="526" customFormat="false" ht="15" hidden="false" customHeight="false" outlineLevel="0" collapsed="false">
      <c r="A526" s="22" t="s">
        <v>66</v>
      </c>
      <c r="B526" s="32" t="n">
        <v>4666</v>
      </c>
      <c r="C526" s="32" t="n">
        <v>22</v>
      </c>
      <c r="D526" s="32" t="n">
        <v>197.090909090909</v>
      </c>
      <c r="E526" s="32" t="n">
        <v>120.159090909091</v>
      </c>
      <c r="F526" s="32" t="n">
        <v>1</v>
      </c>
      <c r="G526" s="32" t="n">
        <v>10</v>
      </c>
      <c r="H526" s="32" t="n">
        <v>4</v>
      </c>
      <c r="I526" s="32" t="n">
        <v>11.32</v>
      </c>
      <c r="J526" s="24" t="n">
        <v>0.0253629945198952</v>
      </c>
      <c r="K526" s="32" t="n">
        <v>155620</v>
      </c>
      <c r="L526" s="32" t="n">
        <v>827286</v>
      </c>
      <c r="M526" s="32" t="n">
        <v>982906</v>
      </c>
    </row>
    <row r="527" customFormat="false" ht="15" hidden="false" customHeight="false" outlineLevel="0" collapsed="false">
      <c r="A527" s="22" t="s">
        <v>67</v>
      </c>
      <c r="B527" s="32" t="n">
        <v>5084</v>
      </c>
      <c r="C527" s="32" t="n">
        <v>25</v>
      </c>
      <c r="D527" s="32" t="n">
        <v>288.102272727273</v>
      </c>
      <c r="E527" s="32" t="n">
        <v>111.822727272727</v>
      </c>
      <c r="F527" s="32" t="n">
        <v>5</v>
      </c>
      <c r="G527" s="32" t="n">
        <v>15</v>
      </c>
      <c r="H527" s="32" t="n">
        <v>7</v>
      </c>
      <c r="I527" s="32" t="n">
        <v>17.31</v>
      </c>
      <c r="J527" s="24" t="n">
        <v>0.00589849143880249</v>
      </c>
      <c r="K527" s="32" t="n">
        <v>36191</v>
      </c>
      <c r="L527" s="32" t="n">
        <v>604726</v>
      </c>
      <c r="M527" s="32" t="n">
        <v>640917</v>
      </c>
    </row>
    <row r="528" customFormat="false" ht="15" hidden="false" customHeight="false" outlineLevel="0" collapsed="false">
      <c r="A528" s="25" t="s">
        <v>68</v>
      </c>
      <c r="B528" s="33" t="n">
        <v>5051</v>
      </c>
      <c r="C528" s="33" t="n">
        <v>35</v>
      </c>
      <c r="D528" s="33" t="n">
        <v>259.403181818182</v>
      </c>
      <c r="E528" s="33" t="n">
        <v>122.663181818182</v>
      </c>
      <c r="F528" s="33" t="n">
        <v>5</v>
      </c>
      <c r="G528" s="33" t="n">
        <v>16</v>
      </c>
      <c r="H528" s="33" t="n">
        <v>5</v>
      </c>
      <c r="I528" s="33" t="n">
        <v>17.65</v>
      </c>
      <c r="J528" s="27" t="n">
        <v>0.00954046566263906</v>
      </c>
      <c r="K528" s="33" t="n">
        <v>58538</v>
      </c>
      <c r="L528" s="33" t="n">
        <v>681486</v>
      </c>
      <c r="M528" s="33" t="n">
        <v>740024</v>
      </c>
    </row>
    <row r="529" customFormat="false" ht="15" hidden="false" customHeight="false" outlineLevel="0" collapsed="false">
      <c r="A529" s="28" t="s">
        <v>71</v>
      </c>
      <c r="B529" s="34" t="n">
        <v>232967</v>
      </c>
      <c r="C529" s="34" t="n">
        <v>1195</v>
      </c>
      <c r="D529" s="34" t="n">
        <v>12548.0139204833</v>
      </c>
      <c r="E529" s="34" t="n">
        <v>6662.04045454546</v>
      </c>
      <c r="F529" s="34" t="n">
        <v>1387</v>
      </c>
      <c r="G529" s="34" t="n">
        <v>3435</v>
      </c>
      <c r="H529" s="34" t="n">
        <v>647</v>
      </c>
      <c r="I529" s="34" t="n">
        <v>3648.51</v>
      </c>
      <c r="J529" s="34" t="n">
        <v>1</v>
      </c>
      <c r="K529" s="34" t="n">
        <v>6135713</v>
      </c>
      <c r="L529" s="34" t="n">
        <v>116578533</v>
      </c>
      <c r="M529" s="34" t="n">
        <v>122714246</v>
      </c>
    </row>
    <row r="530" customFormat="false" ht="15" hidden="false" customHeight="false" outlineLevel="0" collapsed="false">
      <c r="A530" s="30" t="s">
        <v>72</v>
      </c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</row>
    <row r="531" customFormat="false" ht="15" hidden="false" customHeight="false" outlineLevel="0" collapsed="false">
      <c r="A531" s="30" t="s">
        <v>187</v>
      </c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</row>
    <row r="532" customFormat="false" ht="15" hidden="false" customHeight="false" outlineLevel="0" collapsed="false">
      <c r="A532" s="10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</row>
    <row r="533" customFormat="false" ht="15" hidden="false" customHeight="false" outlineLevel="0" collapsed="false">
      <c r="A533" s="10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</row>
    <row r="534" customFormat="false" ht="15" hidden="false" customHeight="false" outlineLevel="0" collapsed="false">
      <c r="A534" s="10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</row>
    <row r="535" customFormat="false" ht="15" hidden="false" customHeight="false" outlineLevel="0" collapsed="false">
      <c r="A535" s="14" t="e">
        <f aca="false">"Tabla " &amp; TEXT((ROW()+25) / 35, "0")$sheet7.a2$diferenciaafd.a37</f>
        <v>#VALUE!</v>
      </c>
      <c r="B535" s="14"/>
      <c r="C535" s="14"/>
      <c r="D535" s="14"/>
      <c r="E535" s="14"/>
      <c r="F535" s="14"/>
      <c r="G535" s="14"/>
      <c r="H535" s="14"/>
      <c r="I535" s="14"/>
      <c r="J535" s="14"/>
      <c r="K535" s="15"/>
      <c r="L535" s="15"/>
      <c r="M535" s="15"/>
    </row>
    <row r="536" customFormat="false" ht="15" hidden="false" customHeight="false" outlineLevel="0" collapsed="false">
      <c r="A536" s="15" t="s">
        <v>212</v>
      </c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</row>
    <row r="537" customFormat="false" ht="12.8" hidden="false" customHeight="true" outlineLevel="0" collapsed="false">
      <c r="A537" s="16" t="s">
        <v>30</v>
      </c>
      <c r="B537" s="17" t="s">
        <v>31</v>
      </c>
      <c r="C537" s="17"/>
      <c r="D537" s="17"/>
      <c r="E537" s="17"/>
      <c r="F537" s="17"/>
      <c r="G537" s="17"/>
      <c r="H537" s="17"/>
      <c r="I537" s="17"/>
      <c r="J537" s="16" t="s">
        <v>32</v>
      </c>
      <c r="K537" s="16" t="s">
        <v>33</v>
      </c>
      <c r="L537" s="16" t="s">
        <v>34</v>
      </c>
      <c r="M537" s="16" t="s">
        <v>35</v>
      </c>
    </row>
    <row r="538" customFormat="false" ht="28.3" hidden="false" customHeight="false" outlineLevel="0" collapsed="false">
      <c r="A538" s="16"/>
      <c r="B538" s="18" t="s">
        <v>213</v>
      </c>
      <c r="C538" s="18" t="s">
        <v>214</v>
      </c>
      <c r="D538" s="18" t="s">
        <v>215</v>
      </c>
      <c r="E538" s="18" t="s">
        <v>216</v>
      </c>
      <c r="F538" s="18" t="s">
        <v>217</v>
      </c>
      <c r="G538" s="18" t="s">
        <v>218</v>
      </c>
      <c r="H538" s="18" t="s">
        <v>219</v>
      </c>
      <c r="I538" s="16" t="s">
        <v>43</v>
      </c>
      <c r="J538" s="16"/>
      <c r="K538" s="16"/>
      <c r="L538" s="16"/>
      <c r="M538" s="16"/>
    </row>
    <row r="539" customFormat="false" ht="15" hidden="false" customHeight="false" outlineLevel="0" collapsed="false">
      <c r="A539" s="19" t="s">
        <v>44</v>
      </c>
      <c r="B539" s="31" t="n">
        <v>24019</v>
      </c>
      <c r="C539" s="31" t="n">
        <v>63</v>
      </c>
      <c r="D539" s="31" t="n">
        <v>1650.49772727273</v>
      </c>
      <c r="E539" s="31" t="n">
        <v>869.384090909091</v>
      </c>
      <c r="F539" s="31" t="n">
        <v>387</v>
      </c>
      <c r="G539" s="31" t="n">
        <v>1041</v>
      </c>
      <c r="H539" s="31" t="n">
        <v>238</v>
      </c>
      <c r="I539" s="31" t="n">
        <v>1119.54</v>
      </c>
      <c r="J539" s="21" t="n">
        <v>0.151195574534508</v>
      </c>
      <c r="K539" s="31" t="n">
        <v>881837</v>
      </c>
      <c r="L539" s="31" t="n">
        <v>23507359</v>
      </c>
      <c r="M539" s="31" t="n">
        <v>24389196</v>
      </c>
    </row>
    <row r="540" customFormat="false" ht="15" hidden="false" customHeight="false" outlineLevel="0" collapsed="false">
      <c r="A540" s="22" t="s">
        <v>45</v>
      </c>
      <c r="B540" s="32" t="n">
        <v>17877</v>
      </c>
      <c r="C540" s="32" t="n">
        <v>36</v>
      </c>
      <c r="D540" s="32" t="n">
        <v>1489.27272727273</v>
      </c>
      <c r="E540" s="32" t="n">
        <v>833.590909090909</v>
      </c>
      <c r="F540" s="32" t="n">
        <v>285</v>
      </c>
      <c r="G540" s="32" t="n">
        <v>704</v>
      </c>
      <c r="H540" s="32" t="n">
        <v>193</v>
      </c>
      <c r="I540" s="32" t="n">
        <v>767.69</v>
      </c>
      <c r="J540" s="24" t="n">
        <v>0.105836919319679</v>
      </c>
      <c r="K540" s="32" t="n">
        <v>617286</v>
      </c>
      <c r="L540" s="32" t="n">
        <v>14604617</v>
      </c>
      <c r="M540" s="32" t="n">
        <v>15221903</v>
      </c>
    </row>
    <row r="541" customFormat="false" ht="15" hidden="false" customHeight="false" outlineLevel="0" collapsed="false">
      <c r="A541" s="22" t="s">
        <v>46</v>
      </c>
      <c r="B541" s="32" t="n">
        <v>18363</v>
      </c>
      <c r="C541" s="32" t="n">
        <v>83</v>
      </c>
      <c r="D541" s="32" t="n">
        <v>1126.97727272727</v>
      </c>
      <c r="E541" s="32" t="n">
        <v>699.727272727273</v>
      </c>
      <c r="F541" s="32" t="n">
        <v>143</v>
      </c>
      <c r="G541" s="32" t="n">
        <v>481</v>
      </c>
      <c r="H541" s="32" t="n">
        <v>67</v>
      </c>
      <c r="I541" s="32" t="n">
        <v>503.11</v>
      </c>
      <c r="J541" s="24" t="n">
        <v>0.0755977015396338</v>
      </c>
      <c r="K541" s="32" t="n">
        <v>440918</v>
      </c>
      <c r="L541" s="32" t="n">
        <v>8326110</v>
      </c>
      <c r="M541" s="32" t="n">
        <v>8767028</v>
      </c>
    </row>
    <row r="542" customFormat="false" ht="15" hidden="false" customHeight="false" outlineLevel="0" collapsed="false">
      <c r="A542" s="22" t="s">
        <v>220</v>
      </c>
      <c r="B542" s="32" t="n">
        <v>13592</v>
      </c>
      <c r="C542" s="32" t="n">
        <v>57</v>
      </c>
      <c r="D542" s="32" t="n">
        <v>491.892045454545</v>
      </c>
      <c r="E542" s="32" t="n">
        <v>325.642045454545</v>
      </c>
      <c r="F542" s="32" t="n">
        <v>54</v>
      </c>
      <c r="G542" s="32" t="n">
        <v>89</v>
      </c>
      <c r="H542" s="32" t="n">
        <v>27</v>
      </c>
      <c r="I542" s="32" t="n">
        <v>97.91</v>
      </c>
      <c r="J542" s="24" t="n">
        <v>0.0661042248971526</v>
      </c>
      <c r="K542" s="32" t="n">
        <v>385548</v>
      </c>
      <c r="L542" s="32" t="n">
        <v>6150232</v>
      </c>
      <c r="M542" s="32" t="n">
        <v>6535780</v>
      </c>
    </row>
    <row r="543" customFormat="false" ht="15" hidden="false" customHeight="false" outlineLevel="0" collapsed="false">
      <c r="A543" s="22" t="s">
        <v>48</v>
      </c>
      <c r="B543" s="32" t="n">
        <v>8704</v>
      </c>
      <c r="C543" s="32" t="n">
        <v>72</v>
      </c>
      <c r="D543" s="32" t="n">
        <v>347</v>
      </c>
      <c r="E543" s="32" t="n">
        <v>194.681818181818</v>
      </c>
      <c r="F543" s="32" t="n">
        <v>63</v>
      </c>
      <c r="G543" s="32" t="n">
        <v>138</v>
      </c>
      <c r="H543" s="32" t="n">
        <v>14</v>
      </c>
      <c r="I543" s="32" t="n">
        <v>142.62</v>
      </c>
      <c r="J543" s="24" t="n">
        <v>0.0928270671586746</v>
      </c>
      <c r="K543" s="32" t="n">
        <v>541407</v>
      </c>
      <c r="L543" s="32" t="n">
        <v>5101247</v>
      </c>
      <c r="M543" s="32" t="n">
        <v>5642654</v>
      </c>
    </row>
    <row r="544" customFormat="false" ht="15" hidden="false" customHeight="false" outlineLevel="0" collapsed="false">
      <c r="A544" s="22" t="s">
        <v>49</v>
      </c>
      <c r="B544" s="32" t="n">
        <v>15846</v>
      </c>
      <c r="C544" s="32" t="n">
        <v>77</v>
      </c>
      <c r="D544" s="32" t="n">
        <v>814.026893939394</v>
      </c>
      <c r="E544" s="32" t="n">
        <v>464.068181818182</v>
      </c>
      <c r="F544" s="32" t="n">
        <v>110</v>
      </c>
      <c r="G544" s="32" t="n">
        <v>175</v>
      </c>
      <c r="H544" s="32" t="n">
        <v>23</v>
      </c>
      <c r="I544" s="32" t="n">
        <v>182.59</v>
      </c>
      <c r="J544" s="24" t="n">
        <v>0.0432488984858102</v>
      </c>
      <c r="K544" s="32" t="n">
        <v>252246</v>
      </c>
      <c r="L544" s="32" t="n">
        <v>7781974</v>
      </c>
      <c r="M544" s="32" t="n">
        <v>8034220</v>
      </c>
    </row>
    <row r="545" customFormat="false" ht="15" hidden="false" customHeight="false" outlineLevel="0" collapsed="false">
      <c r="A545" s="22" t="s">
        <v>50</v>
      </c>
      <c r="B545" s="32" t="n">
        <v>9493</v>
      </c>
      <c r="C545" s="32" t="n">
        <v>55</v>
      </c>
      <c r="D545" s="32" t="n">
        <v>583.204545454545</v>
      </c>
      <c r="E545" s="32" t="n">
        <v>316.272727272727</v>
      </c>
      <c r="F545" s="32" t="n">
        <v>62</v>
      </c>
      <c r="G545" s="32" t="n">
        <v>174</v>
      </c>
      <c r="H545" s="32" t="n">
        <v>56</v>
      </c>
      <c r="I545" s="32" t="n">
        <v>192.48</v>
      </c>
      <c r="J545" s="24" t="n">
        <v>0.0432488984858102</v>
      </c>
      <c r="K545" s="32" t="n">
        <v>252246</v>
      </c>
      <c r="L545" s="32" t="n">
        <v>5846190</v>
      </c>
      <c r="M545" s="32" t="n">
        <v>6098436</v>
      </c>
    </row>
    <row r="546" customFormat="false" ht="15" hidden="false" customHeight="false" outlineLevel="0" collapsed="false">
      <c r="A546" s="22" t="s">
        <v>51</v>
      </c>
      <c r="B546" s="32" t="n">
        <v>8088</v>
      </c>
      <c r="C546" s="32" t="n">
        <v>35</v>
      </c>
      <c r="D546" s="32" t="n">
        <v>339</v>
      </c>
      <c r="E546" s="32" t="n">
        <v>207.227272727273</v>
      </c>
      <c r="F546" s="32" t="n">
        <v>36</v>
      </c>
      <c r="G546" s="32" t="n">
        <v>86</v>
      </c>
      <c r="H546" s="32" t="n">
        <v>18</v>
      </c>
      <c r="I546" s="32" t="n">
        <v>91.94</v>
      </c>
      <c r="J546" s="24" t="n">
        <v>0.0527425465835314</v>
      </c>
      <c r="K546" s="32" t="n">
        <v>307617</v>
      </c>
      <c r="L546" s="32" t="n">
        <v>5353520</v>
      </c>
      <c r="M546" s="32" t="n">
        <v>5661137</v>
      </c>
    </row>
    <row r="547" customFormat="false" ht="15" hidden="false" customHeight="false" outlineLevel="0" collapsed="false">
      <c r="A547" s="22" t="s">
        <v>52</v>
      </c>
      <c r="B547" s="32" t="n">
        <v>11549</v>
      </c>
      <c r="C547" s="32" t="n">
        <v>54</v>
      </c>
      <c r="D547" s="32" t="n">
        <v>528.152272727273</v>
      </c>
      <c r="E547" s="32" t="n">
        <v>160.397727272727</v>
      </c>
      <c r="F547" s="32" t="n">
        <v>17</v>
      </c>
      <c r="G547" s="32" t="n">
        <v>62</v>
      </c>
      <c r="H547" s="32" t="n">
        <v>21</v>
      </c>
      <c r="I547" s="32" t="n">
        <v>68.93</v>
      </c>
      <c r="J547" s="24" t="n">
        <v>0.0137131615557574</v>
      </c>
      <c r="K547" s="32" t="n">
        <v>79981</v>
      </c>
      <c r="L547" s="32" t="n">
        <v>2459794</v>
      </c>
      <c r="M547" s="32" t="n">
        <v>2539775</v>
      </c>
    </row>
    <row r="548" customFormat="false" ht="15" hidden="false" customHeight="false" outlineLevel="0" collapsed="false">
      <c r="A548" s="22" t="s">
        <v>53</v>
      </c>
      <c r="B548" s="32" t="n">
        <v>6304</v>
      </c>
      <c r="C548" s="32" t="n">
        <v>32</v>
      </c>
      <c r="D548" s="32" t="n">
        <v>387.277272727273</v>
      </c>
      <c r="E548" s="32" t="n">
        <v>162.586363636364</v>
      </c>
      <c r="F548" s="32" t="n">
        <v>18</v>
      </c>
      <c r="G548" s="32" t="n">
        <v>31</v>
      </c>
      <c r="H548" s="32" t="n">
        <v>5</v>
      </c>
      <c r="I548" s="32" t="n">
        <v>32.65</v>
      </c>
      <c r="J548" s="24" t="n">
        <v>0.0091419934003449</v>
      </c>
      <c r="K548" s="32" t="n">
        <v>53320</v>
      </c>
      <c r="L548" s="32" t="n">
        <v>2415747</v>
      </c>
      <c r="M548" s="32" t="n">
        <v>2469067</v>
      </c>
    </row>
    <row r="549" customFormat="false" ht="15" hidden="false" customHeight="false" outlineLevel="0" collapsed="false">
      <c r="A549" s="22" t="s">
        <v>54</v>
      </c>
      <c r="B549" s="32" t="n">
        <v>7854</v>
      </c>
      <c r="C549" s="32" t="n">
        <v>40</v>
      </c>
      <c r="D549" s="32" t="n">
        <v>304.272727272727</v>
      </c>
      <c r="E549" s="32" t="n">
        <v>141.090909090909</v>
      </c>
      <c r="F549" s="32" t="n">
        <v>8</v>
      </c>
      <c r="G549" s="32" t="n">
        <v>23</v>
      </c>
      <c r="H549" s="32" t="n">
        <v>3</v>
      </c>
      <c r="I549" s="32" t="n">
        <v>23.99</v>
      </c>
      <c r="J549" s="24" t="n">
        <v>0.0239099475929913</v>
      </c>
      <c r="K549" s="32" t="n">
        <v>139453</v>
      </c>
      <c r="L549" s="32" t="n">
        <v>2291262</v>
      </c>
      <c r="M549" s="32" t="n">
        <v>2430715</v>
      </c>
    </row>
    <row r="550" customFormat="false" ht="15" hidden="false" customHeight="false" outlineLevel="0" collapsed="false">
      <c r="A550" s="22" t="s">
        <v>55</v>
      </c>
      <c r="B550" s="32" t="n">
        <v>8829</v>
      </c>
      <c r="C550" s="32" t="n">
        <v>38</v>
      </c>
      <c r="D550" s="32" t="n">
        <v>410.886363636364</v>
      </c>
      <c r="E550" s="32" t="n">
        <v>245.340909090909</v>
      </c>
      <c r="F550" s="32" t="n">
        <v>10</v>
      </c>
      <c r="G550" s="32" t="n">
        <v>28</v>
      </c>
      <c r="H550" s="32" t="n">
        <v>12</v>
      </c>
      <c r="I550" s="32" t="n">
        <v>31.96</v>
      </c>
      <c r="J550" s="24" t="n">
        <v>0.0242616022903677</v>
      </c>
      <c r="K550" s="32" t="n">
        <v>141504</v>
      </c>
      <c r="L550" s="32" t="n">
        <v>2240176</v>
      </c>
      <c r="M550" s="32" t="n">
        <v>2381680</v>
      </c>
    </row>
    <row r="551" customFormat="false" ht="15" hidden="false" customHeight="false" outlineLevel="0" collapsed="false">
      <c r="A551" s="22" t="s">
        <v>56</v>
      </c>
      <c r="B551" s="32" t="n">
        <v>7455</v>
      </c>
      <c r="C551" s="32" t="n">
        <v>40</v>
      </c>
      <c r="D551" s="32" t="n">
        <v>451.613636363636</v>
      </c>
      <c r="E551" s="32" t="n">
        <v>236.568181818182</v>
      </c>
      <c r="F551" s="32" t="n">
        <v>23</v>
      </c>
      <c r="G551" s="32" t="n">
        <v>67</v>
      </c>
      <c r="H551" s="32" t="n">
        <v>20</v>
      </c>
      <c r="I551" s="32" t="n">
        <v>73.6</v>
      </c>
      <c r="J551" s="24" t="n">
        <v>0.0179325035585535</v>
      </c>
      <c r="K551" s="32" t="n">
        <v>104590</v>
      </c>
      <c r="L551" s="32" t="n">
        <v>2367808</v>
      </c>
      <c r="M551" s="32" t="n">
        <v>2472398</v>
      </c>
    </row>
    <row r="552" customFormat="false" ht="15" hidden="false" customHeight="false" outlineLevel="0" collapsed="false">
      <c r="A552" s="22" t="s">
        <v>57</v>
      </c>
      <c r="B552" s="32" t="n">
        <v>3490</v>
      </c>
      <c r="C552" s="32" t="n">
        <v>53</v>
      </c>
      <c r="D552" s="32" t="n">
        <v>243.986988943815</v>
      </c>
      <c r="E552" s="32" t="n">
        <v>68.2102272727273</v>
      </c>
      <c r="F552" s="32" t="n">
        <v>8</v>
      </c>
      <c r="G552" s="32" t="n">
        <v>20</v>
      </c>
      <c r="H552" s="32" t="n">
        <v>11</v>
      </c>
      <c r="I552" s="32" t="n">
        <v>23.63</v>
      </c>
      <c r="J552" s="24" t="n">
        <v>0.00632909873181417</v>
      </c>
      <c r="K552" s="32" t="n">
        <v>36914</v>
      </c>
      <c r="L552" s="32" t="n">
        <v>1187697</v>
      </c>
      <c r="M552" s="32" t="n">
        <v>1224611</v>
      </c>
    </row>
    <row r="553" customFormat="false" ht="15" hidden="false" customHeight="false" outlineLevel="0" collapsed="false">
      <c r="A553" s="22" t="s">
        <v>58</v>
      </c>
      <c r="B553" s="32" t="n">
        <v>5342</v>
      </c>
      <c r="C553" s="32" t="n">
        <v>19</v>
      </c>
      <c r="D553" s="32" t="n">
        <v>235.068181818182</v>
      </c>
      <c r="E553" s="32" t="n">
        <v>202.431818181818</v>
      </c>
      <c r="F553" s="32" t="n">
        <v>36</v>
      </c>
      <c r="G553" s="32" t="n">
        <v>69</v>
      </c>
      <c r="H553" s="32" t="n">
        <v>35</v>
      </c>
      <c r="I553" s="32" t="n">
        <v>80.55</v>
      </c>
      <c r="J553" s="24" t="n">
        <v>0.11638536005429</v>
      </c>
      <c r="K553" s="32" t="n">
        <v>678809</v>
      </c>
      <c r="L553" s="32" t="n">
        <v>5454784</v>
      </c>
      <c r="M553" s="32" t="n">
        <v>6133593</v>
      </c>
    </row>
    <row r="554" customFormat="false" ht="15" hidden="false" customHeight="false" outlineLevel="0" collapsed="false">
      <c r="A554" s="22" t="s">
        <v>59</v>
      </c>
      <c r="B554" s="32" t="n">
        <v>2675</v>
      </c>
      <c r="C554" s="32" t="n">
        <v>21</v>
      </c>
      <c r="D554" s="32" t="n">
        <v>126.477272727273</v>
      </c>
      <c r="E554" s="32" t="n">
        <v>39.1363636363636</v>
      </c>
      <c r="F554" s="32" t="n">
        <v>0</v>
      </c>
      <c r="G554" s="32" t="n">
        <v>0</v>
      </c>
      <c r="H554" s="32" t="n">
        <v>0</v>
      </c>
      <c r="I554" s="32" t="n">
        <v>0</v>
      </c>
      <c r="J554" s="24" t="n">
        <v>0.00738389136870318</v>
      </c>
      <c r="K554" s="32" t="n">
        <v>43066</v>
      </c>
      <c r="L554" s="32" t="n">
        <v>1140759</v>
      </c>
      <c r="M554" s="32" t="n">
        <v>1183825</v>
      </c>
    </row>
    <row r="555" customFormat="false" ht="15" hidden="false" customHeight="false" outlineLevel="0" collapsed="false">
      <c r="A555" s="22" t="s">
        <v>60</v>
      </c>
      <c r="B555" s="32" t="n">
        <v>7690</v>
      </c>
      <c r="C555" s="32" t="n">
        <v>43</v>
      </c>
      <c r="D555" s="32" t="n">
        <v>243.636363636364</v>
      </c>
      <c r="E555" s="32" t="n">
        <v>159.136363636364</v>
      </c>
      <c r="F555" s="32" t="n">
        <v>10</v>
      </c>
      <c r="G555" s="32" t="n">
        <v>45</v>
      </c>
      <c r="H555" s="32" t="n">
        <v>25</v>
      </c>
      <c r="I555" s="32" t="n">
        <v>53.25</v>
      </c>
      <c r="J555" s="24" t="n">
        <v>0.0699719122025723</v>
      </c>
      <c r="K555" s="32" t="n">
        <v>408106</v>
      </c>
      <c r="L555" s="32" t="n">
        <v>3596028</v>
      </c>
      <c r="M555" s="32" t="n">
        <v>4004134</v>
      </c>
    </row>
    <row r="556" customFormat="false" ht="15" hidden="false" customHeight="false" outlineLevel="0" collapsed="false">
      <c r="A556" s="22" t="s">
        <v>61</v>
      </c>
      <c r="B556" s="32" t="n">
        <v>5388</v>
      </c>
      <c r="C556" s="32" t="n">
        <v>51</v>
      </c>
      <c r="D556" s="32" t="n">
        <v>257.318181818182</v>
      </c>
      <c r="E556" s="32" t="n">
        <v>87.6590909090909</v>
      </c>
      <c r="F556" s="32" t="n">
        <v>13</v>
      </c>
      <c r="G556" s="32" t="n">
        <v>7</v>
      </c>
      <c r="H556" s="32" t="n">
        <v>3</v>
      </c>
      <c r="I556" s="32" t="n">
        <v>7.99</v>
      </c>
      <c r="J556" s="24" t="n">
        <v>0.0105484407346103</v>
      </c>
      <c r="K556" s="32" t="n">
        <v>61523</v>
      </c>
      <c r="L556" s="32" t="n">
        <v>1567262</v>
      </c>
      <c r="M556" s="32" t="n">
        <v>1628785</v>
      </c>
    </row>
    <row r="557" customFormat="false" ht="15" hidden="false" customHeight="false" outlineLevel="0" collapsed="false">
      <c r="A557" s="22" t="s">
        <v>62</v>
      </c>
      <c r="B557" s="32" t="n">
        <v>6564</v>
      </c>
      <c r="C557" s="32" t="n">
        <v>31</v>
      </c>
      <c r="D557" s="32" t="n">
        <v>337.727272727273</v>
      </c>
      <c r="E557" s="32" t="n">
        <v>174.727272727273</v>
      </c>
      <c r="F557" s="32" t="n">
        <v>3</v>
      </c>
      <c r="G557" s="32" t="n">
        <v>6</v>
      </c>
      <c r="H557" s="32" t="n">
        <v>5</v>
      </c>
      <c r="I557" s="32" t="n">
        <v>7.65</v>
      </c>
      <c r="J557" s="24" t="n">
        <v>0.0119550595241157</v>
      </c>
      <c r="K557" s="32" t="n">
        <v>69727</v>
      </c>
      <c r="L557" s="32" t="n">
        <v>3127979</v>
      </c>
      <c r="M557" s="32" t="n">
        <v>3197706</v>
      </c>
    </row>
    <row r="558" customFormat="false" ht="15" hidden="false" customHeight="false" outlineLevel="0" collapsed="false">
      <c r="A558" s="22" t="s">
        <v>63</v>
      </c>
      <c r="B558" s="32" t="n">
        <v>6917</v>
      </c>
      <c r="C558" s="32" t="n">
        <v>56</v>
      </c>
      <c r="D558" s="32" t="n">
        <v>384.068181818182</v>
      </c>
      <c r="E558" s="32" t="n">
        <v>157.840909090909</v>
      </c>
      <c r="F558" s="32" t="n">
        <v>2</v>
      </c>
      <c r="G558" s="32" t="n">
        <v>4</v>
      </c>
      <c r="H558" s="32" t="n">
        <v>2</v>
      </c>
      <c r="I558" s="32" t="n">
        <v>4.66</v>
      </c>
      <c r="J558" s="24" t="n">
        <v>0.00562596079230152</v>
      </c>
      <c r="K558" s="32" t="n">
        <v>32813</v>
      </c>
      <c r="L558" s="32" t="n">
        <v>1279763</v>
      </c>
      <c r="M558" s="32" t="n">
        <v>1312576</v>
      </c>
    </row>
    <row r="559" customFormat="false" ht="15" hidden="false" customHeight="false" outlineLevel="0" collapsed="false">
      <c r="A559" s="22" t="s">
        <v>64</v>
      </c>
      <c r="B559" s="32" t="n">
        <v>7342</v>
      </c>
      <c r="C559" s="32" t="n">
        <v>34</v>
      </c>
      <c r="D559" s="32" t="n">
        <v>375.045454545455</v>
      </c>
      <c r="E559" s="32" t="n">
        <v>164.045454545455</v>
      </c>
      <c r="F559" s="32" t="n">
        <v>3</v>
      </c>
      <c r="G559" s="32" t="n">
        <v>7</v>
      </c>
      <c r="H559" s="32" t="n">
        <v>1</v>
      </c>
      <c r="I559" s="32" t="n">
        <v>7.33</v>
      </c>
      <c r="J559" s="24" t="n">
        <v>0.00808720076345589</v>
      </c>
      <c r="K559" s="32" t="n">
        <v>47168</v>
      </c>
      <c r="L559" s="32" t="n">
        <v>1590225</v>
      </c>
      <c r="M559" s="32" t="n">
        <v>1637393</v>
      </c>
    </row>
    <row r="560" customFormat="false" ht="15" hidden="false" customHeight="false" outlineLevel="0" collapsed="false">
      <c r="A560" s="22" t="s">
        <v>65</v>
      </c>
      <c r="B560" s="32" t="n">
        <v>4325</v>
      </c>
      <c r="C560" s="32" t="n">
        <v>34</v>
      </c>
      <c r="D560" s="32" t="n">
        <v>232.272727272727</v>
      </c>
      <c r="E560" s="32" t="n">
        <v>115</v>
      </c>
      <c r="F560" s="32" t="n">
        <v>14</v>
      </c>
      <c r="G560" s="32" t="n">
        <v>15</v>
      </c>
      <c r="H560" s="32" t="n">
        <v>7</v>
      </c>
      <c r="I560" s="32" t="n">
        <v>17.31</v>
      </c>
      <c r="J560" s="24" t="n">
        <v>0.0140646447978937</v>
      </c>
      <c r="K560" s="32" t="n">
        <v>82031</v>
      </c>
      <c r="L560" s="32" t="n">
        <v>1485113</v>
      </c>
      <c r="M560" s="32" t="n">
        <v>1567144</v>
      </c>
    </row>
    <row r="561" customFormat="false" ht="15" hidden="false" customHeight="false" outlineLevel="0" collapsed="false">
      <c r="A561" s="22" t="s">
        <v>66</v>
      </c>
      <c r="B561" s="32" t="n">
        <v>3889</v>
      </c>
      <c r="C561" s="32" t="n">
        <v>19</v>
      </c>
      <c r="D561" s="32" t="n">
        <v>191.727272727273</v>
      </c>
      <c r="E561" s="32" t="n">
        <v>100.772727272727</v>
      </c>
      <c r="F561" s="32" t="n">
        <v>1</v>
      </c>
      <c r="G561" s="32" t="n">
        <v>2</v>
      </c>
      <c r="H561" s="32" t="n">
        <v>2</v>
      </c>
      <c r="I561" s="32" t="n">
        <v>2.66</v>
      </c>
      <c r="J561" s="24" t="n">
        <v>0.0133615068583811</v>
      </c>
      <c r="K561" s="32" t="n">
        <v>77930</v>
      </c>
      <c r="L561" s="32" t="n">
        <v>749853</v>
      </c>
      <c r="M561" s="32" t="n">
        <v>827783</v>
      </c>
    </row>
    <row r="562" customFormat="false" ht="15" hidden="false" customHeight="false" outlineLevel="0" collapsed="false">
      <c r="A562" s="22" t="s">
        <v>67</v>
      </c>
      <c r="B562" s="32" t="n">
        <v>4588</v>
      </c>
      <c r="C562" s="32" t="n">
        <v>31</v>
      </c>
      <c r="D562" s="32" t="n">
        <v>258.606818181818</v>
      </c>
      <c r="E562" s="32" t="n">
        <v>105.984090909091</v>
      </c>
      <c r="F562" s="32" t="n">
        <v>7</v>
      </c>
      <c r="G562" s="32" t="n">
        <v>13</v>
      </c>
      <c r="H562" s="32" t="n">
        <v>8</v>
      </c>
      <c r="I562" s="32" t="n">
        <v>15.64</v>
      </c>
      <c r="J562" s="24" t="n">
        <v>0.00738389136870318</v>
      </c>
      <c r="K562" s="32" t="n">
        <v>43066</v>
      </c>
      <c r="L562" s="32" t="n">
        <v>562023</v>
      </c>
      <c r="M562" s="32" t="n">
        <v>605089</v>
      </c>
    </row>
    <row r="563" customFormat="false" ht="15" hidden="false" customHeight="false" outlineLevel="0" collapsed="false">
      <c r="A563" s="25" t="s">
        <v>68</v>
      </c>
      <c r="B563" s="33" t="n">
        <v>5026</v>
      </c>
      <c r="C563" s="33" t="n">
        <v>20</v>
      </c>
      <c r="D563" s="33" t="n">
        <v>276.181818181818</v>
      </c>
      <c r="E563" s="33" t="n">
        <v>125.477272727273</v>
      </c>
      <c r="F563" s="33" t="n">
        <v>3</v>
      </c>
      <c r="G563" s="33" t="n">
        <v>21</v>
      </c>
      <c r="H563" s="33" t="n">
        <v>3</v>
      </c>
      <c r="I563" s="33" t="n">
        <v>21.99</v>
      </c>
      <c r="J563" s="27" t="n">
        <v>0.0091419934003449</v>
      </c>
      <c r="K563" s="33" t="n">
        <v>53320</v>
      </c>
      <c r="L563" s="33" t="n">
        <v>628575</v>
      </c>
      <c r="M563" s="33" t="n">
        <v>681895</v>
      </c>
    </row>
    <row r="564" customFormat="false" ht="15" hidden="false" customHeight="false" outlineLevel="0" collapsed="false">
      <c r="A564" s="28" t="s">
        <v>71</v>
      </c>
      <c r="B564" s="34" t="n">
        <v>221209</v>
      </c>
      <c r="C564" s="34" t="n">
        <v>1094</v>
      </c>
      <c r="D564" s="34" t="n">
        <v>12086.1900192468</v>
      </c>
      <c r="E564" s="34" t="n">
        <v>6357</v>
      </c>
      <c r="F564" s="34" t="n">
        <v>1316</v>
      </c>
      <c r="G564" s="34" t="n">
        <v>3308</v>
      </c>
      <c r="H564" s="34" t="n">
        <v>799</v>
      </c>
      <c r="I564" s="34" t="n">
        <v>3571.67</v>
      </c>
      <c r="J564" s="34" t="n">
        <v>1</v>
      </c>
      <c r="K564" s="34" t="n">
        <v>5832426</v>
      </c>
      <c r="L564" s="34" t="n">
        <v>110816097</v>
      </c>
      <c r="M564" s="34" t="n">
        <v>116648523</v>
      </c>
    </row>
    <row r="565" customFormat="false" ht="15" hidden="false" customHeight="false" outlineLevel="0" collapsed="false">
      <c r="A565" s="30" t="s">
        <v>72</v>
      </c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</row>
    <row r="566" customFormat="false" ht="15" hidden="false" customHeight="false" outlineLevel="0" collapsed="false">
      <c r="A566" s="30" t="s">
        <v>187</v>
      </c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</row>
    <row r="567" customFormat="false" ht="15" hidden="false" customHeight="false" outlineLevel="0" collapsed="false">
      <c r="A567" s="30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</row>
    <row r="568" customFormat="false" ht="15" hidden="false" customHeight="false" outlineLevel="0" collapsed="false">
      <c r="A568" s="40"/>
      <c r="B568" s="40"/>
      <c r="C568" s="45"/>
      <c r="D568" s="45"/>
      <c r="E568" s="45"/>
      <c r="F568" s="45"/>
      <c r="G568" s="45"/>
      <c r="H568" s="45"/>
      <c r="I568" s="45"/>
      <c r="J568" s="45"/>
      <c r="K568" s="46"/>
      <c r="L568" s="45"/>
      <c r="M568" s="10"/>
    </row>
    <row r="569" customFormat="false" ht="15" hidden="false" customHeight="fals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 customFormat="false" ht="15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 customFormat="false" ht="15" hidden="false" customHeight="fals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 customFormat="false" ht="15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 customFormat="false" ht="15" hidden="false" customHeight="fals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 customFormat="false" ht="15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 customFormat="false" ht="15" hidden="false" customHeight="fals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 customFormat="false" ht="15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 customFormat="false" ht="15" hidden="false" customHeight="fals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 customFormat="false" ht="15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 customFormat="false" ht="15" hidden="false" customHeight="fals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 customFormat="false" ht="15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 customFormat="false" ht="15" hidden="false" customHeight="fals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 customFormat="false" ht="15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 customFormat="false" ht="15" hidden="false" customHeight="fals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 customFormat="false" ht="15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 customFormat="false" ht="15" hidden="false" customHeight="fals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 customFormat="false" ht="15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 customFormat="false" ht="15" hidden="false" customHeight="fals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 customFormat="false" ht="15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 customFormat="false" ht="15" hidden="false" customHeight="fals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customFormat="false" ht="15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</sheetData>
  <mergeCells count="137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J10"/>
    <mergeCell ref="A11:M11"/>
    <mergeCell ref="A12:A13"/>
    <mergeCell ref="B12:I12"/>
    <mergeCell ref="J12:J13"/>
    <mergeCell ref="K12:K13"/>
    <mergeCell ref="L12:L13"/>
    <mergeCell ref="M12:M13"/>
    <mergeCell ref="A45:J45"/>
    <mergeCell ref="A46:M46"/>
    <mergeCell ref="A47:A48"/>
    <mergeCell ref="B47:I47"/>
    <mergeCell ref="J47:J48"/>
    <mergeCell ref="K47:K48"/>
    <mergeCell ref="L47:L48"/>
    <mergeCell ref="M47:M48"/>
    <mergeCell ref="A80:J80"/>
    <mergeCell ref="A81:M81"/>
    <mergeCell ref="A82:A83"/>
    <mergeCell ref="B82:I82"/>
    <mergeCell ref="J82:J83"/>
    <mergeCell ref="K82:K83"/>
    <mergeCell ref="L82:L83"/>
    <mergeCell ref="M82:M83"/>
    <mergeCell ref="A115:J115"/>
    <mergeCell ref="A116:M116"/>
    <mergeCell ref="A117:A118"/>
    <mergeCell ref="B117:I117"/>
    <mergeCell ref="J117:J118"/>
    <mergeCell ref="K117:K118"/>
    <mergeCell ref="L117:L118"/>
    <mergeCell ref="M117:M118"/>
    <mergeCell ref="A150:J150"/>
    <mergeCell ref="A151:M151"/>
    <mergeCell ref="A152:A153"/>
    <mergeCell ref="B152:I152"/>
    <mergeCell ref="J152:J153"/>
    <mergeCell ref="K152:K153"/>
    <mergeCell ref="L152:L153"/>
    <mergeCell ref="M152:M153"/>
    <mergeCell ref="A185:J185"/>
    <mergeCell ref="A186:M186"/>
    <mergeCell ref="A187:A188"/>
    <mergeCell ref="B187:I187"/>
    <mergeCell ref="J187:J188"/>
    <mergeCell ref="K187:K188"/>
    <mergeCell ref="L187:L188"/>
    <mergeCell ref="M187:M188"/>
    <mergeCell ref="A220:J220"/>
    <mergeCell ref="A221:M221"/>
    <mergeCell ref="A222:A223"/>
    <mergeCell ref="B222:I222"/>
    <mergeCell ref="J222:J223"/>
    <mergeCell ref="K222:K223"/>
    <mergeCell ref="L222:L223"/>
    <mergeCell ref="M222:M223"/>
    <mergeCell ref="A255:J255"/>
    <mergeCell ref="A256:M256"/>
    <mergeCell ref="A257:A258"/>
    <mergeCell ref="B257:I257"/>
    <mergeCell ref="J257:J258"/>
    <mergeCell ref="K257:K258"/>
    <mergeCell ref="L257:L258"/>
    <mergeCell ref="M257:M258"/>
    <mergeCell ref="A290:J290"/>
    <mergeCell ref="A291:M291"/>
    <mergeCell ref="A292:A293"/>
    <mergeCell ref="B292:I292"/>
    <mergeCell ref="J292:J293"/>
    <mergeCell ref="K292:K293"/>
    <mergeCell ref="L292:L293"/>
    <mergeCell ref="M292:M293"/>
    <mergeCell ref="A325:J325"/>
    <mergeCell ref="A326:M326"/>
    <mergeCell ref="A327:A328"/>
    <mergeCell ref="B327:I327"/>
    <mergeCell ref="J327:J328"/>
    <mergeCell ref="K327:K328"/>
    <mergeCell ref="L327:L328"/>
    <mergeCell ref="M327:M328"/>
    <mergeCell ref="A360:J360"/>
    <mergeCell ref="A361:M361"/>
    <mergeCell ref="A362:A363"/>
    <mergeCell ref="B362:I362"/>
    <mergeCell ref="J362:J363"/>
    <mergeCell ref="K362:K363"/>
    <mergeCell ref="L362:L363"/>
    <mergeCell ref="M362:M363"/>
    <mergeCell ref="A395:J395"/>
    <mergeCell ref="A396:M396"/>
    <mergeCell ref="A397:A398"/>
    <mergeCell ref="B397:I397"/>
    <mergeCell ref="J397:J398"/>
    <mergeCell ref="K397:K398"/>
    <mergeCell ref="L397:L398"/>
    <mergeCell ref="M397:M398"/>
    <mergeCell ref="A430:J430"/>
    <mergeCell ref="A431:M431"/>
    <mergeCell ref="A432:A433"/>
    <mergeCell ref="B432:I432"/>
    <mergeCell ref="J432:J433"/>
    <mergeCell ref="K432:K433"/>
    <mergeCell ref="L432:L433"/>
    <mergeCell ref="M432:M433"/>
    <mergeCell ref="A465:J465"/>
    <mergeCell ref="A466:M466"/>
    <mergeCell ref="A467:A468"/>
    <mergeCell ref="B467:I467"/>
    <mergeCell ref="J467:J468"/>
    <mergeCell ref="K467:K468"/>
    <mergeCell ref="L467:L468"/>
    <mergeCell ref="M467:M468"/>
    <mergeCell ref="A500:J500"/>
    <mergeCell ref="A501:M501"/>
    <mergeCell ref="A502:A503"/>
    <mergeCell ref="B502:I502"/>
    <mergeCell ref="J502:J503"/>
    <mergeCell ref="K502:K503"/>
    <mergeCell ref="L502:L503"/>
    <mergeCell ref="M502:M503"/>
    <mergeCell ref="A535:J535"/>
    <mergeCell ref="A536:M536"/>
    <mergeCell ref="A537:A538"/>
    <mergeCell ref="B537:I537"/>
    <mergeCell ref="J537:J538"/>
    <mergeCell ref="K537:K538"/>
    <mergeCell ref="L537:L538"/>
    <mergeCell ref="M537:M538"/>
  </mergeCell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14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181" man="true" max="16383" min="0"/>
    <brk id="219" man="true" max="16383" min="0"/>
    <brk id="253" man="true" max="16383" min="0"/>
    <brk id="285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575"/>
  <sheetViews>
    <sheetView showFormulas="false" showGridLines="false" showRowColHeaders="true" showZeros="true" rightToLeft="false" tabSelected="false" showOutlineSymbols="true" defaultGridColor="true" view="normal" topLeftCell="A523" colorId="64" zoomScale="142" zoomScaleNormal="142" zoomScalePageLayoutView="100" workbookViewId="0">
      <pane xSplit="1" ySplit="0" topLeftCell="B523" activePane="topRight" state="frozen"/>
      <selection pane="topLeft" activeCell="A523" activeCellId="0" sqref="A523"/>
      <selection pane="topRight" activeCell="B15" activeCellId="0" sqref="B15"/>
    </sheetView>
  </sheetViews>
  <sheetFormatPr defaultColWidth="11.60546875" defaultRowHeight="15" zeroHeight="false" outlineLevelRow="0" outlineLevelCol="0"/>
  <cols>
    <col collapsed="false" customWidth="true" hidden="false" outlineLevel="0" max="1" min="1" style="8" width="27.6"/>
    <col collapsed="false" customWidth="true" hidden="false" outlineLevel="0" max="9" min="2" style="8" width="10.35"/>
    <col collapsed="false" customWidth="true" hidden="false" outlineLevel="0" max="10" min="10" style="47" width="9.85"/>
    <col collapsed="false" customWidth="true" hidden="false" outlineLevel="0" max="11" min="11" style="48" width="8.63"/>
    <col collapsed="false" customWidth="true" hidden="false" outlineLevel="0" max="12" min="12" style="47" width="9.85"/>
    <col collapsed="false" customWidth="true" hidden="false" outlineLevel="0" max="13" min="13" style="48" width="9.85"/>
    <col collapsed="false" customWidth="true" hidden="false" outlineLevel="0" max="15" min="14" style="47" width="9.85"/>
    <col collapsed="false" customWidth="true" hidden="false" outlineLevel="0" max="16" min="16" style="8" width="10.54"/>
    <col collapsed="false" customWidth="true" hidden="false" outlineLevel="0" max="17" min="17" style="47" width="9.85"/>
    <col collapsed="false" customWidth="true" hidden="false" outlineLevel="0" max="50" min="18" style="8" width="9.85"/>
  </cols>
  <sheetData>
    <row r="1" customFormat="false" ht="17.35" hidden="false" customHeight="false" outlineLevel="0" collapsed="false">
      <c r="A1" s="49"/>
      <c r="B1" s="49"/>
      <c r="C1" s="49"/>
      <c r="D1" s="49"/>
      <c r="E1" s="49"/>
      <c r="F1" s="49"/>
      <c r="G1" s="49"/>
      <c r="H1" s="49"/>
      <c r="I1" s="49"/>
      <c r="J1" s="49"/>
    </row>
    <row r="2" customFormat="false" ht="17.35" hidden="false" customHeight="false" outlineLevel="0" collapsed="false">
      <c r="A2" s="49"/>
      <c r="B2" s="49"/>
      <c r="C2" s="49"/>
      <c r="D2" s="49"/>
      <c r="E2" s="49"/>
      <c r="F2" s="49"/>
      <c r="G2" s="49"/>
      <c r="H2" s="49"/>
      <c r="I2" s="49"/>
      <c r="J2" s="49"/>
    </row>
    <row r="3" customFormat="false" ht="17.35" hidden="false" customHeight="false" outlineLevel="0" collapsed="false">
      <c r="A3" s="49"/>
      <c r="B3" s="49"/>
      <c r="C3" s="49"/>
      <c r="D3" s="49"/>
      <c r="E3" s="49"/>
      <c r="F3" s="49"/>
      <c r="G3" s="49"/>
      <c r="H3" s="49"/>
      <c r="I3" s="49"/>
      <c r="J3" s="49"/>
    </row>
    <row r="4" customFormat="false" ht="17.35" hidden="false" customHeight="false" outlineLevel="0" collapsed="false">
      <c r="A4" s="49" t="s">
        <v>221</v>
      </c>
      <c r="B4" s="49"/>
      <c r="C4" s="49"/>
      <c r="D4" s="49"/>
      <c r="E4" s="49"/>
      <c r="F4" s="49"/>
      <c r="G4" s="49"/>
      <c r="H4" s="49"/>
      <c r="I4" s="49"/>
      <c r="J4" s="49"/>
    </row>
    <row r="5" customFormat="false" ht="17.35" hidden="false" customHeight="false" outlineLevel="0" collapsed="false">
      <c r="A5" s="49" t="s">
        <v>24</v>
      </c>
      <c r="B5" s="49"/>
      <c r="C5" s="49"/>
      <c r="D5" s="49"/>
      <c r="E5" s="49"/>
      <c r="F5" s="49"/>
      <c r="G5" s="49"/>
      <c r="H5" s="49"/>
      <c r="I5" s="49"/>
      <c r="J5" s="49"/>
    </row>
    <row r="6" customFormat="false" ht="17.35" hidden="false" customHeight="false" outlineLevel="0" collapsed="false">
      <c r="A6" s="49" t="s">
        <v>25</v>
      </c>
      <c r="B6" s="49"/>
      <c r="C6" s="49"/>
      <c r="D6" s="49"/>
      <c r="E6" s="49"/>
      <c r="F6" s="49"/>
      <c r="G6" s="49"/>
      <c r="H6" s="49"/>
      <c r="I6" s="49"/>
      <c r="J6" s="49"/>
    </row>
    <row r="7" customFormat="false" ht="15" hidden="false" customHeight="false" outlineLevel="0" collapsed="false">
      <c r="A7" s="50"/>
      <c r="B7" s="50"/>
      <c r="C7" s="50"/>
      <c r="D7" s="50"/>
      <c r="E7" s="50"/>
      <c r="F7" s="50"/>
      <c r="G7" s="50"/>
      <c r="H7" s="50"/>
      <c r="I7" s="50"/>
      <c r="J7" s="50"/>
    </row>
    <row r="8" customFormat="false" ht="15" hidden="false" customHeight="false" outlineLevel="0" collapsed="false">
      <c r="A8" s="50"/>
      <c r="B8" s="50"/>
      <c r="C8" s="50"/>
      <c r="D8" s="50"/>
      <c r="E8" s="50"/>
      <c r="F8" s="50"/>
      <c r="G8" s="50"/>
      <c r="H8" s="50"/>
      <c r="I8" s="50"/>
      <c r="J8" s="50"/>
    </row>
    <row r="9" customFormat="false" ht="15" hidden="false" customHeight="false" outlineLevel="0" collapsed="false">
      <c r="A9" s="51"/>
      <c r="B9" s="51"/>
      <c r="C9" s="51"/>
      <c r="D9" s="51"/>
      <c r="E9" s="51"/>
      <c r="F9" s="51"/>
      <c r="G9" s="51"/>
      <c r="H9" s="51"/>
      <c r="I9" s="51"/>
      <c r="J9" s="51"/>
    </row>
    <row r="10" customFormat="false" ht="15" hidden="false" customHeight="false" outlineLevel="0" collapsed="false">
      <c r="A10" s="51"/>
      <c r="B10" s="51"/>
      <c r="C10" s="51"/>
      <c r="D10" s="51"/>
      <c r="E10" s="51"/>
      <c r="F10" s="51"/>
      <c r="G10" s="51"/>
      <c r="H10" s="51"/>
      <c r="I10" s="51"/>
      <c r="J10" s="51"/>
    </row>
    <row r="11" customFormat="false" ht="15" hidden="false" customHeight="false" outlineLevel="0" collapsed="false">
      <c r="A11" s="14" t="str">
        <f aca="false">"Tabla " &amp; TEXT((ROW()+24) / 35, "0")</f>
        <v>Tabla 1</v>
      </c>
      <c r="B11" s="14"/>
      <c r="C11" s="14"/>
      <c r="D11" s="14"/>
      <c r="E11" s="14"/>
      <c r="F11" s="14"/>
      <c r="G11" s="14"/>
      <c r="H11" s="14"/>
      <c r="I11" s="14"/>
      <c r="J11" s="14"/>
    </row>
    <row r="12" customFormat="false" ht="15" hidden="false" customHeight="false" outlineLevel="0" collapsed="false">
      <c r="A12" s="14" t="s">
        <v>74</v>
      </c>
      <c r="B12" s="14"/>
      <c r="C12" s="14"/>
      <c r="D12" s="14"/>
      <c r="E12" s="14"/>
      <c r="F12" s="14"/>
      <c r="G12" s="14"/>
      <c r="H12" s="14"/>
      <c r="I12" s="14"/>
      <c r="J12" s="14"/>
    </row>
    <row r="13" customFormat="false" ht="12.8" hidden="false" customHeight="true" outlineLevel="0" collapsed="false">
      <c r="A13" s="52" t="s">
        <v>30</v>
      </c>
      <c r="B13" s="53" t="s">
        <v>222</v>
      </c>
      <c r="C13" s="53"/>
      <c r="D13" s="53"/>
      <c r="E13" s="53"/>
      <c r="F13" s="53"/>
      <c r="G13" s="53"/>
      <c r="H13" s="53"/>
      <c r="I13" s="52" t="s">
        <v>32</v>
      </c>
      <c r="J13" s="54" t="s">
        <v>33</v>
      </c>
      <c r="K13" s="55" t="s">
        <v>223</v>
      </c>
      <c r="L13" s="54" t="s">
        <v>224</v>
      </c>
      <c r="M13" s="55" t="s">
        <v>225</v>
      </c>
      <c r="N13" s="54" t="s">
        <v>34</v>
      </c>
      <c r="O13" s="54" t="s">
        <v>226</v>
      </c>
      <c r="P13" s="52" t="s">
        <v>227</v>
      </c>
      <c r="Q13" s="54" t="s">
        <v>228</v>
      </c>
      <c r="S13" s="56" t="s">
        <v>229</v>
      </c>
      <c r="T13" s="56"/>
      <c r="U13" s="56"/>
      <c r="V13" s="56"/>
      <c r="W13" s="56"/>
      <c r="X13" s="56"/>
      <c r="Y13" s="56"/>
      <c r="Z13" s="56"/>
      <c r="AC13" s="57" t="s">
        <v>230</v>
      </c>
      <c r="AD13" s="57"/>
      <c r="AE13" s="57" t="s">
        <v>231</v>
      </c>
      <c r="AF13" s="57"/>
      <c r="AG13" s="57" t="s">
        <v>232</v>
      </c>
      <c r="AH13" s="57"/>
      <c r="AI13" s="57" t="s">
        <v>233</v>
      </c>
      <c r="AJ13" s="57"/>
      <c r="AK13" s="57" t="s">
        <v>234</v>
      </c>
      <c r="AL13" s="57"/>
      <c r="AM13" s="58" t="s">
        <v>235</v>
      </c>
      <c r="AO13" s="57" t="s">
        <v>230</v>
      </c>
      <c r="AP13" s="57"/>
      <c r="AQ13" s="57" t="s">
        <v>231</v>
      </c>
      <c r="AR13" s="57"/>
      <c r="AS13" s="57" t="s">
        <v>232</v>
      </c>
      <c r="AT13" s="57"/>
      <c r="AU13" s="57" t="s">
        <v>233</v>
      </c>
      <c r="AV13" s="57"/>
      <c r="AW13" s="58" t="s">
        <v>234</v>
      </c>
      <c r="AX13" s="58"/>
    </row>
    <row r="14" customFormat="false" ht="37.3" hidden="false" customHeight="false" outlineLevel="0" collapsed="false">
      <c r="A14" s="52"/>
      <c r="B14" s="18" t="s">
        <v>36</v>
      </c>
      <c r="C14" s="18" t="s">
        <v>37</v>
      </c>
      <c r="D14" s="18" t="s">
        <v>38</v>
      </c>
      <c r="E14" s="18" t="s">
        <v>39</v>
      </c>
      <c r="F14" s="18" t="s">
        <v>40</v>
      </c>
      <c r="G14" s="18" t="s">
        <v>41</v>
      </c>
      <c r="H14" s="18" t="s">
        <v>42</v>
      </c>
      <c r="I14" s="52"/>
      <c r="J14" s="54"/>
      <c r="K14" s="55"/>
      <c r="L14" s="54"/>
      <c r="M14" s="55"/>
      <c r="N14" s="54"/>
      <c r="O14" s="54"/>
      <c r="P14" s="52"/>
      <c r="Q14" s="54"/>
      <c r="S14" s="59" t="str">
        <f aca="false">B14</f>
        <v>Alumnos Pregrado
(2019)</v>
      </c>
      <c r="T14" s="59" t="str">
        <f aca="false">C14</f>
        <v>N° Carreras Pregrado
(2019)</v>
      </c>
      <c r="U14" s="59" t="str">
        <f aca="false">D14</f>
        <v>JCE Totales
(2020)</v>
      </c>
      <c r="V14" s="59" t="str">
        <f aca="false">E14</f>
        <v>JCE              (Phd + Msc)
(2020)</v>
      </c>
      <c r="W14" s="59" t="str">
        <f aca="false">F14</f>
        <v>Total Proyectos 
(2020)</v>
      </c>
      <c r="X14" s="59" t="str">
        <f aca="false">G14</f>
        <v>Publicaciones ISI
(2020)</v>
      </c>
      <c r="Y14" s="59" t="str">
        <f aca="false">H14</f>
        <v>Publicaciones Scielo
(2020)</v>
      </c>
      <c r="Z14" s="52" t="s">
        <v>43</v>
      </c>
      <c r="AC14" s="59" t="s">
        <v>236</v>
      </c>
      <c r="AD14" s="59" t="s">
        <v>237</v>
      </c>
      <c r="AE14" s="59" t="s">
        <v>236</v>
      </c>
      <c r="AF14" s="59" t="s">
        <v>237</v>
      </c>
      <c r="AG14" s="59" t="s">
        <v>236</v>
      </c>
      <c r="AH14" s="59" t="s">
        <v>237</v>
      </c>
      <c r="AI14" s="59" t="s">
        <v>236</v>
      </c>
      <c r="AJ14" s="59" t="s">
        <v>237</v>
      </c>
      <c r="AK14" s="59" t="s">
        <v>236</v>
      </c>
      <c r="AL14" s="59" t="s">
        <v>237</v>
      </c>
      <c r="AM14" s="60" t="s">
        <v>238</v>
      </c>
      <c r="AO14" s="59" t="s">
        <v>239</v>
      </c>
      <c r="AP14" s="59" t="s">
        <v>240</v>
      </c>
      <c r="AQ14" s="59" t="s">
        <v>239</v>
      </c>
      <c r="AR14" s="59" t="s">
        <v>240</v>
      </c>
      <c r="AS14" s="59" t="s">
        <v>239</v>
      </c>
      <c r="AT14" s="59" t="s">
        <v>240</v>
      </c>
      <c r="AU14" s="59" t="s">
        <v>239</v>
      </c>
      <c r="AV14" s="59" t="s">
        <v>240</v>
      </c>
      <c r="AW14" s="59" t="s">
        <v>239</v>
      </c>
      <c r="AX14" s="60" t="s">
        <v>240</v>
      </c>
    </row>
    <row r="15" customFormat="false" ht="15" hidden="false" customHeight="false" outlineLevel="0" collapsed="false">
      <c r="A15" s="61" t="s">
        <v>44</v>
      </c>
      <c r="B15" s="62" t="n">
        <v>0</v>
      </c>
      <c r="C15" s="62"/>
      <c r="D15" s="62"/>
      <c r="E15" s="62"/>
      <c r="F15" s="62"/>
      <c r="G15" s="62"/>
      <c r="H15" s="62"/>
      <c r="I15" s="63" t="n">
        <f aca="false">AO15+AQ15+AS15+AU15+AW15</f>
        <v>0.0855218648143114</v>
      </c>
      <c r="J15" s="64" t="n">
        <f aca="false">ROUND(AP15+AR15+AT15+AV15+AX15,0)</f>
        <v>1065172</v>
      </c>
      <c r="K15" s="63" t="n">
        <f aca="false">I15-Tabla_Ministerio!J14</f>
        <v>0</v>
      </c>
      <c r="L15" s="65" t="n">
        <f aca="false">J15-Tabla_Ministerio!K14</f>
        <v>0</v>
      </c>
      <c r="M15" s="66" t="n">
        <f aca="false">P50/P$112</f>
        <v>0.167120854581355</v>
      </c>
      <c r="N15" s="65" t="n">
        <f aca="false">ROUND(N$77*M15,0)</f>
        <v>38677942</v>
      </c>
      <c r="O15" s="65" t="n">
        <f aca="false">N15-Tabla_Ministerio!L14</f>
        <v>-257407</v>
      </c>
      <c r="P15" s="67" t="n">
        <f aca="false">N15+J15</f>
        <v>39743114</v>
      </c>
      <c r="Q15" s="65" t="n">
        <f aca="false">P15-Tabla_Ministerio!M14</f>
        <v>-257407</v>
      </c>
      <c r="S15" s="68" t="n">
        <f aca="false">B15+Tabla_Ministerio!B14</f>
        <v>33757</v>
      </c>
      <c r="T15" s="68" t="n">
        <f aca="false">C15+Tabla_Ministerio!C14</f>
        <v>78</v>
      </c>
      <c r="U15" s="68" t="n">
        <f aca="false">D15+Tabla_Ministerio!D14</f>
        <v>2346.2210151919</v>
      </c>
      <c r="V15" s="68" t="n">
        <f aca="false">E15+Tabla_Ministerio!E14</f>
        <v>1667.0889125521</v>
      </c>
      <c r="W15" s="68" t="n">
        <f aca="false">F15+Tabla_Ministerio!F14</f>
        <v>546</v>
      </c>
      <c r="X15" s="68" t="n">
        <f aca="false">G15+Tabla_Ministerio!G14</f>
        <v>2633</v>
      </c>
      <c r="Y15" s="68" t="n">
        <f aca="false">H15+Tabla_Ministerio!H14</f>
        <v>336</v>
      </c>
      <c r="Z15" s="68" t="n">
        <f aca="false">X15+0.33*Y15</f>
        <v>2743.88</v>
      </c>
      <c r="AC15" s="69" t="n">
        <f aca="false">IF(T15&gt;0,S15/T15,0)</f>
        <v>432.782051282051</v>
      </c>
      <c r="AD15" s="70" t="n">
        <f aca="false">EXP((((AC15-AC42)/AC43+2)/4-1.9)^3)</f>
        <v>0.739293327204258</v>
      </c>
      <c r="AE15" s="71" t="n">
        <f aca="false">S15/U15</f>
        <v>14.3878175932368</v>
      </c>
      <c r="AF15" s="70" t="n">
        <f aca="false">EXP((((AE15-AE42)/AE43+2)/4-1.9)^3)</f>
        <v>0.00942259503968528</v>
      </c>
      <c r="AG15" s="70" t="n">
        <f aca="false">V15/U15</f>
        <v>0.710542144903492</v>
      </c>
      <c r="AH15" s="70" t="n">
        <f aca="false">EXP((((AG15-AG42)/AG43+2)/4-1.9)^3)</f>
        <v>0.0455944182041947</v>
      </c>
      <c r="AI15" s="70" t="n">
        <f aca="false">W15/U15</f>
        <v>0.232714648988575</v>
      </c>
      <c r="AJ15" s="70" t="n">
        <f aca="false">EXP((((AI15-AI42)/AI43+2)/4-1.9)^3)</f>
        <v>0.473439352150422</v>
      </c>
      <c r="AK15" s="70" t="n">
        <f aca="false">Z15/U15</f>
        <v>1.16948914114793</v>
      </c>
      <c r="AL15" s="70" t="n">
        <f aca="false">EXP((((AK15-AK42)/AK43+2)/4-1.9)^3)</f>
        <v>0.351955830174516</v>
      </c>
      <c r="AM15" s="70" t="n">
        <f aca="false">0.01*AD15+0.15*AF15+0.24*AH15+0.25*AJ15+0.35*AL15</f>
        <v>0.261293361495688</v>
      </c>
      <c r="AO15" s="63" t="n">
        <f aca="false">0.01*AD15/$AM$42</f>
        <v>0.00241972255343075</v>
      </c>
      <c r="AP15" s="64" t="n">
        <f aca="false">AO15*$J$42</f>
        <v>30137.5524535229</v>
      </c>
      <c r="AQ15" s="63" t="n">
        <f aca="false">0.15*AF15/$AM$42</f>
        <v>0.000462605265536336</v>
      </c>
      <c r="AR15" s="64" t="n">
        <f aca="false">AQ15*$J$42</f>
        <v>5761.73100325498</v>
      </c>
      <c r="AS15" s="63" t="n">
        <f aca="false">0.24*AH15/$AM$42</f>
        <v>0.00358155567148827</v>
      </c>
      <c r="AT15" s="64" t="n">
        <f aca="false">AS15*$J$42</f>
        <v>44608.1397892709</v>
      </c>
      <c r="AU15" s="63" t="n">
        <f aca="false">0.25*AJ15/$AM$42</f>
        <v>0.0387394230383573</v>
      </c>
      <c r="AV15" s="64" t="n">
        <f aca="false">AU15*$J$42</f>
        <v>482498.041844665</v>
      </c>
      <c r="AW15" s="63" t="n">
        <f aca="false">0.35*AL15/$AM$42</f>
        <v>0.0403185582854988</v>
      </c>
      <c r="AX15" s="64" t="n">
        <f aca="false">AW15*$J$42</f>
        <v>502166.111340672</v>
      </c>
    </row>
    <row r="16" customFormat="false" ht="15" hidden="false" customHeight="false" outlineLevel="0" collapsed="false">
      <c r="A16" s="72" t="s">
        <v>45</v>
      </c>
      <c r="B16" s="62"/>
      <c r="C16" s="62"/>
      <c r="D16" s="62"/>
      <c r="E16" s="62"/>
      <c r="F16" s="62"/>
      <c r="G16" s="62"/>
      <c r="H16" s="62"/>
      <c r="I16" s="66" t="n">
        <f aca="false">AO16+AQ16+AS16+AU16+AW16</f>
        <v>0.0764599325813885</v>
      </c>
      <c r="J16" s="65" t="n">
        <f aca="false">ROUND(AP16+AR16+AT16+AV16+AX16,0)</f>
        <v>952306</v>
      </c>
      <c r="K16" s="66" t="n">
        <f aca="false">I16-Tabla_Ministerio!J15</f>
        <v>0</v>
      </c>
      <c r="L16" s="65" t="n">
        <f aca="false">J16-Tabla_Ministerio!K15</f>
        <v>0</v>
      </c>
      <c r="M16" s="66" t="n">
        <f aca="false">P51/P$112</f>
        <v>0.111538755705593</v>
      </c>
      <c r="N16" s="65" t="n">
        <f aca="false">ROUND(N$77*M16,0)</f>
        <v>25814190</v>
      </c>
      <c r="O16" s="65" t="n">
        <f aca="false">N16-Tabla_Ministerio!L15</f>
        <v>-171800</v>
      </c>
      <c r="P16" s="67" t="n">
        <f aca="false">N16+J16</f>
        <v>26766496</v>
      </c>
      <c r="Q16" s="65" t="n">
        <f aca="false">P16-Tabla_Ministerio!M15</f>
        <v>-171800</v>
      </c>
      <c r="S16" s="67" t="n">
        <f aca="false">B16+Tabla_Ministerio!B15</f>
        <v>27921</v>
      </c>
      <c r="T16" s="67" t="n">
        <f aca="false">C16+Tabla_Ministerio!C15</f>
        <v>83</v>
      </c>
      <c r="U16" s="67" t="n">
        <f aca="false">D16+Tabla_Ministerio!D15</f>
        <v>2270.9385664497</v>
      </c>
      <c r="V16" s="67" t="n">
        <f aca="false">E16+Tabla_Ministerio!E15</f>
        <v>1633.81691169996</v>
      </c>
      <c r="W16" s="67" t="n">
        <f aca="false">F16+Tabla_Ministerio!F15</f>
        <v>533</v>
      </c>
      <c r="X16" s="67" t="n">
        <f aca="false">G16+Tabla_Ministerio!G15</f>
        <v>2356</v>
      </c>
      <c r="Y16" s="67" t="n">
        <f aca="false">H16+Tabla_Ministerio!H15</f>
        <v>265</v>
      </c>
      <c r="Z16" s="67" t="n">
        <f aca="false">X16+0.33*Y16</f>
        <v>2443.45</v>
      </c>
      <c r="AC16" s="73" t="n">
        <f aca="false">IF(T16&gt;0,S16/T16,0)</f>
        <v>336.397590361446</v>
      </c>
      <c r="AD16" s="74" t="n">
        <f aca="false">EXP((((AC16-AC42)/AC43+2)/4-1.9)^3)</f>
        <v>0.415906678408282</v>
      </c>
      <c r="AE16" s="75" t="n">
        <f aca="false">S16/U16</f>
        <v>12.2949164774856</v>
      </c>
      <c r="AF16" s="74" t="n">
        <f aca="false">EXP((((AE16-AE42)/AE43+2)/4-1.9)^3)</f>
        <v>0.00375048638186953</v>
      </c>
      <c r="AG16" s="74" t="n">
        <f aca="false">V16/U16</f>
        <v>0.719445667019609</v>
      </c>
      <c r="AH16" s="74" t="n">
        <f aca="false">EXP((((AG16-AG42)/AG43+2)/4-1.9)^3)</f>
        <v>0.0528793479144391</v>
      </c>
      <c r="AI16" s="74" t="n">
        <f aca="false">W16/U16</f>
        <v>0.234704719834527</v>
      </c>
      <c r="AJ16" s="74" t="n">
        <f aca="false">EXP((((AI16-AI42)/AI43+2)/4-1.9)^3)</f>
        <v>0.482393447732872</v>
      </c>
      <c r="AK16" s="74" t="n">
        <f aca="false">Z16/U16</f>
        <v>1.07596481741027</v>
      </c>
      <c r="AL16" s="74" t="n">
        <f aca="false">EXP((((AK16-AK42)/AK43+2)/4-1.9)^3)</f>
        <v>0.273130181334131</v>
      </c>
      <c r="AM16" s="74" t="n">
        <f aca="false">0.01*AD16+0.15*AF16+0.24*AH16+0.25*AJ16+0.35*AL16</f>
        <v>0.233606608640992</v>
      </c>
      <c r="AO16" s="66" t="n">
        <f aca="false">0.01*AD16/$AM$42</f>
        <v>0.00136127127465461</v>
      </c>
      <c r="AP16" s="65" t="n">
        <f aca="false">AO16*$J$42</f>
        <v>16954.5819975148</v>
      </c>
      <c r="AQ16" s="66" t="n">
        <f aca="false">0.15*AF16/$AM$42</f>
        <v>0.000184131307911235</v>
      </c>
      <c r="AR16" s="65" t="n">
        <f aca="false">AQ16*$J$42</f>
        <v>2293.34844304473</v>
      </c>
      <c r="AS16" s="66" t="n">
        <f aca="false">0.24*AH16/$AM$42</f>
        <v>0.00415380513420252</v>
      </c>
      <c r="AT16" s="65" t="n">
        <f aca="false">AS16*$J$42</f>
        <v>51735.4851018972</v>
      </c>
      <c r="AU16" s="66" t="n">
        <f aca="false">0.25*AJ16/$AM$42</f>
        <v>0.0394720966007024</v>
      </c>
      <c r="AV16" s="65" t="n">
        <f aca="false">AU16*$J$42</f>
        <v>491623.463222078</v>
      </c>
      <c r="AW16" s="66" t="n">
        <f aca="false">0.35*AL16/$AM$42</f>
        <v>0.0312886282639177</v>
      </c>
      <c r="AX16" s="65" t="n">
        <f aca="false">AW16*$J$42</f>
        <v>389698.676059222</v>
      </c>
    </row>
    <row r="17" customFormat="false" ht="15" hidden="false" customHeight="false" outlineLevel="0" collapsed="false">
      <c r="A17" s="72" t="s">
        <v>46</v>
      </c>
      <c r="B17" s="62"/>
      <c r="C17" s="62"/>
      <c r="D17" s="62"/>
      <c r="E17" s="62"/>
      <c r="F17" s="62"/>
      <c r="G17" s="62"/>
      <c r="H17" s="62"/>
      <c r="I17" s="66" t="n">
        <f aca="false">AO17+AQ17+AS17+AU17+AW17</f>
        <v>0.0545975732350603</v>
      </c>
      <c r="J17" s="65" t="n">
        <f aca="false">ROUND(AP17+AR17+AT17+AV17+AX17,0)</f>
        <v>680011</v>
      </c>
      <c r="K17" s="66" t="n">
        <f aca="false">I17-Tabla_Ministerio!J16</f>
        <v>5.96744875736022E-016</v>
      </c>
      <c r="L17" s="65" t="n">
        <f aca="false">J17-Tabla_Ministerio!K16</f>
        <v>0</v>
      </c>
      <c r="M17" s="66" t="n">
        <f aca="false">P52/P$112</f>
        <v>0.0697423616653053</v>
      </c>
      <c r="N17" s="65" t="n">
        <f aca="false">ROUND(N$77*M17,0)</f>
        <v>16140960</v>
      </c>
      <c r="O17" s="65" t="n">
        <f aca="false">N17-Tabla_Ministerio!L16</f>
        <v>-107421</v>
      </c>
      <c r="P17" s="67" t="n">
        <f aca="false">N17+J17</f>
        <v>16820971</v>
      </c>
      <c r="Q17" s="65" t="n">
        <f aca="false">P17-Tabla_Ministerio!M16</f>
        <v>-107421</v>
      </c>
      <c r="S17" s="67" t="n">
        <f aca="false">B17+Tabla_Ministerio!B16</f>
        <v>24933</v>
      </c>
      <c r="T17" s="67" t="n">
        <f aca="false">C17+Tabla_Ministerio!C16</f>
        <v>101</v>
      </c>
      <c r="U17" s="67" t="n">
        <f aca="false">D17+Tabla_Ministerio!D16</f>
        <v>1460.04953046346</v>
      </c>
      <c r="V17" s="67" t="n">
        <f aca="false">E17+Tabla_Ministerio!E16</f>
        <v>1195.66540754413</v>
      </c>
      <c r="W17" s="67" t="n">
        <f aca="false">F17+Tabla_Ministerio!F16</f>
        <v>235</v>
      </c>
      <c r="X17" s="67" t="n">
        <f aca="false">G17+Tabla_Ministerio!G16</f>
        <v>1351</v>
      </c>
      <c r="Y17" s="67" t="n">
        <f aca="false">H17+Tabla_Ministerio!H16</f>
        <v>126</v>
      </c>
      <c r="Z17" s="67" t="n">
        <f aca="false">X17+0.33*Y17</f>
        <v>1392.58</v>
      </c>
      <c r="AC17" s="73" t="n">
        <f aca="false">IF(T17&gt;0,S17/T17,0)</f>
        <v>246.861386138614</v>
      </c>
      <c r="AD17" s="74" t="n">
        <f aca="false">EXP((((AC17-AC42)/AC43+2)/4-1.9)^3)</f>
        <v>0.160317369591409</v>
      </c>
      <c r="AE17" s="75" t="n">
        <f aca="false">S17/U17</f>
        <v>17.0768179296531</v>
      </c>
      <c r="AF17" s="74" t="n">
        <f aca="false">EXP((((AE17-AE42)/AE43+2)/4-1.9)^3)</f>
        <v>0.0263153359064669</v>
      </c>
      <c r="AG17" s="74" t="n">
        <f aca="false">V17/U17</f>
        <v>0.81892112739805</v>
      </c>
      <c r="AH17" s="74" t="n">
        <f aca="false">EXP((((AG17-AG42)/AG43+2)/4-1.9)^3)</f>
        <v>0.203293483366765</v>
      </c>
      <c r="AI17" s="74" t="n">
        <f aca="false">W17/U17</f>
        <v>0.160953443768037</v>
      </c>
      <c r="AJ17" s="74" t="n">
        <f aca="false">EXP((((AI17-AI42)/AI43+2)/4-1.9)^3)</f>
        <v>0.190714053064532</v>
      </c>
      <c r="AK17" s="74" t="n">
        <f aca="false">Z17/U17</f>
        <v>0.953789560521249</v>
      </c>
      <c r="AL17" s="74" t="n">
        <f aca="false">EXP((((AK17-AK42)/AK43+2)/4-1.9)^3)</f>
        <v>0.18511864503682</v>
      </c>
      <c r="AM17" s="74" t="n">
        <f aca="false">0.01*AD17+0.15*AF17+0.24*AH17+0.25*AJ17+0.35*AL17</f>
        <v>0.166810949118928</v>
      </c>
      <c r="AO17" s="66" t="n">
        <f aca="false">0.01*AD17/$AM$42</f>
        <v>0.000524722110470026</v>
      </c>
      <c r="AP17" s="65" t="n">
        <f aca="false">AO17*$J$42</f>
        <v>6535.39394646397</v>
      </c>
      <c r="AQ17" s="66" t="n">
        <f aca="false">0.15*AF17/$AM$42</f>
        <v>0.00129195968874999</v>
      </c>
      <c r="AR17" s="65" t="n">
        <f aca="false">AQ17*$J$42</f>
        <v>16091.308828913</v>
      </c>
      <c r="AS17" s="66" t="n">
        <f aca="false">0.24*AH17/$AM$42</f>
        <v>0.0159692119563411</v>
      </c>
      <c r="AT17" s="65" t="n">
        <f aca="false">AS17*$J$42</f>
        <v>198895.928086174</v>
      </c>
      <c r="AU17" s="66" t="n">
        <f aca="false">0.25*AJ17/$AM$42</f>
        <v>0.0156052773126456</v>
      </c>
      <c r="AV17" s="65" t="n">
        <f aca="false">AU17*$J$42</f>
        <v>194363.135928463</v>
      </c>
      <c r="AW17" s="66" t="n">
        <f aca="false">0.35*AL17/$AM$42</f>
        <v>0.0212064021668535</v>
      </c>
      <c r="AX17" s="65" t="n">
        <f aca="false">AW17*$J$42</f>
        <v>264124.933144878</v>
      </c>
    </row>
    <row r="18" customFormat="false" ht="15" hidden="false" customHeight="false" outlineLevel="0" collapsed="false">
      <c r="A18" s="72" t="s">
        <v>47</v>
      </c>
      <c r="B18" s="62"/>
      <c r="C18" s="62"/>
      <c r="D18" s="62"/>
      <c r="E18" s="62"/>
      <c r="F18" s="62"/>
      <c r="G18" s="62"/>
      <c r="H18" s="62"/>
      <c r="I18" s="66" t="n">
        <f aca="false">AO18+AQ18+AS18+AU18+AW18</f>
        <v>0.0992996687297442</v>
      </c>
      <c r="J18" s="65" t="n">
        <f aca="false">ROUND(AP18+AR18+AT18+AV18+AX18,0)</f>
        <v>1236774</v>
      </c>
      <c r="K18" s="66" t="n">
        <f aca="false">I18-Tabla_Ministerio!J17</f>
        <v>0</v>
      </c>
      <c r="L18" s="65" t="n">
        <f aca="false">J18-Tabla_Ministerio!K17</f>
        <v>1</v>
      </c>
      <c r="M18" s="66" t="n">
        <f aca="false">P53/P$112</f>
        <v>0.065641044837366</v>
      </c>
      <c r="N18" s="65" t="n">
        <f aca="false">ROUND(N$77*M18,0)</f>
        <v>15191764</v>
      </c>
      <c r="O18" s="65" t="n">
        <f aca="false">N18-Tabla_Ministerio!L17</f>
        <v>-101106</v>
      </c>
      <c r="P18" s="67" t="n">
        <f aca="false">N18+J18</f>
        <v>16428538</v>
      </c>
      <c r="Q18" s="65" t="n">
        <f aca="false">P18-Tabla_Ministerio!M17</f>
        <v>-101105</v>
      </c>
      <c r="S18" s="67" t="n">
        <f aca="false">B18+Tabla_Ministerio!B17</f>
        <v>16214</v>
      </c>
      <c r="T18" s="67" t="n">
        <f aca="false">C18+Tabla_Ministerio!C17</f>
        <v>57</v>
      </c>
      <c r="U18" s="67" t="n">
        <f aca="false">D18+Tabla_Ministerio!D17</f>
        <v>662.706867775834</v>
      </c>
      <c r="V18" s="67" t="n">
        <f aca="false">E18+Tabla_Ministerio!E17</f>
        <v>572.017591502462</v>
      </c>
      <c r="W18" s="67" t="n">
        <f aca="false">F18+Tabla_Ministerio!F17</f>
        <v>141</v>
      </c>
      <c r="X18" s="67" t="n">
        <f aca="false">G18+Tabla_Ministerio!G17</f>
        <v>693</v>
      </c>
      <c r="Y18" s="67" t="n">
        <f aca="false">H18+Tabla_Ministerio!H17</f>
        <v>87</v>
      </c>
      <c r="Z18" s="67" t="n">
        <f aca="false">X18+0.33*Y18</f>
        <v>721.71</v>
      </c>
      <c r="AC18" s="73" t="n">
        <f aca="false">IF(T18&gt;0,S18/T18,0)</f>
        <v>284.456140350877</v>
      </c>
      <c r="AD18" s="74" t="n">
        <f aca="false">EXP((((AC18-AC42)/AC43+2)/4-1.9)^3)</f>
        <v>0.253197667339502</v>
      </c>
      <c r="AE18" s="75" t="n">
        <f aca="false">S18/U18</f>
        <v>24.4663225754958</v>
      </c>
      <c r="AF18" s="74" t="n">
        <f aca="false">EXP((((AE18-AE42)/AE43+2)/4-1.9)^3)</f>
        <v>0.199374176656351</v>
      </c>
      <c r="AG18" s="74" t="n">
        <f aca="false">V18/U18</f>
        <v>0.863153257219528</v>
      </c>
      <c r="AH18" s="74" t="n">
        <f aca="false">EXP((((AG18-AG42)/AG43+2)/4-1.9)^3)</f>
        <v>0.313953521896967</v>
      </c>
      <c r="AI18" s="74" t="n">
        <f aca="false">W18/U18</f>
        <v>0.212763752506779</v>
      </c>
      <c r="AJ18" s="74" t="n">
        <f aca="false">EXP((((AI18-AI42)/AI43+2)/4-1.9)^3)</f>
        <v>0.385349796351299</v>
      </c>
      <c r="AK18" s="74" t="n">
        <f aca="false">Z18/U18</f>
        <v>1.08903353065012</v>
      </c>
      <c r="AL18" s="74" t="n">
        <f aca="false">EXP((((AK18-AK42)/AK43+2)/4-1.9)^3)</f>
        <v>0.283611519418689</v>
      </c>
      <c r="AM18" s="74" t="n">
        <f aca="false">0.01*AD18+0.15*AF18+0.24*AH18+0.25*AJ18+0.35*AL18</f>
        <v>0.303388429311486</v>
      </c>
      <c r="AO18" s="66" t="n">
        <f aca="false">0.01*AD18/$AM$42</f>
        <v>0.000828721271507128</v>
      </c>
      <c r="AP18" s="65" t="n">
        <f aca="false">AO18*$J$42</f>
        <v>10321.691945213</v>
      </c>
      <c r="AQ18" s="66" t="n">
        <f aca="false">0.15*AF18/$AM$42</f>
        <v>0.00978833787770212</v>
      </c>
      <c r="AR18" s="65" t="n">
        <f aca="false">AQ18*$J$42</f>
        <v>121913.376309941</v>
      </c>
      <c r="AS18" s="66" t="n">
        <f aca="false">0.24*AH18/$AM$42</f>
        <v>0.0246618349618583</v>
      </c>
      <c r="AT18" s="65" t="n">
        <f aca="false">AS18*$J$42</f>
        <v>307162.217300217</v>
      </c>
      <c r="AU18" s="66" t="n">
        <f aca="false">0.25*AJ18/$AM$42</f>
        <v>0.0315314489824132</v>
      </c>
      <c r="AV18" s="65" t="n">
        <f aca="false">AU18*$J$42</f>
        <v>392722.998880895</v>
      </c>
      <c r="AW18" s="66" t="n">
        <f aca="false">0.35*AL18/$AM$42</f>
        <v>0.0324893256362634</v>
      </c>
      <c r="AX18" s="65" t="n">
        <f aca="false">AW18*$J$42</f>
        <v>404653.316205286</v>
      </c>
    </row>
    <row r="19" customFormat="false" ht="15" hidden="false" customHeight="false" outlineLevel="0" collapsed="false">
      <c r="A19" s="72" t="s">
        <v>48</v>
      </c>
      <c r="B19" s="62"/>
      <c r="C19" s="62"/>
      <c r="D19" s="62"/>
      <c r="E19" s="62"/>
      <c r="F19" s="62"/>
      <c r="G19" s="62"/>
      <c r="H19" s="62"/>
      <c r="I19" s="66" t="n">
        <f aca="false">AO19+AQ19+AS19+AU19+AW19</f>
        <v>0.0672332337667145</v>
      </c>
      <c r="J19" s="65" t="n">
        <f aca="false">ROUND(AP19+AR19+AT19+AV19+AX19,0)</f>
        <v>837387</v>
      </c>
      <c r="K19" s="66" t="n">
        <f aca="false">I19-Tabla_Ministerio!J18</f>
        <v>-3.19189119579732E-016</v>
      </c>
      <c r="L19" s="65" t="n">
        <f aca="false">J19-Tabla_Ministerio!K18</f>
        <v>0</v>
      </c>
      <c r="M19" s="66" t="n">
        <f aca="false">P54/P$112</f>
        <v>0.0543099318701867</v>
      </c>
      <c r="N19" s="65" t="n">
        <f aca="false">ROUND(N$77*M19,0)</f>
        <v>12569325</v>
      </c>
      <c r="O19" s="65" t="n">
        <f aca="false">N19-Tabla_Ministerio!L18</f>
        <v>-83652</v>
      </c>
      <c r="P19" s="67" t="n">
        <f aca="false">N19+J19</f>
        <v>13406712</v>
      </c>
      <c r="Q19" s="65" t="n">
        <f aca="false">P19-Tabla_Ministerio!M18</f>
        <v>-83652</v>
      </c>
      <c r="S19" s="67" t="n">
        <f aca="false">B19+Tabla_Ministerio!B18</f>
        <v>18318</v>
      </c>
      <c r="T19" s="67" t="n">
        <f aca="false">C19+Tabla_Ministerio!C18</f>
        <v>110</v>
      </c>
      <c r="U19" s="67" t="n">
        <f aca="false">D19+Tabla_Ministerio!D18</f>
        <v>662.178680805308</v>
      </c>
      <c r="V19" s="67" t="n">
        <f aca="false">E19+Tabla_Ministerio!E18</f>
        <v>495.095494242773</v>
      </c>
      <c r="W19" s="67" t="n">
        <f aca="false">F19+Tabla_Ministerio!F18</f>
        <v>125</v>
      </c>
      <c r="X19" s="67" t="n">
        <f aca="false">G19+Tabla_Ministerio!G18</f>
        <v>616</v>
      </c>
      <c r="Y19" s="67" t="n">
        <f aca="false">H19+Tabla_Ministerio!H18</f>
        <v>10</v>
      </c>
      <c r="Z19" s="67" t="n">
        <f aca="false">X19+0.33*Y19</f>
        <v>619.3</v>
      </c>
      <c r="AC19" s="73" t="n">
        <f aca="false">IF(T19&gt;0,S19/T19,0)</f>
        <v>166.527272727273</v>
      </c>
      <c r="AD19" s="74" t="n">
        <f aca="false">EXP((((AC19-AC42)/AC43+2)/4-1.9)^3)</f>
        <v>0.0439531668561378</v>
      </c>
      <c r="AE19" s="75" t="n">
        <f aca="false">S19/U19</f>
        <v>27.6632282660061</v>
      </c>
      <c r="AF19" s="74" t="n">
        <f aca="false">EXP((((AE19-AE42)/AE43+2)/4-1.9)^3)</f>
        <v>0.35185020340193</v>
      </c>
      <c r="AG19" s="74" t="n">
        <f aca="false">V19/U19</f>
        <v>0.747676584272787</v>
      </c>
      <c r="AH19" s="74" t="n">
        <f aca="false">EXP((((AG19-AG42)/AG43+2)/4-1.9)^3)</f>
        <v>0.0819828779840999</v>
      </c>
      <c r="AI19" s="74" t="n">
        <f aca="false">W19/U19</f>
        <v>0.188770801029084</v>
      </c>
      <c r="AJ19" s="74" t="n">
        <f aca="false">EXP((((AI19-AI42)/AI43+2)/4-1.9)^3)</f>
        <v>0.287257395651756</v>
      </c>
      <c r="AK19" s="74" t="n">
        <f aca="false">Z19/U19</f>
        <v>0.935246056618493</v>
      </c>
      <c r="AL19" s="74" t="n">
        <f aca="false">EXP((((AK19-AK42)/AK43+2)/4-1.9)^3)</f>
        <v>0.17345470202396</v>
      </c>
      <c r="AM19" s="74" t="n">
        <f aca="false">0.01*AD19+0.15*AF19+0.24*AH19+0.25*AJ19+0.35*AL19</f>
        <v>0.20541644751636</v>
      </c>
      <c r="AO19" s="66" t="n">
        <f aca="false">0.01*AD19/$AM$42</f>
        <v>0.000143859636253848</v>
      </c>
      <c r="AP19" s="65" t="n">
        <f aca="false">AO19*$J$42</f>
        <v>1791.7663028755</v>
      </c>
      <c r="AQ19" s="66" t="n">
        <f aca="false">0.15*AF19/$AM$42</f>
        <v>0.0172741963427519</v>
      </c>
      <c r="AR19" s="65" t="n">
        <f aca="false">AQ19*$J$42</f>
        <v>215149.459029514</v>
      </c>
      <c r="AS19" s="66" t="n">
        <f aca="false">0.24*AH19/$AM$42</f>
        <v>0.0064399602664931</v>
      </c>
      <c r="AT19" s="65" t="n">
        <f aca="false">AS19*$J$42</f>
        <v>80209.4604006815</v>
      </c>
      <c r="AU19" s="66" t="n">
        <f aca="false">0.25*AJ19/$AM$42</f>
        <v>0.0235049869017109</v>
      </c>
      <c r="AV19" s="65" t="n">
        <f aca="false">AU19*$J$42</f>
        <v>292753.718671307</v>
      </c>
      <c r="AW19" s="66" t="n">
        <f aca="false">0.35*AL19/$AM$42</f>
        <v>0.0198702306195047</v>
      </c>
      <c r="AX19" s="65" t="n">
        <f aca="false">AW19*$J$42</f>
        <v>247482.967297167</v>
      </c>
    </row>
    <row r="20" customFormat="false" ht="15" hidden="false" customHeight="false" outlineLevel="0" collapsed="false">
      <c r="A20" s="72" t="s">
        <v>49</v>
      </c>
      <c r="B20" s="62"/>
      <c r="C20" s="62"/>
      <c r="D20" s="62"/>
      <c r="E20" s="62"/>
      <c r="F20" s="62"/>
      <c r="G20" s="62"/>
      <c r="H20" s="62"/>
      <c r="I20" s="66" t="n">
        <f aca="false">AO20+AQ20+AS20+AU20+AW20</f>
        <v>0.0193282699051946</v>
      </c>
      <c r="J20" s="65" t="n">
        <f aca="false">ROUND(AP20+AR20+AT20+AV20+AX20,0)</f>
        <v>240733</v>
      </c>
      <c r="K20" s="66" t="n">
        <f aca="false">I20-Tabla_Ministerio!J19</f>
        <v>-3.60822483003176E-016</v>
      </c>
      <c r="L20" s="65" t="n">
        <f aca="false">J20-Tabla_Ministerio!K19</f>
        <v>0</v>
      </c>
      <c r="M20" s="66" t="n">
        <f aca="false">P55/P$112</f>
        <v>0.0510004089179708</v>
      </c>
      <c r="N20" s="65" t="n">
        <f aca="false">ROUND(N$77*M20,0)</f>
        <v>11803379</v>
      </c>
      <c r="O20" s="65" t="n">
        <f aca="false">N20-Tabla_Ministerio!L19</f>
        <v>-78555</v>
      </c>
      <c r="P20" s="67" t="n">
        <f aca="false">N20+J20</f>
        <v>12044112</v>
      </c>
      <c r="Q20" s="65" t="n">
        <f aca="false">P20-Tabla_Ministerio!M19</f>
        <v>-78555</v>
      </c>
      <c r="S20" s="67" t="n">
        <f aca="false">B20+Tabla_Ministerio!B19</f>
        <v>21141</v>
      </c>
      <c r="T20" s="67" t="n">
        <f aca="false">C20+Tabla_Ministerio!C19</f>
        <v>93</v>
      </c>
      <c r="U20" s="67" t="n">
        <f aca="false">D20+Tabla_Ministerio!D19</f>
        <v>1118.1950892807</v>
      </c>
      <c r="V20" s="67" t="n">
        <f aca="false">E20+Tabla_Ministerio!E19</f>
        <v>706.679466982528</v>
      </c>
      <c r="W20" s="67" t="n">
        <f aca="false">F20+Tabla_Ministerio!F19</f>
        <v>137</v>
      </c>
      <c r="X20" s="67" t="n">
        <f aca="false">G20+Tabla_Ministerio!G19</f>
        <v>774</v>
      </c>
      <c r="Y20" s="67" t="n">
        <f aca="false">H20+Tabla_Ministerio!H19</f>
        <v>78</v>
      </c>
      <c r="Z20" s="67" t="n">
        <f aca="false">X20+0.33*Y20</f>
        <v>799.74</v>
      </c>
      <c r="AC20" s="73" t="n">
        <f aca="false">IF(T20&gt;0,S20/T20,0)</f>
        <v>227.322580645161</v>
      </c>
      <c r="AD20" s="74" t="n">
        <f aca="false">EXP((((AC20-AC42)/AC43+2)/4-1.9)^3)</f>
        <v>0.12199824550477</v>
      </c>
      <c r="AE20" s="75" t="n">
        <f aca="false">S20/U20</f>
        <v>18.906360976419</v>
      </c>
      <c r="AF20" s="74" t="n">
        <f aca="false">EXP((((AE20-AE42)/AE43+2)/4-1.9)^3)</f>
        <v>0.0481766356827202</v>
      </c>
      <c r="AG20" s="74" t="n">
        <f aca="false">V20/U20</f>
        <v>0.63198226656237</v>
      </c>
      <c r="AH20" s="74" t="n">
        <f aca="false">EXP((((AG20-AG42)/AG43+2)/4-1.9)^3)</f>
        <v>0.00987995912176471</v>
      </c>
      <c r="AI20" s="74" t="n">
        <f aca="false">W20/U20</f>
        <v>0.122518871092635</v>
      </c>
      <c r="AJ20" s="74" t="n">
        <f aca="false">EXP((((AI20-AI42)/AI43+2)/4-1.9)^3)</f>
        <v>0.0946219899621353</v>
      </c>
      <c r="AK20" s="74" t="n">
        <f aca="false">Z20/U20</f>
        <v>0.715206145749082</v>
      </c>
      <c r="AL20" s="74" t="n">
        <f aca="false">EXP((((AK20-AK42)/AK43+2)/4-1.9)^3)</f>
        <v>0.0702289649710276</v>
      </c>
      <c r="AM20" s="74" t="n">
        <f aca="false">0.01*AD20+0.15*AF20+0.24*AH20+0.25*AJ20+0.35*AL20</f>
        <v>0.0590533032270728</v>
      </c>
      <c r="AO20" s="66" t="n">
        <f aca="false">0.01*AD20/$AM$42</f>
        <v>0.000399302814274303</v>
      </c>
      <c r="AP20" s="65" t="n">
        <f aca="false">AO20*$J$42</f>
        <v>4973.3013782795</v>
      </c>
      <c r="AQ20" s="66" t="n">
        <f aca="false">0.15*AF20/$AM$42</f>
        <v>0.00236524707352769</v>
      </c>
      <c r="AR20" s="65" t="n">
        <f aca="false">AQ20*$J$42</f>
        <v>29459.0624213986</v>
      </c>
      <c r="AS20" s="66" t="n">
        <f aca="false">0.24*AH20/$AM$42</f>
        <v>0.000776095518274936</v>
      </c>
      <c r="AT20" s="65" t="n">
        <f aca="false">AS20*$J$42</f>
        <v>9666.24018848463</v>
      </c>
      <c r="AU20" s="66" t="n">
        <f aca="false">0.25*AJ20/$AM$42</f>
        <v>0.00774249390386484</v>
      </c>
      <c r="AV20" s="65" t="n">
        <f aca="false">AU20*$J$42</f>
        <v>96432.4673578682</v>
      </c>
      <c r="AW20" s="66" t="n">
        <f aca="false">0.35*AL20/$AM$42</f>
        <v>0.00804513059525288</v>
      </c>
      <c r="AX20" s="65" t="n">
        <f aca="false">AW20*$J$42</f>
        <v>100201.795848912</v>
      </c>
    </row>
    <row r="21" customFormat="false" ht="15" hidden="false" customHeight="false" outlineLevel="0" collapsed="false">
      <c r="A21" s="72" t="s">
        <v>50</v>
      </c>
      <c r="B21" s="62"/>
      <c r="C21" s="62"/>
      <c r="D21" s="62"/>
      <c r="E21" s="62"/>
      <c r="F21" s="62"/>
      <c r="G21" s="62"/>
      <c r="H21" s="62"/>
      <c r="I21" s="66" t="n">
        <f aca="false">AO21+AQ21+AS21+AU21+AW21</f>
        <v>0.0418045719100855</v>
      </c>
      <c r="J21" s="65" t="n">
        <f aca="false">ROUND(AP21+AR21+AT21+AV21+AX21,0)</f>
        <v>520674</v>
      </c>
      <c r="K21" s="66" t="n">
        <f aca="false">I21-Tabla_Ministerio!J20</f>
        <v>0</v>
      </c>
      <c r="L21" s="65" t="n">
        <f aca="false">J21-Tabla_Ministerio!K20</f>
        <v>0</v>
      </c>
      <c r="M21" s="66" t="n">
        <f aca="false">P56/P$112</f>
        <v>0.0415008336879963</v>
      </c>
      <c r="N21" s="65" t="n">
        <f aca="false">ROUND(N$77*M21,0)</f>
        <v>9604827</v>
      </c>
      <c r="O21" s="65" t="n">
        <f aca="false">N21-Tabla_Ministerio!L20</f>
        <v>-63921</v>
      </c>
      <c r="P21" s="67" t="n">
        <f aca="false">N21+J21</f>
        <v>10125501</v>
      </c>
      <c r="Q21" s="65" t="n">
        <f aca="false">P21-Tabla_Ministerio!M20</f>
        <v>-63921</v>
      </c>
      <c r="S21" s="67" t="n">
        <f aca="false">B21+Tabla_Ministerio!B20</f>
        <v>15855</v>
      </c>
      <c r="T21" s="67" t="n">
        <f aca="false">C21+Tabla_Ministerio!C20</f>
        <v>75</v>
      </c>
      <c r="U21" s="67" t="n">
        <f aca="false">D21+Tabla_Ministerio!D20</f>
        <v>918.870398469455</v>
      </c>
      <c r="V21" s="67" t="n">
        <f aca="false">E21+Tabla_Ministerio!E20</f>
        <v>746.484034833092</v>
      </c>
      <c r="W21" s="67" t="n">
        <f aca="false">F21+Tabla_Ministerio!F20</f>
        <v>125</v>
      </c>
      <c r="X21" s="67" t="n">
        <f aca="false">G21+Tabla_Ministerio!G20</f>
        <v>771</v>
      </c>
      <c r="Y21" s="67" t="n">
        <f aca="false">H21+Tabla_Ministerio!H20</f>
        <v>66</v>
      </c>
      <c r="Z21" s="67" t="n">
        <f aca="false">X21+0.33*Y21</f>
        <v>792.78</v>
      </c>
      <c r="AC21" s="73" t="n">
        <f aca="false">IF(T21&gt;0,S21/T21,0)</f>
        <v>211.4</v>
      </c>
      <c r="AD21" s="74" t="n">
        <f aca="false">EXP((((AC21-AC42)/AC43+2)/4-1.9)^3)</f>
        <v>0.0958045077168094</v>
      </c>
      <c r="AE21" s="75" t="n">
        <f aca="false">S21/U21</f>
        <v>17.2548816747273</v>
      </c>
      <c r="AF21" s="74" t="n">
        <f aca="false">EXP((((AE21-AE42)/AE43+2)/4-1.9)^3)</f>
        <v>0.0280013175094383</v>
      </c>
      <c r="AG21" s="74" t="n">
        <f aca="false">V21/U21</f>
        <v>0.812393168913153</v>
      </c>
      <c r="AH21" s="74" t="n">
        <f aca="false">EXP((((AG21-AG42)/AG43+2)/4-1.9)^3)</f>
        <v>0.18914839148905</v>
      </c>
      <c r="AI21" s="74" t="n">
        <f aca="false">W21/U21</f>
        <v>0.136036594723489</v>
      </c>
      <c r="AJ21" s="74" t="n">
        <f aca="false">EXP((((AI21-AI42)/AI43+2)/4-1.9)^3)</f>
        <v>0.123378078983542</v>
      </c>
      <c r="AK21" s="74" t="n">
        <f aca="false">Z21/U21</f>
        <v>0.8627767325191</v>
      </c>
      <c r="AL21" s="74" t="n">
        <f aca="false">EXP((((AK21-AK42)/AK43+2)/4-1.9)^3)</f>
        <v>0.132361011193918</v>
      </c>
      <c r="AM21" s="74" t="n">
        <f aca="false">0.01*AD21+0.15*AF21+0.24*AH21+0.25*AJ21+0.35*AL21</f>
        <v>0.127724730324713</v>
      </c>
      <c r="AO21" s="66" t="n">
        <f aca="false">0.01*AD21/$AM$42</f>
        <v>0.00031357016154786</v>
      </c>
      <c r="AP21" s="65" t="n">
        <f aca="false">AO21*$J$42</f>
        <v>3905.50444641245</v>
      </c>
      <c r="AQ21" s="66" t="n">
        <f aca="false">0.15*AF21/$AM$42</f>
        <v>0.00137473348554876</v>
      </c>
      <c r="AR21" s="65" t="n">
        <f aca="false">AQ21*$J$42</f>
        <v>17122.2533226373</v>
      </c>
      <c r="AS21" s="66" t="n">
        <f aca="false">0.24*AH21/$AM$42</f>
        <v>0.0148580795845787</v>
      </c>
      <c r="AT21" s="65" t="n">
        <f aca="false">AS21*$J$42</f>
        <v>185056.816618904</v>
      </c>
      <c r="AU21" s="66" t="n">
        <f aca="false">0.25*AJ21/$AM$42</f>
        <v>0.010095475954193</v>
      </c>
      <c r="AV21" s="65" t="n">
        <f aca="false">AU21*$J$42</f>
        <v>125738.769381388</v>
      </c>
      <c r="AW21" s="66" t="n">
        <f aca="false">0.35*AL21/$AM$42</f>
        <v>0.0151627127242171</v>
      </c>
      <c r="AX21" s="65" t="n">
        <f aca="false">AW21*$J$42</f>
        <v>188851.010797041</v>
      </c>
    </row>
    <row r="22" customFormat="false" ht="15" hidden="false" customHeight="false" outlineLevel="0" collapsed="false">
      <c r="A22" s="72" t="s">
        <v>51</v>
      </c>
      <c r="B22" s="62"/>
      <c r="C22" s="62"/>
      <c r="D22" s="62"/>
      <c r="E22" s="62"/>
      <c r="F22" s="62"/>
      <c r="G22" s="62"/>
      <c r="H22" s="62"/>
      <c r="I22" s="66" t="n">
        <f aca="false">AO22+AQ22+AS22+AU22+AW22</f>
        <v>0.0277882429029002</v>
      </c>
      <c r="J22" s="65" t="n">
        <f aca="false">ROUND(AP22+AR22+AT22+AV22+AX22,0)</f>
        <v>346102</v>
      </c>
      <c r="K22" s="66" t="n">
        <f aca="false">I22-Tabla_Ministerio!J21</f>
        <v>0</v>
      </c>
      <c r="L22" s="65" t="n">
        <f aca="false">J22-Tabla_Ministerio!K21</f>
        <v>0</v>
      </c>
      <c r="M22" s="66" t="n">
        <f aca="false">P57/P$112</f>
        <v>0.0385144891866722</v>
      </c>
      <c r="N22" s="65" t="n">
        <f aca="false">ROUND(N$77*M22,0)</f>
        <v>8913676</v>
      </c>
      <c r="O22" s="65" t="n">
        <f aca="false">N22-Tabla_Ministerio!L21</f>
        <v>-59322</v>
      </c>
      <c r="P22" s="67" t="n">
        <f aca="false">N22+J22</f>
        <v>9259778</v>
      </c>
      <c r="Q22" s="65" t="n">
        <f aca="false">P22-Tabla_Ministerio!M21</f>
        <v>-59322</v>
      </c>
      <c r="S22" s="67" t="n">
        <f aca="false">B22+Tabla_Ministerio!B21</f>
        <v>11124</v>
      </c>
      <c r="T22" s="67" t="n">
        <f aca="false">C22+Tabla_Ministerio!C21</f>
        <v>50</v>
      </c>
      <c r="U22" s="67" t="n">
        <f aca="false">D22+Tabla_Ministerio!D21</f>
        <v>537.030817733266</v>
      </c>
      <c r="V22" s="67" t="n">
        <f aca="false">E22+Tabla_Ministerio!E21</f>
        <v>383.712442491487</v>
      </c>
      <c r="W22" s="67" t="n">
        <f aca="false">F22+Tabla_Ministerio!F21</f>
        <v>43</v>
      </c>
      <c r="X22" s="67" t="n">
        <f aca="false">G22+Tabla_Ministerio!G21</f>
        <v>462</v>
      </c>
      <c r="Y22" s="67" t="n">
        <f aca="false">H22+Tabla_Ministerio!H21</f>
        <v>44</v>
      </c>
      <c r="Z22" s="67" t="n">
        <f aca="false">X22+0.33*Y22</f>
        <v>476.52</v>
      </c>
      <c r="AC22" s="73" t="n">
        <f aca="false">IF(T22&gt;0,S22/T22,0)</f>
        <v>222.48</v>
      </c>
      <c r="AD22" s="74" t="n">
        <f aca="false">EXP((((AC22-AC42)/AC43+2)/4-1.9)^3)</f>
        <v>0.113561917068943</v>
      </c>
      <c r="AE22" s="75" t="n">
        <f aca="false">S22/U22</f>
        <v>20.7138950553208</v>
      </c>
      <c r="AF22" s="74" t="n">
        <f aca="false">EXP((((AE22-AE42)/AE43+2)/4-1.9)^3)</f>
        <v>0.0816586371934408</v>
      </c>
      <c r="AG22" s="74" t="n">
        <f aca="false">V22/U22</f>
        <v>0.714507305392799</v>
      </c>
      <c r="AH22" s="74" t="n">
        <f aca="false">EXP((((AG22-AG42)/AG43+2)/4-1.9)^3)</f>
        <v>0.0487350550896383</v>
      </c>
      <c r="AI22" s="74" t="n">
        <f aca="false">W22/U22</f>
        <v>0.080069892788457</v>
      </c>
      <c r="AJ22" s="74" t="n">
        <f aca="false">EXP((((AI22-AI42)/AI43+2)/4-1.9)^3)</f>
        <v>0.0356119530792633</v>
      </c>
      <c r="AK22" s="74" t="n">
        <f aca="false">Z22/U22</f>
        <v>0.887323379338501</v>
      </c>
      <c r="AL22" s="74" t="n">
        <f aca="false">EXP((((AK22-AK42)/AK43+2)/4-1.9)^3)</f>
        <v>0.145477385701208</v>
      </c>
      <c r="AM22" s="74" t="n">
        <f aca="false">0.01*AD22+0.15*AF22+0.24*AH22+0.25*AJ22+0.35*AL22</f>
        <v>0.0849009012364573</v>
      </c>
      <c r="AO22" s="66" t="n">
        <f aca="false">0.01*AD22/$AM$42</f>
        <v>0.000371690534502327</v>
      </c>
      <c r="AP22" s="65" t="n">
        <f aca="false">AO22*$J$42</f>
        <v>4629.39148298618</v>
      </c>
      <c r="AQ22" s="66" t="n">
        <f aca="false">0.15*AF22/$AM$42</f>
        <v>0.00400905646301327</v>
      </c>
      <c r="AR22" s="65" t="n">
        <f aca="false">AQ22*$J$42</f>
        <v>49932.6459026847</v>
      </c>
      <c r="AS22" s="66" t="n">
        <f aca="false">0.24*AH22/$AM$42</f>
        <v>0.00382826055976582</v>
      </c>
      <c r="AT22" s="65" t="n">
        <f aca="false">AS22*$J$42</f>
        <v>47680.839797982</v>
      </c>
      <c r="AU22" s="66" t="n">
        <f aca="false">0.25*AJ22/$AM$42</f>
        <v>0.00291396671884889</v>
      </c>
      <c r="AV22" s="65" t="n">
        <f aca="false">AU22*$J$42</f>
        <v>36293.3447525276</v>
      </c>
      <c r="AW22" s="66" t="n">
        <f aca="false">0.35*AL22/$AM$42</f>
        <v>0.0166652686267699</v>
      </c>
      <c r="AX22" s="65" t="n">
        <f aca="false">AW22*$J$42</f>
        <v>207565.287466211</v>
      </c>
    </row>
    <row r="23" customFormat="false" ht="15" hidden="false" customHeight="false" outlineLevel="0" collapsed="false">
      <c r="A23" s="72" t="s">
        <v>52</v>
      </c>
      <c r="B23" s="62"/>
      <c r="C23" s="62"/>
      <c r="D23" s="62"/>
      <c r="E23" s="62"/>
      <c r="F23" s="62"/>
      <c r="G23" s="62"/>
      <c r="H23" s="62"/>
      <c r="I23" s="66" t="n">
        <f aca="false">AO23+AQ23+AS23+AU23+AW23</f>
        <v>0.0167418597736513</v>
      </c>
      <c r="J23" s="65" t="n">
        <f aca="false">ROUND(AP23+AR23+AT23+AV23+AX23,0)</f>
        <v>208519</v>
      </c>
      <c r="K23" s="66" t="n">
        <f aca="false">I23-Tabla_Ministerio!J22</f>
        <v>0</v>
      </c>
      <c r="L23" s="65" t="n">
        <f aca="false">J23-Tabla_Ministerio!K22</f>
        <v>0</v>
      </c>
      <c r="M23" s="66" t="n">
        <f aca="false">P58/P$112</f>
        <v>0.0184275467118194</v>
      </c>
      <c r="N23" s="65" t="n">
        <f aca="false">ROUND(N$77*M23,0)</f>
        <v>4264815</v>
      </c>
      <c r="O23" s="65" t="n">
        <f aca="false">N23-Tabla_Ministerio!L22</f>
        <v>-28385</v>
      </c>
      <c r="P23" s="67" t="n">
        <f aca="false">N23+J23</f>
        <v>4473334</v>
      </c>
      <c r="Q23" s="65" t="n">
        <f aca="false">P23-Tabla_Ministerio!M22</f>
        <v>-28385</v>
      </c>
      <c r="S23" s="67" t="n">
        <f aca="false">B23+Tabla_Ministerio!B22</f>
        <v>15724</v>
      </c>
      <c r="T23" s="67" t="n">
        <f aca="false">C23+Tabla_Ministerio!C22</f>
        <v>61</v>
      </c>
      <c r="U23" s="67" t="n">
        <f aca="false">D23+Tabla_Ministerio!D22</f>
        <v>888.728707962565</v>
      </c>
      <c r="V23" s="67" t="n">
        <f aca="false">E23+Tabla_Ministerio!E22</f>
        <v>659.784802396598</v>
      </c>
      <c r="W23" s="67" t="n">
        <f aca="false">F23+Tabla_Ministerio!F22</f>
        <v>88</v>
      </c>
      <c r="X23" s="67" t="n">
        <f aca="false">G23+Tabla_Ministerio!G22</f>
        <v>488</v>
      </c>
      <c r="Y23" s="67" t="n">
        <f aca="false">H23+Tabla_Ministerio!H22</f>
        <v>71</v>
      </c>
      <c r="Z23" s="67" t="n">
        <f aca="false">X23+0.33*Y23</f>
        <v>511.43</v>
      </c>
      <c r="AC23" s="73" t="n">
        <f aca="false">IF(T23&gt;0,S23/T23,0)</f>
        <v>257.770491803279</v>
      </c>
      <c r="AD23" s="74" t="n">
        <f aca="false">EXP((((AC23-AC42)/AC43+2)/4-1.9)^3)</f>
        <v>0.184717774198172</v>
      </c>
      <c r="AE23" s="75" t="n">
        <f aca="false">S23/U23</f>
        <v>17.6926882850985</v>
      </c>
      <c r="AF23" s="74" t="n">
        <f aca="false">EXP((((AE23-AE42)/AE43+2)/4-1.9)^3)</f>
        <v>0.0325221889256438</v>
      </c>
      <c r="AG23" s="74" t="n">
        <f aca="false">V23/U23</f>
        <v>0.742391684307321</v>
      </c>
      <c r="AH23" s="74" t="n">
        <f aca="false">EXP((((AG23-AG42)/AG43+2)/4-1.9)^3)</f>
        <v>0.0757920353623439</v>
      </c>
      <c r="AI23" s="74" t="n">
        <f aca="false">W23/U23</f>
        <v>0.0990178433661071</v>
      </c>
      <c r="AJ23" s="74" t="n">
        <f aca="false">EXP((((AI23-AI42)/AI43+2)/4-1.9)^3)</f>
        <v>0.056643932888706</v>
      </c>
      <c r="AK23" s="74" t="n">
        <f aca="false">Z23/U23</f>
        <v>0.575462450371911</v>
      </c>
      <c r="AL23" s="74" t="n">
        <f aca="false">EXP((((AK23-AK42)/AK43+2)/4-1.9)^3)</f>
        <v>0.0344986134591552</v>
      </c>
      <c r="AM23" s="74" t="n">
        <f aca="false">0.01*AD23+0.15*AF23+0.24*AH23+0.25*AJ23+0.35*AL23</f>
        <v>0.0511510925006717</v>
      </c>
      <c r="AO23" s="66" t="n">
        <f aca="false">0.01*AD23/$AM$42</f>
        <v>0.000604585146111231</v>
      </c>
      <c r="AP23" s="65" t="n">
        <f aca="false">AO23*$J$42</f>
        <v>7530.08502057984</v>
      </c>
      <c r="AQ23" s="66" t="n">
        <f aca="false">0.15*AF23/$AM$42</f>
        <v>0.001596687088897</v>
      </c>
      <c r="AR23" s="65" t="n">
        <f aca="false">AQ23*$J$42</f>
        <v>19886.6770181027</v>
      </c>
      <c r="AS23" s="66" t="n">
        <f aca="false">0.24*AH23/$AM$42</f>
        <v>0.00595365408304889</v>
      </c>
      <c r="AT23" s="65" t="n">
        <f aca="false">AS23*$J$42</f>
        <v>74152.5353655187</v>
      </c>
      <c r="AU23" s="66" t="n">
        <f aca="false">0.25*AJ23/$AM$42</f>
        <v>0.00463491948602259</v>
      </c>
      <c r="AV23" s="65" t="n">
        <f aca="false">AU23*$J$42</f>
        <v>57727.7460714709</v>
      </c>
      <c r="AW23" s="66" t="n">
        <f aca="false">0.35*AL23/$AM$42</f>
        <v>0.00395201396957155</v>
      </c>
      <c r="AX23" s="65" t="n">
        <f aca="false">AW23*$J$42</f>
        <v>49222.1838144828</v>
      </c>
    </row>
    <row r="24" customFormat="false" ht="15" hidden="false" customHeight="false" outlineLevel="0" collapsed="false">
      <c r="A24" s="72" t="s">
        <v>53</v>
      </c>
      <c r="B24" s="62"/>
      <c r="C24" s="62"/>
      <c r="D24" s="62"/>
      <c r="E24" s="62"/>
      <c r="F24" s="62"/>
      <c r="G24" s="62"/>
      <c r="H24" s="62"/>
      <c r="I24" s="66" t="n">
        <f aca="false">AO24+AQ24+AS24+AU24+AW24</f>
        <v>0.0248617178652751</v>
      </c>
      <c r="J24" s="65" t="n">
        <f aca="false">ROUND(AP24+AR24+AT24+AV24+AX24,0)</f>
        <v>309652</v>
      </c>
      <c r="K24" s="66" t="n">
        <f aca="false">I24-Tabla_Ministerio!J23</f>
        <v>0</v>
      </c>
      <c r="L24" s="65" t="n">
        <f aca="false">J24-Tabla_Ministerio!K23</f>
        <v>0</v>
      </c>
      <c r="M24" s="66" t="n">
        <f aca="false">P59/P$112</f>
        <v>0.0181208207091577</v>
      </c>
      <c r="N24" s="65" t="n">
        <f aca="false">ROUND(N$77*M24,0)</f>
        <v>4193828</v>
      </c>
      <c r="O24" s="65" t="n">
        <f aca="false">N24-Tabla_Ministerio!L23</f>
        <v>-27911</v>
      </c>
      <c r="P24" s="67" t="n">
        <f aca="false">N24+J24</f>
        <v>4503480</v>
      </c>
      <c r="Q24" s="65" t="n">
        <f aca="false">P24-Tabla_Ministerio!M23</f>
        <v>-27911</v>
      </c>
      <c r="S24" s="67" t="n">
        <f aca="false">B24+Tabla_Ministerio!B23</f>
        <v>8044</v>
      </c>
      <c r="T24" s="67" t="n">
        <f aca="false">C24+Tabla_Ministerio!C23</f>
        <v>64</v>
      </c>
      <c r="U24" s="67" t="n">
        <f aca="false">D24+Tabla_Ministerio!D23</f>
        <v>394.483569618512</v>
      </c>
      <c r="V24" s="67" t="n">
        <f aca="false">E24+Tabla_Ministerio!E23</f>
        <v>275.338990314837</v>
      </c>
      <c r="W24" s="67" t="n">
        <f aca="false">F24+Tabla_Ministerio!F23</f>
        <v>16</v>
      </c>
      <c r="X24" s="67" t="n">
        <f aca="false">G24+Tabla_Ministerio!G23</f>
        <v>352</v>
      </c>
      <c r="Y24" s="67" t="n">
        <f aca="false">H24+Tabla_Ministerio!H23</f>
        <v>6</v>
      </c>
      <c r="Z24" s="67" t="n">
        <f aca="false">X24+0.33*Y24</f>
        <v>353.98</v>
      </c>
      <c r="AC24" s="73" t="n">
        <f aca="false">IF(T24&gt;0,S24/T24,0)</f>
        <v>125.6875</v>
      </c>
      <c r="AD24" s="74" t="n">
        <f aca="false">EXP((((AC24-AC42)/AC43+2)/4-1.9)^3)</f>
        <v>0.0188939713788856</v>
      </c>
      <c r="AE24" s="75" t="n">
        <f aca="false">S24/U24</f>
        <v>20.3912168199527</v>
      </c>
      <c r="AF24" s="74" t="n">
        <f aca="false">EXP((((AE24-AE42)/AE43+2)/4-1.9)^3)</f>
        <v>0.0746821829720402</v>
      </c>
      <c r="AG24" s="74" t="n">
        <f aca="false">V24/U24</f>
        <v>0.69797327828154</v>
      </c>
      <c r="AH24" s="74" t="n">
        <f aca="false">EXP((((AG24-AG42)/AG43+2)/4-1.9)^3)</f>
        <v>0.0366779422204499</v>
      </c>
      <c r="AI24" s="74" t="n">
        <f aca="false">W24/U24</f>
        <v>0.0405593571754406</v>
      </c>
      <c r="AJ24" s="74" t="n">
        <f aca="false">EXP((((AI24-AI42)/AI43+2)/4-1.9)^3)</f>
        <v>0.0115818696813024</v>
      </c>
      <c r="AK24" s="74" t="n">
        <f aca="false">Z24/U24</f>
        <v>0.897325078310153</v>
      </c>
      <c r="AL24" s="74" t="n">
        <f aca="false">EXP((((AK24-AK42)/AK43+2)/4-1.9)^3)</f>
        <v>0.151057437303546</v>
      </c>
      <c r="AM24" s="74" t="n">
        <f aca="false">0.01*AD24+0.15*AF24+0.24*AH24+0.25*AJ24+0.35*AL24</f>
        <v>0.0759595437690694</v>
      </c>
      <c r="AO24" s="66" t="n">
        <f aca="false">0.01*AD24/$AM$42</f>
        <v>6.18403642871419E-005</v>
      </c>
      <c r="AP24" s="65" t="n">
        <f aca="false">AO24*$J$42</f>
        <v>770.219387262509</v>
      </c>
      <c r="AQ24" s="66" t="n">
        <f aca="false">0.15*AF24/$AM$42</f>
        <v>0.00366654524991322</v>
      </c>
      <c r="AR24" s="65" t="n">
        <f aca="false">AQ24*$J$42</f>
        <v>45666.6817589497</v>
      </c>
      <c r="AS24" s="66" t="n">
        <f aca="false">0.24*AH24/$AM$42</f>
        <v>0.00288114416527604</v>
      </c>
      <c r="AT24" s="65" t="n">
        <f aca="false">AS24*$J$42</f>
        <v>35884.5410950348</v>
      </c>
      <c r="AU24" s="66" t="n">
        <f aca="false">0.25*AJ24/$AM$42</f>
        <v>0.000947692554751017</v>
      </c>
      <c r="AV24" s="65" t="n">
        <f aca="false">AU24*$J$42</f>
        <v>11803.4747571068</v>
      </c>
      <c r="AW24" s="66" t="n">
        <f aca="false">0.35*AL24/$AM$42</f>
        <v>0.0173044955310476</v>
      </c>
      <c r="AX24" s="65" t="n">
        <f aca="false">AW24*$J$42</f>
        <v>215526.834268368</v>
      </c>
    </row>
    <row r="25" customFormat="false" ht="15" hidden="false" customHeight="false" outlineLevel="0" collapsed="false">
      <c r="A25" s="72" t="s">
        <v>54</v>
      </c>
      <c r="B25" s="62"/>
      <c r="C25" s="62"/>
      <c r="D25" s="62"/>
      <c r="E25" s="62"/>
      <c r="F25" s="62"/>
      <c r="G25" s="62"/>
      <c r="H25" s="62"/>
      <c r="I25" s="66" t="n">
        <f aca="false">AO25+AQ25+AS25+AU25+AW25</f>
        <v>0.0246866475563213</v>
      </c>
      <c r="J25" s="65" t="n">
        <f aca="false">ROUND(AP25+AR25+AT25+AV25+AX25,0)</f>
        <v>307471</v>
      </c>
      <c r="K25" s="66" t="n">
        <f aca="false">I25-Tabla_Ministerio!J24</f>
        <v>-2.94902990916057E-016</v>
      </c>
      <c r="L25" s="65" t="n">
        <f aca="false">J25-Tabla_Ministerio!K24</f>
        <v>0</v>
      </c>
      <c r="M25" s="66" t="n">
        <f aca="false">P60/P$112</f>
        <v>0.0191974804288831</v>
      </c>
      <c r="N25" s="65" t="n">
        <f aca="false">ROUND(N$77*M25,0)</f>
        <v>4443006</v>
      </c>
      <c r="O25" s="65" t="n">
        <f aca="false">N25-Tabla_Ministerio!L24</f>
        <v>-29571</v>
      </c>
      <c r="P25" s="67" t="n">
        <f aca="false">N25+J25</f>
        <v>4750477</v>
      </c>
      <c r="Q25" s="65" t="n">
        <f aca="false">P25-Tabla_Ministerio!M24</f>
        <v>-29571</v>
      </c>
      <c r="S25" s="67" t="n">
        <f aca="false">B25+Tabla_Ministerio!B24</f>
        <v>7606</v>
      </c>
      <c r="T25" s="67" t="n">
        <f aca="false">C25+Tabla_Ministerio!C24</f>
        <v>45</v>
      </c>
      <c r="U25" s="67" t="n">
        <f aca="false">D25+Tabla_Ministerio!D24</f>
        <v>299.060417843027</v>
      </c>
      <c r="V25" s="67" t="n">
        <f aca="false">E25+Tabla_Ministerio!E24</f>
        <v>184.287690570299</v>
      </c>
      <c r="W25" s="67" t="n">
        <f aca="false">F25+Tabla_Ministerio!F24</f>
        <v>17</v>
      </c>
      <c r="X25" s="67" t="n">
        <f aca="false">G25+Tabla_Ministerio!G24</f>
        <v>224</v>
      </c>
      <c r="Y25" s="67" t="n">
        <f aca="false">H25+Tabla_Ministerio!H24</f>
        <v>25</v>
      </c>
      <c r="Z25" s="67" t="n">
        <f aca="false">X25+0.33*Y25</f>
        <v>232.25</v>
      </c>
      <c r="AC25" s="73" t="n">
        <f aca="false">IF(T25&gt;0,S25/T25,0)</f>
        <v>169.022222222222</v>
      </c>
      <c r="AD25" s="74" t="n">
        <f aca="false">EXP((((AC25-AC42)/AC43+2)/4-1.9)^3)</f>
        <v>0.0460813869391623</v>
      </c>
      <c r="AE25" s="75" t="n">
        <f aca="false">S25/U25</f>
        <v>25.4329879388863</v>
      </c>
      <c r="AF25" s="74" t="n">
        <f aca="false">EXP((((AE25-AE42)/AE43+2)/4-1.9)^3)</f>
        <v>0.240901309230136</v>
      </c>
      <c r="AG25" s="74" t="n">
        <f aca="false">V25/U25</f>
        <v>0.616222273410416</v>
      </c>
      <c r="AH25" s="74" t="n">
        <f aca="false">EXP((((AG25-AG42)/AG43+2)/4-1.9)^3)</f>
        <v>0.0069097533127306</v>
      </c>
      <c r="AI25" s="74" t="n">
        <f aca="false">W25/U25</f>
        <v>0.0568447008889123</v>
      </c>
      <c r="AJ25" s="74" t="n">
        <f aca="false">EXP((((AI25-AI42)/AI43+2)/4-1.9)^3)</f>
        <v>0.0188928022339536</v>
      </c>
      <c r="AK25" s="74" t="n">
        <f aca="false">Z25/U25</f>
        <v>0.776598928320581</v>
      </c>
      <c r="AL25" s="74" t="n">
        <f aca="false">EXP((((AK25-AK42)/AK43+2)/4-1.9)^3)</f>
        <v>0.0927060088736254</v>
      </c>
      <c r="AM25" s="74" t="n">
        <f aca="false">0.01*AD25+0.15*AF25+0.24*AH25+0.25*AJ25+0.35*AL25</f>
        <v>0.0754246547132246</v>
      </c>
      <c r="AO25" s="66" t="n">
        <f aca="false">0.01*AD25/$AM$42</f>
        <v>0.000150825345187044</v>
      </c>
      <c r="AP25" s="65" t="n">
        <f aca="false">AO25*$J$42</f>
        <v>1878.52394294151</v>
      </c>
      <c r="AQ25" s="66" t="n">
        <f aca="false">0.15*AF25/$AM$42</f>
        <v>0.0118271255057758</v>
      </c>
      <c r="AR25" s="65" t="n">
        <f aca="false">AQ25*$J$42</f>
        <v>147306.398743668</v>
      </c>
      <c r="AS25" s="66" t="n">
        <f aca="false">0.24*AH25/$AM$42</f>
        <v>0.00054277841763355</v>
      </c>
      <c r="AT25" s="65" t="n">
        <f aca="false">AS25*$J$42</f>
        <v>6760.28456604599</v>
      </c>
      <c r="AU25" s="66" t="n">
        <f aca="false">0.25*AJ25/$AM$42</f>
        <v>0.00154591344128194</v>
      </c>
      <c r="AV25" s="65" t="n">
        <f aca="false">AU25*$J$42</f>
        <v>19254.2931664558</v>
      </c>
      <c r="AW25" s="66" t="n">
        <f aca="false">0.35*AL25/$AM$42</f>
        <v>0.010620004846443</v>
      </c>
      <c r="AX25" s="65" t="n">
        <f aca="false">AW25*$J$42</f>
        <v>132271.756802263</v>
      </c>
    </row>
    <row r="26" customFormat="false" ht="15" hidden="false" customHeight="false" outlineLevel="0" collapsed="false">
      <c r="A26" s="72" t="s">
        <v>55</v>
      </c>
      <c r="B26" s="62"/>
      <c r="C26" s="62"/>
      <c r="D26" s="62"/>
      <c r="E26" s="62"/>
      <c r="F26" s="62"/>
      <c r="G26" s="62"/>
      <c r="H26" s="62"/>
      <c r="I26" s="66" t="n">
        <f aca="false">AO26+AQ26+AS26+AU26+AW26</f>
        <v>0.059129954688225</v>
      </c>
      <c r="J26" s="65" t="n">
        <f aca="false">ROUND(AP26+AR26+AT26+AV26+AX26,0)</f>
        <v>736461</v>
      </c>
      <c r="K26" s="66" t="n">
        <f aca="false">I26-Tabla_Ministerio!J25</f>
        <v>0</v>
      </c>
      <c r="L26" s="65" t="n">
        <f aca="false">J26-Tabla_Ministerio!K25</f>
        <v>0</v>
      </c>
      <c r="M26" s="66" t="n">
        <f aca="false">P61/P$112</f>
        <v>0.0319076971457346</v>
      </c>
      <c r="N26" s="65" t="n">
        <f aca="false">ROUND(N$77*M26,0)</f>
        <v>7384620</v>
      </c>
      <c r="O26" s="65" t="n">
        <f aca="false">N26-Tabla_Ministerio!L25</f>
        <v>-49147</v>
      </c>
      <c r="P26" s="67" t="n">
        <f aca="false">N26+J26</f>
        <v>8121081</v>
      </c>
      <c r="Q26" s="65" t="n">
        <f aca="false">P26-Tabla_Ministerio!M25</f>
        <v>-49147</v>
      </c>
      <c r="S26" s="67" t="n">
        <f aca="false">B26+Tabla_Ministerio!B25</f>
        <v>11885</v>
      </c>
      <c r="T26" s="67" t="n">
        <f aca="false">C26+Tabla_Ministerio!C25</f>
        <v>53</v>
      </c>
      <c r="U26" s="67" t="n">
        <f aca="false">D26+Tabla_Ministerio!D25</f>
        <v>490.355712346859</v>
      </c>
      <c r="V26" s="67" t="n">
        <f aca="false">E26+Tabla_Ministerio!E25</f>
        <v>450.474264111145</v>
      </c>
      <c r="W26" s="67" t="n">
        <f aca="false">F26+Tabla_Ministerio!F25</f>
        <v>51</v>
      </c>
      <c r="X26" s="67" t="n">
        <f aca="false">G26+Tabla_Ministerio!G25</f>
        <v>318</v>
      </c>
      <c r="Y26" s="67" t="n">
        <f aca="false">H26+Tabla_Ministerio!H25</f>
        <v>36</v>
      </c>
      <c r="Z26" s="67" t="n">
        <f aca="false">X26+0.33*Y26</f>
        <v>329.88</v>
      </c>
      <c r="AC26" s="73" t="n">
        <f aca="false">IF(T26&gt;0,S26/T26,0)</f>
        <v>224.245283018868</v>
      </c>
      <c r="AD26" s="74" t="n">
        <f aca="false">EXP((((AC26-AC42)/AC43+2)/4-1.9)^3)</f>
        <v>0.116589071722436</v>
      </c>
      <c r="AE26" s="75" t="n">
        <f aca="false">S26/U26</f>
        <v>24.2375069785931</v>
      </c>
      <c r="AF26" s="74" t="n">
        <f aca="false">EXP((((AE26-AE42)/AE43+2)/4-1.9)^3)</f>
        <v>0.190198937066811</v>
      </c>
      <c r="AG26" s="74" t="n">
        <f aca="false">V26/U26</f>
        <v>0.918668331516237</v>
      </c>
      <c r="AH26" s="74" t="n">
        <f aca="false">EXP((((AG26-AG42)/AG43+2)/4-1.9)^3)</f>
        <v>0.479346314012789</v>
      </c>
      <c r="AI26" s="74" t="n">
        <f aca="false">W26/U26</f>
        <v>0.104006130072213</v>
      </c>
      <c r="AJ26" s="74" t="n">
        <f aca="false">EXP((((AI26-AI42)/AI43+2)/4-1.9)^3)</f>
        <v>0.0635201860654286</v>
      </c>
      <c r="AK26" s="74" t="n">
        <f aca="false">Z26/U26</f>
        <v>0.672736121337678</v>
      </c>
      <c r="AL26" s="74" t="n">
        <f aca="false">EXP((((AK26-AK42)/AK43+2)/4-1.9)^3)</f>
        <v>0.0572564475470999</v>
      </c>
      <c r="AM26" s="74" t="n">
        <f aca="false">0.01*AD26+0.15*AF26+0.24*AH26+0.25*AJ26+0.35*AL26</f>
        <v>0.180658649798157</v>
      </c>
      <c r="AO26" s="66" t="n">
        <f aca="false">0.01*AD26/$AM$42</f>
        <v>0.000381598475123785</v>
      </c>
      <c r="AP26" s="65" t="n">
        <f aca="false">AO26*$J$42</f>
        <v>4752.79450692469</v>
      </c>
      <c r="AQ26" s="66" t="n">
        <f aca="false">0.15*AF26/$AM$42</f>
        <v>0.00933787660574871</v>
      </c>
      <c r="AR26" s="65" t="n">
        <f aca="false">AQ26*$J$42</f>
        <v>116302.898285289</v>
      </c>
      <c r="AS26" s="66" t="n">
        <f aca="false">0.24*AH26/$AM$42</f>
        <v>0.0376538527560716</v>
      </c>
      <c r="AT26" s="65" t="n">
        <f aca="false">AS26*$J$42</f>
        <v>468977.305230467</v>
      </c>
      <c r="AU26" s="66" t="n">
        <f aca="false">0.25*AJ26/$AM$42</f>
        <v>0.00519757250487699</v>
      </c>
      <c r="AV26" s="65" t="n">
        <f aca="false">AU26*$J$42</f>
        <v>64735.5680404877</v>
      </c>
      <c r="AW26" s="66" t="n">
        <f aca="false">0.35*AL26/$AM$42</f>
        <v>0.00655905434640389</v>
      </c>
      <c r="AX26" s="65" t="n">
        <f aca="false">AW26*$J$42</f>
        <v>81692.7726403952</v>
      </c>
    </row>
    <row r="27" customFormat="false" ht="15" hidden="false" customHeight="false" outlineLevel="0" collapsed="false">
      <c r="A27" s="72" t="s">
        <v>56</v>
      </c>
      <c r="B27" s="62"/>
      <c r="C27" s="62"/>
      <c r="D27" s="62"/>
      <c r="E27" s="62"/>
      <c r="F27" s="62"/>
      <c r="G27" s="62"/>
      <c r="H27" s="62"/>
      <c r="I27" s="66" t="n">
        <f aca="false">AO27+AQ27+AS27+AU27+AW27</f>
        <v>0.0954291319037484</v>
      </c>
      <c r="J27" s="65" t="n">
        <f aca="false">ROUND(AP27+AR27+AT27+AV27+AX27,0)</f>
        <v>1188566</v>
      </c>
      <c r="K27" s="66" t="n">
        <f aca="false">I27-Tabla_Ministerio!J26</f>
        <v>0</v>
      </c>
      <c r="L27" s="65" t="n">
        <f aca="false">J27-Tabla_Ministerio!K26</f>
        <v>0</v>
      </c>
      <c r="M27" s="66" t="n">
        <f aca="false">P62/P$112</f>
        <v>0.0611767067822328</v>
      </c>
      <c r="N27" s="65" t="n">
        <f aca="false">ROUND(N$77*M27,0)</f>
        <v>14158551</v>
      </c>
      <c r="O27" s="65" t="n">
        <f aca="false">N27-Tabla_Ministerio!L26</f>
        <v>-94227</v>
      </c>
      <c r="P27" s="67" t="n">
        <f aca="false">N27+J27</f>
        <v>15347117</v>
      </c>
      <c r="Q27" s="65" t="n">
        <f aca="false">P27-Tabla_Ministerio!M26</f>
        <v>-94227</v>
      </c>
      <c r="S27" s="67" t="n">
        <f aca="false">B27+Tabla_Ministerio!B26</f>
        <v>10235</v>
      </c>
      <c r="T27" s="67" t="n">
        <f aca="false">C27+Tabla_Ministerio!C26</f>
        <v>49</v>
      </c>
      <c r="U27" s="67" t="n">
        <f aca="false">D27+Tabla_Ministerio!D26</f>
        <v>503.385261121857</v>
      </c>
      <c r="V27" s="67" t="n">
        <f aca="false">E27+Tabla_Ministerio!E26</f>
        <v>373.85412475822</v>
      </c>
      <c r="W27" s="67" t="n">
        <f aca="false">F27+Tabla_Ministerio!F26</f>
        <v>94</v>
      </c>
      <c r="X27" s="67" t="n">
        <f aca="false">G27+Tabla_Ministerio!G26</f>
        <v>672</v>
      </c>
      <c r="Y27" s="67" t="n">
        <f aca="false">H27+Tabla_Ministerio!H26</f>
        <v>65</v>
      </c>
      <c r="Z27" s="67" t="n">
        <f aca="false">X27+0.33*Y27</f>
        <v>693.45</v>
      </c>
      <c r="AC27" s="73" t="n">
        <f aca="false">IF(T27&gt;0,S27/T27,0)</f>
        <v>208.877551020408</v>
      </c>
      <c r="AD27" s="74" t="n">
        <f aca="false">EXP((((AC27-AC42)/AC43+2)/4-1.9)^3)</f>
        <v>0.0920562514729255</v>
      </c>
      <c r="AE27" s="75" t="n">
        <f aca="false">S27/U27</f>
        <v>20.3323394435308</v>
      </c>
      <c r="AF27" s="74" t="n">
        <f aca="false">EXP((((AE27-AE42)/AE43+2)/4-1.9)^3)</f>
        <v>0.073458511913803</v>
      </c>
      <c r="AG27" s="74" t="n">
        <f aca="false">V27/U27</f>
        <v>0.742679918607548</v>
      </c>
      <c r="AH27" s="74" t="n">
        <f aca="false">EXP((((AG27-AG42)/AG43+2)/4-1.9)^3)</f>
        <v>0.0761204729915479</v>
      </c>
      <c r="AI27" s="74" t="n">
        <f aca="false">W27/U27</f>
        <v>0.18673570177742</v>
      </c>
      <c r="AJ27" s="74" t="n">
        <f aca="false">EXP((((AI27-AI42)/AI43+2)/4-1.9)^3)</f>
        <v>0.279499905114307</v>
      </c>
      <c r="AK27" s="74" t="n">
        <f aca="false">Z27/U27</f>
        <v>1.37757311061226</v>
      </c>
      <c r="AL27" s="74" t="n">
        <f aca="false">EXP((((AK27-AK42)/AK43+2)/4-1.9)^3)</f>
        <v>0.547084631721215</v>
      </c>
      <c r="AM27" s="74" t="n">
        <f aca="false">0.01*AD27+0.15*AF27+0.24*AH27+0.25*AJ27+0.35*AL27</f>
        <v>0.291562850200773</v>
      </c>
      <c r="AO27" s="66" t="n">
        <f aca="false">0.01*AD27/$AM$42</f>
        <v>0.000301302040308809</v>
      </c>
      <c r="AP27" s="65" t="n">
        <f aca="false">AO27*$J$42</f>
        <v>3752.70546256868</v>
      </c>
      <c r="AQ27" s="66" t="n">
        <f aca="false">0.15*AF27/$AM$42</f>
        <v>0.00360646873463895</v>
      </c>
      <c r="AR27" s="65" t="n">
        <f aca="false">AQ27*$J$42</f>
        <v>44918.4310441162</v>
      </c>
      <c r="AS27" s="66" t="n">
        <f aca="false">0.24*AH27/$AM$42</f>
        <v>0.00597945368089302</v>
      </c>
      <c r="AT27" s="65" t="n">
        <f aca="false">AS27*$J$42</f>
        <v>74473.8683762827</v>
      </c>
      <c r="AU27" s="66" t="n">
        <f aca="false">0.25*AJ27/$AM$42</f>
        <v>0.0228702261741092</v>
      </c>
      <c r="AV27" s="65" t="n">
        <f aca="false">AU27*$J$42</f>
        <v>284847.797929935</v>
      </c>
      <c r="AW27" s="66" t="n">
        <f aca="false">0.35*AL27/$AM$42</f>
        <v>0.0626716812737984</v>
      </c>
      <c r="AX27" s="65" t="n">
        <f aca="false">AW27*$J$42</f>
        <v>780573.408741271</v>
      </c>
    </row>
    <row r="28" customFormat="false" ht="15" hidden="false" customHeight="false" outlineLevel="0" collapsed="false">
      <c r="A28" s="72" t="s">
        <v>57</v>
      </c>
      <c r="B28" s="62"/>
      <c r="C28" s="62"/>
      <c r="D28" s="62"/>
      <c r="E28" s="62"/>
      <c r="F28" s="62"/>
      <c r="G28" s="62"/>
      <c r="H28" s="62"/>
      <c r="I28" s="66" t="n">
        <f aca="false">AO28+AQ28+AS28+AU28+AW28</f>
        <v>0.00563155351842722</v>
      </c>
      <c r="J28" s="65" t="n">
        <f aca="false">ROUND(AP28+AR28+AT28+AV28+AX28,0)</f>
        <v>70141</v>
      </c>
      <c r="K28" s="66" t="n">
        <f aca="false">I28-Tabla_Ministerio!J27</f>
        <v>0</v>
      </c>
      <c r="L28" s="65" t="n">
        <f aca="false">J28-Tabla_Ministerio!K27</f>
        <v>0</v>
      </c>
      <c r="M28" s="66" t="n">
        <f aca="false">P63/P$112</f>
        <v>0.0103045444063586</v>
      </c>
      <c r="N28" s="65" t="n">
        <f aca="false">ROUND(N$77*M28,0)</f>
        <v>2384852</v>
      </c>
      <c r="O28" s="65" t="n">
        <f aca="false">N28-Tabla_Ministerio!L27</f>
        <v>-15872</v>
      </c>
      <c r="P28" s="67" t="n">
        <f aca="false">N28+J28</f>
        <v>2454993</v>
      </c>
      <c r="Q28" s="65" t="n">
        <f aca="false">P28-Tabla_Ministerio!M27</f>
        <v>-15872</v>
      </c>
      <c r="S28" s="67" t="n">
        <f aca="false">B28+Tabla_Ministerio!B27</f>
        <v>4273</v>
      </c>
      <c r="T28" s="67" t="n">
        <f aca="false">C28+Tabla_Ministerio!C27</f>
        <v>67</v>
      </c>
      <c r="U28" s="67" t="n">
        <f aca="false">D28+Tabla_Ministerio!D27</f>
        <v>274.442713637261</v>
      </c>
      <c r="V28" s="67" t="n">
        <f aca="false">E28+Tabla_Ministerio!E27</f>
        <v>158.558238005976</v>
      </c>
      <c r="W28" s="67" t="n">
        <f aca="false">F28+Tabla_Ministerio!F27</f>
        <v>19</v>
      </c>
      <c r="X28" s="67" t="n">
        <f aca="false">G28+Tabla_Ministerio!G27</f>
        <v>132</v>
      </c>
      <c r="Y28" s="67" t="n">
        <f aca="false">H28+Tabla_Ministerio!H27</f>
        <v>11</v>
      </c>
      <c r="Z28" s="67" t="n">
        <f aca="false">X28+0.33*Y28</f>
        <v>135.63</v>
      </c>
      <c r="AC28" s="73" t="n">
        <f aca="false">IF(T28&gt;0,S28/T28,0)</f>
        <v>63.7761194029851</v>
      </c>
      <c r="AD28" s="74" t="n">
        <f aca="false">EXP((((AC28-AC42)/AC43+2)/4-1.9)^3)</f>
        <v>0.00400986609778285</v>
      </c>
      <c r="AE28" s="75" t="n">
        <f aca="false">S28/U28</f>
        <v>15.5697338193782</v>
      </c>
      <c r="AF28" s="74" t="n">
        <f aca="false">EXP((((AE28-AE42)/AE43+2)/4-1.9)^3)</f>
        <v>0.0151124312309088</v>
      </c>
      <c r="AG28" s="74" t="n">
        <f aca="false">V28/U28</f>
        <v>0.577746211238631</v>
      </c>
      <c r="AH28" s="74" t="n">
        <f aca="false">EXP((((AG28-AG42)/AG43+2)/4-1.9)^3)</f>
        <v>0.00267366849294476</v>
      </c>
      <c r="AI28" s="74" t="n">
        <f aca="false">W28/U28</f>
        <v>0.0692312058432451</v>
      </c>
      <c r="AJ28" s="74" t="n">
        <f aca="false">EXP((((AI28-AI42)/AI43+2)/4-1.9)^3)</f>
        <v>0.0267355561390776</v>
      </c>
      <c r="AK28" s="74" t="n">
        <f aca="false">Z28/U28</f>
        <v>0.494201497290492</v>
      </c>
      <c r="AL28" s="74" t="n">
        <f aca="false">EXP((((AK28-AK42)/AK43+2)/4-1.9)^3)</f>
        <v>0.0216384223125554</v>
      </c>
      <c r="AM28" s="74" t="n">
        <f aca="false">0.01*AD28+0.15*AF28+0.24*AH28+0.25*AJ28+0.35*AL28</f>
        <v>0.0172059806280847</v>
      </c>
      <c r="AO28" s="66" t="n">
        <f aca="false">0.01*AD28/$AM$42</f>
        <v>1.31243757734631E-005</v>
      </c>
      <c r="AP28" s="65" t="n">
        <f aca="false">AO28*$J$42</f>
        <v>163.463601532204</v>
      </c>
      <c r="AQ28" s="66" t="n">
        <f aca="false">0.15*AF28/$AM$42</f>
        <v>0.000741949561986874</v>
      </c>
      <c r="AR28" s="65" t="n">
        <f aca="false">AQ28*$J$42</f>
        <v>9240.95360046316</v>
      </c>
      <c r="AS28" s="66" t="n">
        <f aca="false">0.24*AH28/$AM$42</f>
        <v>0.00021002335223799</v>
      </c>
      <c r="AT28" s="65" t="n">
        <f aca="false">AS28*$J$42</f>
        <v>2615.83287123678</v>
      </c>
      <c r="AU28" s="66" t="n">
        <f aca="false">0.25*AJ28/$AM$42</f>
        <v>0.00218765088861563</v>
      </c>
      <c r="AV28" s="65" t="n">
        <f aca="false">AU28*$J$42</f>
        <v>27247.1086869739</v>
      </c>
      <c r="AW28" s="66" t="n">
        <f aca="false">0.35*AL28/$AM$42</f>
        <v>0.00247880533981326</v>
      </c>
      <c r="AX28" s="65" t="n">
        <f aca="false">AW28*$J$42</f>
        <v>30873.4263127713</v>
      </c>
    </row>
    <row r="29" customFormat="false" ht="15" hidden="false" customHeight="false" outlineLevel="0" collapsed="false">
      <c r="A29" s="72" t="s">
        <v>58</v>
      </c>
      <c r="B29" s="62"/>
      <c r="C29" s="62"/>
      <c r="D29" s="62"/>
      <c r="E29" s="62"/>
      <c r="F29" s="62"/>
      <c r="G29" s="62"/>
      <c r="H29" s="62"/>
      <c r="I29" s="66" t="n">
        <f aca="false">AO29+AQ29+AS29+AU29+AW29</f>
        <v>0.0606379082513206</v>
      </c>
      <c r="J29" s="65" t="n">
        <f aca="false">ROUND(AP29+AR29+AT29+AV29+AX29,0)</f>
        <v>755243</v>
      </c>
      <c r="K29" s="66" t="n">
        <f aca="false">I29-Tabla_Ministerio!J28</f>
        <v>0</v>
      </c>
      <c r="L29" s="65" t="n">
        <f aca="false">J29-Tabla_Ministerio!K28</f>
        <v>0</v>
      </c>
      <c r="M29" s="66" t="n">
        <f aca="false">P64/P$112</f>
        <v>0.0694467888048169</v>
      </c>
      <c r="N29" s="65" t="n">
        <f aca="false">ROUND(N$77*M29,0)</f>
        <v>16072553</v>
      </c>
      <c r="O29" s="65" t="n">
        <f aca="false">N29-Tabla_Ministerio!L28</f>
        <v>-106967</v>
      </c>
      <c r="P29" s="67" t="n">
        <f aca="false">N29+J29</f>
        <v>16827796</v>
      </c>
      <c r="Q29" s="65" t="n">
        <f aca="false">P29-Tabla_Ministerio!M28</f>
        <v>-106967</v>
      </c>
      <c r="S29" s="67" t="n">
        <f aca="false">B29+Tabla_Ministerio!B28</f>
        <v>10571</v>
      </c>
      <c r="T29" s="67" t="n">
        <f aca="false">C29+Tabla_Ministerio!C28</f>
        <v>55</v>
      </c>
      <c r="U29" s="67" t="n">
        <f aca="false">D29+Tabla_Ministerio!D28</f>
        <v>612.64262962333</v>
      </c>
      <c r="V29" s="67" t="n">
        <f aca="false">E29+Tabla_Ministerio!E28</f>
        <v>561.028993259693</v>
      </c>
      <c r="W29" s="67" t="n">
        <f aca="false">F29+Tabla_Ministerio!F28</f>
        <v>98</v>
      </c>
      <c r="X29" s="67" t="n">
        <f aca="false">G29+Tabla_Ministerio!G28</f>
        <v>397</v>
      </c>
      <c r="Y29" s="67" t="n">
        <f aca="false">H29+Tabla_Ministerio!H28</f>
        <v>56</v>
      </c>
      <c r="Z29" s="67" t="n">
        <f aca="false">X29+0.33*Y29</f>
        <v>415.48</v>
      </c>
      <c r="AC29" s="73" t="n">
        <f aca="false">IF(T29&gt;0,S29/T29,0)</f>
        <v>192.2</v>
      </c>
      <c r="AD29" s="74" t="n">
        <f aca="false">EXP((((AC29-AC42)/AC43+2)/4-1.9)^3)</f>
        <v>0.06990118351492</v>
      </c>
      <c r="AE29" s="75" t="n">
        <f aca="false">S29/U29</f>
        <v>17.2547574864311</v>
      </c>
      <c r="AF29" s="74" t="n">
        <f aca="false">EXP((((AE29-AE42)/AE43+2)/4-1.9)^3)</f>
        <v>0.0280001117299016</v>
      </c>
      <c r="AG29" s="74" t="n">
        <f aca="false">V29/U29</f>
        <v>0.915752456868092</v>
      </c>
      <c r="AH29" s="74" t="n">
        <f aca="false">EXP((((AG29-AG42)/AG43+2)/4-1.9)^3)</f>
        <v>0.470268331013323</v>
      </c>
      <c r="AI29" s="74" t="n">
        <f aca="false">W29/U29</f>
        <v>0.15996275032355</v>
      </c>
      <c r="AJ29" s="74" t="n">
        <f aca="false">EXP((((AI29-AI42)/AI43+2)/4-1.9)^3)</f>
        <v>0.187679476403597</v>
      </c>
      <c r="AK29" s="74" t="n">
        <f aca="false">Z29/U29</f>
        <v>0.678176770453354</v>
      </c>
      <c r="AL29" s="74" t="n">
        <f aca="false">EXP((((AK29-AK42)/AK43+2)/4-1.9)^3)</f>
        <v>0.0588073574535752</v>
      </c>
      <c r="AM29" s="74" t="n">
        <f aca="false">0.01*AD29+0.15*AF29+0.24*AH29+0.25*AJ29+0.35*AL29</f>
        <v>0.185265872247483</v>
      </c>
      <c r="AO29" s="66" t="n">
        <f aca="false">0.01*AD29/$AM$42</f>
        <v>0.000228788038574872</v>
      </c>
      <c r="AP29" s="65" t="n">
        <f aca="false">AO29*$J$42</f>
        <v>2849.54632650457</v>
      </c>
      <c r="AQ29" s="66" t="n">
        <f aca="false">0.15*AF29/$AM$42</f>
        <v>0.00137467428742336</v>
      </c>
      <c r="AR29" s="65" t="n">
        <f aca="false">AQ29*$J$42</f>
        <v>17121.516012235</v>
      </c>
      <c r="AS29" s="66" t="n">
        <f aca="false">0.24*AH29/$AM$42</f>
        <v>0.036940754469527</v>
      </c>
      <c r="AT29" s="65" t="n">
        <f aca="false">AS29*$J$42</f>
        <v>460095.693169289</v>
      </c>
      <c r="AU29" s="66" t="n">
        <f aca="false">0.25*AJ29/$AM$42</f>
        <v>0.0153569714874616</v>
      </c>
      <c r="AV29" s="65" t="n">
        <f aca="false">AU29*$J$42</f>
        <v>191270.496311418</v>
      </c>
      <c r="AW29" s="66" t="n">
        <f aca="false">0.35*AL29/$AM$42</f>
        <v>0.0067367199683337</v>
      </c>
      <c r="AX29" s="65" t="n">
        <f aca="false">AW29*$J$42</f>
        <v>83905.5912102375</v>
      </c>
    </row>
    <row r="30" customFormat="false" ht="15" hidden="false" customHeight="false" outlineLevel="0" collapsed="false">
      <c r="A30" s="72" t="s">
        <v>59</v>
      </c>
      <c r="B30" s="62"/>
      <c r="C30" s="62"/>
      <c r="D30" s="62"/>
      <c r="E30" s="62"/>
      <c r="F30" s="62"/>
      <c r="G30" s="62"/>
      <c r="H30" s="62"/>
      <c r="I30" s="66" t="n">
        <f aca="false">AO30+AQ30+AS30+AU30+AW30</f>
        <v>0.00508143167124381</v>
      </c>
      <c r="J30" s="65" t="n">
        <f aca="false">ROUND(AP30+AR30+AT30+AV30+AX30,0)</f>
        <v>63289</v>
      </c>
      <c r="K30" s="66" t="n">
        <f aca="false">I30-Tabla_Ministerio!J29</f>
        <v>-3.38271077815477E-017</v>
      </c>
      <c r="L30" s="65" t="n">
        <f aca="false">J30-Tabla_Ministerio!K29</f>
        <v>0</v>
      </c>
      <c r="M30" s="66" t="n">
        <f aca="false">P65/P$112</f>
        <v>0.00789473605211388</v>
      </c>
      <c r="N30" s="65" t="n">
        <f aca="false">ROUND(N$77*M30,0)</f>
        <v>1827134</v>
      </c>
      <c r="O30" s="65" t="n">
        <f aca="false">N30-Tabla_Ministerio!L29</f>
        <v>-12165</v>
      </c>
      <c r="P30" s="67" t="n">
        <f aca="false">N30+J30</f>
        <v>1890423</v>
      </c>
      <c r="Q30" s="65" t="n">
        <f aca="false">P30-Tabla_Ministerio!M29</f>
        <v>-12165</v>
      </c>
      <c r="S30" s="67" t="n">
        <f aca="false">B30+Tabla_Ministerio!B29</f>
        <v>7342</v>
      </c>
      <c r="T30" s="67" t="n">
        <f aca="false">C30+Tabla_Ministerio!C29</f>
        <v>66</v>
      </c>
      <c r="U30" s="67" t="n">
        <f aca="false">D30+Tabla_Ministerio!D29</f>
        <v>382.097272727273</v>
      </c>
      <c r="V30" s="67" t="n">
        <f aca="false">E30+Tabla_Ministerio!E29</f>
        <v>211.62</v>
      </c>
      <c r="W30" s="67" t="n">
        <f aca="false">F30+Tabla_Ministerio!F29</f>
        <v>10</v>
      </c>
      <c r="X30" s="67" t="n">
        <f aca="false">G30+Tabla_Ministerio!G29</f>
        <v>160</v>
      </c>
      <c r="Y30" s="67" t="n">
        <f aca="false">H30+Tabla_Ministerio!H29</f>
        <v>20</v>
      </c>
      <c r="Z30" s="67" t="n">
        <f aca="false">X30+0.33*Y30</f>
        <v>166.6</v>
      </c>
      <c r="AC30" s="73" t="n">
        <f aca="false">IF(T30&gt;0,S30/T30,0)</f>
        <v>111.242424242424</v>
      </c>
      <c r="AD30" s="74" t="n">
        <f aca="false">EXP((((AC30-AC42)/AC43+2)/4-1.9)^3)</f>
        <v>0.0135623122126254</v>
      </c>
      <c r="AE30" s="75" t="n">
        <f aca="false">S30/U30</f>
        <v>19.2150023673172</v>
      </c>
      <c r="AF30" s="74" t="n">
        <f aca="false">EXP((((AE30-AE42)/AE43+2)/4-1.9)^3)</f>
        <v>0.0529721530700431</v>
      </c>
      <c r="AG30" s="74" t="n">
        <f aca="false">V30/U30</f>
        <v>0.553838027917688</v>
      </c>
      <c r="AH30" s="74" t="n">
        <f aca="false">EXP((((AG30-AG42)/AG43+2)/4-1.9)^3)</f>
        <v>0.00140016059948711</v>
      </c>
      <c r="AI30" s="74" t="n">
        <f aca="false">W30/U30</f>
        <v>0.0261713461826712</v>
      </c>
      <c r="AJ30" s="74" t="n">
        <f aca="false">EXP((((AI30-AI42)/AI43+2)/4-1.9)^3)</f>
        <v>0.00727903638062488</v>
      </c>
      <c r="AK30" s="74" t="n">
        <f aca="false">Z30/U30</f>
        <v>0.436014627403303</v>
      </c>
      <c r="AL30" s="74" t="n">
        <f aca="false">EXP((((AK30-AK42)/AK43+2)/4-1.9)^3)</f>
        <v>0.0151084567650422</v>
      </c>
      <c r="AM30" s="74" t="n">
        <f aca="false">0.01*AD30+0.15*AF30+0.24*AH30+0.25*AJ30+0.35*AL30</f>
        <v>0.0155252035894306</v>
      </c>
      <c r="AO30" s="66" t="n">
        <f aca="false">0.01*AD30/$AM$42</f>
        <v>4.4389732099519E-005</v>
      </c>
      <c r="AP30" s="65" t="n">
        <f aca="false">AO30*$J$42</f>
        <v>552.872426489689</v>
      </c>
      <c r="AQ30" s="66" t="n">
        <f aca="false">0.15*AF30/$AM$42</f>
        <v>0.00260068450716494</v>
      </c>
      <c r="AR30" s="65" t="n">
        <f aca="false">AQ30*$J$42</f>
        <v>32391.4267107281</v>
      </c>
      <c r="AS30" s="66" t="n">
        <f aca="false">0.24*AH30/$AM$42</f>
        <v>0.000109986119652386</v>
      </c>
      <c r="AT30" s="65" t="n">
        <f aca="false">AS30*$J$42</f>
        <v>1369.87294079792</v>
      </c>
      <c r="AU30" s="66" t="n">
        <f aca="false">0.25*AJ30/$AM$42</f>
        <v>0.000595610965543539</v>
      </c>
      <c r="AV30" s="65" t="n">
        <f aca="false">AU30*$J$42</f>
        <v>7418.31194262809</v>
      </c>
      <c r="AW30" s="66" t="n">
        <f aca="false">0.35*AL30/$AM$42</f>
        <v>0.00173076034678342</v>
      </c>
      <c r="AX30" s="65" t="n">
        <f aca="false">AW30*$J$42</f>
        <v>21556.5543502943</v>
      </c>
    </row>
    <row r="31" customFormat="false" ht="15" hidden="false" customHeight="false" outlineLevel="0" collapsed="false">
      <c r="A31" s="72" t="s">
        <v>60</v>
      </c>
      <c r="B31" s="62"/>
      <c r="C31" s="62"/>
      <c r="D31" s="62"/>
      <c r="E31" s="62"/>
      <c r="F31" s="62"/>
      <c r="G31" s="62"/>
      <c r="H31" s="62"/>
      <c r="I31" s="66" t="n">
        <f aca="false">AO31+AQ31+AS31+AU31+AW31</f>
        <v>0.0783335890339002</v>
      </c>
      <c r="J31" s="65" t="n">
        <f aca="false">ROUND(AP31+AR31+AT31+AV31+AX31,0)</f>
        <v>975642</v>
      </c>
      <c r="K31" s="66" t="n">
        <f aca="false">I31-Tabla_Ministerio!J30</f>
        <v>8.46545056276682E-016</v>
      </c>
      <c r="L31" s="65" t="n">
        <f aca="false">J31-Tabla_Ministerio!K30</f>
        <v>0</v>
      </c>
      <c r="M31" s="66" t="n">
        <f aca="false">P66/P$112</f>
        <v>0.0467243192251269</v>
      </c>
      <c r="N31" s="65" t="n">
        <f aca="false">ROUND(N$77*M31,0)</f>
        <v>10813734</v>
      </c>
      <c r="O31" s="65" t="n">
        <f aca="false">N31-Tabla_Ministerio!L30</f>
        <v>-71967</v>
      </c>
      <c r="P31" s="67" t="n">
        <f aca="false">N31+J31</f>
        <v>11789376</v>
      </c>
      <c r="Q31" s="65" t="n">
        <f aca="false">P31-Tabla_Ministerio!M30</f>
        <v>-71967</v>
      </c>
      <c r="S31" s="67" t="n">
        <f aca="false">B31+Tabla_Ministerio!B30</f>
        <v>9171</v>
      </c>
      <c r="T31" s="67" t="n">
        <f aca="false">C31+Tabla_Ministerio!C30</f>
        <v>70</v>
      </c>
      <c r="U31" s="67" t="n">
        <f aca="false">D31+Tabla_Ministerio!D30</f>
        <v>334.704545454545</v>
      </c>
      <c r="V31" s="67" t="n">
        <f aca="false">E31+Tabla_Ministerio!E30</f>
        <v>293.886363636364</v>
      </c>
      <c r="W31" s="67" t="n">
        <f aca="false">F31+Tabla_Ministerio!F30</f>
        <v>40</v>
      </c>
      <c r="X31" s="67" t="n">
        <f aca="false">G31+Tabla_Ministerio!G30</f>
        <v>322</v>
      </c>
      <c r="Y31" s="67" t="n">
        <f aca="false">H31+Tabla_Ministerio!H30</f>
        <v>59</v>
      </c>
      <c r="Z31" s="67" t="n">
        <f aca="false">X31+0.33*Y31</f>
        <v>341.47</v>
      </c>
      <c r="AC31" s="73" t="n">
        <f aca="false">IF(T31&gt;0,S31/T31,0)</f>
        <v>131.014285714286</v>
      </c>
      <c r="AD31" s="74" t="n">
        <f aca="false">EXP((((AC31-AC42)/AC43+2)/4-1.9)^3)</f>
        <v>0.0212565435425637</v>
      </c>
      <c r="AE31" s="75" t="n">
        <f aca="false">S31/U31</f>
        <v>27.4002851904665</v>
      </c>
      <c r="AF31" s="74" t="n">
        <f aca="false">EXP((((AE31-AE42)/AE43+2)/4-1.9)^3)</f>
        <v>0.337831227702673</v>
      </c>
      <c r="AG31" s="74" t="n">
        <f aca="false">V31/U31</f>
        <v>0.878047124329465</v>
      </c>
      <c r="AH31" s="74" t="n">
        <f aca="false">EXP((((AG31-AG42)/AG43+2)/4-1.9)^3)</f>
        <v>0.356189702547421</v>
      </c>
      <c r="AI31" s="74" t="n">
        <f aca="false">W31/U31</f>
        <v>0.119508385957765</v>
      </c>
      <c r="AJ31" s="74" t="n">
        <f aca="false">EXP((((AI31-AI42)/AI43+2)/4-1.9)^3)</f>
        <v>0.0889335140183603</v>
      </c>
      <c r="AK31" s="74" t="n">
        <f aca="false">Z31/U31</f>
        <v>1.02021321382495</v>
      </c>
      <c r="AL31" s="74" t="n">
        <f aca="false">EXP((((AK31-AK42)/AK43+2)/4-1.9)^3)</f>
        <v>0.230642856038981</v>
      </c>
      <c r="AM31" s="74" t="n">
        <f aca="false">0.01*AD31+0.15*AF31+0.24*AH31+0.25*AJ31+0.35*AL31</f>
        <v>0.239331156320441</v>
      </c>
      <c r="AO31" s="66" t="n">
        <f aca="false">0.01*AD31/$AM$42</f>
        <v>6.95731124916717E-005</v>
      </c>
      <c r="AP31" s="65" t="n">
        <f aca="false">AO31*$J$42</f>
        <v>866.530472305496</v>
      </c>
      <c r="AQ31" s="66" t="n">
        <f aca="false">0.15*AF31/$AM$42</f>
        <v>0.0165859303238274</v>
      </c>
      <c r="AR31" s="65" t="n">
        <f aca="false">AQ31*$J$42</f>
        <v>206577.131917918</v>
      </c>
      <c r="AS31" s="66" t="n">
        <f aca="false">0.24*AH31/$AM$42</f>
        <v>0.0279795926679259</v>
      </c>
      <c r="AT31" s="65" t="n">
        <f aca="false">AS31*$J$42</f>
        <v>348484.763454496</v>
      </c>
      <c r="AU31" s="66" t="n">
        <f aca="false">0.25*AJ31/$AM$42</f>
        <v>0.00727703137940742</v>
      </c>
      <c r="AV31" s="65" t="n">
        <f aca="false">AU31*$J$42</f>
        <v>90635.149303327</v>
      </c>
      <c r="AW31" s="66" t="n">
        <f aca="false">0.35*AL31/$AM$42</f>
        <v>0.0264214615502478</v>
      </c>
      <c r="AX31" s="65" t="n">
        <f aca="false">AW31*$J$42</f>
        <v>329078.299592798</v>
      </c>
    </row>
    <row r="32" customFormat="false" ht="15" hidden="false" customHeight="false" outlineLevel="0" collapsed="false">
      <c r="A32" s="72" t="s">
        <v>61</v>
      </c>
      <c r="B32" s="62"/>
      <c r="C32" s="62"/>
      <c r="D32" s="62"/>
      <c r="E32" s="62"/>
      <c r="F32" s="62"/>
      <c r="G32" s="62"/>
      <c r="H32" s="62"/>
      <c r="I32" s="66" t="n">
        <f aca="false">AO32+AQ32+AS32+AU32+AW32</f>
        <v>0.0253087144635821</v>
      </c>
      <c r="J32" s="65" t="n">
        <f aca="false">ROUND(AP32+AR32+AT32+AV32+AX32,0)</f>
        <v>315219</v>
      </c>
      <c r="K32" s="66" t="n">
        <f aca="false">I32-Tabla_Ministerio!J31</f>
        <v>-1.80411241501588E-016</v>
      </c>
      <c r="L32" s="65" t="n">
        <f aca="false">J32-Tabla_Ministerio!K31</f>
        <v>0</v>
      </c>
      <c r="M32" s="66" t="n">
        <f aca="false">P67/P$112</f>
        <v>0.0108404122361452</v>
      </c>
      <c r="N32" s="65" t="n">
        <f aca="false">ROUND(N$77*M32,0)</f>
        <v>2508872</v>
      </c>
      <c r="O32" s="65" t="n">
        <f aca="false">N32-Tabla_Ministerio!L31</f>
        <v>-16698</v>
      </c>
      <c r="P32" s="67" t="n">
        <f aca="false">N32+J32</f>
        <v>2824091</v>
      </c>
      <c r="Q32" s="65" t="n">
        <f aca="false">P32-Tabla_Ministerio!M31</f>
        <v>-16698</v>
      </c>
      <c r="S32" s="67" t="n">
        <f aca="false">B32+Tabla_Ministerio!B31</f>
        <v>12942</v>
      </c>
      <c r="T32" s="67" t="n">
        <f aca="false">C32+Tabla_Ministerio!C31</f>
        <v>124</v>
      </c>
      <c r="U32" s="67" t="n">
        <f aca="false">D32+Tabla_Ministerio!D31</f>
        <v>434.114644878931</v>
      </c>
      <c r="V32" s="67" t="n">
        <f aca="false">E32+Tabla_Ministerio!E31</f>
        <v>279.841917606203</v>
      </c>
      <c r="W32" s="67" t="n">
        <f aca="false">F32+Tabla_Ministerio!F31</f>
        <v>11</v>
      </c>
      <c r="X32" s="67" t="n">
        <f aca="false">G32+Tabla_Ministerio!G31</f>
        <v>100</v>
      </c>
      <c r="Y32" s="67" t="n">
        <f aca="false">H32+Tabla_Ministerio!H31</f>
        <v>25</v>
      </c>
      <c r="Z32" s="67" t="n">
        <f aca="false">X32+0.33*Y32</f>
        <v>108.25</v>
      </c>
      <c r="AC32" s="73" t="n">
        <f aca="false">IF(T32&gt;0,S32/T32,0)</f>
        <v>104.370967741935</v>
      </c>
      <c r="AD32" s="74" t="n">
        <f aca="false">EXP((((AC32-AC42)/AC43+2)/4-1.9)^3)</f>
        <v>0.0115109783200239</v>
      </c>
      <c r="AE32" s="75" t="n">
        <f aca="false">S32/U32</f>
        <v>29.8124012923115</v>
      </c>
      <c r="AF32" s="74" t="n">
        <f aca="false">EXP((((AE32-AE42)/AE43+2)/4-1.9)^3)</f>
        <v>0.472556539604305</v>
      </c>
      <c r="AG32" s="74" t="n">
        <f aca="false">V32/U32</f>
        <v>0.644626761403655</v>
      </c>
      <c r="AH32" s="74" t="n">
        <f aca="false">EXP((((AG32-AG42)/AG43+2)/4-1.9)^3)</f>
        <v>0.0129965000901154</v>
      </c>
      <c r="AI32" s="74" t="n">
        <f aca="false">W32/U32</f>
        <v>0.0253389286211889</v>
      </c>
      <c r="AJ32" s="74" t="n">
        <f aca="false">EXP((((AI32-AI42)/AI43+2)/4-1.9)^3)</f>
        <v>0.00707936103115017</v>
      </c>
      <c r="AK32" s="74" t="n">
        <f aca="false">Z32/U32</f>
        <v>0.249358093022154</v>
      </c>
      <c r="AL32" s="74" t="n">
        <f aca="false">EXP((((AK32-AK42)/AK43+2)/4-1.9)^3)</f>
        <v>0.00410758043241645</v>
      </c>
      <c r="AM32" s="74" t="n">
        <f aca="false">0.01*AD32+0.15*AF32+0.24*AH32+0.25*AJ32+0.35*AL32</f>
        <v>0.0773252441546069</v>
      </c>
      <c r="AO32" s="66" t="n">
        <f aca="false">0.01*AD32/$AM$42</f>
        <v>3.7675673278894E-005</v>
      </c>
      <c r="AP32" s="65" t="n">
        <f aca="false">AO32*$J$42</f>
        <v>469.24907901304</v>
      </c>
      <c r="AQ32" s="66" t="n">
        <f aca="false">0.15*AF32/$AM$42</f>
        <v>0.023200311863544</v>
      </c>
      <c r="AR32" s="65" t="n">
        <f aca="false">AQ32*$J$42</f>
        <v>288959.00264859</v>
      </c>
      <c r="AS32" s="66" t="n">
        <f aca="false">0.24*AH32/$AM$42</f>
        <v>0.00102090761195344</v>
      </c>
      <c r="AT32" s="65" t="n">
        <f aca="false">AS32*$J$42</f>
        <v>12715.3655123908</v>
      </c>
      <c r="AU32" s="66" t="n">
        <f aca="false">0.25*AJ32/$AM$42</f>
        <v>0.000579272425457047</v>
      </c>
      <c r="AV32" s="65" t="n">
        <f aca="false">AU32*$J$42</f>
        <v>7214.81604671535</v>
      </c>
      <c r="AW32" s="66" t="n">
        <f aca="false">0.35*AL32/$AM$42</f>
        <v>0.000470546889348697</v>
      </c>
      <c r="AX32" s="65" t="n">
        <f aca="false">AW32*$J$42</f>
        <v>5860.64362605623</v>
      </c>
    </row>
    <row r="33" customFormat="false" ht="15" hidden="false" customHeight="false" outlineLevel="0" collapsed="false">
      <c r="A33" s="72" t="s">
        <v>62</v>
      </c>
      <c r="B33" s="62"/>
      <c r="C33" s="62"/>
      <c r="D33" s="62"/>
      <c r="E33" s="62"/>
      <c r="F33" s="62"/>
      <c r="G33" s="62"/>
      <c r="H33" s="62"/>
      <c r="I33" s="66" t="n">
        <f aca="false">AO33+AQ33+AS33+AU33+AW33</f>
        <v>0.0121989359280552</v>
      </c>
      <c r="J33" s="65" t="n">
        <f aca="false">ROUND(AP33+AR33+AT33+AV33+AX33,0)</f>
        <v>151937</v>
      </c>
      <c r="K33" s="66" t="n">
        <f aca="false">I33-Tabla_Ministerio!J32</f>
        <v>-1.49186218934005E-016</v>
      </c>
      <c r="L33" s="65" t="n">
        <f aca="false">J33-Tabla_Ministerio!K32</f>
        <v>0</v>
      </c>
      <c r="M33" s="66" t="n">
        <f aca="false">P68/P$112</f>
        <v>0.0178105257010006</v>
      </c>
      <c r="N33" s="65" t="n">
        <f aca="false">ROUND(N$77*M33,0)</f>
        <v>4122014</v>
      </c>
      <c r="O33" s="65" t="n">
        <f aca="false">N33-Tabla_Ministerio!L32</f>
        <v>-27432</v>
      </c>
      <c r="P33" s="67" t="n">
        <f aca="false">N33+J33</f>
        <v>4273951</v>
      </c>
      <c r="Q33" s="65" t="n">
        <f aca="false">P33-Tabla_Ministerio!M32</f>
        <v>-27432</v>
      </c>
      <c r="S33" s="67" t="n">
        <f aca="false">B33+Tabla_Ministerio!B32</f>
        <v>4806</v>
      </c>
      <c r="T33" s="67" t="n">
        <f aca="false">C33+Tabla_Ministerio!C32</f>
        <v>22</v>
      </c>
      <c r="U33" s="67" t="n">
        <f aca="false">D33+Tabla_Ministerio!D32</f>
        <v>286.054160270094</v>
      </c>
      <c r="V33" s="67" t="n">
        <f aca="false">E33+Tabla_Ministerio!E32</f>
        <v>222.921887542821</v>
      </c>
      <c r="W33" s="67" t="n">
        <f aca="false">F33+Tabla_Ministerio!F32</f>
        <v>4</v>
      </c>
      <c r="X33" s="67" t="n">
        <f aca="false">G33+Tabla_Ministerio!G32</f>
        <v>52</v>
      </c>
      <c r="Y33" s="67" t="n">
        <f aca="false">H33+Tabla_Ministerio!H32</f>
        <v>15</v>
      </c>
      <c r="Z33" s="67" t="n">
        <f aca="false">X33+0.33*Y33</f>
        <v>56.95</v>
      </c>
      <c r="AC33" s="73" t="n">
        <f aca="false">IF(T33&gt;0,S33/T33,0)</f>
        <v>218.454545454545</v>
      </c>
      <c r="AD33" s="74" t="n">
        <f aca="false">EXP((((AC33-AC42)/AC43+2)/4-1.9)^3)</f>
        <v>0.106864035485742</v>
      </c>
      <c r="AE33" s="75" t="n">
        <f aca="false">S33/U33</f>
        <v>16.8010141697018</v>
      </c>
      <c r="AF33" s="74" t="n">
        <f aca="false">EXP((((AE33-AE42)/AE43+2)/4-1.9)^3)</f>
        <v>0.0238683353450253</v>
      </c>
      <c r="AG33" s="74" t="n">
        <f aca="false">V33/U33</f>
        <v>0.779299582052353</v>
      </c>
      <c r="AH33" s="74" t="n">
        <f aca="false">EXP((((AG33-AG42)/AG43+2)/4-1.9)^3)</f>
        <v>0.12688472340872</v>
      </c>
      <c r="AI33" s="74" t="n">
        <f aca="false">W33/U33</f>
        <v>0.0139833659340007</v>
      </c>
      <c r="AJ33" s="74" t="n">
        <f aca="false">EXP((((AI33-AI42)/AI43+2)/4-1.9)^3)</f>
        <v>0.00479328720246169</v>
      </c>
      <c r="AK33" s="74" t="n">
        <f aca="false">Z33/U33</f>
        <v>0.199088172485335</v>
      </c>
      <c r="AL33" s="74" t="n">
        <f aca="false">EXP((((AK33-AK42)/AK43+2)/4-1.9)^3)</f>
        <v>0.00277610220223907</v>
      </c>
      <c r="AM33" s="74" t="n">
        <f aca="false">0.01*AD33+0.15*AF33+0.24*AH33+0.25*AJ33+0.35*AL33</f>
        <v>0.0372711818461032</v>
      </c>
      <c r="AO33" s="66" t="n">
        <f aca="false">0.01*AD33/$AM$42</f>
        <v>0.000349768227711909</v>
      </c>
      <c r="AP33" s="65" t="n">
        <f aca="false">AO33*$J$42</f>
        <v>4356.34998495917</v>
      </c>
      <c r="AQ33" s="66" t="n">
        <f aca="false">0.15*AF33/$AM$42</f>
        <v>0.00117182342695315</v>
      </c>
      <c r="AR33" s="65" t="n">
        <f aca="false">AQ33*$J$42</f>
        <v>14595.0162534113</v>
      </c>
      <c r="AS33" s="66" t="n">
        <f aca="false">0.24*AH33/$AM$42</f>
        <v>0.00996711261265558</v>
      </c>
      <c r="AT33" s="65" t="n">
        <f aca="false">AS33*$J$42</f>
        <v>124140.008840346</v>
      </c>
      <c r="AU33" s="66" t="n">
        <f aca="false">0.25*AJ33/$AM$42</f>
        <v>0.000392213236684031</v>
      </c>
      <c r="AV33" s="65" t="n">
        <f aca="false">AU33*$J$42</f>
        <v>4885.00095879661</v>
      </c>
      <c r="AW33" s="66" t="n">
        <f aca="false">0.35*AL33/$AM$42</f>
        <v>0.000318018424050478</v>
      </c>
      <c r="AX33" s="65" t="n">
        <f aca="false">AW33*$J$42</f>
        <v>3960.90738684859</v>
      </c>
    </row>
    <row r="34" customFormat="false" ht="15" hidden="false" customHeight="false" outlineLevel="0" collapsed="false">
      <c r="A34" s="72" t="s">
        <v>63</v>
      </c>
      <c r="B34" s="62"/>
      <c r="C34" s="62"/>
      <c r="D34" s="62"/>
      <c r="E34" s="62"/>
      <c r="F34" s="62"/>
      <c r="G34" s="62"/>
      <c r="H34" s="62"/>
      <c r="I34" s="66" t="n">
        <f aca="false">AO34+AQ34+AS34+AU34+AW34</f>
        <v>0.0190028320390739</v>
      </c>
      <c r="J34" s="65" t="n">
        <f aca="false">ROUND(AP34+AR34+AT34+AV34+AX34,0)</f>
        <v>236680</v>
      </c>
      <c r="K34" s="66" t="n">
        <f aca="false">I34-Tabla_Ministerio!J33</f>
        <v>7.97972798949331E-017</v>
      </c>
      <c r="L34" s="65" t="n">
        <f aca="false">J34-Tabla_Ministerio!K33</f>
        <v>0</v>
      </c>
      <c r="M34" s="66" t="n">
        <f aca="false">P69/P$112</f>
        <v>0.0142501925553514</v>
      </c>
      <c r="N34" s="65" t="n">
        <f aca="false">ROUND(N$77*M34,0)</f>
        <v>3298021</v>
      </c>
      <c r="O34" s="65" t="n">
        <f aca="false">N34-Tabla_Ministerio!L33</f>
        <v>-21950</v>
      </c>
      <c r="P34" s="67" t="n">
        <f aca="false">N34+J34</f>
        <v>3534701</v>
      </c>
      <c r="Q34" s="65" t="n">
        <f aca="false">P34-Tabla_Ministerio!M33</f>
        <v>-21950</v>
      </c>
      <c r="S34" s="67" t="n">
        <f aca="false">B34+Tabla_Ministerio!B33</f>
        <v>7613</v>
      </c>
      <c r="T34" s="67" t="n">
        <f aca="false">C34+Tabla_Ministerio!C33</f>
        <v>72</v>
      </c>
      <c r="U34" s="67" t="n">
        <f aca="false">D34+Tabla_Ministerio!D33</f>
        <v>379.302169188803</v>
      </c>
      <c r="V34" s="67" t="n">
        <f aca="false">E34+Tabla_Ministerio!E33</f>
        <v>304.384514379844</v>
      </c>
      <c r="W34" s="67" t="n">
        <f aca="false">F34+Tabla_Ministerio!F33</f>
        <v>24</v>
      </c>
      <c r="X34" s="67" t="n">
        <f aca="false">G34+Tabla_Ministerio!G33</f>
        <v>86</v>
      </c>
      <c r="Y34" s="67" t="n">
        <f aca="false">H34+Tabla_Ministerio!H33</f>
        <v>34</v>
      </c>
      <c r="Z34" s="67" t="n">
        <f aca="false">X34+0.33*Y34</f>
        <v>97.22</v>
      </c>
      <c r="AC34" s="73" t="n">
        <f aca="false">IF(T34&gt;0,S34/T34,0)</f>
        <v>105.736111111111</v>
      </c>
      <c r="AD34" s="74" t="n">
        <f aca="false">EXP((((AC34-AC42)/AC43+2)/4-1.9)^3)</f>
        <v>0.0118960652961632</v>
      </c>
      <c r="AE34" s="75" t="n">
        <f aca="false">S34/U34</f>
        <v>20.0710689745898</v>
      </c>
      <c r="AF34" s="74" t="n">
        <f aca="false">EXP((((AE34-AE42)/AE43+2)/4-1.9)^3)</f>
        <v>0.0682080727271858</v>
      </c>
      <c r="AG34" s="74" t="n">
        <f aca="false">V34/U34</f>
        <v>0.802485561922353</v>
      </c>
      <c r="AH34" s="74" t="n">
        <f aca="false">EXP((((AG34-AG42)/AG43+2)/4-1.9)^3)</f>
        <v>0.168842860115522</v>
      </c>
      <c r="AI34" s="74" t="n">
        <f aca="false">W34/U34</f>
        <v>0.0632740910797525</v>
      </c>
      <c r="AJ34" s="74" t="n">
        <f aca="false">EXP((((AI34-AI42)/AI43+2)/4-1.9)^3)</f>
        <v>0.0226838020682868</v>
      </c>
      <c r="AK34" s="74" t="n">
        <f aca="false">Z34/U34</f>
        <v>0.256312797282231</v>
      </c>
      <c r="AL34" s="74" t="n">
        <f aca="false">EXP((((AK34-AK42)/AK43+2)/4-1.9)^3)</f>
        <v>0.00433025847490119</v>
      </c>
      <c r="AM34" s="74" t="n">
        <f aca="false">0.01*AD34+0.15*AF34+0.24*AH34+0.25*AJ34+0.35*AL34</f>
        <v>0.0580589989730518</v>
      </c>
      <c r="AO34" s="66" t="n">
        <f aca="false">0.01*AD34/$AM$42</f>
        <v>3.89360710221289E-005</v>
      </c>
      <c r="AP34" s="65" t="n">
        <f aca="false">AO34*$J$42</f>
        <v>484.947285009916</v>
      </c>
      <c r="AQ34" s="66" t="n">
        <f aca="false">0.15*AF34/$AM$42</f>
        <v>0.00334869677225728</v>
      </c>
      <c r="AR34" s="65" t="n">
        <f aca="false">AQ34*$J$42</f>
        <v>41707.8910479871</v>
      </c>
      <c r="AS34" s="66" t="n">
        <f aca="false">0.24*AH34/$AM$42</f>
        <v>0.0132630292710131</v>
      </c>
      <c r="AT34" s="65" t="n">
        <f aca="false">AS34*$J$42</f>
        <v>165190.525575356</v>
      </c>
      <c r="AU34" s="66" t="n">
        <f aca="false">0.25*AJ34/$AM$42</f>
        <v>0.00185611398894135</v>
      </c>
      <c r="AV34" s="65" t="n">
        <f aca="false">AU34*$J$42</f>
        <v>23117.8291999329</v>
      </c>
      <c r="AW34" s="66" t="n">
        <f aca="false">0.35*AL34/$AM$42</f>
        <v>0.000496055935840042</v>
      </c>
      <c r="AX34" s="65" t="n">
        <f aca="false">AW34*$J$42</f>
        <v>6178.35783076216</v>
      </c>
    </row>
    <row r="35" customFormat="false" ht="15" hidden="false" customHeight="false" outlineLevel="0" collapsed="false">
      <c r="A35" s="72" t="s">
        <v>64</v>
      </c>
      <c r="B35" s="62"/>
      <c r="C35" s="62"/>
      <c r="D35" s="62"/>
      <c r="E35" s="62"/>
      <c r="F35" s="62"/>
      <c r="G35" s="62"/>
      <c r="H35" s="62"/>
      <c r="I35" s="66" t="n">
        <f aca="false">AO35+AQ35+AS35+AU35+AW35</f>
        <v>0.0115269155247133</v>
      </c>
      <c r="J35" s="65" t="n">
        <f aca="false">ROUND(AP35+AR35+AT35+AV35+AX35,0)</f>
        <v>143567</v>
      </c>
      <c r="K35" s="66" t="n">
        <f aca="false">I35-Tabla_Ministerio!J34</f>
        <v>-1.43982048506075E-016</v>
      </c>
      <c r="L35" s="65" t="n">
        <f aca="false">J35-Tabla_Ministerio!K34</f>
        <v>0</v>
      </c>
      <c r="M35" s="66" t="n">
        <f aca="false">P70/P$112</f>
        <v>0.0192720376207869</v>
      </c>
      <c r="N35" s="65" t="n">
        <f aca="false">ROUND(N$77*M35,0)</f>
        <v>4460262</v>
      </c>
      <c r="O35" s="65" t="n">
        <f aca="false">N35-Tabla_Ministerio!L34</f>
        <v>-29684</v>
      </c>
      <c r="P35" s="67" t="n">
        <f aca="false">N35+J35</f>
        <v>4603829</v>
      </c>
      <c r="Q35" s="65" t="n">
        <f aca="false">P35-Tabla_Ministerio!M34</f>
        <v>-29684</v>
      </c>
      <c r="S35" s="67" t="n">
        <f aca="false">B35+Tabla_Ministerio!B34</f>
        <v>8590</v>
      </c>
      <c r="T35" s="67" t="n">
        <f aca="false">C35+Tabla_Ministerio!C34</f>
        <v>41</v>
      </c>
      <c r="U35" s="67" t="n">
        <f aca="false">D35+Tabla_Ministerio!D34</f>
        <v>377.500758957355</v>
      </c>
      <c r="V35" s="67" t="n">
        <f aca="false">E35+Tabla_Ministerio!E34</f>
        <v>263.0253044119</v>
      </c>
      <c r="W35" s="67" t="n">
        <f aca="false">F35+Tabla_Ministerio!F34</f>
        <v>15</v>
      </c>
      <c r="X35" s="67" t="n">
        <f aca="false">G35+Tabla_Ministerio!G34</f>
        <v>115</v>
      </c>
      <c r="Y35" s="67" t="n">
        <f aca="false">H35+Tabla_Ministerio!H34</f>
        <v>9</v>
      </c>
      <c r="Z35" s="67" t="n">
        <f aca="false">X35+0.33*Y35</f>
        <v>117.97</v>
      </c>
      <c r="AC35" s="73" t="n">
        <f aca="false">IF(T35&gt;0,S35/T35,0)</f>
        <v>209.512195121951</v>
      </c>
      <c r="AD35" s="74" t="n">
        <f aca="false">EXP((((AC35-AC42)/AC43+2)/4-1.9)^3)</f>
        <v>0.0929892016925774</v>
      </c>
      <c r="AE35" s="75" t="n">
        <f aca="false">S35/U35</f>
        <v>22.7549211390337</v>
      </c>
      <c r="AF35" s="74" t="n">
        <f aca="false">EXP((((AE35-AE42)/AE43+2)/4-1.9)^3)</f>
        <v>0.13705782298127</v>
      </c>
      <c r="AG35" s="74" t="n">
        <f aca="false">V35/U35</f>
        <v>0.696754372463694</v>
      </c>
      <c r="AH35" s="74" t="n">
        <f aca="false">EXP((((AG35-AG42)/AG43+2)/4-1.9)^3)</f>
        <v>0.0358930732064869</v>
      </c>
      <c r="AI35" s="74" t="n">
        <f aca="false">W35/U35</f>
        <v>0.0397350194511649</v>
      </c>
      <c r="AJ35" s="74" t="n">
        <f aca="false">EXP((((AI35-AI42)/AI43+2)/4-1.9)^3)</f>
        <v>0.011287048016163</v>
      </c>
      <c r="AK35" s="74" t="n">
        <f aca="false">Z35/U35</f>
        <v>0.312502682976928</v>
      </c>
      <c r="AL35" s="74" t="n">
        <f aca="false">EXP((((AK35-AK42)/AK43+2)/4-1.9)^3)</f>
        <v>0.00655230108675062</v>
      </c>
      <c r="AM35" s="74" t="n">
        <f aca="false">0.01*AD35+0.15*AF35+0.24*AH35+0.25*AJ35+0.35*AL35</f>
        <v>0.0352179704180766</v>
      </c>
      <c r="AO35" s="66" t="n">
        <f aca="false">0.01*AD35/$AM$42</f>
        <v>0.000304355605929719</v>
      </c>
      <c r="AP35" s="65" t="n">
        <f aca="false">AO35*$J$42</f>
        <v>3790.73750634163</v>
      </c>
      <c r="AQ35" s="66" t="n">
        <f aca="false">0.15*AF35/$AM$42</f>
        <v>0.00672889690441374</v>
      </c>
      <c r="AR35" s="65" t="n">
        <f aca="false">AQ35*$J$42</f>
        <v>83808.1552463908</v>
      </c>
      <c r="AS35" s="66" t="n">
        <f aca="false">0.24*AH35/$AM$42</f>
        <v>0.00281949073972414</v>
      </c>
      <c r="AT35" s="65" t="n">
        <f aca="false">AS35*$J$42</f>
        <v>35116.650022616</v>
      </c>
      <c r="AU35" s="66" t="n">
        <f aca="false">0.25*AJ35/$AM$42</f>
        <v>0.000923568617535334</v>
      </c>
      <c r="AV35" s="65" t="n">
        <f aca="false">AU35*$J$42</f>
        <v>11503.0120357951</v>
      </c>
      <c r="AW35" s="66" t="n">
        <f aca="false">0.35*AL35/$AM$42</f>
        <v>0.000750603657110323</v>
      </c>
      <c r="AX35" s="65" t="n">
        <f aca="false">AW35*$J$42</f>
        <v>9348.7400263701</v>
      </c>
    </row>
    <row r="36" customFormat="false" ht="15" hidden="false" customHeight="false" outlineLevel="0" collapsed="false">
      <c r="A36" s="72" t="s">
        <v>65</v>
      </c>
      <c r="B36" s="62"/>
      <c r="C36" s="62"/>
      <c r="D36" s="62"/>
      <c r="E36" s="62"/>
      <c r="F36" s="62"/>
      <c r="G36" s="62"/>
      <c r="H36" s="62"/>
      <c r="I36" s="66" t="n">
        <f aca="false">AO36+AQ36+AS36+AU36+AW36</f>
        <v>0.0133333799143178</v>
      </c>
      <c r="J36" s="65" t="n">
        <f aca="false">ROUND(AP36+AR36+AT36+AV36+AX36,0)</f>
        <v>166067</v>
      </c>
      <c r="K36" s="66" t="n">
        <f aca="false">I36-Tabla_Ministerio!J35</f>
        <v>-1.05818132034585E-016</v>
      </c>
      <c r="L36" s="65" t="n">
        <f aca="false">J36-Tabla_Ministerio!K35</f>
        <v>0</v>
      </c>
      <c r="M36" s="66" t="n">
        <f aca="false">P71/P$112</f>
        <v>0.0113091444041471</v>
      </c>
      <c r="N36" s="65" t="n">
        <f aca="false">ROUND(N$77*M36,0)</f>
        <v>2617354</v>
      </c>
      <c r="O36" s="65" t="n">
        <f aca="false">N36-Tabla_Ministerio!L35</f>
        <v>-17419</v>
      </c>
      <c r="P36" s="67" t="n">
        <f aca="false">N36+J36</f>
        <v>2783421</v>
      </c>
      <c r="Q36" s="65" t="n">
        <f aca="false">P36-Tabla_Ministerio!M35</f>
        <v>-17419</v>
      </c>
      <c r="S36" s="67" t="n">
        <f aca="false">B36+Tabla_Ministerio!B35</f>
        <v>9657</v>
      </c>
      <c r="T36" s="67" t="n">
        <f aca="false">C36+Tabla_Ministerio!C35</f>
        <v>112</v>
      </c>
      <c r="U36" s="67" t="n">
        <f aca="false">D36+Tabla_Ministerio!D35</f>
        <v>443.271635283223</v>
      </c>
      <c r="V36" s="67" t="n">
        <f aca="false">E36+Tabla_Ministerio!E35</f>
        <v>326.195857771261</v>
      </c>
      <c r="W36" s="67" t="n">
        <f aca="false">F36+Tabla_Ministerio!F35</f>
        <v>24</v>
      </c>
      <c r="X36" s="67" t="n">
        <f aca="false">G36+Tabla_Ministerio!G35</f>
        <v>162</v>
      </c>
      <c r="Y36" s="67" t="n">
        <f aca="false">H36+Tabla_Ministerio!H35</f>
        <v>15</v>
      </c>
      <c r="Z36" s="67" t="n">
        <f aca="false">X36+0.33*Y36</f>
        <v>166.95</v>
      </c>
      <c r="AC36" s="73" t="n">
        <f aca="false">IF(T36&gt;0,S36/T36,0)</f>
        <v>86.2232142857143</v>
      </c>
      <c r="AD36" s="74" t="n">
        <f aca="false">EXP((((AC36-AC42)/AC43+2)/4-1.9)^3)</f>
        <v>0.00731743169043817</v>
      </c>
      <c r="AE36" s="75" t="n">
        <f aca="false">S36/U36</f>
        <v>21.78573865623</v>
      </c>
      <c r="AF36" s="74" t="n">
        <f aca="false">EXP((((AE36-AE42)/AE43+2)/4-1.9)^3)</f>
        <v>0.108250785889874</v>
      </c>
      <c r="AG36" s="74" t="n">
        <f aca="false">V36/U36</f>
        <v>0.735882542005744</v>
      </c>
      <c r="AH36" s="74" t="n">
        <f aca="false">EXP((((AG36-AG42)/AG43+2)/4-1.9)^3)</f>
        <v>0.0686520426393213</v>
      </c>
      <c r="AI36" s="74" t="n">
        <f aca="false">W36/U36</f>
        <v>0.0541428733301771</v>
      </c>
      <c r="AJ36" s="74" t="n">
        <f aca="false">EXP((((AI36-AI42)/AI43+2)/4-1.9)^3)</f>
        <v>0.0174651785535237</v>
      </c>
      <c r="AK36" s="74" t="n">
        <f aca="false">Z36/U36</f>
        <v>0.376631362603044</v>
      </c>
      <c r="AL36" s="74" t="n">
        <f aca="false">EXP((((AK36-AK42)/AK43+2)/4-1.9)^3)</f>
        <v>0.0102390010467598</v>
      </c>
      <c r="AM36" s="74" t="n">
        <f aca="false">0.01*AD36+0.15*AF36+0.24*AH36+0.25*AJ36+0.35*AL36</f>
        <v>0.0407372274385694</v>
      </c>
      <c r="AO36" s="66" t="n">
        <f aca="false">0.01*AD36/$AM$42</f>
        <v>2.39501072754173E-005</v>
      </c>
      <c r="AP36" s="65" t="n">
        <f aca="false">AO36*$J$42</f>
        <v>298.297676011245</v>
      </c>
      <c r="AQ36" s="66" t="n">
        <f aca="false">0.15*AF36/$AM$42</f>
        <v>0.0053146063627048</v>
      </c>
      <c r="AR36" s="65" t="n">
        <f aca="false">AQ36*$J$42</f>
        <v>66193.2202924465</v>
      </c>
      <c r="AS36" s="66" t="n">
        <f aca="false">0.24*AH36/$AM$42</f>
        <v>0.00539278978345412</v>
      </c>
      <c r="AT36" s="65" t="n">
        <f aca="false">AS36*$J$42</f>
        <v>67166.9918269093</v>
      </c>
      <c r="AU36" s="66" t="n">
        <f aca="false">0.25*AJ36/$AM$42</f>
        <v>0.00142909738565718</v>
      </c>
      <c r="AV36" s="65" t="n">
        <f aca="false">AU36*$J$42</f>
        <v>17799.3536326595</v>
      </c>
      <c r="AW36" s="66" t="n">
        <f aca="false">0.35*AL36/$AM$42</f>
        <v>0.00117293627522628</v>
      </c>
      <c r="AX36" s="65" t="n">
        <f aca="false">AW36*$J$42</f>
        <v>14608.8767363648</v>
      </c>
    </row>
    <row r="37" customFormat="false" ht="15" hidden="false" customHeight="false" outlineLevel="0" collapsed="false">
      <c r="A37" s="72" t="s">
        <v>66</v>
      </c>
      <c r="B37" s="62"/>
      <c r="C37" s="62"/>
      <c r="D37" s="62"/>
      <c r="E37" s="62"/>
      <c r="F37" s="62"/>
      <c r="G37" s="62"/>
      <c r="H37" s="62"/>
      <c r="I37" s="66" t="n">
        <f aca="false">AO37+AQ37+AS37+AU37+AW37</f>
        <v>0.00926870905300111</v>
      </c>
      <c r="J37" s="65" t="n">
        <f aca="false">ROUND(AP37+AR37+AT37+AV37+AX37,0)</f>
        <v>115441</v>
      </c>
      <c r="K37" s="66" t="n">
        <f aca="false">I37-Tabla_Ministerio!J36</f>
        <v>0</v>
      </c>
      <c r="L37" s="65" t="n">
        <f aca="false">J37-Tabla_Ministerio!K36</f>
        <v>0</v>
      </c>
      <c r="M37" s="66" t="n">
        <f aca="false">P72/P$112</f>
        <v>0.0110446043799936</v>
      </c>
      <c r="N37" s="65" t="n">
        <f aca="false">ROUND(N$77*M37,0)</f>
        <v>2556130</v>
      </c>
      <c r="O37" s="65" t="n">
        <f aca="false">N37-Tabla_Ministerio!L36</f>
        <v>-17011</v>
      </c>
      <c r="P37" s="67" t="n">
        <f aca="false">N37+J37</f>
        <v>2671571</v>
      </c>
      <c r="Q37" s="65" t="n">
        <f aca="false">P37-Tabla_Ministerio!M36</f>
        <v>-17011</v>
      </c>
      <c r="S37" s="67" t="n">
        <f aca="false">B37+Tabla_Ministerio!B36</f>
        <v>8924</v>
      </c>
      <c r="T37" s="67" t="n">
        <f aca="false">C37+Tabla_Ministerio!C36</f>
        <v>39</v>
      </c>
      <c r="U37" s="67" t="n">
        <f aca="false">D37+Tabla_Ministerio!D36</f>
        <v>483.698799029917</v>
      </c>
      <c r="V37" s="67" t="n">
        <f aca="false">E37+Tabla_Ministerio!E36</f>
        <v>312.615423788138</v>
      </c>
      <c r="W37" s="67" t="n">
        <f aca="false">F37+Tabla_Ministerio!F36</f>
        <v>29</v>
      </c>
      <c r="X37" s="67" t="n">
        <f aca="false">G37+Tabla_Ministerio!G36</f>
        <v>265</v>
      </c>
      <c r="Y37" s="67" t="n">
        <f aca="false">H37+Tabla_Ministerio!H36</f>
        <v>48</v>
      </c>
      <c r="Z37" s="67" t="n">
        <f aca="false">X37+0.33*Y37</f>
        <v>280.84</v>
      </c>
      <c r="AC37" s="73" t="n">
        <f aca="false">IF(T37&gt;0,S37/T37,0)</f>
        <v>228.820512820513</v>
      </c>
      <c r="AD37" s="74" t="n">
        <f aca="false">EXP((((AC37-AC42)/AC43+2)/4-1.9)^3)</f>
        <v>0.124692334250035</v>
      </c>
      <c r="AE37" s="75" t="n">
        <f aca="false">S37/U37</f>
        <v>18.4494979476847</v>
      </c>
      <c r="AF37" s="74" t="n">
        <f aca="false">EXP((((AE37-AE42)/AE43+2)/4-1.9)^3)</f>
        <v>0.0417080378162435</v>
      </c>
      <c r="AG37" s="74" t="n">
        <f aca="false">V37/U37</f>
        <v>0.646301839936556</v>
      </c>
      <c r="AH37" s="74" t="n">
        <f aca="false">EXP((((AG37-AG42)/AG43+2)/4-1.9)^3)</f>
        <v>0.0134659640920687</v>
      </c>
      <c r="AI37" s="74" t="n">
        <f aca="false">W37/U37</f>
        <v>0.0599546661231349</v>
      </c>
      <c r="AJ37" s="74" t="n">
        <f aca="false">EXP((((AI37-AI42)/AI43+2)/4-1.9)^3)</f>
        <v>0.0206549571885099</v>
      </c>
      <c r="AK37" s="74" t="n">
        <f aca="false">Z37/U37</f>
        <v>0.580609256345559</v>
      </c>
      <c r="AL37" s="74" t="n">
        <f aca="false">EXP((((AK37-AK42)/AK43+2)/4-1.9)^3)</f>
        <v>0.0354851843702038</v>
      </c>
      <c r="AM37" s="74" t="n">
        <f aca="false">0.01*AD37+0.15*AF37+0.24*AH37+0.25*AJ37+0.35*AL37</f>
        <v>0.0283185142237322</v>
      </c>
      <c r="AO37" s="66" t="n">
        <f aca="false">0.01*AD37/$AM$42</f>
        <v>0.000408120623198013</v>
      </c>
      <c r="AP37" s="65" t="n">
        <f aca="false">AO37*$J$42</f>
        <v>5083.12685334757</v>
      </c>
      <c r="AQ37" s="66" t="n">
        <f aca="false">0.15*AF37/$AM$42</f>
        <v>0.00204766922782106</v>
      </c>
      <c r="AR37" s="65" t="n">
        <f aca="false">AQ37*$J$42</f>
        <v>25503.6424210806</v>
      </c>
      <c r="AS37" s="66" t="n">
        <f aca="false">0.24*AH37/$AM$42</f>
        <v>0.00105778518436208</v>
      </c>
      <c r="AT37" s="65" t="n">
        <f aca="false">AS37*$J$42</f>
        <v>13174.6742753927</v>
      </c>
      <c r="AU37" s="66" t="n">
        <f aca="false">0.25*AJ37/$AM$42</f>
        <v>0.00169010269368275</v>
      </c>
      <c r="AV37" s="65" t="n">
        <f aca="false">AU37*$J$42</f>
        <v>21050.1648259163</v>
      </c>
      <c r="AW37" s="66" t="n">
        <f aca="false">0.35*AL37/$AM$42</f>
        <v>0.0040650313239372</v>
      </c>
      <c r="AX37" s="65" t="n">
        <f aca="false">AW37*$J$42</f>
        <v>50629.8106684476</v>
      </c>
    </row>
    <row r="38" customFormat="false" ht="15" hidden="false" customHeight="false" outlineLevel="0" collapsed="false">
      <c r="A38" s="72" t="s">
        <v>67</v>
      </c>
      <c r="B38" s="62"/>
      <c r="C38" s="62"/>
      <c r="D38" s="62"/>
      <c r="E38" s="62"/>
      <c r="F38" s="62"/>
      <c r="G38" s="62"/>
      <c r="H38" s="62"/>
      <c r="I38" s="66" t="n">
        <f aca="false">AO38+AQ38+AS38+AU38+AW38</f>
        <v>0.0100423886722709</v>
      </c>
      <c r="J38" s="65" t="n">
        <f aca="false">ROUND(AP38+AR38+AT38+AV38+AX38,0)</f>
        <v>125078</v>
      </c>
      <c r="K38" s="66" t="n">
        <f aca="false">I38-Tabla_Ministerio!J37</f>
        <v>0</v>
      </c>
      <c r="L38" s="65" t="n">
        <f aca="false">J38-Tabla_Ministerio!K37</f>
        <v>0</v>
      </c>
      <c r="M38" s="66" t="n">
        <f aca="false">P73/P$112</f>
        <v>0.00920785489410969</v>
      </c>
      <c r="N38" s="65" t="n">
        <f aca="false">ROUND(N$77*M38,0)</f>
        <v>2131038</v>
      </c>
      <c r="O38" s="65" t="n">
        <f aca="false">N38-Tabla_Ministerio!L37</f>
        <v>-14184</v>
      </c>
      <c r="P38" s="67" t="n">
        <f aca="false">N38+J38</f>
        <v>2256116</v>
      </c>
      <c r="Q38" s="65" t="n">
        <f aca="false">P38-Tabla_Ministerio!M37</f>
        <v>-14184</v>
      </c>
      <c r="S38" s="67" t="n">
        <f aca="false">B38+Tabla_Ministerio!B37</f>
        <v>11232</v>
      </c>
      <c r="T38" s="67" t="n">
        <f aca="false">C38+Tabla_Ministerio!C37</f>
        <v>55</v>
      </c>
      <c r="U38" s="67" t="n">
        <f aca="false">D38+Tabla_Ministerio!D37</f>
        <v>538.398574861681</v>
      </c>
      <c r="V38" s="67" t="n">
        <f aca="false">E38+Tabla_Ministerio!E37</f>
        <v>375.766432695337</v>
      </c>
      <c r="W38" s="67" t="n">
        <f aca="false">F38+Tabla_Ministerio!F37</f>
        <v>33</v>
      </c>
      <c r="X38" s="67" t="n">
        <f aca="false">G38+Tabla_Ministerio!G37</f>
        <v>177</v>
      </c>
      <c r="Y38" s="67" t="n">
        <f aca="false">H38+Tabla_Ministerio!H37</f>
        <v>29</v>
      </c>
      <c r="Z38" s="67" t="n">
        <f aca="false">X38+0.33*Y38</f>
        <v>186.57</v>
      </c>
      <c r="AC38" s="73" t="n">
        <f aca="false">IF(T38&gt;0,S38/T38,0)</f>
        <v>204.218181818182</v>
      </c>
      <c r="AD38" s="74" t="n">
        <f aca="false">EXP((((AC38-AC42)/AC43+2)/4-1.9)^3)</f>
        <v>0.085412639929416</v>
      </c>
      <c r="AE38" s="75" t="n">
        <f aca="false">S38/U38</f>
        <v>20.8618679997167</v>
      </c>
      <c r="AF38" s="74" t="n">
        <f aca="false">EXP((((AE38-AE42)/AE43+2)/4-1.9)^3)</f>
        <v>0.0850131970133027</v>
      </c>
      <c r="AG38" s="74" t="n">
        <f aca="false">V38/U38</f>
        <v>0.697933557479929</v>
      </c>
      <c r="AH38" s="74" t="n">
        <f aca="false">EXP((((AG38-AG42)/AG43+2)/4-1.9)^3)</f>
        <v>0.0366521512978061</v>
      </c>
      <c r="AI38" s="74" t="n">
        <f aca="false">W38/U38</f>
        <v>0.0612928814094242</v>
      </c>
      <c r="AJ38" s="74" t="n">
        <f aca="false">EXP((((AI38-AI42)/AI43+2)/4-1.9)^3)</f>
        <v>0.0214540243548231</v>
      </c>
      <c r="AK38" s="74" t="n">
        <f aca="false">Z38/U38</f>
        <v>0.346527663168372</v>
      </c>
      <c r="AL38" s="74" t="n">
        <f aca="false">EXP((((AK38-AK42)/AK43+2)/4-1.9)^3)</f>
        <v>0.00833198517208771</v>
      </c>
      <c r="AM38" s="74" t="n">
        <f aca="false">0.01*AD38+0.15*AF38+0.24*AH38+0.25*AJ38+0.35*AL38</f>
        <v>0.0306823231616995</v>
      </c>
      <c r="AO38" s="66" t="n">
        <f aca="false">0.01*AD38/$AM$42</f>
        <v>0.000279557360495648</v>
      </c>
      <c r="AP38" s="65" t="n">
        <f aca="false">AO38*$J$42</f>
        <v>3481.87630179359</v>
      </c>
      <c r="AQ38" s="66" t="n">
        <f aca="false">0.15*AF38/$AM$42</f>
        <v>0.00417374963190027</v>
      </c>
      <c r="AR38" s="65" t="n">
        <f aca="false">AQ38*$J$42</f>
        <v>51983.8930628319</v>
      </c>
      <c r="AS38" s="66" t="n">
        <f aca="false">0.24*AH38/$AM$42</f>
        <v>0.00287911822374842</v>
      </c>
      <c r="AT38" s="65" t="n">
        <f aca="false">AS38*$J$42</f>
        <v>35859.308070294</v>
      </c>
      <c r="AU38" s="66" t="n">
        <f aca="false">0.25*AJ38/$AM$42</f>
        <v>0.00175548678322086</v>
      </c>
      <c r="AV38" s="65" t="n">
        <f aca="false">AU38*$J$42</f>
        <v>21864.5211765181</v>
      </c>
      <c r="AW38" s="66" t="n">
        <f aca="false">0.35*AL38/$AM$42</f>
        <v>0.000954476672905683</v>
      </c>
      <c r="AX38" s="65" t="n">
        <f aca="false">AW38*$J$42</f>
        <v>11887.9706909267</v>
      </c>
    </row>
    <row r="39" customFormat="false" ht="15" hidden="false" customHeight="false" outlineLevel="0" collapsed="false">
      <c r="A39" s="72" t="s">
        <v>68</v>
      </c>
      <c r="B39" s="62"/>
      <c r="C39" s="62"/>
      <c r="D39" s="62"/>
      <c r="E39" s="62"/>
      <c r="F39" s="62"/>
      <c r="G39" s="62"/>
      <c r="H39" s="62"/>
      <c r="I39" s="66" t="n">
        <f aca="false">AO39+AQ39+AS39+AU39+AW39</f>
        <v>0.0152565056061683</v>
      </c>
      <c r="J39" s="65" t="n">
        <f aca="false">ROUND(AP39+AR39+AT39+AV39+AX39,0)</f>
        <v>190019</v>
      </c>
      <c r="K39" s="66" t="n">
        <f aca="false">I39-Tabla_Ministerio!J38</f>
        <v>0</v>
      </c>
      <c r="L39" s="65" t="n">
        <f aca="false">J39-Tabla_Ministerio!K38</f>
        <v>0</v>
      </c>
      <c r="M39" s="66" t="n">
        <f aca="false">P74/P$112</f>
        <v>0.007805481728935</v>
      </c>
      <c r="N39" s="65" t="n">
        <f aca="false">ROUND(N$77*M39,0)</f>
        <v>1806477</v>
      </c>
      <c r="O39" s="65" t="n">
        <f aca="false">N39-Tabla_Ministerio!L38</f>
        <v>-12025</v>
      </c>
      <c r="P39" s="67" t="n">
        <f aca="false">N39+J39</f>
        <v>1996496</v>
      </c>
      <c r="Q39" s="65" t="n">
        <f aca="false">P39-Tabla_Ministerio!M38</f>
        <v>-12025</v>
      </c>
      <c r="S39" s="67" t="n">
        <f aca="false">B39+Tabla_Ministerio!B38</f>
        <v>14215</v>
      </c>
      <c r="T39" s="67" t="n">
        <f aca="false">C39+Tabla_Ministerio!C38</f>
        <v>97</v>
      </c>
      <c r="U39" s="67" t="n">
        <f aca="false">D39+Tabla_Ministerio!D38</f>
        <v>586.868751929593</v>
      </c>
      <c r="V39" s="67" t="n">
        <f aca="false">E39+Tabla_Ministerio!E38</f>
        <v>368.615184635293</v>
      </c>
      <c r="W39" s="67" t="n">
        <f aca="false">F39+Tabla_Ministerio!F38</f>
        <v>38</v>
      </c>
      <c r="X39" s="67" t="n">
        <f aca="false">G39+Tabla_Ministerio!G38</f>
        <v>299</v>
      </c>
      <c r="Y39" s="67" t="n">
        <f aca="false">H39+Tabla_Ministerio!H38</f>
        <v>51</v>
      </c>
      <c r="Z39" s="67" t="n">
        <f aca="false">X39+0.33*Y39</f>
        <v>315.83</v>
      </c>
      <c r="AC39" s="73" t="n">
        <f aca="false">IF(T39&gt;0,S39/T39,0)</f>
        <v>146.546391752577</v>
      </c>
      <c r="AD39" s="74" t="n">
        <f aca="false">EXP((((AC39-AC42)/AC43+2)/4-1.9)^3)</f>
        <v>0.0295728482850712</v>
      </c>
      <c r="AE39" s="75" t="n">
        <f aca="false">S39/U39</f>
        <v>24.2217701202557</v>
      </c>
      <c r="AF39" s="74" t="n">
        <f aca="false">EXP((((AE39-AE42)/AE43+2)/4-1.9)^3)</f>
        <v>0.189577339342256</v>
      </c>
      <c r="AG39" s="74" t="n">
        <f aca="false">V39/U39</f>
        <v>0.628104978197094</v>
      </c>
      <c r="AH39" s="74" t="n">
        <f aca="false">EXP((((AG39-AG42)/AG43+2)/4-1.9)^3)</f>
        <v>0.00906284502159588</v>
      </c>
      <c r="AI39" s="74" t="n">
        <f aca="false">W39/U39</f>
        <v>0.0647504231142961</v>
      </c>
      <c r="AJ39" s="74" t="n">
        <f aca="false">EXP((((AI39-AI42)/AI43+2)/4-1.9)^3)</f>
        <v>0.0236374770813767</v>
      </c>
      <c r="AK39" s="74" t="n">
        <f aca="false">Z39/U39</f>
        <v>0.538161214004951</v>
      </c>
      <c r="AL39" s="74" t="n">
        <f aca="false">EXP((((AK39-AK42)/AK43+2)/4-1.9)^3)</f>
        <v>0.0279889602981025</v>
      </c>
      <c r="AM39" s="74" t="n">
        <f aca="false">0.01*AD39+0.15*AF39+0.24*AH39+0.25*AJ39+0.35*AL39</f>
        <v>0.0466129175640522</v>
      </c>
      <c r="AO39" s="66" t="n">
        <f aca="false">0.01*AD39/$AM$42</f>
        <v>9.67925522000578E-005</v>
      </c>
      <c r="AP39" s="65" t="n">
        <f aca="false">AO39*$J$42</f>
        <v>1205.54755953474</v>
      </c>
      <c r="AQ39" s="66" t="n">
        <f aca="false">0.15*AF39/$AM$42</f>
        <v>0.00930735907005783</v>
      </c>
      <c r="AR39" s="65" t="n">
        <f aca="false">AQ39*$J$42</f>
        <v>115922.803537926</v>
      </c>
      <c r="AS39" s="66" t="n">
        <f aca="false">0.24*AH39/$AM$42</f>
        <v>0.00071190916049302</v>
      </c>
      <c r="AT39" s="65" t="n">
        <f aca="false">AS39*$J$42</f>
        <v>8866.80154139247</v>
      </c>
      <c r="AU39" s="66" t="n">
        <f aca="false">0.25*AJ39/$AM$42</f>
        <v>0.00193414894654551</v>
      </c>
      <c r="AV39" s="65" t="n">
        <f aca="false">AU39*$J$42</f>
        <v>24089.7516315643</v>
      </c>
      <c r="AW39" s="66" t="n">
        <f aca="false">0.35*AL39/$AM$42</f>
        <v>0.00320629587687183</v>
      </c>
      <c r="AX39" s="65" t="n">
        <f aca="false">AW39*$J$42</f>
        <v>39934.2933071954</v>
      </c>
    </row>
    <row r="40" customFormat="false" ht="15" hidden="false" customHeight="false" outlineLevel="0" collapsed="false">
      <c r="A40" s="72" t="s">
        <v>69</v>
      </c>
      <c r="B40" s="62"/>
      <c r="C40" s="62"/>
      <c r="D40" s="62"/>
      <c r="E40" s="62"/>
      <c r="F40" s="62"/>
      <c r="G40" s="62"/>
      <c r="H40" s="62"/>
      <c r="I40" s="66" t="n">
        <f aca="false">AO40+AQ40+AS40+AU40+AW40</f>
        <v>0.0329836787319884</v>
      </c>
      <c r="J40" s="65" t="n">
        <f aca="false">ROUND(AP40+AR40+AT40+AV40+AX40,0)</f>
        <v>410810</v>
      </c>
      <c r="K40" s="66" t="n">
        <f aca="false">I40-Tabla_Ministerio!J39</f>
        <v>6.03683769639929E-016</v>
      </c>
      <c r="L40" s="65" t="n">
        <f aca="false">J40-Tabla_Ministerio!K39</f>
        <v>0</v>
      </c>
      <c r="M40" s="66" t="n">
        <f aca="false">P75/P$112</f>
        <v>0.0173757032546045</v>
      </c>
      <c r="N40" s="65" t="n">
        <f aca="false">ROUND(N$77*M40,0)</f>
        <v>4021380</v>
      </c>
      <c r="O40" s="65" t="n">
        <f aca="false">N40-Tabla_Ministerio!L39</f>
        <v>-26763</v>
      </c>
      <c r="P40" s="67" t="n">
        <f aca="false">N40+J40</f>
        <v>4432190</v>
      </c>
      <c r="Q40" s="65" t="n">
        <f aca="false">P40-Tabla_Ministerio!M39</f>
        <v>-26763</v>
      </c>
      <c r="S40" s="67" t="n">
        <f aca="false">B40+Tabla_Ministerio!B39</f>
        <v>2280</v>
      </c>
      <c r="T40" s="67" t="n">
        <f aca="false">C40+Tabla_Ministerio!C39</f>
        <v>24</v>
      </c>
      <c r="U40" s="67" t="n">
        <f aca="false">D40+Tabla_Ministerio!D39</f>
        <v>142.591557059961</v>
      </c>
      <c r="V40" s="67" t="n">
        <f aca="false">E40+Tabla_Ministerio!E39</f>
        <v>106.364284332689</v>
      </c>
      <c r="W40" s="67" t="n">
        <f aca="false">F40+Tabla_Ministerio!F39</f>
        <v>22</v>
      </c>
      <c r="X40" s="67" t="n">
        <f aca="false">G40+Tabla_Ministerio!G39</f>
        <v>112</v>
      </c>
      <c r="Y40" s="67" t="n">
        <f aca="false">H40+Tabla_Ministerio!H39</f>
        <v>7</v>
      </c>
      <c r="Z40" s="67" t="n">
        <f aca="false">X40+0.33*Y40</f>
        <v>114.31</v>
      </c>
      <c r="AC40" s="73" t="n">
        <f aca="false">IF(T40&gt;0,S40/T40,0)</f>
        <v>95</v>
      </c>
      <c r="AD40" s="74" t="n">
        <f aca="false">EXP((((AC40-AC42)/AC43+2)/4-1.9)^3)</f>
        <v>0.00914318484656474</v>
      </c>
      <c r="AE40" s="75" t="n">
        <f aca="false">S40/U40</f>
        <v>15.9897265098328</v>
      </c>
      <c r="AF40" s="74" t="n">
        <f aca="false">EXP((((AE40-AE42)/AE43+2)/4-1.9)^3)</f>
        <v>0.0177320347761564</v>
      </c>
      <c r="AG40" s="74" t="n">
        <f aca="false">V40/U40</f>
        <v>0.745936761795524</v>
      </c>
      <c r="AH40" s="74" t="n">
        <f aca="false">EXP((((AG40-AG42)/AG43+2)/4-1.9)^3)</f>
        <v>0.0799051728333163</v>
      </c>
      <c r="AI40" s="74" t="n">
        <f aca="false">W40/U40</f>
        <v>0.154286834744001</v>
      </c>
      <c r="AJ40" s="74" t="n">
        <f aca="false">EXP((((AI40-AI42)/AI43+2)/4-1.9)^3)</f>
        <v>0.170859565163968</v>
      </c>
      <c r="AK40" s="74" t="n">
        <f aca="false">Z40/U40</f>
        <v>0.801660367253944</v>
      </c>
      <c r="AL40" s="74" t="n">
        <f aca="false">EXP((((AK40-AK42)/AK43+2)/4-1.9)^3)</f>
        <v>0.103231570774789</v>
      </c>
      <c r="AM40" s="74" t="n">
        <f aca="false">0.01*AD40+0.15*AF40+0.24*AH40+0.25*AJ40+0.35*AL40</f>
        <v>0.100774419607053</v>
      </c>
      <c r="AO40" s="66" t="n">
        <f aca="false">0.01*AD40/$AM$42</f>
        <v>2.99258356180271E-005</v>
      </c>
      <c r="AP40" s="65" t="n">
        <f aca="false">AO40*$J$42</f>
        <v>372.725145440774</v>
      </c>
      <c r="AQ40" s="66" t="n">
        <f aca="false">0.15*AF40/$AM$42</f>
        <v>0.000870559821532708</v>
      </c>
      <c r="AR40" s="65" t="n">
        <f aca="false">AQ40*$J$42</f>
        <v>10842.7894959167</v>
      </c>
      <c r="AS40" s="66" t="n">
        <f aca="false">0.24*AH40/$AM$42</f>
        <v>0.00627675132646138</v>
      </c>
      <c r="AT40" s="65" t="n">
        <f aca="false">AS40*$J$42</f>
        <v>78176.6992545261</v>
      </c>
      <c r="AU40" s="66" t="n">
        <f aca="false">0.25*AJ40/$AM$42</f>
        <v>0.0139806734378382</v>
      </c>
      <c r="AV40" s="65" t="n">
        <f aca="false">AU40*$J$42</f>
        <v>174128.756402684</v>
      </c>
      <c r="AW40" s="66" t="n">
        <f aca="false">0.35*AL40/$AM$42</f>
        <v>0.0118257683105381</v>
      </c>
      <c r="AX40" s="65" t="n">
        <f aca="false">AW40*$J$42</f>
        <v>147289.494928556</v>
      </c>
    </row>
    <row r="41" customFormat="false" ht="15" hidden="false" customHeight="false" outlineLevel="0" collapsed="false">
      <c r="A41" s="76" t="s">
        <v>70</v>
      </c>
      <c r="B41" s="62"/>
      <c r="C41" s="62"/>
      <c r="D41" s="62"/>
      <c r="E41" s="62"/>
      <c r="F41" s="62"/>
      <c r="G41" s="62"/>
      <c r="H41" s="62"/>
      <c r="I41" s="77" t="n">
        <f aca="false">AO41+AQ41+AS41+AU41+AW41</f>
        <v>0.00851078795931725</v>
      </c>
      <c r="J41" s="78" t="n">
        <f aca="false">ROUND(AP41+AR41+AT41+AV41+AX41,0)</f>
        <v>106002</v>
      </c>
      <c r="K41" s="77" t="n">
        <f aca="false">I41-Tabla_Ministerio!J40</f>
        <v>0</v>
      </c>
      <c r="L41" s="78" t="n">
        <f aca="false">J41-Tabla_Ministerio!K40</f>
        <v>0</v>
      </c>
      <c r="M41" s="77" t="n">
        <f aca="false">P76/P$112</f>
        <v>0.0142546996756091</v>
      </c>
      <c r="N41" s="78" t="n">
        <f aca="false">ROUND(N$77*M41,0)</f>
        <v>3299064</v>
      </c>
      <c r="O41" s="78" t="n">
        <f aca="false">N41-Tabla_Ministerio!L40</f>
        <v>-21956</v>
      </c>
      <c r="P41" s="79" t="n">
        <f aca="false">N41+J41</f>
        <v>3405066</v>
      </c>
      <c r="Q41" s="78" t="n">
        <f aca="false">P41-Tabla_Ministerio!M40</f>
        <v>-21956</v>
      </c>
      <c r="S41" s="79" t="n">
        <f aca="false">B41+Tabla_Ministerio!B40</f>
        <v>290</v>
      </c>
      <c r="T41" s="79" t="n">
        <f aca="false">C41+Tabla_Ministerio!C40</f>
        <v>6</v>
      </c>
      <c r="U41" s="79" t="n">
        <f aca="false">D41+Tabla_Ministerio!D40</f>
        <v>53.9255611265045</v>
      </c>
      <c r="V41" s="79" t="n">
        <f aca="false">E41+Tabla_Ministerio!E40</f>
        <v>38.6073793083227</v>
      </c>
      <c r="W41" s="79" t="n">
        <f aca="false">F41+Tabla_Ministerio!F40</f>
        <v>3</v>
      </c>
      <c r="X41" s="79" t="n">
        <f aca="false">G41+Tabla_Ministerio!G40</f>
        <v>28</v>
      </c>
      <c r="Y41" s="79" t="n">
        <f aca="false">H41+Tabla_Ministerio!H40</f>
        <v>2</v>
      </c>
      <c r="Z41" s="79" t="n">
        <f aca="false">X41+0.33*Y41</f>
        <v>28.66</v>
      </c>
      <c r="AC41" s="80" t="n">
        <f aca="false">IF(T41&gt;0,S41/T41,0)</f>
        <v>48.3333333333333</v>
      </c>
      <c r="AD41" s="81" t="n">
        <f aca="false">EXP((((AC41-AC42)/AC43+2)/4-1.9)^3)</f>
        <v>0.00257970742349845</v>
      </c>
      <c r="AE41" s="82" t="n">
        <f aca="false">S41/U41</f>
        <v>5.37778363250938</v>
      </c>
      <c r="AF41" s="81" t="n">
        <f aca="false">EXP((((AE41-AE42)/AE43+2)/4-1.9)^3)</f>
        <v>7.65562838005367E-005</v>
      </c>
      <c r="AG41" s="81" t="n">
        <f aca="false">V41/U41</f>
        <v>0.715938388063376</v>
      </c>
      <c r="AH41" s="81" t="n">
        <f aca="false">EXP((((AG41-AG42)/AG43+2)/4-1.9)^3)</f>
        <v>0.0499090787161174</v>
      </c>
      <c r="AI41" s="81" t="n">
        <f aca="false">W41/U41</f>
        <v>0.055632244474235</v>
      </c>
      <c r="AJ41" s="81" t="n">
        <f aca="false">EXP((((AI41-AI42)/AI43+2)/4-1.9)^3)</f>
        <v>0.0182405754284789</v>
      </c>
      <c r="AK41" s="81" t="n">
        <f aca="false">Z41/U41</f>
        <v>0.531473375543858</v>
      </c>
      <c r="AL41" s="81" t="n">
        <f aca="false">EXP((((AK41-AK42)/AK43+2)/4-1.9)^3)</f>
        <v>0.0269349964280984</v>
      </c>
      <c r="AM41" s="81" t="n">
        <f aca="false">0.01*AD41+0.15*AF41+0.24*AH41+0.25*AJ41+0.35*AL41</f>
        <v>0.0260028520156274</v>
      </c>
      <c r="AO41" s="77" t="n">
        <f aca="false">0.01*AD41/$AM$42</f>
        <v>8.44343646046097E-006</v>
      </c>
      <c r="AP41" s="78" t="n">
        <f aca="false">AO41*$J$42</f>
        <v>105.162680264456</v>
      </c>
      <c r="AQ41" s="77" t="n">
        <f aca="false">0.15*AF41/$AM$42</f>
        <v>3.75855481922582E-006</v>
      </c>
      <c r="AR41" s="78" t="n">
        <f aca="false">AQ41*$J$42</f>
        <v>46.8126574483745</v>
      </c>
      <c r="AS41" s="77" t="n">
        <f aca="false">0.24*AH41/$AM$42</f>
        <v>0.00392048305417393</v>
      </c>
      <c r="AT41" s="78" t="n">
        <f aca="false">AS41*$J$42</f>
        <v>48829.4674613802</v>
      </c>
      <c r="AU41" s="77" t="n">
        <f aca="false">0.25*AJ41/$AM$42</f>
        <v>0.00149254464120338</v>
      </c>
      <c r="AV41" s="78" t="n">
        <f aca="false">AU41*$J$42</f>
        <v>18589.5867894917</v>
      </c>
      <c r="AW41" s="77" t="n">
        <f aca="false">0.35*AL41/$AM$42</f>
        <v>0.00308555827266026</v>
      </c>
      <c r="AX41" s="78" t="n">
        <f aca="false">AW41*$J$42</f>
        <v>38430.5110347691</v>
      </c>
    </row>
    <row r="42" customFormat="false" ht="15" hidden="false" customHeight="false" outlineLevel="0" collapsed="false">
      <c r="A42" s="83" t="s">
        <v>71</v>
      </c>
      <c r="B42" s="62"/>
      <c r="C42" s="62"/>
      <c r="D42" s="62"/>
      <c r="E42" s="62"/>
      <c r="F42" s="62"/>
      <c r="G42" s="62"/>
      <c r="H42" s="62"/>
      <c r="I42" s="84"/>
      <c r="J42" s="85" t="n">
        <f aca="false">Tabla_Ministerio!K41</f>
        <v>12454962</v>
      </c>
      <c r="K42" s="84"/>
      <c r="L42" s="86"/>
      <c r="M42" s="84"/>
      <c r="N42" s="85" t="n">
        <f aca="false">Tabla_Ministerio!L41</f>
        <v>236644286</v>
      </c>
      <c r="O42" s="86"/>
      <c r="P42" s="87" t="n">
        <f aca="false">Tabla_Ministerio!M41</f>
        <v>249099248</v>
      </c>
      <c r="Q42" s="86"/>
      <c r="S42" s="88"/>
      <c r="T42" s="88"/>
      <c r="U42" s="88"/>
      <c r="V42" s="88"/>
      <c r="W42" s="88"/>
      <c r="X42" s="88"/>
      <c r="Y42" s="88"/>
      <c r="Z42" s="88"/>
      <c r="AB42" s="89" t="s">
        <v>241</v>
      </c>
      <c r="AC42" s="89" t="n">
        <f aca="false">AVERAGE(AC15:AC41)</f>
        <v>187.380679717398</v>
      </c>
      <c r="AD42" s="88"/>
      <c r="AE42" s="90" t="n">
        <f aca="false">AVERAGE(AE15:AE41)</f>
        <v>19.8672796044395</v>
      </c>
      <c r="AF42" s="88"/>
      <c r="AG42" s="91" t="n">
        <f aca="false">AVERAGE(AG15:AG41)</f>
        <v>0.731674265684407</v>
      </c>
      <c r="AH42" s="88"/>
      <c r="AI42" s="91" t="n">
        <f aca="false">AVERAGE(AI15:AI41)</f>
        <v>0.104554128688899</v>
      </c>
      <c r="AJ42" s="88"/>
      <c r="AK42" s="91" t="n">
        <f aca="false">AVERAGE(AK15:AK41)</f>
        <v>0.696646523946882</v>
      </c>
      <c r="AL42" s="92"/>
      <c r="AM42" s="91" t="n">
        <f aca="false">SUM(AM15:AM41)</f>
        <v>3.0552813840416</v>
      </c>
      <c r="AO42" s="84" t="n">
        <f aca="false">SUM(AO15:AO41)</f>
        <v>0.00979641247978866</v>
      </c>
      <c r="AP42" s="86" t="n">
        <f aca="false">SUM(AP15:AP41)</f>
        <v>122013.945172094</v>
      </c>
      <c r="AQ42" s="84" t="n">
        <f aca="false">SUM(AQ15:AQ41)</f>
        <v>0.144255641006122</v>
      </c>
      <c r="AR42" s="86" t="n">
        <f aca="false">SUM(AR15:AR41)</f>
        <v>1796698.52701689</v>
      </c>
      <c r="AS42" s="84" t="n">
        <f aca="false">SUM(AS15:AS41)</f>
        <v>0.239829420333308</v>
      </c>
      <c r="AT42" s="86" t="n">
        <f aca="false">SUM(AT15:AT41)</f>
        <v>2987066.31673338</v>
      </c>
      <c r="AU42" s="84" t="n">
        <f aca="false">SUM(AU15:AU41)</f>
        <v>0.256251980451572</v>
      </c>
      <c r="AV42" s="86" t="n">
        <f aca="false">SUM(AV15:AV41)</f>
        <v>3191608.67894907</v>
      </c>
      <c r="AW42" s="84" t="n">
        <f aca="false">SUM(AW15:AW41)</f>
        <v>0.34986654572921</v>
      </c>
      <c r="AX42" s="86" t="n">
        <f aca="false">SUM(AX15:AX41)</f>
        <v>4357574.53212857</v>
      </c>
    </row>
    <row r="43" customFormat="false" ht="15" hidden="false" customHeight="false" outlineLevel="0" collapsed="false">
      <c r="A43" s="43" t="s">
        <v>72</v>
      </c>
      <c r="AB43" s="89" t="s">
        <v>242</v>
      </c>
      <c r="AC43" s="89" t="n">
        <f aca="false">_xlfn.STDEV.P(AC15:AC41)</f>
        <v>84.1524731675746</v>
      </c>
      <c r="AD43" s="88"/>
      <c r="AE43" s="90" t="n">
        <f aca="false">_xlfn.STDEV.P(AE15:AE41)</f>
        <v>5.05750558449526</v>
      </c>
      <c r="AF43" s="88"/>
      <c r="AG43" s="91" t="n">
        <f aca="false">_xlfn.STDEV.P(AG15:AG41)</f>
        <v>0.0939854248353404</v>
      </c>
      <c r="AH43" s="88"/>
      <c r="AI43" s="91" t="n">
        <f aca="false">_xlfn.STDEV.P(AI15:AI41)</f>
        <v>0.0650750393589536</v>
      </c>
      <c r="AJ43" s="88"/>
      <c r="AK43" s="91" t="n">
        <f aca="false">_xlfn.STDEV.P(AK15:AK41)</f>
        <v>0.306672256738079</v>
      </c>
      <c r="AL43" s="88"/>
      <c r="AM43" s="91"/>
    </row>
    <row r="44" customFormat="false" ht="15" hidden="false" customHeight="false" outlineLevel="0" collapsed="false">
      <c r="A44" s="43" t="s">
        <v>73</v>
      </c>
      <c r="AB44" s="8" t="n">
        <f aca="false">MIN(AC44:AL44)</f>
        <v>-2.86494908010589</v>
      </c>
      <c r="AC44" s="8" t="n">
        <f aca="false">(MIN(AC15:AC41)-AC42)/AC43</f>
        <v>-1.65232632090535</v>
      </c>
      <c r="AE44" s="8" t="n">
        <f aca="false">(MIN(AE15:AE41)-AE42)/AE43</f>
        <v>-2.86494908010589</v>
      </c>
      <c r="AG44" s="8" t="n">
        <f aca="false">(MIN(AG15:AG41)-AG42)/AG43</f>
        <v>-1.89216825990075</v>
      </c>
      <c r="AI44" s="8" t="n">
        <f aca="false">(MIN(AI15:AI41)-AI42)/AI43</f>
        <v>-1.39178959624305</v>
      </c>
      <c r="AK44" s="8" t="n">
        <f aca="false">(MIN(AK15:AK41)-AK42)/AK43</f>
        <v>-1.62244331050297</v>
      </c>
    </row>
    <row r="45" customFormat="false" ht="15" hidden="false" customHeight="false" outlineLevel="0" collapsed="false">
      <c r="A45" s="51"/>
      <c r="B45" s="51"/>
      <c r="C45" s="51"/>
      <c r="D45" s="51"/>
      <c r="E45" s="51"/>
      <c r="F45" s="51"/>
      <c r="G45" s="51"/>
      <c r="H45" s="51"/>
      <c r="I45" s="51"/>
      <c r="J45" s="51"/>
    </row>
    <row r="46" customFormat="false" ht="15" hidden="false" customHeight="false" outlineLevel="0" collapsed="false">
      <c r="A46" s="14" t="str">
        <f aca="false">"Tabla " &amp; TEXT((ROW()+24) / 35, "0")</f>
        <v>Tabla 2</v>
      </c>
      <c r="B46" s="14"/>
      <c r="C46" s="14"/>
      <c r="D46" s="14"/>
      <c r="E46" s="14"/>
      <c r="F46" s="14"/>
      <c r="G46" s="14"/>
      <c r="H46" s="14"/>
      <c r="I46" s="14"/>
      <c r="J46" s="14"/>
    </row>
    <row r="47" customFormat="false" ht="15" hidden="false" customHeight="false" outlineLevel="0" collapsed="false">
      <c r="A47" s="14" t="s">
        <v>74</v>
      </c>
      <c r="B47" s="14"/>
      <c r="C47" s="14"/>
      <c r="D47" s="14"/>
      <c r="E47" s="14"/>
      <c r="F47" s="14"/>
      <c r="G47" s="14"/>
      <c r="H47" s="14"/>
      <c r="I47" s="14"/>
      <c r="J47" s="14"/>
    </row>
    <row r="48" customFormat="false" ht="12.8" hidden="false" customHeight="true" outlineLevel="0" collapsed="false">
      <c r="A48" s="52" t="s">
        <v>30</v>
      </c>
      <c r="B48" s="53" t="s">
        <v>222</v>
      </c>
      <c r="C48" s="53"/>
      <c r="D48" s="53"/>
      <c r="E48" s="53"/>
      <c r="F48" s="53"/>
      <c r="G48" s="53"/>
      <c r="H48" s="53"/>
      <c r="I48" s="52" t="s">
        <v>32</v>
      </c>
      <c r="J48" s="54" t="s">
        <v>33</v>
      </c>
      <c r="K48" s="55" t="s">
        <v>223</v>
      </c>
      <c r="L48" s="54" t="s">
        <v>224</v>
      </c>
      <c r="M48" s="55" t="s">
        <v>225</v>
      </c>
      <c r="N48" s="54" t="s">
        <v>34</v>
      </c>
      <c r="O48" s="54" t="s">
        <v>226</v>
      </c>
      <c r="P48" s="52" t="s">
        <v>227</v>
      </c>
      <c r="Q48" s="54" t="s">
        <v>228</v>
      </c>
      <c r="S48" s="56" t="s">
        <v>229</v>
      </c>
      <c r="T48" s="56"/>
      <c r="U48" s="56"/>
      <c r="V48" s="56"/>
      <c r="W48" s="56"/>
      <c r="X48" s="56"/>
      <c r="Y48" s="56"/>
      <c r="Z48" s="56"/>
      <c r="AC48" s="57" t="s">
        <v>230</v>
      </c>
      <c r="AD48" s="57"/>
      <c r="AE48" s="57" t="s">
        <v>231</v>
      </c>
      <c r="AF48" s="57"/>
      <c r="AG48" s="57" t="s">
        <v>232</v>
      </c>
      <c r="AH48" s="57"/>
      <c r="AI48" s="57" t="s">
        <v>233</v>
      </c>
      <c r="AJ48" s="57"/>
      <c r="AK48" s="57" t="s">
        <v>234</v>
      </c>
      <c r="AL48" s="57"/>
      <c r="AM48" s="58" t="s">
        <v>235</v>
      </c>
      <c r="AO48" s="57" t="s">
        <v>230</v>
      </c>
      <c r="AP48" s="57"/>
      <c r="AQ48" s="57" t="s">
        <v>231</v>
      </c>
      <c r="AR48" s="57"/>
      <c r="AS48" s="57" t="s">
        <v>232</v>
      </c>
      <c r="AT48" s="57"/>
      <c r="AU48" s="57" t="s">
        <v>233</v>
      </c>
      <c r="AV48" s="57"/>
      <c r="AW48" s="58" t="s">
        <v>234</v>
      </c>
      <c r="AX48" s="58"/>
    </row>
    <row r="49" customFormat="false" ht="37.3" hidden="false" customHeight="false" outlineLevel="0" collapsed="false">
      <c r="A49" s="52"/>
      <c r="B49" s="18" t="s">
        <v>75</v>
      </c>
      <c r="C49" s="18" t="s">
        <v>76</v>
      </c>
      <c r="D49" s="18" t="s">
        <v>77</v>
      </c>
      <c r="E49" s="18" t="s">
        <v>78</v>
      </c>
      <c r="F49" s="18" t="s">
        <v>79</v>
      </c>
      <c r="G49" s="18" t="s">
        <v>80</v>
      </c>
      <c r="H49" s="18" t="s">
        <v>81</v>
      </c>
      <c r="I49" s="52"/>
      <c r="J49" s="54"/>
      <c r="K49" s="55"/>
      <c r="L49" s="54"/>
      <c r="M49" s="55"/>
      <c r="N49" s="54"/>
      <c r="O49" s="54"/>
      <c r="P49" s="52"/>
      <c r="Q49" s="54"/>
      <c r="S49" s="59" t="str">
        <f aca="false">B49</f>
        <v>Alumnos Pregrado
(2018)</v>
      </c>
      <c r="T49" s="59" t="str">
        <f aca="false">C49</f>
        <v>N° Carreras Pregrado
(2018)</v>
      </c>
      <c r="U49" s="59" t="str">
        <f aca="false">D49</f>
        <v>JCE Totales
(2019)</v>
      </c>
      <c r="V49" s="59" t="str">
        <f aca="false">E49</f>
        <v>JCE              (Phd + Msc)
(2019)</v>
      </c>
      <c r="W49" s="59" t="str">
        <f aca="false">F49</f>
        <v>Total Proyectos 
(2019)</v>
      </c>
      <c r="X49" s="59" t="str">
        <f aca="false">G49</f>
        <v>Publicaciones ISI
(2019)</v>
      </c>
      <c r="Y49" s="59" t="str">
        <f aca="false">H49</f>
        <v>Publicaciones Scielo
(2019)</v>
      </c>
      <c r="Z49" s="52" t="s">
        <v>43</v>
      </c>
      <c r="AC49" s="59" t="s">
        <v>236</v>
      </c>
      <c r="AD49" s="59" t="s">
        <v>237</v>
      </c>
      <c r="AE49" s="59" t="s">
        <v>236</v>
      </c>
      <c r="AF49" s="59" t="s">
        <v>237</v>
      </c>
      <c r="AG49" s="59" t="s">
        <v>236</v>
      </c>
      <c r="AH49" s="59" t="s">
        <v>237</v>
      </c>
      <c r="AI49" s="59" t="s">
        <v>236</v>
      </c>
      <c r="AJ49" s="59" t="s">
        <v>237</v>
      </c>
      <c r="AK49" s="59" t="s">
        <v>236</v>
      </c>
      <c r="AL49" s="59" t="s">
        <v>237</v>
      </c>
      <c r="AM49" s="60" t="s">
        <v>238</v>
      </c>
      <c r="AO49" s="59" t="s">
        <v>239</v>
      </c>
      <c r="AP49" s="59" t="s">
        <v>240</v>
      </c>
      <c r="AQ49" s="59" t="s">
        <v>239</v>
      </c>
      <c r="AR49" s="59" t="s">
        <v>240</v>
      </c>
      <c r="AS49" s="59" t="s">
        <v>239</v>
      </c>
      <c r="AT49" s="59" t="s">
        <v>240</v>
      </c>
      <c r="AU49" s="59" t="s">
        <v>239</v>
      </c>
      <c r="AV49" s="59" t="s">
        <v>240</v>
      </c>
      <c r="AW49" s="59" t="s">
        <v>239</v>
      </c>
      <c r="AX49" s="60" t="s">
        <v>240</v>
      </c>
    </row>
    <row r="50" customFormat="false" ht="15" hidden="false" customHeight="false" outlineLevel="0" collapsed="false">
      <c r="A50" s="61" t="s">
        <v>44</v>
      </c>
      <c r="B50" s="62" t="n">
        <v>0</v>
      </c>
      <c r="C50" s="62"/>
      <c r="D50" s="62"/>
      <c r="E50" s="62"/>
      <c r="F50" s="62"/>
      <c r="G50" s="62"/>
      <c r="H50" s="62"/>
      <c r="I50" s="63" t="n">
        <f aca="false">AO50+AQ50+AS50+AU50+AW50</f>
        <v>0.0830191255229973</v>
      </c>
      <c r="J50" s="64" t="n">
        <f aca="false">ROUND(AP50+AR50+AT50+AV50+AX50,0)</f>
        <v>1011247</v>
      </c>
      <c r="K50" s="63" t="n">
        <f aca="false">I50-Tabla_Ministerio!J49</f>
        <v>0</v>
      </c>
      <c r="L50" s="65" t="n">
        <f aca="false">J50-Tabla_Ministerio!K49</f>
        <v>0</v>
      </c>
      <c r="M50" s="66" t="n">
        <f aca="false">P85/P$112</f>
        <v>0.1688212397054</v>
      </c>
      <c r="N50" s="65" t="n">
        <f aca="false">ROUND(N$77*M50,0)</f>
        <v>39071474</v>
      </c>
      <c r="O50" s="65" t="n">
        <f aca="false">N50-Tabla_Ministerio!L49</f>
        <v>4</v>
      </c>
      <c r="P50" s="67" t="n">
        <f aca="false">N50+J50</f>
        <v>40082721</v>
      </c>
      <c r="Q50" s="65" t="n">
        <f aca="false">P50-Tabla_Ministerio!M49</f>
        <v>4</v>
      </c>
      <c r="S50" s="68" t="n">
        <f aca="false">B50+Tabla_Ministerio!B49</f>
        <v>32434</v>
      </c>
      <c r="T50" s="68" t="n">
        <f aca="false">C50+Tabla_Ministerio!C49</f>
        <v>78</v>
      </c>
      <c r="U50" s="68" t="n">
        <f aca="false">D50+Tabla_Ministerio!D49</f>
        <v>2346.14576479301</v>
      </c>
      <c r="V50" s="68" t="n">
        <f aca="false">E50+Tabla_Ministerio!E49</f>
        <v>1665.73769585944</v>
      </c>
      <c r="W50" s="68" t="n">
        <f aca="false">F50+Tabla_Ministerio!F49</f>
        <v>830.5</v>
      </c>
      <c r="X50" s="68" t="n">
        <f aca="false">G50+Tabla_Ministerio!G49</f>
        <v>2432</v>
      </c>
      <c r="Y50" s="68" t="n">
        <f aca="false">H50+Tabla_Ministerio!H49</f>
        <v>290</v>
      </c>
      <c r="Z50" s="68" t="n">
        <f aca="false">X50+0.33*Y50</f>
        <v>2527.7</v>
      </c>
      <c r="AC50" s="69" t="n">
        <f aca="false">IF(T50&gt;0,S50/T50,0)</f>
        <v>415.820512820513</v>
      </c>
      <c r="AD50" s="70" t="n">
        <f aca="false">EXP((((AC50-AC77)/AC78+2)/4-1.9)^3)</f>
        <v>0.702845181291228</v>
      </c>
      <c r="AE50" s="71" t="n">
        <f aca="false">S50/U50</f>
        <v>13.8243754871137</v>
      </c>
      <c r="AF50" s="70" t="n">
        <f aca="false">EXP((((AE50-AE77)/AE78+2)/4-1.9)^3)</f>
        <v>0.00569424270350804</v>
      </c>
      <c r="AG50" s="70" t="n">
        <f aca="false">V50/U50</f>
        <v>0.709989004458297</v>
      </c>
      <c r="AH50" s="70" t="n">
        <f aca="false">EXP((((AG50-AG77)/AG78+2)/4-1.9)^3)</f>
        <v>0.05423933613312</v>
      </c>
      <c r="AI50" s="70" t="n">
        <f aca="false">W50/U50</f>
        <v>0.353984825863226</v>
      </c>
      <c r="AJ50" s="70" t="n">
        <f aca="false">EXP((((AI50-AI77)/AI78+2)/4-1.9)^3)</f>
        <v>0.395956397232661</v>
      </c>
      <c r="AK50" s="70" t="n">
        <f aca="false">Z50/U50</f>
        <v>1.07738403893375</v>
      </c>
      <c r="AL50" s="70" t="n">
        <f aca="false">EXP((((AK50-AK77)/AK78+2)/4-1.9)^3)</f>
        <v>0.381219450189434</v>
      </c>
      <c r="AM50" s="70" t="n">
        <f aca="false">0.01*AD50+0.15*AF50+0.24*AH50+0.25*AJ50+0.35*AL50</f>
        <v>0.253315935764854</v>
      </c>
      <c r="AO50" s="63" t="n">
        <f aca="false">0.01*AD50/$AM$77</f>
        <v>0.00230343156867219</v>
      </c>
      <c r="AP50" s="64" t="n">
        <f aca="false">AO50*$J$77</f>
        <v>28057.8511673865</v>
      </c>
      <c r="AQ50" s="63" t="n">
        <f aca="false">0.15*AF50/$AM$77</f>
        <v>0.000279925766415126</v>
      </c>
      <c r="AR50" s="64" t="n">
        <f aca="false">AQ50*$J$77</f>
        <v>3409.74552871988</v>
      </c>
      <c r="AS50" s="63" t="n">
        <f aca="false">0.24*AH50/$AM$77</f>
        <v>0.00426620037886548</v>
      </c>
      <c r="AT50" s="64" t="n">
        <f aca="false">AS50*$J$77</f>
        <v>51966.1260653195</v>
      </c>
      <c r="AU50" s="63" t="n">
        <f aca="false">0.25*AJ50/$AM$77</f>
        <v>0.0324416560531806</v>
      </c>
      <c r="AV50" s="64" t="n">
        <f aca="false">AU50*$J$77</f>
        <v>395168.30868494</v>
      </c>
      <c r="AW50" s="63" t="n">
        <f aca="false">0.35*AL50/$AM$77</f>
        <v>0.0437279117558638</v>
      </c>
      <c r="AX50" s="64" t="n">
        <f aca="false">AW50*$J$77</f>
        <v>532644.970483708</v>
      </c>
    </row>
    <row r="51" customFormat="false" ht="15" hidden="false" customHeight="false" outlineLevel="0" collapsed="false">
      <c r="A51" s="72" t="s">
        <v>45</v>
      </c>
      <c r="B51" s="62"/>
      <c r="C51" s="62"/>
      <c r="D51" s="62"/>
      <c r="E51" s="62"/>
      <c r="F51" s="62"/>
      <c r="G51" s="62"/>
      <c r="H51" s="62"/>
      <c r="I51" s="66" t="n">
        <f aca="false">AO51+AQ51+AS51+AU51+AW51</f>
        <v>0.071767001489533</v>
      </c>
      <c r="J51" s="65" t="n">
        <f aca="false">ROUND(AP51+AR51+AT51+AV51+AX51,0)</f>
        <v>874186</v>
      </c>
      <c r="K51" s="66" t="n">
        <f aca="false">I51-Tabla_Ministerio!J50</f>
        <v>0</v>
      </c>
      <c r="L51" s="65" t="n">
        <f aca="false">J51-Tabla_Ministerio!K50</f>
        <v>0</v>
      </c>
      <c r="M51" s="66" t="n">
        <f aca="false">P86/P$112</f>
        <v>0.111812622675183</v>
      </c>
      <c r="N51" s="65" t="n">
        <f aca="false">ROUND(N$77*M51,0)</f>
        <v>25877573</v>
      </c>
      <c r="O51" s="65" t="n">
        <f aca="false">N51-Tabla_Ministerio!L50</f>
        <v>0</v>
      </c>
      <c r="P51" s="67" t="n">
        <f aca="false">N51+J51</f>
        <v>26751759</v>
      </c>
      <c r="Q51" s="65" t="n">
        <f aca="false">P51-Tabla_Ministerio!M50</f>
        <v>0</v>
      </c>
      <c r="S51" s="67" t="n">
        <f aca="false">B51+Tabla_Ministerio!B50</f>
        <v>26579</v>
      </c>
      <c r="T51" s="67" t="n">
        <f aca="false">C51+Tabla_Ministerio!C50</f>
        <v>79</v>
      </c>
      <c r="U51" s="67" t="n">
        <f aca="false">D51+Tabla_Ministerio!D50</f>
        <v>2252.28195587828</v>
      </c>
      <c r="V51" s="67" t="n">
        <f aca="false">E51+Tabla_Ministerio!E50</f>
        <v>1588.93650133282</v>
      </c>
      <c r="W51" s="67" t="n">
        <f aca="false">F51+Tabla_Ministerio!F50</f>
        <v>768</v>
      </c>
      <c r="X51" s="67" t="n">
        <f aca="false">G51+Tabla_Ministerio!G50</f>
        <v>2216</v>
      </c>
      <c r="Y51" s="67" t="n">
        <f aca="false">H51+Tabla_Ministerio!H50</f>
        <v>183</v>
      </c>
      <c r="Z51" s="67" t="n">
        <f aca="false">X51+0.33*Y51</f>
        <v>2276.39</v>
      </c>
      <c r="AC51" s="73" t="n">
        <f aca="false">IF(T51&gt;0,S51/T51,0)</f>
        <v>336.443037974684</v>
      </c>
      <c r="AD51" s="74" t="n">
        <f aca="false">EXP((((AC51-AC77)/AC78+2)/4-1.9)^3)</f>
        <v>0.43578109228048</v>
      </c>
      <c r="AE51" s="75" t="n">
        <f aca="false">S51/U51</f>
        <v>11.8009203646244</v>
      </c>
      <c r="AF51" s="74" t="n">
        <f aca="false">EXP((((AE51-AE77)/AE78+2)/4-1.9)^3)</f>
        <v>0.00199208989312457</v>
      </c>
      <c r="AG51" s="74" t="n">
        <f aca="false">V51/U51</f>
        <v>0.705478502452066</v>
      </c>
      <c r="AH51" s="74" t="n">
        <f aca="false">EXP((((AG51-AG77)/AG78+2)/4-1.9)^3)</f>
        <v>0.0508021110742919</v>
      </c>
      <c r="AI51" s="74" t="n">
        <f aca="false">W51/U51</f>
        <v>0.340987502917022</v>
      </c>
      <c r="AJ51" s="74" t="n">
        <f aca="false">EXP((((AI51-AI77)/AI78+2)/4-1.9)^3)</f>
        <v>0.362607640367638</v>
      </c>
      <c r="AK51" s="74" t="n">
        <f aca="false">Z51/U51</f>
        <v>1.01070383042354</v>
      </c>
      <c r="AL51" s="74" t="n">
        <f aca="false">EXP((((AK51-AK77)/AK78+2)/4-1.9)^3)</f>
        <v>0.318518091943233</v>
      </c>
      <c r="AM51" s="74" t="n">
        <f aca="false">0.01*AD51+0.15*AF51+0.24*AH51+0.25*AJ51+0.35*AL51</f>
        <v>0.218982373336645</v>
      </c>
      <c r="AO51" s="66" t="n">
        <f aca="false">0.01*AD51/$AM$77</f>
        <v>0.00142818354839567</v>
      </c>
      <c r="AP51" s="65" t="n">
        <f aca="false">AO51*$J$77</f>
        <v>17396.5495591845</v>
      </c>
      <c r="AQ51" s="66" t="n">
        <f aca="false">0.15*AF51/$AM$77</f>
        <v>9.79300179385012E-005</v>
      </c>
      <c r="AR51" s="65" t="n">
        <f aca="false">AQ51*$J$77</f>
        <v>1192.87497206695</v>
      </c>
      <c r="AS51" s="66" t="n">
        <f aca="false">0.24*AH51/$AM$77</f>
        <v>0.00399584509995447</v>
      </c>
      <c r="AT51" s="65" t="n">
        <f aca="false">AS51*$J$77</f>
        <v>48672.9576112746</v>
      </c>
      <c r="AU51" s="66" t="n">
        <f aca="false">0.25*AJ51/$AM$77</f>
        <v>0.0297093125234952</v>
      </c>
      <c r="AV51" s="65" t="n">
        <f aca="false">AU51*$J$77</f>
        <v>361885.927242943</v>
      </c>
      <c r="AW51" s="66" t="n">
        <f aca="false">0.35*AL51/$AM$77</f>
        <v>0.0365357302997491</v>
      </c>
      <c r="AX51" s="65" t="n">
        <f aca="false">AW51*$J$77</f>
        <v>445037.784922372</v>
      </c>
    </row>
    <row r="52" customFormat="false" ht="15" hidden="false" customHeight="false" outlineLevel="0" collapsed="false">
      <c r="A52" s="72" t="s">
        <v>46</v>
      </c>
      <c r="B52" s="62"/>
      <c r="C52" s="62"/>
      <c r="D52" s="62"/>
      <c r="E52" s="62"/>
      <c r="F52" s="62"/>
      <c r="G52" s="62"/>
      <c r="H52" s="62"/>
      <c r="I52" s="66" t="n">
        <f aca="false">AO52+AQ52+AS52+AU52+AW52</f>
        <v>0.0529896079185312</v>
      </c>
      <c r="J52" s="65" t="n">
        <f aca="false">ROUND(AP52+AR52+AT52+AV52+AX52,0)</f>
        <v>645461</v>
      </c>
      <c r="K52" s="66" t="n">
        <f aca="false">I52-Tabla_Ministerio!J51</f>
        <v>-2.56739074444567E-016</v>
      </c>
      <c r="L52" s="65" t="n">
        <f aca="false">J52-Tabla_Ministerio!K51</f>
        <v>0</v>
      </c>
      <c r="M52" s="66" t="n">
        <f aca="false">P87/P$112</f>
        <v>0.0694864689745602</v>
      </c>
      <c r="N52" s="65" t="n">
        <f aca="false">ROUND(N$77*M52,0)</f>
        <v>16081737</v>
      </c>
      <c r="O52" s="65" t="n">
        <f aca="false">N52-Tabla_Ministerio!L51</f>
        <v>1</v>
      </c>
      <c r="P52" s="67" t="n">
        <f aca="false">N52+J52</f>
        <v>16727198</v>
      </c>
      <c r="Q52" s="65" t="n">
        <f aca="false">P52-Tabla_Ministerio!M51</f>
        <v>1</v>
      </c>
      <c r="S52" s="67" t="n">
        <f aca="false">B52+Tabla_Ministerio!B51</f>
        <v>25023</v>
      </c>
      <c r="T52" s="67" t="n">
        <f aca="false">C52+Tabla_Ministerio!C51</f>
        <v>97</v>
      </c>
      <c r="U52" s="67" t="n">
        <f aca="false">D52+Tabla_Ministerio!D51</f>
        <v>1474.37764661018</v>
      </c>
      <c r="V52" s="67" t="n">
        <f aca="false">E52+Tabla_Ministerio!E51</f>
        <v>1208.6156653999</v>
      </c>
      <c r="W52" s="67" t="n">
        <f aca="false">F52+Tabla_Ministerio!F51</f>
        <v>418</v>
      </c>
      <c r="X52" s="67" t="n">
        <f aca="false">G52+Tabla_Ministerio!G51</f>
        <v>1122</v>
      </c>
      <c r="Y52" s="67" t="n">
        <f aca="false">H52+Tabla_Ministerio!H51</f>
        <v>83</v>
      </c>
      <c r="Z52" s="67" t="n">
        <f aca="false">X52+0.33*Y52</f>
        <v>1149.39</v>
      </c>
      <c r="AC52" s="73" t="n">
        <f aca="false">IF(T52&gt;0,S52/T52,0)</f>
        <v>257.969072164948</v>
      </c>
      <c r="AD52" s="74" t="n">
        <f aca="false">EXP((((AC52-AC77)/AC78+2)/4-1.9)^3)</f>
        <v>0.200841463146132</v>
      </c>
      <c r="AE52" s="75" t="n">
        <f aca="false">S52/U52</f>
        <v>16.9719067957465</v>
      </c>
      <c r="AF52" s="74" t="n">
        <f aca="false">EXP((((AE52-AE77)/AE78+2)/4-1.9)^3)</f>
        <v>0.0227998381978288</v>
      </c>
      <c r="AG52" s="74" t="n">
        <f aca="false">V52/U52</f>
        <v>0.8197463303779</v>
      </c>
      <c r="AH52" s="74" t="n">
        <f aca="false">EXP((((AG52-AG77)/AG78+2)/4-1.9)^3)</f>
        <v>0.201533500040934</v>
      </c>
      <c r="AI52" s="74" t="n">
        <f aca="false">W52/U52</f>
        <v>0.283509452928187</v>
      </c>
      <c r="AJ52" s="74" t="n">
        <f aca="false">EXP((((AI52-AI77)/AI78+2)/4-1.9)^3)</f>
        <v>0.229815829352023</v>
      </c>
      <c r="AK52" s="74" t="n">
        <f aca="false">Z52/U52</f>
        <v>0.779576387801744</v>
      </c>
      <c r="AL52" s="74" t="n">
        <f aca="false">EXP((((AK52-AK77)/AK78+2)/4-1.9)^3)</f>
        <v>0.14410456412043</v>
      </c>
      <c r="AM52" s="74" t="n">
        <f aca="false">0.01*AD52+0.15*AF52+0.24*AH52+0.25*AJ52+0.35*AL52</f>
        <v>0.161686985151116</v>
      </c>
      <c r="AO52" s="66" t="n">
        <f aca="false">0.01*AD52/$AM$77</f>
        <v>0.000658216885913913</v>
      </c>
      <c r="AP52" s="65" t="n">
        <f aca="false">AO52*$J$77</f>
        <v>8017.6687998937</v>
      </c>
      <c r="AQ52" s="66" t="n">
        <f aca="false">0.15*AF52/$AM$77</f>
        <v>0.00112082721337751</v>
      </c>
      <c r="AR52" s="65" t="n">
        <f aca="false">AQ52*$J$77</f>
        <v>13652.6752368124</v>
      </c>
      <c r="AS52" s="66" t="n">
        <f aca="false">0.24*AH52/$AM$77</f>
        <v>0.0158516374927331</v>
      </c>
      <c r="AT52" s="65" t="n">
        <f aca="false">AS52*$J$77</f>
        <v>193087.084322133</v>
      </c>
      <c r="AU52" s="66" t="n">
        <f aca="false">0.25*AJ52/$AM$77</f>
        <v>0.0188293613729239</v>
      </c>
      <c r="AV52" s="65" t="n">
        <f aca="false">AU52*$J$77</f>
        <v>229358.417312558</v>
      </c>
      <c r="AW52" s="66" t="n">
        <f aca="false">0.35*AL52/$AM$77</f>
        <v>0.0165295649535828</v>
      </c>
      <c r="AX52" s="65" t="n">
        <f aca="false">AW52*$J$77</f>
        <v>201344.845506577</v>
      </c>
    </row>
    <row r="53" customFormat="false" ht="15" hidden="false" customHeight="false" outlineLevel="0" collapsed="false">
      <c r="A53" s="72" t="s">
        <v>47</v>
      </c>
      <c r="B53" s="62"/>
      <c r="C53" s="62"/>
      <c r="D53" s="62"/>
      <c r="E53" s="62"/>
      <c r="F53" s="62"/>
      <c r="G53" s="62"/>
      <c r="H53" s="62"/>
      <c r="I53" s="66" t="n">
        <f aca="false">AO53+AQ53+AS53+AU53+AW53</f>
        <v>0.0883722007042019</v>
      </c>
      <c r="J53" s="65" t="n">
        <f aca="false">ROUND(AP53+AR53+AT53+AV53+AX53,0)</f>
        <v>1076452</v>
      </c>
      <c r="K53" s="66" t="n">
        <f aca="false">I53-Tabla_Ministerio!J52</f>
        <v>0</v>
      </c>
      <c r="L53" s="65" t="n">
        <f aca="false">J53-Tabla_Ministerio!K52</f>
        <v>0</v>
      </c>
      <c r="M53" s="66" t="n">
        <f aca="false">P88/P$112</f>
        <v>0.06337395500895</v>
      </c>
      <c r="N53" s="65" t="n">
        <f aca="false">ROUND(N$77*M53,0)</f>
        <v>14667075</v>
      </c>
      <c r="O53" s="65" t="n">
        <f aca="false">N53-Tabla_Ministerio!L52</f>
        <v>-2</v>
      </c>
      <c r="P53" s="67" t="n">
        <f aca="false">N53+J53</f>
        <v>15743527</v>
      </c>
      <c r="Q53" s="65" t="n">
        <f aca="false">P53-Tabla_Ministerio!M52</f>
        <v>-2</v>
      </c>
      <c r="S53" s="67" t="n">
        <f aca="false">B53+Tabla_Ministerio!B52</f>
        <v>15411</v>
      </c>
      <c r="T53" s="67" t="n">
        <f aca="false">C53+Tabla_Ministerio!C52</f>
        <v>59</v>
      </c>
      <c r="U53" s="67" t="n">
        <f aca="false">D53+Tabla_Ministerio!D52</f>
        <v>658.482848130661</v>
      </c>
      <c r="V53" s="67" t="n">
        <f aca="false">E53+Tabla_Ministerio!E52</f>
        <v>564.917890039107</v>
      </c>
      <c r="W53" s="67" t="n">
        <f aca="false">F53+Tabla_Ministerio!F52</f>
        <v>206</v>
      </c>
      <c r="X53" s="67" t="n">
        <f aca="false">G53+Tabla_Ministerio!G52</f>
        <v>621</v>
      </c>
      <c r="Y53" s="67" t="n">
        <f aca="false">H53+Tabla_Ministerio!H52</f>
        <v>63</v>
      </c>
      <c r="Z53" s="67" t="n">
        <f aca="false">X53+0.33*Y53</f>
        <v>641.79</v>
      </c>
      <c r="AC53" s="73" t="n">
        <f aca="false">IF(T53&gt;0,S53/T53,0)</f>
        <v>261.203389830508</v>
      </c>
      <c r="AD53" s="74" t="n">
        <f aca="false">EXP((((AC53-AC77)/AC78+2)/4-1.9)^3)</f>
        <v>0.208791137505458</v>
      </c>
      <c r="AE53" s="75" t="n">
        <f aca="false">S53/U53</f>
        <v>23.403798661954</v>
      </c>
      <c r="AF53" s="74" t="n">
        <f aca="false">EXP((((AE53-AE77)/AE78+2)/4-1.9)^3)</f>
        <v>0.171325143358564</v>
      </c>
      <c r="AG53" s="74" t="n">
        <f aca="false">V53/U53</f>
        <v>0.857908283629298</v>
      </c>
      <c r="AH53" s="74" t="n">
        <f aca="false">EXP((((AG53-AG77)/AG78+2)/4-1.9)^3)</f>
        <v>0.283517153250649</v>
      </c>
      <c r="AI53" s="74" t="n">
        <f aca="false">W53/U53</f>
        <v>0.312840342895498</v>
      </c>
      <c r="AJ53" s="74" t="n">
        <f aca="false">EXP((((AI53-AI77)/AI78+2)/4-1.9)^3)</f>
        <v>0.294140348093307</v>
      </c>
      <c r="AK53" s="74" t="n">
        <f aca="false">Z53/U53</f>
        <v>0.9746495323636</v>
      </c>
      <c r="AL53" s="74" t="n">
        <f aca="false">EXP((((AK53-AK77)/AK78+2)/4-1.9)^3)</f>
        <v>0.286525333211486</v>
      </c>
      <c r="AM53" s="74" t="n">
        <f aca="false">0.01*AD53+0.15*AF53+0.24*AH53+0.25*AJ53+0.35*AL53</f>
        <v>0.269649753306342</v>
      </c>
      <c r="AO53" s="66" t="n">
        <f aca="false">0.01*AD53/$AM$77</f>
        <v>0.000684270320393318</v>
      </c>
      <c r="AP53" s="65" t="n">
        <f aca="false">AO53*$J$77</f>
        <v>8335.02287151641</v>
      </c>
      <c r="AQ53" s="66" t="n">
        <f aca="false">0.15*AF53/$AM$77</f>
        <v>0.00842224762061544</v>
      </c>
      <c r="AR53" s="65" t="n">
        <f aca="false">AQ53*$J$77</f>
        <v>102590.488663974</v>
      </c>
      <c r="AS53" s="66" t="n">
        <f aca="false">0.24*AH53/$AM$77</f>
        <v>0.022300069891051</v>
      </c>
      <c r="AT53" s="65" t="n">
        <f aca="false">AS53*$J$77</f>
        <v>271634.742935344</v>
      </c>
      <c r="AU53" s="66" t="n">
        <f aca="false">0.25*AJ53/$AM$77</f>
        <v>0.0240996232688693</v>
      </c>
      <c r="AV53" s="65" t="n">
        <f aca="false">AU53*$J$77</f>
        <v>293554.908278784</v>
      </c>
      <c r="AW53" s="66" t="n">
        <f aca="false">0.35*AL53/$AM$77</f>
        <v>0.0328659896032729</v>
      </c>
      <c r="AX53" s="65" t="n">
        <f aca="false">AW53*$J$77</f>
        <v>400337.06983059</v>
      </c>
    </row>
    <row r="54" customFormat="false" ht="15" hidden="false" customHeight="false" outlineLevel="0" collapsed="false">
      <c r="A54" s="72" t="s">
        <v>48</v>
      </c>
      <c r="B54" s="62"/>
      <c r="C54" s="62"/>
      <c r="D54" s="62"/>
      <c r="E54" s="62"/>
      <c r="F54" s="62"/>
      <c r="G54" s="62"/>
      <c r="H54" s="62"/>
      <c r="I54" s="66" t="n">
        <f aca="false">AO54+AQ54+AS54+AU54+AW54</f>
        <v>0.0375872432338739</v>
      </c>
      <c r="J54" s="65" t="n">
        <f aca="false">ROUND(AP54+AR54+AT54+AV54+AX54,0)</f>
        <v>457846</v>
      </c>
      <c r="K54" s="66" t="n">
        <f aca="false">I54-Tabla_Ministerio!J53</f>
        <v>0</v>
      </c>
      <c r="L54" s="65" t="n">
        <f aca="false">J54-Tabla_Ministerio!K53</f>
        <v>0</v>
      </c>
      <c r="M54" s="66" t="n">
        <f aca="false">P89/P$112</f>
        <v>0.0543041864384429</v>
      </c>
      <c r="N54" s="65" t="n">
        <f aca="false">ROUND(N$77*M54,0)</f>
        <v>12567996</v>
      </c>
      <c r="O54" s="65" t="n">
        <f aca="false">N54-Tabla_Ministerio!L53</f>
        <v>0</v>
      </c>
      <c r="P54" s="67" t="n">
        <f aca="false">N54+J54</f>
        <v>13025842</v>
      </c>
      <c r="Q54" s="65" t="n">
        <f aca="false">P54-Tabla_Ministerio!M53</f>
        <v>0</v>
      </c>
      <c r="S54" s="67" t="n">
        <f aca="false">B54+Tabla_Ministerio!B53</f>
        <v>18275</v>
      </c>
      <c r="T54" s="67" t="n">
        <f aca="false">C54+Tabla_Ministerio!C53</f>
        <v>110</v>
      </c>
      <c r="U54" s="67" t="n">
        <f aca="false">D54+Tabla_Ministerio!D53</f>
        <v>748.605566680802</v>
      </c>
      <c r="V54" s="67" t="n">
        <f aca="false">E54+Tabla_Ministerio!E53</f>
        <v>524.796362135348</v>
      </c>
      <c r="W54" s="67" t="n">
        <f aca="false">F54+Tabla_Ministerio!F53</f>
        <v>169</v>
      </c>
      <c r="X54" s="67" t="n">
        <f aca="false">G54+Tabla_Ministerio!G53</f>
        <v>533</v>
      </c>
      <c r="Y54" s="67" t="n">
        <f aca="false">H54+Tabla_Ministerio!H53</f>
        <v>5</v>
      </c>
      <c r="Z54" s="67" t="n">
        <f aca="false">X54+0.33*Y54</f>
        <v>534.65</v>
      </c>
      <c r="AC54" s="73" t="n">
        <f aca="false">IF(T54&gt;0,S54/T54,0)</f>
        <v>166.136363636364</v>
      </c>
      <c r="AD54" s="74" t="n">
        <f aca="false">EXP((((AC54-AC77)/AC78+2)/4-1.9)^3)</f>
        <v>0.0501594552319384</v>
      </c>
      <c r="AE54" s="75" t="n">
        <f aca="false">S54/U54</f>
        <v>24.4120546431794</v>
      </c>
      <c r="AF54" s="74" t="n">
        <f aca="false">EXP((((AE54-AE77)/AE78+2)/4-1.9)^3)</f>
        <v>0.215478716586324</v>
      </c>
      <c r="AG54" s="74" t="n">
        <f aca="false">V54/U54</f>
        <v>0.701031872448146</v>
      </c>
      <c r="AH54" s="74" t="n">
        <f aca="false">EXP((((AG54-AG77)/AG78+2)/4-1.9)^3)</f>
        <v>0.0475814942902107</v>
      </c>
      <c r="AI54" s="74" t="n">
        <f aca="false">W54/U54</f>
        <v>0.225753063458129</v>
      </c>
      <c r="AJ54" s="74" t="n">
        <f aca="false">EXP((((AI54-AI77)/AI78+2)/4-1.9)^3)</f>
        <v>0.128842600458978</v>
      </c>
      <c r="AK54" s="74" t="n">
        <f aca="false">Z54/U54</f>
        <v>0.714194528863248</v>
      </c>
      <c r="AL54" s="74" t="n">
        <f aca="false">EXP((((AK54-AK77)/AK78+2)/4-1.9)^3)</f>
        <v>0.109246282096159</v>
      </c>
      <c r="AM54" s="74" t="n">
        <f aca="false">0.01*AD54+0.15*AF54+0.24*AH54+0.25*AJ54+0.35*AL54</f>
        <v>0.114689809518319</v>
      </c>
      <c r="AO54" s="66" t="n">
        <f aca="false">0.01*AD54/$AM$77</f>
        <v>0.000164387372531152</v>
      </c>
      <c r="AP54" s="65" t="n">
        <f aca="false">AO54*$J$77</f>
        <v>2002.38483096573</v>
      </c>
      <c r="AQ54" s="66" t="n">
        <f aca="false">0.15*AF54/$AM$77</f>
        <v>0.0105928124295465</v>
      </c>
      <c r="AR54" s="65" t="n">
        <f aca="false">AQ54*$J$77</f>
        <v>129029.904180564</v>
      </c>
      <c r="AS54" s="66" t="n">
        <f aca="false">0.24*AH54/$AM$77</f>
        <v>0.00374252716644019</v>
      </c>
      <c r="AT54" s="65" t="n">
        <f aca="false">AS54*$J$77</f>
        <v>45587.319221474</v>
      </c>
      <c r="AU54" s="66" t="n">
        <f aca="false">0.25*AJ54/$AM$77</f>
        <v>0.0105563828701863</v>
      </c>
      <c r="AV54" s="65" t="n">
        <f aca="false">AU54*$J$77</f>
        <v>128586.15965239</v>
      </c>
      <c r="AW54" s="66" t="n">
        <f aca="false">0.35*AL54/$AM$77</f>
        <v>0.0125311333951697</v>
      </c>
      <c r="AX54" s="65" t="n">
        <f aca="false">AW54*$J$77</f>
        <v>152640.382524155</v>
      </c>
    </row>
    <row r="55" customFormat="false" ht="15" hidden="false" customHeight="false" outlineLevel="0" collapsed="false">
      <c r="A55" s="72" t="s">
        <v>49</v>
      </c>
      <c r="B55" s="62"/>
      <c r="C55" s="62"/>
      <c r="D55" s="62"/>
      <c r="E55" s="62"/>
      <c r="F55" s="62"/>
      <c r="G55" s="62"/>
      <c r="H55" s="62"/>
      <c r="I55" s="66" t="n">
        <f aca="false">AO55+AQ55+AS55+AU55+AW55</f>
        <v>0.0209205740870666</v>
      </c>
      <c r="J55" s="65" t="n">
        <f aca="false">ROUND(AP55+AR55+AT55+AV55+AX55,0)</f>
        <v>254831</v>
      </c>
      <c r="K55" s="66" t="n">
        <f aca="false">I55-Tabla_Ministerio!J54</f>
        <v>1.52655665885959E-016</v>
      </c>
      <c r="L55" s="65" t="n">
        <f aca="false">J55-Tabla_Ministerio!K54</f>
        <v>0</v>
      </c>
      <c r="M55" s="66" t="n">
        <f aca="false">P90/P$112</f>
        <v>0.0517516553889706</v>
      </c>
      <c r="N55" s="65" t="n">
        <f aca="false">ROUND(N$77*M55,0)</f>
        <v>11977246</v>
      </c>
      <c r="O55" s="65" t="n">
        <f aca="false">N55-Tabla_Ministerio!L54</f>
        <v>0</v>
      </c>
      <c r="P55" s="67" t="n">
        <f aca="false">N55+J55</f>
        <v>12232077</v>
      </c>
      <c r="Q55" s="65" t="n">
        <f aca="false">P55-Tabla_Ministerio!M54</f>
        <v>0</v>
      </c>
      <c r="S55" s="67" t="n">
        <f aca="false">B55+Tabla_Ministerio!B54</f>
        <v>21848</v>
      </c>
      <c r="T55" s="67" t="n">
        <f aca="false">C55+Tabla_Ministerio!C54</f>
        <v>100</v>
      </c>
      <c r="U55" s="67" t="n">
        <f aca="false">D55+Tabla_Ministerio!D54</f>
        <v>1082.89178310075</v>
      </c>
      <c r="V55" s="67" t="n">
        <f aca="false">E55+Tabla_Ministerio!E54</f>
        <v>706.970850251791</v>
      </c>
      <c r="W55" s="67" t="n">
        <f aca="false">F55+Tabla_Ministerio!F54</f>
        <v>226</v>
      </c>
      <c r="X55" s="67" t="n">
        <f aca="false">G55+Tabla_Ministerio!G54</f>
        <v>618</v>
      </c>
      <c r="Y55" s="67" t="n">
        <f aca="false">H55+Tabla_Ministerio!H54</f>
        <v>40</v>
      </c>
      <c r="Z55" s="67" t="n">
        <f aca="false">X55+0.33*Y55</f>
        <v>631.2</v>
      </c>
      <c r="AC55" s="73" t="n">
        <f aca="false">IF(T55&gt;0,S55/T55,0)</f>
        <v>218.48</v>
      </c>
      <c r="AD55" s="74" t="n">
        <f aca="false">EXP((((AC55-AC77)/AC78+2)/4-1.9)^3)</f>
        <v>0.118594906654537</v>
      </c>
      <c r="AE55" s="75" t="n">
        <f aca="false">S55/U55</f>
        <v>20.175607887097</v>
      </c>
      <c r="AF55" s="74" t="n">
        <f aca="false">EXP((((AE55-AE77)/AE78+2)/4-1.9)^3)</f>
        <v>0.0706752038379508</v>
      </c>
      <c r="AG55" s="74" t="n">
        <f aca="false">V55/U55</f>
        <v>0.652854570774794</v>
      </c>
      <c r="AH55" s="74" t="n">
        <f aca="false">EXP((((AG55-AG77)/AG78+2)/4-1.9)^3)</f>
        <v>0.021984109254921</v>
      </c>
      <c r="AI55" s="74" t="n">
        <f aca="false">W55/U55</f>
        <v>0.208700447751919</v>
      </c>
      <c r="AJ55" s="74" t="n">
        <f aca="false">EXP((((AI55-AI77)/AI78+2)/4-1.9)^3)</f>
        <v>0.105909878603398</v>
      </c>
      <c r="AK55" s="74" t="n">
        <f aca="false">Z55/U55</f>
        <v>0.582883728411553</v>
      </c>
      <c r="AL55" s="74" t="n">
        <f aca="false">EXP((((AK55-AK77)/AK78+2)/4-1.9)^3)</f>
        <v>0.0579828030537029</v>
      </c>
      <c r="AM55" s="74" t="n">
        <f aca="false">0.01*AD55+0.15*AF55+0.24*AH55+0.25*AJ55+0.35*AL55</f>
        <v>0.0638348665830646</v>
      </c>
      <c r="AO55" s="66" t="n">
        <f aca="false">0.01*AD55/$AM$77</f>
        <v>0.000388670590826175</v>
      </c>
      <c r="AP55" s="65" t="n">
        <f aca="false">AO55*$J$77</f>
        <v>4734.35449042983</v>
      </c>
      <c r="AQ55" s="66" t="n">
        <f aca="false">0.15*AF55/$AM$77</f>
        <v>0.00347435324256472</v>
      </c>
      <c r="AR55" s="65" t="n">
        <f aca="false">AQ55*$J$77</f>
        <v>42320.7216175307</v>
      </c>
      <c r="AS55" s="66" t="n">
        <f aca="false">0.24*AH55/$AM$77</f>
        <v>0.00172916230025711</v>
      </c>
      <c r="AT55" s="65" t="n">
        <f aca="false">AS55*$J$77</f>
        <v>21062.7392299034</v>
      </c>
      <c r="AU55" s="66" t="n">
        <f aca="false">0.25*AJ55/$AM$77</f>
        <v>0.00867745003818353</v>
      </c>
      <c r="AV55" s="65" t="n">
        <f aca="false">AU55*$J$77</f>
        <v>105699.081750509</v>
      </c>
      <c r="AW55" s="66" t="n">
        <f aca="false">0.35*AL55/$AM$77</f>
        <v>0.00665093791523501</v>
      </c>
      <c r="AX55" s="65" t="n">
        <f aca="false">AW55*$J$77</f>
        <v>81014.3564441828</v>
      </c>
    </row>
    <row r="56" customFormat="false" ht="15" hidden="false" customHeight="false" outlineLevel="0" collapsed="false">
      <c r="A56" s="72" t="s">
        <v>50</v>
      </c>
      <c r="B56" s="62"/>
      <c r="C56" s="62"/>
      <c r="D56" s="62"/>
      <c r="E56" s="62"/>
      <c r="F56" s="62"/>
      <c r="G56" s="62"/>
      <c r="H56" s="62"/>
      <c r="I56" s="66" t="n">
        <f aca="false">AO56+AQ56+AS56+AU56+AW56</f>
        <v>0.0359114919030407</v>
      </c>
      <c r="J56" s="65" t="n">
        <f aca="false">ROUND(AP56+AR56+AT56+AV56+AX56,0)</f>
        <v>437434</v>
      </c>
      <c r="K56" s="66" t="n">
        <f aca="false">I56-Tabla_Ministerio!J55</f>
        <v>0</v>
      </c>
      <c r="L56" s="65" t="n">
        <f aca="false">J56-Tabla_Ministerio!K55</f>
        <v>0</v>
      </c>
      <c r="M56" s="66" t="n">
        <f aca="false">P91/P$112</f>
        <v>0.0411180620180081</v>
      </c>
      <c r="N56" s="65" t="n">
        <f aca="false">ROUND(N$77*M56,0)</f>
        <v>9516239</v>
      </c>
      <c r="O56" s="65" t="n">
        <f aca="false">N56-Tabla_Ministerio!L55</f>
        <v>1</v>
      </c>
      <c r="P56" s="67" t="n">
        <f aca="false">N56+J56</f>
        <v>9953673</v>
      </c>
      <c r="Q56" s="65" t="n">
        <f aca="false">P56-Tabla_Ministerio!M55</f>
        <v>1</v>
      </c>
      <c r="S56" s="67" t="n">
        <f aca="false">B56+Tabla_Ministerio!B55</f>
        <v>15313</v>
      </c>
      <c r="T56" s="67" t="n">
        <f aca="false">C56+Tabla_Ministerio!C55</f>
        <v>73</v>
      </c>
      <c r="U56" s="67" t="n">
        <f aca="false">D56+Tabla_Ministerio!D55</f>
        <v>889.528120219471</v>
      </c>
      <c r="V56" s="67" t="n">
        <f aca="false">E56+Tabla_Ministerio!E55</f>
        <v>688.759938401289</v>
      </c>
      <c r="W56" s="67" t="n">
        <f aca="false">F56+Tabla_Ministerio!F55</f>
        <v>186</v>
      </c>
      <c r="X56" s="67" t="n">
        <f aca="false">G56+Tabla_Ministerio!G55</f>
        <v>669</v>
      </c>
      <c r="Y56" s="67" t="n">
        <f aca="false">H56+Tabla_Ministerio!H55</f>
        <v>45</v>
      </c>
      <c r="Z56" s="67" t="n">
        <f aca="false">X56+0.33*Y56</f>
        <v>683.85</v>
      </c>
      <c r="AC56" s="73" t="n">
        <f aca="false">IF(T56&gt;0,S56/T56,0)</f>
        <v>209.767123287671</v>
      </c>
      <c r="AD56" s="74" t="n">
        <f aca="false">EXP((((AC56-AC77)/AC78+2)/4-1.9)^3)</f>
        <v>0.104143866018257</v>
      </c>
      <c r="AE56" s="75" t="n">
        <f aca="false">S56/U56</f>
        <v>17.2147452699099</v>
      </c>
      <c r="AF56" s="74" t="n">
        <f aca="false">EXP((((AE56-AE77)/AE78+2)/4-1.9)^3)</f>
        <v>0.0250791427645306</v>
      </c>
      <c r="AG56" s="74" t="n">
        <f aca="false">V56/U56</f>
        <v>0.774298105642071</v>
      </c>
      <c r="AH56" s="74" t="n">
        <f aca="false">EXP((((AG56-AG77)/AG78+2)/4-1.9)^3)</f>
        <v>0.124612793024542</v>
      </c>
      <c r="AI56" s="74" t="n">
        <f aca="false">W56/U56</f>
        <v>0.209099629086609</v>
      </c>
      <c r="AJ56" s="74" t="n">
        <f aca="false">EXP((((AI56-AI77)/AI78+2)/4-1.9)^3)</f>
        <v>0.106411515742995</v>
      </c>
      <c r="AK56" s="74" t="n">
        <f aca="false">Z56/U56</f>
        <v>0.768778394359557</v>
      </c>
      <c r="AL56" s="74" t="n">
        <f aca="false">EXP((((AK56-AK77)/AK78+2)/4-1.9)^3)</f>
        <v>0.137895247555759</v>
      </c>
      <c r="AM56" s="74" t="n">
        <f aca="false">0.01*AD56+0.15*AF56+0.24*AH56+0.25*AJ56+0.35*AL56</f>
        <v>0.109576595981016</v>
      </c>
      <c r="AO56" s="66" t="n">
        <f aca="false">0.01*AD56/$AM$77</f>
        <v>0.000341310255879268</v>
      </c>
      <c r="AP56" s="65" t="n">
        <f aca="false">AO56*$J$77</f>
        <v>4157.46336535773</v>
      </c>
      <c r="AQ56" s="66" t="n">
        <f aca="false">0.15*AF56/$AM$77</f>
        <v>0.00123287654301609</v>
      </c>
      <c r="AR56" s="65" t="n">
        <f aca="false">AQ56*$J$77</f>
        <v>15017.5360198124</v>
      </c>
      <c r="AS56" s="66" t="n">
        <f aca="false">0.24*AH56/$AM$77</f>
        <v>0.00980143163087431</v>
      </c>
      <c r="AT56" s="65" t="n">
        <f aca="false">AS56*$J$77</f>
        <v>119390.180141064</v>
      </c>
      <c r="AU56" s="66" t="n">
        <f aca="false">0.25*AJ56/$AM$77</f>
        <v>0.00871855037059393</v>
      </c>
      <c r="AV56" s="65" t="n">
        <f aca="false">AU56*$J$77</f>
        <v>106199.720460765</v>
      </c>
      <c r="AW56" s="66" t="n">
        <f aca="false">0.35*AL56/$AM$77</f>
        <v>0.0158173231026771</v>
      </c>
      <c r="AX56" s="65" t="n">
        <f aca="false">AW56*$J$77</f>
        <v>192669.104442815</v>
      </c>
    </row>
    <row r="57" customFormat="false" ht="15" hidden="false" customHeight="false" outlineLevel="0" collapsed="false">
      <c r="A57" s="72" t="s">
        <v>51</v>
      </c>
      <c r="B57" s="62"/>
      <c r="C57" s="62"/>
      <c r="D57" s="62"/>
      <c r="E57" s="62"/>
      <c r="F57" s="62"/>
      <c r="G57" s="62"/>
      <c r="H57" s="62"/>
      <c r="I57" s="66" t="n">
        <f aca="false">AO57+AQ57+AS57+AU57+AW57</f>
        <v>0.0118116263520308</v>
      </c>
      <c r="J57" s="65" t="n">
        <f aca="false">ROUND(AP57+AR57+AT57+AV57+AX57,0)</f>
        <v>143876</v>
      </c>
      <c r="K57" s="66" t="n">
        <f aca="false">I57-Tabla_Ministerio!J56</f>
        <v>0</v>
      </c>
      <c r="L57" s="65" t="n">
        <f aca="false">J57-Tabla_Ministerio!K56</f>
        <v>0</v>
      </c>
      <c r="M57" s="66" t="n">
        <f aca="false">P92/P$112</f>
        <v>0.0392916693190993</v>
      </c>
      <c r="N57" s="65" t="n">
        <f aca="false">ROUND(N$77*M57,0)</f>
        <v>9093544</v>
      </c>
      <c r="O57" s="65" t="n">
        <f aca="false">N57-Tabla_Ministerio!L56</f>
        <v>1</v>
      </c>
      <c r="P57" s="67" t="n">
        <f aca="false">N57+J57</f>
        <v>9237420</v>
      </c>
      <c r="Q57" s="65" t="n">
        <f aca="false">P57-Tabla_Ministerio!M56</f>
        <v>1</v>
      </c>
      <c r="S57" s="67" t="n">
        <f aca="false">B57+Tabla_Ministerio!B56</f>
        <v>10837</v>
      </c>
      <c r="T57" s="67" t="n">
        <f aca="false">C57+Tabla_Ministerio!C56</f>
        <v>51</v>
      </c>
      <c r="U57" s="67" t="n">
        <f aca="false">D57+Tabla_Ministerio!D56</f>
        <v>652.010401961088</v>
      </c>
      <c r="V57" s="67" t="n">
        <f aca="false">E57+Tabla_Ministerio!E56</f>
        <v>383.132730920712</v>
      </c>
      <c r="W57" s="67" t="n">
        <f aca="false">F57+Tabla_Ministerio!F56</f>
        <v>79</v>
      </c>
      <c r="X57" s="67" t="n">
        <f aca="false">G57+Tabla_Ministerio!G56</f>
        <v>377</v>
      </c>
      <c r="Y57" s="67" t="n">
        <f aca="false">H57+Tabla_Ministerio!H56</f>
        <v>49</v>
      </c>
      <c r="Z57" s="67" t="n">
        <f aca="false">X57+0.33*Y57</f>
        <v>393.17</v>
      </c>
      <c r="AC57" s="73" t="n">
        <f aca="false">IF(T57&gt;0,S57/T57,0)</f>
        <v>212.490196078431</v>
      </c>
      <c r="AD57" s="74" t="n">
        <f aca="false">EXP((((AC57-AC77)/AC78+2)/4-1.9)^3)</f>
        <v>0.108520084840783</v>
      </c>
      <c r="AE57" s="75" t="n">
        <f aca="false">S57/U57</f>
        <v>16.6209004755215</v>
      </c>
      <c r="AF57" s="74" t="n">
        <f aca="false">EXP((((AE57-AE77)/AE78+2)/4-1.9)^3)</f>
        <v>0.019809212138123</v>
      </c>
      <c r="AG57" s="74" t="n">
        <f aca="false">V57/U57</f>
        <v>0.587617513107678</v>
      </c>
      <c r="AH57" s="74" t="n">
        <f aca="false">EXP((((AG57-AG77)/AG78+2)/4-1.9)^3)</f>
        <v>0.00636581572640393</v>
      </c>
      <c r="AI57" s="74" t="n">
        <f aca="false">W57/U57</f>
        <v>0.12116371113465</v>
      </c>
      <c r="AJ57" s="74" t="n">
        <f aca="false">EXP((((AI57-AI77)/AI78+2)/4-1.9)^3)</f>
        <v>0.0317478115812158</v>
      </c>
      <c r="AK57" s="74" t="n">
        <f aca="false">Z57/U57</f>
        <v>0.603011851984939</v>
      </c>
      <c r="AL57" s="74" t="n">
        <f aca="false">EXP((((AK57-AK77)/AK78+2)/4-1.9)^3)</f>
        <v>0.0643412524124753</v>
      </c>
      <c r="AM57" s="74" t="n">
        <f aca="false">0.01*AD57+0.15*AF57+0.24*AH57+0.25*AJ57+0.35*AL57</f>
        <v>0.0360407696831335</v>
      </c>
      <c r="AO57" s="66" t="n">
        <f aca="false">0.01*AD57/$AM$77</f>
        <v>0.000355652419495877</v>
      </c>
      <c r="AP57" s="65" t="n">
        <f aca="false">AO57*$J$77</f>
        <v>4332.16371141797</v>
      </c>
      <c r="AQ57" s="66" t="n">
        <f aca="false">0.15*AF57/$AM$77</f>
        <v>0.000973809719495753</v>
      </c>
      <c r="AR57" s="65" t="n">
        <f aca="false">AQ57*$J$77</f>
        <v>11861.8710217281</v>
      </c>
      <c r="AS57" s="66" t="n">
        <f aca="false">0.24*AH57/$AM$77</f>
        <v>0.000500703869183034</v>
      </c>
      <c r="AT57" s="65" t="n">
        <f aca="false">AS57*$J$77</f>
        <v>6099.01975450067</v>
      </c>
      <c r="AU57" s="66" t="n">
        <f aca="false">0.25*AJ57/$AM$77</f>
        <v>0.00260117424786497</v>
      </c>
      <c r="AV57" s="65" t="n">
        <f aca="false">AU57*$J$77</f>
        <v>31684.6225864244</v>
      </c>
      <c r="AW57" s="66" t="n">
        <f aca="false">0.35*AL57/$AM$77</f>
        <v>0.00738028609599117</v>
      </c>
      <c r="AX57" s="65" t="n">
        <f aca="false">AW57*$J$77</f>
        <v>89898.4678643701</v>
      </c>
    </row>
    <row r="58" customFormat="false" ht="15" hidden="false" customHeight="false" outlineLevel="0" collapsed="false">
      <c r="A58" s="72" t="s">
        <v>52</v>
      </c>
      <c r="B58" s="62"/>
      <c r="C58" s="62"/>
      <c r="D58" s="62"/>
      <c r="E58" s="62"/>
      <c r="F58" s="62"/>
      <c r="G58" s="62"/>
      <c r="H58" s="62"/>
      <c r="I58" s="66" t="n">
        <f aca="false">AO58+AQ58+AS58+AU58+AW58</f>
        <v>0.0134507398122111</v>
      </c>
      <c r="J58" s="65" t="n">
        <f aca="false">ROUND(AP58+AR58+AT58+AV58+AX58,0)</f>
        <v>163842</v>
      </c>
      <c r="K58" s="66" t="n">
        <f aca="false">I58-Tabla_Ministerio!J57</f>
        <v>0</v>
      </c>
      <c r="L58" s="65" t="n">
        <f aca="false">J58-Tabla_Ministerio!K57</f>
        <v>0</v>
      </c>
      <c r="M58" s="66" t="n">
        <f aca="false">P93/P$112</f>
        <v>0.0183889005530141</v>
      </c>
      <c r="N58" s="65" t="n">
        <f aca="false">ROUND(N$77*M58,0)</f>
        <v>4255871</v>
      </c>
      <c r="O58" s="65" t="n">
        <f aca="false">N58-Tabla_Ministerio!L57</f>
        <v>-1</v>
      </c>
      <c r="P58" s="67" t="n">
        <f aca="false">N58+J58</f>
        <v>4419713</v>
      </c>
      <c r="Q58" s="65" t="n">
        <f aca="false">P58-Tabla_Ministerio!M57</f>
        <v>-1</v>
      </c>
      <c r="S58" s="67" t="n">
        <f aca="false">B58+Tabla_Ministerio!B57</f>
        <v>15481</v>
      </c>
      <c r="T58" s="67" t="n">
        <f aca="false">C58+Tabla_Ministerio!C57</f>
        <v>62</v>
      </c>
      <c r="U58" s="67" t="n">
        <f aca="false">D58+Tabla_Ministerio!D57</f>
        <v>893.040662911584</v>
      </c>
      <c r="V58" s="67" t="n">
        <f aca="false">E58+Tabla_Ministerio!E57</f>
        <v>630.77383060246</v>
      </c>
      <c r="W58" s="67" t="n">
        <f aca="false">F58+Tabla_Ministerio!F57</f>
        <v>131</v>
      </c>
      <c r="X58" s="67" t="n">
        <f aca="false">G58+Tabla_Ministerio!G57</f>
        <v>411</v>
      </c>
      <c r="Y58" s="67" t="n">
        <f aca="false">H58+Tabla_Ministerio!H57</f>
        <v>46</v>
      </c>
      <c r="Z58" s="67" t="n">
        <f aca="false">X58+0.33*Y58</f>
        <v>426.18</v>
      </c>
      <c r="AC58" s="73" t="n">
        <f aca="false">IF(T58&gt;0,S58/T58,0)</f>
        <v>249.693548387097</v>
      </c>
      <c r="AD58" s="74" t="n">
        <f aca="false">EXP((((AC58-AC77)/AC78+2)/4-1.9)^3)</f>
        <v>0.181323763318164</v>
      </c>
      <c r="AE58" s="75" t="n">
        <f aca="false">S58/U58</f>
        <v>17.3351568891916</v>
      </c>
      <c r="AF58" s="74" t="n">
        <f aca="false">EXP((((AE58-AE77)/AE78+2)/4-1.9)^3)</f>
        <v>0.0262767141077299</v>
      </c>
      <c r="AG58" s="74" t="n">
        <f aca="false">V58/U58</f>
        <v>0.706321511213101</v>
      </c>
      <c r="AH58" s="74" t="n">
        <f aca="false">EXP((((AG58-AG77)/AG78+2)/4-1.9)^3)</f>
        <v>0.0514313363930948</v>
      </c>
      <c r="AI58" s="74" t="n">
        <f aca="false">W58/U58</f>
        <v>0.146689849007435</v>
      </c>
      <c r="AJ58" s="74" t="n">
        <f aca="false">EXP((((AI58-AI77)/AI78+2)/4-1.9)^3)</f>
        <v>0.0467589902579053</v>
      </c>
      <c r="AK58" s="74" t="n">
        <f aca="false">Z58/U58</f>
        <v>0.477223510305257</v>
      </c>
      <c r="AL58" s="74" t="n">
        <f aca="false">EXP((((AK58-AK77)/AK78+2)/4-1.9)^3)</f>
        <v>0.0321547919418067</v>
      </c>
      <c r="AM58" s="74" t="n">
        <f aca="false">0.01*AD58+0.15*AF58+0.24*AH58+0.25*AJ58+0.35*AL58</f>
        <v>0.0410421902277926</v>
      </c>
      <c r="AO58" s="66" t="n">
        <f aca="false">0.01*AD58/$AM$77</f>
        <v>0.00059425161002056</v>
      </c>
      <c r="AP58" s="65" t="n">
        <f aca="false">AO58*$J$77</f>
        <v>7238.51468248656</v>
      </c>
      <c r="AQ58" s="66" t="n">
        <f aca="false">0.15*AF58/$AM$77</f>
        <v>0.00129174847621896</v>
      </c>
      <c r="AR58" s="65" t="n">
        <f aca="false">AQ58*$J$77</f>
        <v>15734.6486799878</v>
      </c>
      <c r="AS58" s="66" t="n">
        <f aca="false">0.24*AH58/$AM$77</f>
        <v>0.00404533687999544</v>
      </c>
      <c r="AT58" s="65" t="n">
        <f aca="false">AS58*$J$77</f>
        <v>49275.8116388414</v>
      </c>
      <c r="AU58" s="66" t="n">
        <f aca="false">0.25*AJ58/$AM$77</f>
        <v>0.00383107607287791</v>
      </c>
      <c r="AV58" s="65" t="n">
        <f aca="false">AU58*$J$77</f>
        <v>46665.92388751</v>
      </c>
      <c r="AW58" s="66" t="n">
        <f aca="false">0.35*AL58/$AM$77</f>
        <v>0.00368832677309825</v>
      </c>
      <c r="AX58" s="65" t="n">
        <f aca="false">AW58*$J$77</f>
        <v>44927.1100838183</v>
      </c>
    </row>
    <row r="59" customFormat="false" ht="15" hidden="false" customHeight="false" outlineLevel="0" collapsed="false">
      <c r="A59" s="72" t="s">
        <v>53</v>
      </c>
      <c r="B59" s="62"/>
      <c r="C59" s="62"/>
      <c r="D59" s="62"/>
      <c r="E59" s="62"/>
      <c r="F59" s="62"/>
      <c r="G59" s="62"/>
      <c r="H59" s="62"/>
      <c r="I59" s="66" t="n">
        <f aca="false">AO59+AQ59+AS59+AU59+AW59</f>
        <v>0.0201479908222657</v>
      </c>
      <c r="J59" s="65" t="n">
        <f aca="false">ROUND(AP59+AR59+AT59+AV59+AX59,0)</f>
        <v>245421</v>
      </c>
      <c r="K59" s="66" t="n">
        <f aca="false">I59-Tabla_Ministerio!J58</f>
        <v>-7.28583859910259E-017</v>
      </c>
      <c r="L59" s="65" t="n">
        <f aca="false">J59-Tabla_Ministerio!K58</f>
        <v>0</v>
      </c>
      <c r="M59" s="66" t="n">
        <f aca="false">P94/P$112</f>
        <v>0.0177185445909128</v>
      </c>
      <c r="N59" s="65" t="n">
        <f aca="false">ROUND(N$77*M59,0)</f>
        <v>4100726</v>
      </c>
      <c r="O59" s="65" t="n">
        <f aca="false">N59-Tabla_Ministerio!L58</f>
        <v>0</v>
      </c>
      <c r="P59" s="67" t="n">
        <f aca="false">N59+J59</f>
        <v>4346147</v>
      </c>
      <c r="Q59" s="65" t="n">
        <f aca="false">P59-Tabla_Ministerio!M58</f>
        <v>0</v>
      </c>
      <c r="S59" s="67" t="n">
        <f aca="false">B59+Tabla_Ministerio!B58</f>
        <v>8050</v>
      </c>
      <c r="T59" s="67" t="n">
        <f aca="false">C59+Tabla_Ministerio!C58</f>
        <v>69</v>
      </c>
      <c r="U59" s="67" t="n">
        <f aca="false">D59+Tabla_Ministerio!D58</f>
        <v>420.67230767277</v>
      </c>
      <c r="V59" s="67" t="n">
        <f aca="false">E59+Tabla_Ministerio!E58</f>
        <v>281.567194036406</v>
      </c>
      <c r="W59" s="67" t="n">
        <f aca="false">F59+Tabla_Ministerio!F58</f>
        <v>47</v>
      </c>
      <c r="X59" s="67" t="n">
        <f aca="false">G59+Tabla_Ministerio!G58</f>
        <v>301</v>
      </c>
      <c r="Y59" s="67" t="n">
        <f aca="false">H59+Tabla_Ministerio!H58</f>
        <v>11</v>
      </c>
      <c r="Z59" s="67" t="n">
        <f aca="false">X59+0.33*Y59</f>
        <v>304.63</v>
      </c>
      <c r="AC59" s="73" t="n">
        <f aca="false">IF(T59&gt;0,S59/T59,0)</f>
        <v>116.666666666667</v>
      </c>
      <c r="AD59" s="74" t="n">
        <f aca="false">EXP((((AC59-AC77)/AC78+2)/4-1.9)^3)</f>
        <v>0.0184276093247087</v>
      </c>
      <c r="AE59" s="75" t="n">
        <f aca="false">S59/U59</f>
        <v>19.1360349924956</v>
      </c>
      <c r="AF59" s="74" t="n">
        <f aca="false">EXP((((AE59-AE77)/AE78+2)/4-1.9)^3)</f>
        <v>0.0504056813847155</v>
      </c>
      <c r="AG59" s="74" t="n">
        <f aca="false">V59/U59</f>
        <v>0.669326668052107</v>
      </c>
      <c r="AH59" s="74" t="n">
        <f aca="false">EXP((((AG59-AG77)/AG78+2)/4-1.9)^3)</f>
        <v>0.0290041670469627</v>
      </c>
      <c r="AI59" s="74" t="n">
        <f aca="false">W59/U59</f>
        <v>0.111725918589726</v>
      </c>
      <c r="AJ59" s="74" t="n">
        <f aca="false">EXP((((AI59-AI77)/AI78+2)/4-1.9)^3)</f>
        <v>0.0272977005438956</v>
      </c>
      <c r="AK59" s="74" t="n">
        <f aca="false">Z59/U59</f>
        <v>0.724150352765706</v>
      </c>
      <c r="AL59" s="74" t="n">
        <f aca="false">EXP((((AK59-AK77)/AK78+2)/4-1.9)^3)</f>
        <v>0.114134093528608</v>
      </c>
      <c r="AM59" s="74" t="n">
        <f aca="false">0.01*AD59+0.15*AF59+0.24*AH59+0.25*AJ59+0.35*AL59</f>
        <v>0.061477486263212</v>
      </c>
      <c r="AO59" s="66" t="n">
        <f aca="false">0.01*AD59/$AM$77</f>
        <v>6.03927268530338E-005</v>
      </c>
      <c r="AP59" s="65" t="n">
        <f aca="false">AO59*$J$77</f>
        <v>735.637283382304</v>
      </c>
      <c r="AQ59" s="66" t="n">
        <f aca="false">0.15*AF59/$AM$77</f>
        <v>0.00247791492705439</v>
      </c>
      <c r="AR59" s="65" t="n">
        <f aca="false">AQ59*$J$77</f>
        <v>30183.2141116374</v>
      </c>
      <c r="AS59" s="66" t="n">
        <f aca="false">0.24*AH59/$AM$77</f>
        <v>0.00228132564419188</v>
      </c>
      <c r="AT59" s="65" t="n">
        <f aca="false">AS59*$J$77</f>
        <v>27788.5812887317</v>
      </c>
      <c r="AU59" s="66" t="n">
        <f aca="false">0.25*AJ59/$AM$77</f>
        <v>0.00223656599129884</v>
      </c>
      <c r="AV59" s="65" t="n">
        <f aca="false">AU59*$J$77</f>
        <v>27243.3687908841</v>
      </c>
      <c r="AW59" s="66" t="n">
        <f aca="false">0.35*AL59/$AM$77</f>
        <v>0.0130917915328676</v>
      </c>
      <c r="AX59" s="65" t="n">
        <f aca="false">AW59*$J$77</f>
        <v>159469.698748374</v>
      </c>
    </row>
    <row r="60" customFormat="false" ht="15" hidden="false" customHeight="false" outlineLevel="0" collapsed="false">
      <c r="A60" s="72" t="s">
        <v>54</v>
      </c>
      <c r="B60" s="62"/>
      <c r="C60" s="62"/>
      <c r="D60" s="62"/>
      <c r="E60" s="62"/>
      <c r="F60" s="62"/>
      <c r="G60" s="62"/>
      <c r="H60" s="62"/>
      <c r="I60" s="66" t="n">
        <f aca="false">AO60+AQ60+AS60+AU60+AW60</f>
        <v>0.0113992406575141</v>
      </c>
      <c r="J60" s="65" t="n">
        <f aca="false">ROUND(AP60+AR60+AT60+AV60+AX60,0)</f>
        <v>138853</v>
      </c>
      <c r="K60" s="66" t="n">
        <f aca="false">I60-Tabla_Ministerio!J59</f>
        <v>-8.15320033709099E-017</v>
      </c>
      <c r="L60" s="65" t="n">
        <f aca="false">J60-Tabla_Ministerio!K59</f>
        <v>0</v>
      </c>
      <c r="M60" s="66" t="n">
        <f aca="false">P95/P$112</f>
        <v>0.0192947691838257</v>
      </c>
      <c r="N60" s="65" t="n">
        <f aca="false">ROUND(N$77*M60,0)</f>
        <v>4465523</v>
      </c>
      <c r="O60" s="65" t="n">
        <f aca="false">N60-Tabla_Ministerio!L59</f>
        <v>-1</v>
      </c>
      <c r="P60" s="67" t="n">
        <f aca="false">N60+J60</f>
        <v>4604376</v>
      </c>
      <c r="Q60" s="65" t="n">
        <f aca="false">P60-Tabla_Ministerio!M59</f>
        <v>-1</v>
      </c>
      <c r="S60" s="67" t="n">
        <f aca="false">B60+Tabla_Ministerio!B59</f>
        <v>7517</v>
      </c>
      <c r="T60" s="67" t="n">
        <f aca="false">C60+Tabla_Ministerio!C59</f>
        <v>45</v>
      </c>
      <c r="U60" s="67" t="n">
        <f aca="false">D60+Tabla_Ministerio!D59</f>
        <v>357.634861427233</v>
      </c>
      <c r="V60" s="67" t="n">
        <f aca="false">E60+Tabla_Ministerio!E59</f>
        <v>200.814805194805</v>
      </c>
      <c r="W60" s="67" t="n">
        <f aca="false">F60+Tabla_Ministerio!F59</f>
        <v>32</v>
      </c>
      <c r="X60" s="67" t="n">
        <f aca="false">G60+Tabla_Ministerio!G59</f>
        <v>184</v>
      </c>
      <c r="Y60" s="67" t="n">
        <f aca="false">H60+Tabla_Ministerio!H59</f>
        <v>14</v>
      </c>
      <c r="Z60" s="67" t="n">
        <f aca="false">X60+0.33*Y60</f>
        <v>188.62</v>
      </c>
      <c r="AC60" s="73" t="n">
        <f aca="false">IF(T60&gt;0,S60/T60,0)</f>
        <v>167.044444444444</v>
      </c>
      <c r="AD60" s="74" t="n">
        <f aca="false">EXP((((AC60-AC77)/AC78+2)/4-1.9)^3)</f>
        <v>0.0509997069402313</v>
      </c>
      <c r="AE60" s="75" t="n">
        <f aca="false">S60/U60</f>
        <v>21.0186444632425</v>
      </c>
      <c r="AF60" s="74" t="n">
        <f aca="false">EXP((((AE60-AE77)/AE78+2)/4-1.9)^3)</f>
        <v>0.0911654038077166</v>
      </c>
      <c r="AG60" s="74" t="n">
        <f aca="false">V60/U60</f>
        <v>0.561507914506439</v>
      </c>
      <c r="AH60" s="74" t="n">
        <f aca="false">EXP((((AG60-AG77)/AG78+2)/4-1.9)^3)</f>
        <v>0.00362583963903851</v>
      </c>
      <c r="AI60" s="74" t="n">
        <f aca="false">W60/U60</f>
        <v>0.0894767357754103</v>
      </c>
      <c r="AJ60" s="74" t="n">
        <f aca="false">EXP((((AI60-AI77)/AI78+2)/4-1.9)^3)</f>
        <v>0.0187927950427592</v>
      </c>
      <c r="AK60" s="74" t="n">
        <f aca="false">Z60/U60</f>
        <v>0.527409434436184</v>
      </c>
      <c r="AL60" s="74" t="n">
        <f aca="false">EXP((((AK60-AK77)/AK78+2)/4-1.9)^3)</f>
        <v>0.0429407168515551</v>
      </c>
      <c r="AM60" s="74" t="n">
        <f aca="false">0.01*AD60+0.15*AF60+0.24*AH60+0.25*AJ60+0.35*AL60</f>
        <v>0.0347824588126631</v>
      </c>
      <c r="AO60" s="66" t="n">
        <f aca="false">0.01*AD60/$AM$77</f>
        <v>0.000167141125935219</v>
      </c>
      <c r="AP60" s="65" t="n">
        <f aca="false">AO60*$J$77</f>
        <v>2035.9280037753</v>
      </c>
      <c r="AQ60" s="66" t="n">
        <f aca="false">0.15*AF60/$AM$77</f>
        <v>0.00448163994058381</v>
      </c>
      <c r="AR60" s="65" t="n">
        <f aca="false">AQ60*$J$77</f>
        <v>54590.3720991378</v>
      </c>
      <c r="AS60" s="66" t="n">
        <f aca="false">0.24*AH60/$AM$77</f>
        <v>0.000285190777479411</v>
      </c>
      <c r="AT60" s="65" t="n">
        <f aca="false">AS60*$J$77</f>
        <v>3473.87805987274</v>
      </c>
      <c r="AU60" s="66" t="n">
        <f aca="false">0.25*AJ60/$AM$77</f>
        <v>0.00153973871192912</v>
      </c>
      <c r="AV60" s="65" t="n">
        <f aca="false">AU60*$J$77</f>
        <v>18755.3909582277</v>
      </c>
      <c r="AW60" s="66" t="n">
        <f aca="false">0.35*AL60/$AM$77</f>
        <v>0.00492553010158656</v>
      </c>
      <c r="AX60" s="65" t="n">
        <f aca="false">AW60*$J$77</f>
        <v>59997.3502101749</v>
      </c>
    </row>
    <row r="61" customFormat="false" ht="15" hidden="false" customHeight="false" outlineLevel="0" collapsed="false">
      <c r="A61" s="72" t="s">
        <v>55</v>
      </c>
      <c r="B61" s="62"/>
      <c r="C61" s="62"/>
      <c r="D61" s="62"/>
      <c r="E61" s="62"/>
      <c r="F61" s="62"/>
      <c r="G61" s="62"/>
      <c r="H61" s="62"/>
      <c r="I61" s="66" t="n">
        <f aca="false">AO61+AQ61+AS61+AU61+AW61</f>
        <v>0.0515294744339867</v>
      </c>
      <c r="J61" s="65" t="n">
        <f aca="false">ROUND(AP61+AR61+AT61+AV61+AX61,0)</f>
        <v>627675</v>
      </c>
      <c r="K61" s="66" t="n">
        <f aca="false">I61-Tabla_Ministerio!J60</f>
        <v>0</v>
      </c>
      <c r="L61" s="65" t="n">
        <f aca="false">J61-Tabla_Ministerio!K60</f>
        <v>0</v>
      </c>
      <c r="M61" s="66" t="n">
        <f aca="false">P96/P$112</f>
        <v>0.0303545043125844</v>
      </c>
      <c r="N61" s="65" t="n">
        <f aca="false">ROUND(N$77*M61,0)</f>
        <v>7025154</v>
      </c>
      <c r="O61" s="65" t="n">
        <f aca="false">N61-Tabla_Ministerio!L60</f>
        <v>0</v>
      </c>
      <c r="P61" s="67" t="n">
        <f aca="false">N61+J61</f>
        <v>7652829</v>
      </c>
      <c r="Q61" s="65" t="n">
        <f aca="false">P61-Tabla_Ministerio!M60</f>
        <v>0</v>
      </c>
      <c r="S61" s="67" t="n">
        <f aca="false">B61+Tabla_Ministerio!B60</f>
        <v>12435</v>
      </c>
      <c r="T61" s="67" t="n">
        <f aca="false">C61+Tabla_Ministerio!C60</f>
        <v>55</v>
      </c>
      <c r="U61" s="67" t="n">
        <f aca="false">D61+Tabla_Ministerio!D60</f>
        <v>502.380168172182</v>
      </c>
      <c r="V61" s="67" t="n">
        <f aca="false">E61+Tabla_Ministerio!E60</f>
        <v>453.034014326028</v>
      </c>
      <c r="W61" s="67" t="n">
        <f aca="false">F61+Tabla_Ministerio!F60</f>
        <v>78</v>
      </c>
      <c r="X61" s="67" t="n">
        <f aca="false">G61+Tabla_Ministerio!G60</f>
        <v>247</v>
      </c>
      <c r="Y61" s="67" t="n">
        <f aca="false">H61+Tabla_Ministerio!H60</f>
        <v>25</v>
      </c>
      <c r="Z61" s="67" t="n">
        <f aca="false">X61+0.33*Y61</f>
        <v>255.25</v>
      </c>
      <c r="AC61" s="73" t="n">
        <f aca="false">IF(T61&gt;0,S61/T61,0)</f>
        <v>226.090909090909</v>
      </c>
      <c r="AD61" s="74" t="n">
        <f aca="false">EXP((((AC61-AC77)/AC78+2)/4-1.9)^3)</f>
        <v>0.132298928691</v>
      </c>
      <c r="AE61" s="75" t="n">
        <f aca="false">S61/U61</f>
        <v>24.7521713391722</v>
      </c>
      <c r="AF61" s="74" t="n">
        <f aca="false">EXP((((AE61-AE77)/AE78+2)/4-1.9)^3)</f>
        <v>0.231707313741346</v>
      </c>
      <c r="AG61" s="74" t="n">
        <f aca="false">V61/U61</f>
        <v>0.901775275035854</v>
      </c>
      <c r="AH61" s="74" t="n">
        <f aca="false">EXP((((AG61-AG77)/AG78+2)/4-1.9)^3)</f>
        <v>0.393576897879944</v>
      </c>
      <c r="AI61" s="74" t="n">
        <f aca="false">W61/U61</f>
        <v>0.155260905866943</v>
      </c>
      <c r="AJ61" s="74" t="n">
        <f aca="false">EXP((((AI61-AI77)/AI78+2)/4-1.9)^3)</f>
        <v>0.0528892524307294</v>
      </c>
      <c r="AK61" s="74" t="n">
        <f aca="false">Z61/U61</f>
        <v>0.508081361827399</v>
      </c>
      <c r="AL61" s="74" t="n">
        <f aca="false">EXP((((AK61-AK77)/AK78+2)/4-1.9)^3)</f>
        <v>0.0384909444715977</v>
      </c>
      <c r="AM61" s="74" t="n">
        <f aca="false">0.01*AD61+0.15*AF61+0.24*AH61+0.25*AJ61+0.35*AL61</f>
        <v>0.15723168551204</v>
      </c>
      <c r="AO61" s="66" t="n">
        <f aca="false">0.01*AD61/$AM$77</f>
        <v>0.000433582724844904</v>
      </c>
      <c r="AP61" s="65" t="n">
        <f aca="false">AO61*$J$77</f>
        <v>5281.4243444015</v>
      </c>
      <c r="AQ61" s="66" t="n">
        <f aca="false">0.15*AF61/$AM$77</f>
        <v>0.0113906011317498</v>
      </c>
      <c r="AR61" s="65" t="n">
        <f aca="false">AQ61*$J$77</f>
        <v>138747.682200922</v>
      </c>
      <c r="AS61" s="66" t="n">
        <f aca="false">0.24*AH61/$AM$77</f>
        <v>0.0309568300527711</v>
      </c>
      <c r="AT61" s="65" t="n">
        <f aca="false">AS61*$J$77</f>
        <v>377081.803535159</v>
      </c>
      <c r="AU61" s="66" t="n">
        <f aca="false">0.25*AJ61/$AM$77</f>
        <v>0.00433334313641452</v>
      </c>
      <c r="AV61" s="65" t="n">
        <f aca="false">AU61*$J$77</f>
        <v>52783.9847436065</v>
      </c>
      <c r="AW61" s="66" t="n">
        <f aca="false">0.35*AL61/$AM$77</f>
        <v>0.00441511738820647</v>
      </c>
      <c r="AX61" s="65" t="n">
        <f aca="false">AW61*$J$77</f>
        <v>53780.0680730651</v>
      </c>
    </row>
    <row r="62" customFormat="false" ht="15" hidden="false" customHeight="false" outlineLevel="0" collapsed="false">
      <c r="A62" s="72" t="s">
        <v>56</v>
      </c>
      <c r="B62" s="62"/>
      <c r="C62" s="62"/>
      <c r="D62" s="62"/>
      <c r="E62" s="62"/>
      <c r="F62" s="62"/>
      <c r="G62" s="62"/>
      <c r="H62" s="62"/>
      <c r="I62" s="66" t="n">
        <f aca="false">AO62+AQ62+AS62+AU62+AW62</f>
        <v>0.136103799556171</v>
      </c>
      <c r="J62" s="65" t="n">
        <f aca="false">ROUND(AP62+AR62+AT62+AV62+AX62,0)</f>
        <v>1657866</v>
      </c>
      <c r="K62" s="66" t="n">
        <f aca="false">I62-Tabla_Ministerio!J61</f>
        <v>-4.9960036108132E-016</v>
      </c>
      <c r="L62" s="65" t="n">
        <f aca="false">J62-Tabla_Ministerio!K61</f>
        <v>1</v>
      </c>
      <c r="M62" s="66" t="n">
        <f aca="false">P97/P$112</f>
        <v>0.0562352810836154</v>
      </c>
      <c r="N62" s="65" t="n">
        <f aca="false">ROUND(N$77*M62,0)</f>
        <v>13014922</v>
      </c>
      <c r="O62" s="65" t="n">
        <f aca="false">N62-Tabla_Ministerio!L61</f>
        <v>0</v>
      </c>
      <c r="P62" s="67" t="n">
        <f aca="false">N62+J62</f>
        <v>14672788</v>
      </c>
      <c r="Q62" s="65" t="n">
        <f aca="false">P62-Tabla_Ministerio!M61</f>
        <v>1</v>
      </c>
      <c r="S62" s="67" t="n">
        <f aca="false">B62+Tabla_Ministerio!B61</f>
        <v>10014</v>
      </c>
      <c r="T62" s="67" t="n">
        <f aca="false">C62+Tabla_Ministerio!C61</f>
        <v>53</v>
      </c>
      <c r="U62" s="67" t="n">
        <f aca="false">D62+Tabla_Ministerio!D61</f>
        <v>419.935214785215</v>
      </c>
      <c r="V62" s="67" t="n">
        <f aca="false">E62+Tabla_Ministerio!E61</f>
        <v>321.576123876124</v>
      </c>
      <c r="W62" s="67" t="n">
        <f aca="false">F62+Tabla_Ministerio!F61</f>
        <v>166</v>
      </c>
      <c r="X62" s="67" t="n">
        <f aca="false">G62+Tabla_Ministerio!G61</f>
        <v>552</v>
      </c>
      <c r="Y62" s="67" t="n">
        <f aca="false">H62+Tabla_Ministerio!H61</f>
        <v>58</v>
      </c>
      <c r="Z62" s="67" t="n">
        <f aca="false">X62+0.33*Y62</f>
        <v>571.14</v>
      </c>
      <c r="AC62" s="73" t="n">
        <f aca="false">IF(T62&gt;0,S62/T62,0)</f>
        <v>188.943396226415</v>
      </c>
      <c r="AD62" s="74" t="n">
        <f aca="false">EXP((((AC62-AC77)/AC78+2)/4-1.9)^3)</f>
        <v>0.0747435058405902</v>
      </c>
      <c r="AE62" s="75" t="n">
        <f aca="false">S62/U62</f>
        <v>23.8465354831504</v>
      </c>
      <c r="AF62" s="74" t="n">
        <f aca="false">EXP((((AE62-AE77)/AE78+2)/4-1.9)^3)</f>
        <v>0.189971402537573</v>
      </c>
      <c r="AG62" s="74" t="n">
        <f aca="false">V62/U62</f>
        <v>0.765775559071894</v>
      </c>
      <c r="AH62" s="74" t="n">
        <f aca="false">EXP((((AG62-AG77)/AG78+2)/4-1.9)^3)</f>
        <v>0.112789086294023</v>
      </c>
      <c r="AI62" s="74" t="n">
        <f aca="false">W62/U62</f>
        <v>0.395299070321845</v>
      </c>
      <c r="AJ62" s="74" t="n">
        <f aca="false">EXP((((AI62-AI77)/AI78+2)/4-1.9)^3)</f>
        <v>0.506207435967704</v>
      </c>
      <c r="AK62" s="74" t="n">
        <f aca="false">Z62/U62</f>
        <v>1.36006693387722</v>
      </c>
      <c r="AL62" s="74" t="n">
        <f aca="false">EXP((((AK62-AK77)/AK78+2)/4-1.9)^3)</f>
        <v>0.664081744689666</v>
      </c>
      <c r="AM62" s="74" t="n">
        <f aca="false">0.01*AD62+0.15*AF62+0.24*AH62+0.25*AJ62+0.35*AL62</f>
        <v>0.415292995782916</v>
      </c>
      <c r="AO62" s="66" t="n">
        <f aca="false">0.01*AD62/$AM$77</f>
        <v>0.000244956578616865</v>
      </c>
      <c r="AP62" s="65" t="n">
        <f aca="false">AO62*$J$77</f>
        <v>2983.78962882155</v>
      </c>
      <c r="AQ62" s="66" t="n">
        <f aca="false">0.15*AF62/$AM$77</f>
        <v>0.00933888722718572</v>
      </c>
      <c r="AR62" s="65" t="n">
        <f aca="false">AQ62*$J$77</f>
        <v>113755.976714529</v>
      </c>
      <c r="AS62" s="66" t="n">
        <f aca="false">0.24*AH62/$AM$77</f>
        <v>0.00887143680185331</v>
      </c>
      <c r="AT62" s="65" t="n">
        <f aca="false">AS62*$J$77</f>
        <v>108062.013568201</v>
      </c>
      <c r="AU62" s="66" t="n">
        <f aca="false">0.25*AJ62/$AM$77</f>
        <v>0.04147478773926</v>
      </c>
      <c r="AV62" s="65" t="n">
        <f aca="false">AU62*$J$77</f>
        <v>505199.91017485</v>
      </c>
      <c r="AW62" s="66" t="n">
        <f aca="false">0.35*AL62/$AM$77</f>
        <v>0.0761737312092547</v>
      </c>
      <c r="AX62" s="65" t="n">
        <f aca="false">AW62*$J$77</f>
        <v>927863.993096961</v>
      </c>
    </row>
    <row r="63" customFormat="false" ht="15" hidden="false" customHeight="false" outlineLevel="0" collapsed="false">
      <c r="A63" s="72" t="s">
        <v>57</v>
      </c>
      <c r="B63" s="62"/>
      <c r="C63" s="62"/>
      <c r="D63" s="62"/>
      <c r="E63" s="62"/>
      <c r="F63" s="62"/>
      <c r="G63" s="62"/>
      <c r="H63" s="62"/>
      <c r="I63" s="66" t="n">
        <f aca="false">AO63+AQ63+AS63+AU63+AW63</f>
        <v>0.0160913350585107</v>
      </c>
      <c r="J63" s="65" t="n">
        <f aca="false">ROUND(AP63+AR63+AT63+AV63+AX63,0)</f>
        <v>196007</v>
      </c>
      <c r="K63" s="66" t="n">
        <f aca="false">I63-Tabla_Ministerio!J62</f>
        <v>-1.35308431126191E-016</v>
      </c>
      <c r="L63" s="65" t="n">
        <f aca="false">J63-Tabla_Ministerio!K62</f>
        <v>0</v>
      </c>
      <c r="M63" s="66" t="n">
        <f aca="false">P98/P$112</f>
        <v>0.00983189300334998</v>
      </c>
      <c r="N63" s="65" t="n">
        <f aca="false">ROUND(N$77*M63,0)</f>
        <v>2275463</v>
      </c>
      <c r="O63" s="65" t="n">
        <f aca="false">N63-Tabla_Ministerio!L62</f>
        <v>0</v>
      </c>
      <c r="P63" s="67" t="n">
        <f aca="false">N63+J63</f>
        <v>2471470</v>
      </c>
      <c r="Q63" s="65" t="n">
        <f aca="false">P63-Tabla_Ministerio!M62</f>
        <v>0</v>
      </c>
      <c r="S63" s="67" t="n">
        <f aca="false">B63+Tabla_Ministerio!B62</f>
        <v>4534</v>
      </c>
      <c r="T63" s="67" t="n">
        <f aca="false">C63+Tabla_Ministerio!C62</f>
        <v>74</v>
      </c>
      <c r="U63" s="67" t="n">
        <f aca="false">D63+Tabla_Ministerio!D62</f>
        <v>213.045454545455</v>
      </c>
      <c r="V63" s="67" t="n">
        <f aca="false">E63+Tabla_Ministerio!E62</f>
        <v>147.5</v>
      </c>
      <c r="W63" s="67" t="n">
        <f aca="false">F63+Tabla_Ministerio!F62</f>
        <v>20</v>
      </c>
      <c r="X63" s="67" t="n">
        <f aca="false">G63+Tabla_Ministerio!G62</f>
        <v>118</v>
      </c>
      <c r="Y63" s="67" t="n">
        <f aca="false">H63+Tabla_Ministerio!H62</f>
        <v>12</v>
      </c>
      <c r="Z63" s="67" t="n">
        <f aca="false">X63+0.33*Y63</f>
        <v>121.96</v>
      </c>
      <c r="AC63" s="73" t="n">
        <f aca="false">IF(T63&gt;0,S63/T63,0)</f>
        <v>61.2702702702703</v>
      </c>
      <c r="AD63" s="74" t="n">
        <f aca="false">EXP((((AC63-AC77)/AC78+2)/4-1.9)^3)</f>
        <v>0.00472242837203051</v>
      </c>
      <c r="AE63" s="75" t="n">
        <f aca="false">S63/U63</f>
        <v>21.2818433966289</v>
      </c>
      <c r="AF63" s="74" t="n">
        <f aca="false">EXP((((AE63-AE77)/AE78+2)/4-1.9)^3)</f>
        <v>0.0983642405769112</v>
      </c>
      <c r="AG63" s="74" t="n">
        <f aca="false">V63/U63</f>
        <v>0.69234051632174</v>
      </c>
      <c r="AH63" s="74" t="n">
        <f aca="false">EXP((((AG63-AG77)/AG78+2)/4-1.9)^3)</f>
        <v>0.041748872920865</v>
      </c>
      <c r="AI63" s="74" t="n">
        <f aca="false">W63/U63</f>
        <v>0.0938766801792189</v>
      </c>
      <c r="AJ63" s="74" t="n">
        <f aca="false">EXP((((AI63-AI77)/AI78+2)/4-1.9)^3)</f>
        <v>0.020272307955895</v>
      </c>
      <c r="AK63" s="74" t="n">
        <f aca="false">Z63/U63</f>
        <v>0.572459995732877</v>
      </c>
      <c r="AL63" s="74" t="n">
        <f aca="false">EXP((((AK63-AK77)/AK78+2)/4-1.9)^3)</f>
        <v>0.0548850325785976</v>
      </c>
      <c r="AM63" s="74" t="n">
        <f aca="false">0.01*AD63+0.15*AF63+0.24*AH63+0.25*AJ63+0.35*AL63</f>
        <v>0.0490994282627475</v>
      </c>
      <c r="AO63" s="66" t="n">
        <f aca="false">0.01*AD63/$AM$77</f>
        <v>1.54767947230487E-005</v>
      </c>
      <c r="AP63" s="65" t="n">
        <f aca="false">AO63*$J$77</f>
        <v>188.521165027626</v>
      </c>
      <c r="AQ63" s="66" t="n">
        <f aca="false">0.15*AF63/$AM$77</f>
        <v>0.00483553070443775</v>
      </c>
      <c r="AR63" s="65" t="n">
        <f aca="false">AQ63*$J$77</f>
        <v>58901.0772734402</v>
      </c>
      <c r="AS63" s="66" t="n">
        <f aca="false">0.24*AH63/$AM$77</f>
        <v>0.00328376175244968</v>
      </c>
      <c r="AT63" s="65" t="n">
        <f aca="false">AS63*$J$77</f>
        <v>39999.1472603203</v>
      </c>
      <c r="AU63" s="66" t="n">
        <f aca="false">0.25*AJ63/$AM$77</f>
        <v>0.00166095874875552</v>
      </c>
      <c r="AV63" s="65" t="n">
        <f aca="false">AU63*$J$77</f>
        <v>20231.9591350461</v>
      </c>
      <c r="AW63" s="66" t="n">
        <f aca="false">0.35*AL63/$AM$77</f>
        <v>0.00629560705814466</v>
      </c>
      <c r="AX63" s="65" t="n">
        <f aca="false">AW63*$J$77</f>
        <v>76686.1096496978</v>
      </c>
    </row>
    <row r="64" customFormat="false" ht="15" hidden="false" customHeight="false" outlineLevel="0" collapsed="false">
      <c r="A64" s="72" t="s">
        <v>58</v>
      </c>
      <c r="B64" s="62"/>
      <c r="C64" s="62"/>
      <c r="D64" s="62"/>
      <c r="E64" s="62"/>
      <c r="F64" s="62"/>
      <c r="G64" s="62"/>
      <c r="H64" s="62"/>
      <c r="I64" s="66" t="n">
        <f aca="false">AO64+AQ64+AS64+AU64+AW64</f>
        <v>0.0585863536060248</v>
      </c>
      <c r="J64" s="65" t="n">
        <f aca="false">ROUND(AP64+AR64+AT64+AV64+AX64,0)</f>
        <v>713634</v>
      </c>
      <c r="K64" s="66" t="n">
        <f aca="false">I64-Tabla_Ministerio!J63</f>
        <v>0</v>
      </c>
      <c r="L64" s="65" t="n">
        <f aca="false">J64-Tabla_Ministerio!K63</f>
        <v>0</v>
      </c>
      <c r="M64" s="66" t="n">
        <f aca="false">P99/P$112</f>
        <v>0.0688855960458488</v>
      </c>
      <c r="N64" s="65" t="n">
        <f aca="false">ROUND(N$77*M64,0)</f>
        <v>15942673</v>
      </c>
      <c r="O64" s="65" t="n">
        <f aca="false">N64-Tabla_Ministerio!L63</f>
        <v>0</v>
      </c>
      <c r="P64" s="67" t="n">
        <f aca="false">N64+J64</f>
        <v>16656307</v>
      </c>
      <c r="Q64" s="65" t="n">
        <f aca="false">P64-Tabla_Ministerio!M63</f>
        <v>0</v>
      </c>
      <c r="S64" s="67" t="n">
        <f aca="false">B64+Tabla_Ministerio!B63</f>
        <v>10521</v>
      </c>
      <c r="T64" s="67" t="n">
        <f aca="false">C64+Tabla_Ministerio!C63</f>
        <v>57</v>
      </c>
      <c r="U64" s="67" t="n">
        <f aca="false">D64+Tabla_Ministerio!D63</f>
        <v>572.827782356404</v>
      </c>
      <c r="V64" s="67" t="n">
        <f aca="false">E64+Tabla_Ministerio!E63</f>
        <v>528.236873265495</v>
      </c>
      <c r="W64" s="67" t="n">
        <f aca="false">F64+Tabla_Ministerio!F63</f>
        <v>126</v>
      </c>
      <c r="X64" s="67" t="n">
        <f aca="false">G64+Tabla_Ministerio!G63</f>
        <v>381</v>
      </c>
      <c r="Y64" s="67" t="n">
        <f aca="false">H64+Tabla_Ministerio!H63</f>
        <v>45</v>
      </c>
      <c r="Z64" s="67" t="n">
        <f aca="false">X64+0.33*Y64</f>
        <v>395.85</v>
      </c>
      <c r="AC64" s="73" t="n">
        <f aca="false">IF(T64&gt;0,S64/T64,0)</f>
        <v>184.578947368421</v>
      </c>
      <c r="AD64" s="74" t="n">
        <f aca="false">EXP((((AC64-AC77)/AC78+2)/4-1.9)^3)</f>
        <v>0.0694538885848077</v>
      </c>
      <c r="AE64" s="75" t="n">
        <f aca="false">S64/U64</f>
        <v>18.3667767591866</v>
      </c>
      <c r="AF64" s="74" t="n">
        <f aca="false">EXP((((AE64-AE77)/AE78+2)/4-1.9)^3)</f>
        <v>0.0385632791635595</v>
      </c>
      <c r="AG64" s="74" t="n">
        <f aca="false">V64/U64</f>
        <v>0.922156518129274</v>
      </c>
      <c r="AH64" s="74" t="n">
        <f aca="false">EXP((((AG64-AG77)/AG78+2)/4-1.9)^3)</f>
        <v>0.44854436004286</v>
      </c>
      <c r="AI64" s="74" t="n">
        <f aca="false">W64/U64</f>
        <v>0.219961398313612</v>
      </c>
      <c r="AJ64" s="74" t="n">
        <f aca="false">EXP((((AI64-AI77)/AI78+2)/4-1.9)^3)</f>
        <v>0.120706044892867</v>
      </c>
      <c r="AK64" s="74" t="n">
        <f aca="false">Z64/U64</f>
        <v>0.691045393035264</v>
      </c>
      <c r="AL64" s="74" t="n">
        <f aca="false">EXP((((AK64-AK77)/AK78+2)/4-1.9)^3)</f>
        <v>0.0984517861989052</v>
      </c>
      <c r="AM64" s="74" t="n">
        <f aca="false">0.01*AD64+0.15*AF64+0.24*AH64+0.25*AJ64+0.35*AL64</f>
        <v>0.178764313563502</v>
      </c>
      <c r="AO64" s="66" t="n">
        <f aca="false">0.01*AD64/$AM$77</f>
        <v>0.000227620938140853</v>
      </c>
      <c r="AP64" s="65" t="n">
        <f aca="false">AO64*$J$77</f>
        <v>2772.62606443241</v>
      </c>
      <c r="AQ64" s="66" t="n">
        <f aca="false">0.15*AF64/$AM$77</f>
        <v>0.00189574909911893</v>
      </c>
      <c r="AR64" s="65" t="n">
        <f aca="false">AQ64*$J$77</f>
        <v>23091.9150354649</v>
      </c>
      <c r="AS64" s="66" t="n">
        <f aca="false">0.24*AH64/$AM$77</f>
        <v>0.0352803012569386</v>
      </c>
      <c r="AT64" s="65" t="n">
        <f aca="false">AS64*$J$77</f>
        <v>429745.539338233</v>
      </c>
      <c r="AU64" s="66" t="n">
        <f aca="false">0.25*AJ64/$AM$77</f>
        <v>0.00988973538329584</v>
      </c>
      <c r="AV64" s="65" t="n">
        <f aca="false">AU64*$J$77</f>
        <v>120465.798612505</v>
      </c>
      <c r="AW64" s="66" t="n">
        <f aca="false">0.35*AL64/$AM$77</f>
        <v>0.0112929469285306</v>
      </c>
      <c r="AX64" s="65" t="n">
        <f aca="false">AW64*$J$77</f>
        <v>137558.166898163</v>
      </c>
    </row>
    <row r="65" customFormat="false" ht="15" hidden="false" customHeight="false" outlineLevel="0" collapsed="false">
      <c r="A65" s="72" t="s">
        <v>59</v>
      </c>
      <c r="B65" s="62"/>
      <c r="C65" s="62"/>
      <c r="D65" s="62"/>
      <c r="E65" s="62"/>
      <c r="F65" s="62"/>
      <c r="G65" s="62"/>
      <c r="H65" s="62"/>
      <c r="I65" s="66" t="n">
        <f aca="false">AO65+AQ65+AS65+AU65+AW65</f>
        <v>0.00816525390781565</v>
      </c>
      <c r="J65" s="65" t="n">
        <f aca="false">ROUND(AP65+AR65+AT65+AV65+AX65,0)</f>
        <v>99460</v>
      </c>
      <c r="K65" s="66" t="n">
        <f aca="false">I65-Tabla_Ministerio!J64</f>
        <v>0</v>
      </c>
      <c r="L65" s="65" t="n">
        <f aca="false">J65-Tabla_Ministerio!K64</f>
        <v>0</v>
      </c>
      <c r="M65" s="66" t="n">
        <f aca="false">P100/P$112</f>
        <v>0.00775172149896029</v>
      </c>
      <c r="N65" s="65" t="n">
        <f aca="false">ROUND(N$77*M65,0)</f>
        <v>1794035</v>
      </c>
      <c r="O65" s="65" t="n">
        <f aca="false">N65-Tabla_Ministerio!L64</f>
        <v>-4</v>
      </c>
      <c r="P65" s="67" t="n">
        <f aca="false">N65+J65</f>
        <v>1893495</v>
      </c>
      <c r="Q65" s="65" t="n">
        <f aca="false">P65-Tabla_Ministerio!M64</f>
        <v>-4</v>
      </c>
      <c r="S65" s="67" t="n">
        <f aca="false">B65+Tabla_Ministerio!B64</f>
        <v>7107</v>
      </c>
      <c r="T65" s="67" t="n">
        <f aca="false">C65+Tabla_Ministerio!C64</f>
        <v>71</v>
      </c>
      <c r="U65" s="67" t="n">
        <f aca="false">D65+Tabla_Ministerio!D64</f>
        <v>333.568181818182</v>
      </c>
      <c r="V65" s="67" t="n">
        <f aca="false">E65+Tabla_Ministerio!E64</f>
        <v>175.25</v>
      </c>
      <c r="W65" s="67" t="n">
        <f aca="false">F65+Tabla_Ministerio!F64</f>
        <v>16</v>
      </c>
      <c r="X65" s="67" t="n">
        <f aca="false">G65+Tabla_Ministerio!G64</f>
        <v>133</v>
      </c>
      <c r="Y65" s="67" t="n">
        <f aca="false">H65+Tabla_Ministerio!H64</f>
        <v>10</v>
      </c>
      <c r="Z65" s="67" t="n">
        <f aca="false">X65+0.33*Y65</f>
        <v>136.3</v>
      </c>
      <c r="AC65" s="73" t="n">
        <f aca="false">IF(T65&gt;0,S65/T65,0)</f>
        <v>100.098591549296</v>
      </c>
      <c r="AD65" s="74" t="n">
        <f aca="false">EXP((((AC65-AC77)/AC78+2)/4-1.9)^3)</f>
        <v>0.012607897686967</v>
      </c>
      <c r="AE65" s="75" t="n">
        <f aca="false">S65/U65</f>
        <v>21.305988962322</v>
      </c>
      <c r="AF65" s="74" t="n">
        <f aca="false">EXP((((AE65-AE77)/AE78+2)/4-1.9)^3)</f>
        <v>0.0990443773093629</v>
      </c>
      <c r="AG65" s="74" t="n">
        <f aca="false">V65/U65</f>
        <v>0.525379846017578</v>
      </c>
      <c r="AH65" s="74" t="n">
        <f aca="false">EXP((((AG65-AG77)/AG78+2)/4-1.9)^3)</f>
        <v>0.0015566225911206</v>
      </c>
      <c r="AI65" s="74" t="n">
        <f aca="false">W65/U65</f>
        <v>0.0479662056278531</v>
      </c>
      <c r="AJ65" s="74" t="n">
        <f aca="false">EXP((((AI65-AI77)/AI78+2)/4-1.9)^3)</f>
        <v>0.00875501827739989</v>
      </c>
      <c r="AK65" s="74" t="n">
        <f aca="false">Z65/U65</f>
        <v>0.408612114192273</v>
      </c>
      <c r="AL65" s="74" t="n">
        <f aca="false">EXP((((AK65-AK77)/AK78+2)/4-1.9)^3)</f>
        <v>0.0210557943429504</v>
      </c>
      <c r="AM65" s="74" t="n">
        <f aca="false">0.01*AD65+0.15*AF65+0.24*AH65+0.25*AJ65+0.35*AL65</f>
        <v>0.0249146075845256</v>
      </c>
      <c r="AO65" s="66" t="n">
        <f aca="false">0.01*AD65/$AM$77</f>
        <v>4.13198102794069E-005</v>
      </c>
      <c r="AP65" s="65" t="n">
        <f aca="false">AO65*$J$77</f>
        <v>503.312146473945</v>
      </c>
      <c r="AQ65" s="66" t="n">
        <f aca="false">0.15*AF65/$AM$77</f>
        <v>0.00486896584340387</v>
      </c>
      <c r="AR65" s="65" t="n">
        <f aca="false">AQ65*$J$77</f>
        <v>59308.3470901915</v>
      </c>
      <c r="AS65" s="66" t="n">
        <f aca="false">0.24*AH65/$AM$77</f>
        <v>0.000122436304745518</v>
      </c>
      <c r="AT65" s="65" t="n">
        <f aca="false">AS65*$J$77</f>
        <v>1491.38340498425</v>
      </c>
      <c r="AU65" s="66" t="n">
        <f aca="false">0.25*AJ65/$AM$77</f>
        <v>0.000717319618220046</v>
      </c>
      <c r="AV65" s="65" t="n">
        <f aca="false">AU65*$J$77</f>
        <v>8737.59279901962</v>
      </c>
      <c r="AW65" s="66" t="n">
        <f aca="false">0.35*AL65/$AM$77</f>
        <v>0.0024152123311668</v>
      </c>
      <c r="AX65" s="65" t="n">
        <f aca="false">AW65*$J$77</f>
        <v>29419.4405630111</v>
      </c>
    </row>
    <row r="66" customFormat="false" ht="15" hidden="false" customHeight="false" outlineLevel="0" collapsed="false">
      <c r="A66" s="72" t="s">
        <v>60</v>
      </c>
      <c r="B66" s="62"/>
      <c r="C66" s="62"/>
      <c r="D66" s="62"/>
      <c r="E66" s="62"/>
      <c r="F66" s="62"/>
      <c r="G66" s="62"/>
      <c r="H66" s="62"/>
      <c r="I66" s="66" t="n">
        <f aca="false">AO66+AQ66+AS66+AU66+AW66</f>
        <v>0.050464923281386</v>
      </c>
      <c r="J66" s="65" t="n">
        <f aca="false">ROUND(AP66+AR66+AT66+AV66+AX66,0)</f>
        <v>614708</v>
      </c>
      <c r="K66" s="66" t="n">
        <f aca="false">I66-Tabla_Ministerio!J65</f>
        <v>0</v>
      </c>
      <c r="L66" s="65" t="n">
        <f aca="false">J66-Tabla_Ministerio!K65</f>
        <v>0</v>
      </c>
      <c r="M66" s="66" t="n">
        <f aca="false">P101/P$112</f>
        <v>0.0457652907577884</v>
      </c>
      <c r="N66" s="65" t="n">
        <f aca="false">ROUND(N$77*M66,0)</f>
        <v>10591780</v>
      </c>
      <c r="O66" s="65" t="n">
        <f aca="false">N66-Tabla_Ministerio!L65</f>
        <v>1</v>
      </c>
      <c r="P66" s="67" t="n">
        <f aca="false">N66+J66</f>
        <v>11206488</v>
      </c>
      <c r="Q66" s="65" t="n">
        <f aca="false">P66-Tabla_Ministerio!M65</f>
        <v>1</v>
      </c>
      <c r="S66" s="67" t="n">
        <f aca="false">B66+Tabla_Ministerio!B65</f>
        <v>8919</v>
      </c>
      <c r="T66" s="67" t="n">
        <f aca="false">C66+Tabla_Ministerio!C65</f>
        <v>67</v>
      </c>
      <c r="U66" s="67" t="n">
        <f aca="false">D66+Tabla_Ministerio!D65</f>
        <v>352.204545454545</v>
      </c>
      <c r="V66" s="67" t="n">
        <f aca="false">E66+Tabla_Ministerio!E65</f>
        <v>300.579545454545</v>
      </c>
      <c r="W66" s="67" t="n">
        <f aca="false">F66+Tabla_Ministerio!F65</f>
        <v>39</v>
      </c>
      <c r="X66" s="67" t="n">
        <f aca="false">G66+Tabla_Ministerio!G65</f>
        <v>249</v>
      </c>
      <c r="Y66" s="67" t="n">
        <f aca="false">H66+Tabla_Ministerio!H65</f>
        <v>33</v>
      </c>
      <c r="Z66" s="67" t="n">
        <f aca="false">X66+0.33*Y66</f>
        <v>259.89</v>
      </c>
      <c r="AC66" s="73" t="n">
        <f aca="false">IF(T66&gt;0,S66/T66,0)</f>
        <v>133.119402985075</v>
      </c>
      <c r="AD66" s="74" t="n">
        <f aca="false">EXP((((AC66-AC77)/AC78+2)/4-1.9)^3)</f>
        <v>0.0262679874537447</v>
      </c>
      <c r="AE66" s="75" t="n">
        <f aca="false">S66/U66</f>
        <v>25.3233529070143</v>
      </c>
      <c r="AF66" s="74" t="n">
        <f aca="false">EXP((((AE66-AE77)/AE78+2)/4-1.9)^3)</f>
        <v>0.260395791354124</v>
      </c>
      <c r="AG66" s="74" t="n">
        <f aca="false">V66/U66</f>
        <v>0.853423243208363</v>
      </c>
      <c r="AH66" s="74" t="n">
        <f aca="false">EXP((((AG66-AG77)/AG78+2)/4-1.9)^3)</f>
        <v>0.273131865768531</v>
      </c>
      <c r="AI66" s="74" t="n">
        <f aca="false">W66/U66</f>
        <v>0.110731109246951</v>
      </c>
      <c r="AJ66" s="74" t="n">
        <f aca="false">EXP((((AI66-AI77)/AI78+2)/4-1.9)^3)</f>
        <v>0.0268598268711045</v>
      </c>
      <c r="AK66" s="74" t="n">
        <f aca="false">Z66/U66</f>
        <v>0.737895076466414</v>
      </c>
      <c r="AL66" s="74" t="n">
        <f aca="false">EXP((((AK66-AK77)/AK78+2)/4-1.9)^3)</f>
        <v>0.121127918938569</v>
      </c>
      <c r="AM66" s="74" t="n">
        <f aca="false">0.01*AD66+0.15*AF66+0.24*AH66+0.25*AJ66+0.35*AL66</f>
        <v>0.153983424708379</v>
      </c>
      <c r="AO66" s="66" t="n">
        <f aca="false">0.01*AD66/$AM$77</f>
        <v>8.60879652547114E-005</v>
      </c>
      <c r="AP66" s="65" t="n">
        <f aca="false">AO66*$J$77</f>
        <v>1048.62820726739</v>
      </c>
      <c r="AQ66" s="66" t="n">
        <f aca="false">0.15*AF66/$AM$77</f>
        <v>0.0128009105444645</v>
      </c>
      <c r="AR66" s="65" t="n">
        <f aca="false">AQ66*$J$77</f>
        <v>155926.508843784</v>
      </c>
      <c r="AS66" s="66" t="n">
        <f aca="false">0.24*AH66/$AM$77</f>
        <v>0.0214832140710959</v>
      </c>
      <c r="AT66" s="65" t="n">
        <f aca="false">AS66*$J$77</f>
        <v>261684.7104129</v>
      </c>
      <c r="AU66" s="66" t="n">
        <f aca="false">0.25*AJ66/$AM$77</f>
        <v>0.00220068995245539</v>
      </c>
      <c r="AV66" s="65" t="n">
        <f aca="false">AU66*$J$77</f>
        <v>26806.3666363443</v>
      </c>
      <c r="AW66" s="66" t="n">
        <f aca="false">0.35*AL66/$AM$77</f>
        <v>0.0138940207481154</v>
      </c>
      <c r="AX66" s="65" t="n">
        <f aca="false">AW66*$J$77</f>
        <v>169241.566178553</v>
      </c>
    </row>
    <row r="67" customFormat="false" ht="15" hidden="false" customHeight="false" outlineLevel="0" collapsed="false">
      <c r="A67" s="72" t="s">
        <v>61</v>
      </c>
      <c r="B67" s="62"/>
      <c r="C67" s="62"/>
      <c r="D67" s="62"/>
      <c r="E67" s="62"/>
      <c r="F67" s="62"/>
      <c r="G67" s="62"/>
      <c r="H67" s="62"/>
      <c r="I67" s="66" t="n">
        <f aca="false">AO67+AQ67+AS67+AU67+AW67</f>
        <v>0.0217758867841463</v>
      </c>
      <c r="J67" s="65" t="n">
        <f aca="false">ROUND(AP67+AR67+AT67+AV67+AX67,0)</f>
        <v>265250</v>
      </c>
      <c r="K67" s="66" t="n">
        <f aca="false">I67-Tabla_Ministerio!J66</f>
        <v>1.31838984174237E-016</v>
      </c>
      <c r="L67" s="65" t="n">
        <f aca="false">J67-Tabla_Ministerio!K66</f>
        <v>0</v>
      </c>
      <c r="M67" s="66" t="n">
        <f aca="false">P102/P$112</f>
        <v>0.0100880358580317</v>
      </c>
      <c r="N67" s="65" t="n">
        <f aca="false">ROUND(N$77*M67,0)</f>
        <v>2334744</v>
      </c>
      <c r="O67" s="65" t="n">
        <f aca="false">N67-Tabla_Ministerio!L66</f>
        <v>-1</v>
      </c>
      <c r="P67" s="67" t="n">
        <f aca="false">N67+J67</f>
        <v>2599994</v>
      </c>
      <c r="Q67" s="65" t="n">
        <f aca="false">P67-Tabla_Ministerio!M66</f>
        <v>-1</v>
      </c>
      <c r="S67" s="67" t="n">
        <f aca="false">B67+Tabla_Ministerio!B66</f>
        <v>13265</v>
      </c>
      <c r="T67" s="67" t="n">
        <f aca="false">C67+Tabla_Ministerio!C66</f>
        <v>134</v>
      </c>
      <c r="U67" s="67" t="n">
        <f aca="false">D67+Tabla_Ministerio!D66</f>
        <v>474.321236409767</v>
      </c>
      <c r="V67" s="67" t="n">
        <f aca="false">E67+Tabla_Ministerio!E66</f>
        <v>269.646993985525</v>
      </c>
      <c r="W67" s="67" t="n">
        <f aca="false">F67+Tabla_Ministerio!F66</f>
        <v>21</v>
      </c>
      <c r="X67" s="67" t="n">
        <f aca="false">G67+Tabla_Ministerio!G66</f>
        <v>77</v>
      </c>
      <c r="Y67" s="67" t="n">
        <f aca="false">H67+Tabla_Ministerio!H66</f>
        <v>26</v>
      </c>
      <c r="Z67" s="67" t="n">
        <f aca="false">X67+0.33*Y67</f>
        <v>85.58</v>
      </c>
      <c r="AC67" s="73" t="n">
        <f aca="false">IF(T67&gt;0,S67/T67,0)</f>
        <v>98.9925373134328</v>
      </c>
      <c r="AD67" s="74" t="n">
        <f aca="false">EXP((((AC67-AC77)/AC78+2)/4-1.9)^3)</f>
        <v>0.0122823652884129</v>
      </c>
      <c r="AE67" s="75" t="n">
        <f aca="false">S67/U67</f>
        <v>27.9662789302993</v>
      </c>
      <c r="AF67" s="74" t="n">
        <f aca="false">EXP((((AE67-AE77)/AE78+2)/4-1.9)^3)</f>
        <v>0.412418600950862</v>
      </c>
      <c r="AG67" s="74" t="n">
        <f aca="false">V67/U67</f>
        <v>0.568490240973686</v>
      </c>
      <c r="AH67" s="74" t="n">
        <f aca="false">EXP((((AG67-AG77)/AG78+2)/4-1.9)^3)</f>
        <v>0.00423124364467899</v>
      </c>
      <c r="AI67" s="74" t="n">
        <f aca="false">W67/U67</f>
        <v>0.0442737925017932</v>
      </c>
      <c r="AJ67" s="74" t="n">
        <f aca="false">EXP((((AI67-AI77)/AI78+2)/4-1.9)^3)</f>
        <v>0.00814414204256013</v>
      </c>
      <c r="AK67" s="74" t="n">
        <f aca="false">Z67/U67</f>
        <v>0.180426245823974</v>
      </c>
      <c r="AL67" s="74" t="n">
        <f aca="false">EXP((((AK67-AK77)/AK78+2)/4-1.9)^3)</f>
        <v>0.00402151747981008</v>
      </c>
      <c r="AM67" s="74" t="n">
        <f aca="false">0.01*AD67+0.15*AF67+0.24*AH67+0.25*AJ67+0.35*AL67</f>
        <v>0.06644467889881</v>
      </c>
      <c r="AO67" s="66" t="n">
        <f aca="false">0.01*AD67/$AM$77</f>
        <v>4.02529443131672E-005</v>
      </c>
      <c r="AP67" s="65" t="n">
        <f aca="false">AO67*$J$77</f>
        <v>490.316767360703</v>
      </c>
      <c r="AQ67" s="66" t="n">
        <f aca="false">0.15*AF67/$AM$77</f>
        <v>0.0202742663012768</v>
      </c>
      <c r="AR67" s="65" t="n">
        <f aca="false">AQ67*$J$77</f>
        <v>246958.648195092</v>
      </c>
      <c r="AS67" s="66" t="n">
        <f aca="false">0.24*AH67/$AM$77</f>
        <v>0.00033280888976403</v>
      </c>
      <c r="AT67" s="65" t="n">
        <f aca="false">AS67*$J$77</f>
        <v>4053.90914285555</v>
      </c>
      <c r="AU67" s="66" t="n">
        <f aca="false">0.25*AJ67/$AM$77</f>
        <v>0.00066726906507773</v>
      </c>
      <c r="AV67" s="65" t="n">
        <f aca="false">AU67*$J$77</f>
        <v>8127.9324166528</v>
      </c>
      <c r="AW67" s="66" t="n">
        <f aca="false">0.35*AL67/$AM$77</f>
        <v>0.000461289583714617</v>
      </c>
      <c r="AX67" s="65" t="n">
        <f aca="false">AW67*$J$77</f>
        <v>5618.91859995271</v>
      </c>
    </row>
    <row r="68" customFormat="false" ht="15" hidden="false" customHeight="false" outlineLevel="0" collapsed="false">
      <c r="A68" s="72" t="s">
        <v>62</v>
      </c>
      <c r="B68" s="62"/>
      <c r="C68" s="62"/>
      <c r="D68" s="62"/>
      <c r="E68" s="62"/>
      <c r="F68" s="62"/>
      <c r="G68" s="62"/>
      <c r="H68" s="62"/>
      <c r="I68" s="66" t="n">
        <f aca="false">AO68+AQ68+AS68+AU68+AW68</f>
        <v>0.00468468394232448</v>
      </c>
      <c r="J68" s="65" t="n">
        <f aca="false">ROUND(AP68+AR68+AT68+AV68+AX68,0)</f>
        <v>57064</v>
      </c>
      <c r="K68" s="66" t="n">
        <f aca="false">I68-Tabla_Ministerio!J67</f>
        <v>0</v>
      </c>
      <c r="L68" s="65" t="n">
        <f aca="false">J68-Tabla_Ministerio!K67</f>
        <v>0</v>
      </c>
      <c r="M68" s="66" t="n">
        <f aca="false">P103/P$112</f>
        <v>0.0182108380323432</v>
      </c>
      <c r="N68" s="65" t="n">
        <f aca="false">ROUND(N$77*M68,0)</f>
        <v>4214661</v>
      </c>
      <c r="O68" s="65" t="n">
        <f aca="false">N68-Tabla_Ministerio!L67</f>
        <v>1</v>
      </c>
      <c r="P68" s="67" t="n">
        <f aca="false">N68+J68</f>
        <v>4271725</v>
      </c>
      <c r="Q68" s="65" t="n">
        <f aca="false">P68-Tabla_Ministerio!M67</f>
        <v>1</v>
      </c>
      <c r="S68" s="67" t="n">
        <f aca="false">B68+Tabla_Ministerio!B67</f>
        <v>4853</v>
      </c>
      <c r="T68" s="67" t="n">
        <f aca="false">C68+Tabla_Ministerio!C67</f>
        <v>22</v>
      </c>
      <c r="U68" s="67" t="n">
        <f aca="false">D68+Tabla_Ministerio!D67</f>
        <v>322.686393146005</v>
      </c>
      <c r="V68" s="67" t="n">
        <f aca="false">E68+Tabla_Ministerio!E67</f>
        <v>223.147302236914</v>
      </c>
      <c r="W68" s="67" t="n">
        <f aca="false">F68+Tabla_Ministerio!F67</f>
        <v>2</v>
      </c>
      <c r="X68" s="67" t="n">
        <f aca="false">G68+Tabla_Ministerio!G67</f>
        <v>32</v>
      </c>
      <c r="Y68" s="67" t="n">
        <f aca="false">H68+Tabla_Ministerio!H67</f>
        <v>5</v>
      </c>
      <c r="Z68" s="67" t="n">
        <f aca="false">X68+0.33*Y68</f>
        <v>33.65</v>
      </c>
      <c r="AC68" s="73" t="n">
        <f aca="false">IF(T68&gt;0,S68/T68,0)</f>
        <v>220.590909090909</v>
      </c>
      <c r="AD68" s="74" t="n">
        <f aca="false">EXP((((AC68-AC77)/AC78+2)/4-1.9)^3)</f>
        <v>0.122293922895253</v>
      </c>
      <c r="AE68" s="75" t="n">
        <f aca="false">S68/U68</f>
        <v>15.0393698125479</v>
      </c>
      <c r="AF68" s="74" t="n">
        <f aca="false">EXP((((AE68-AE77)/AE78+2)/4-1.9)^3)</f>
        <v>0.0100674031234292</v>
      </c>
      <c r="AG68" s="74" t="n">
        <f aca="false">V68/U68</f>
        <v>0.691529940451958</v>
      </c>
      <c r="AH68" s="74" t="n">
        <f aca="false">EXP((((AG68-AG77)/AG78+2)/4-1.9)^3)</f>
        <v>0.0412350666102546</v>
      </c>
      <c r="AI68" s="74" t="n">
        <f aca="false">W68/U68</f>
        <v>0.00619796818979927</v>
      </c>
      <c r="AJ68" s="74" t="n">
        <f aca="false">EXP((((AI68-AI77)/AI78+2)/4-1.9)^3)</f>
        <v>0.00369905256894576</v>
      </c>
      <c r="AK68" s="74" t="n">
        <f aca="false">Z68/U68</f>
        <v>0.104280814793373</v>
      </c>
      <c r="AL68" s="74" t="n">
        <f aca="false">EXP((((AK68-AK77)/AK78+2)/4-1.9)^3)</f>
        <v>0.00211465462888917</v>
      </c>
      <c r="AM68" s="74" t="n">
        <f aca="false">0.01*AD68+0.15*AF68+0.24*AH68+0.25*AJ68+0.35*AL68</f>
        <v>0.0142943579462757</v>
      </c>
      <c r="AO68" s="66" t="n">
        <f aca="false">0.01*AD68/$AM$77</f>
        <v>0.000400793361257985</v>
      </c>
      <c r="AP68" s="65" t="n">
        <f aca="false">AO68*$J$77</f>
        <v>4882.0206478005</v>
      </c>
      <c r="AQ68" s="66" t="n">
        <f aca="false">0.15*AF68/$AM$77</f>
        <v>0.000494907871313562</v>
      </c>
      <c r="AR68" s="65" t="n">
        <f aca="false">AQ68*$J$77</f>
        <v>6028.4193304204</v>
      </c>
      <c r="AS68" s="66" t="n">
        <f aca="false">0.24*AH68/$AM$77</f>
        <v>0.00324334826597909</v>
      </c>
      <c r="AT68" s="65" t="n">
        <f aca="false">AS68*$J$77</f>
        <v>39506.8749462786</v>
      </c>
      <c r="AU68" s="66" t="n">
        <f aca="false">0.25*AJ68/$AM$77</f>
        <v>0.000303072237254092</v>
      </c>
      <c r="AV68" s="65" t="n">
        <f aca="false">AU68*$J$77</f>
        <v>3691.69019019047</v>
      </c>
      <c r="AW68" s="66" t="n">
        <f aca="false">0.35*AL68/$AM$77</f>
        <v>0.000242562206519748</v>
      </c>
      <c r="AX68" s="65" t="n">
        <f aca="false">AW68*$J$77</f>
        <v>2954.62404089875</v>
      </c>
    </row>
    <row r="69" customFormat="false" ht="15" hidden="false" customHeight="false" outlineLevel="0" collapsed="false">
      <c r="A69" s="72" t="s">
        <v>63</v>
      </c>
      <c r="B69" s="62"/>
      <c r="C69" s="62"/>
      <c r="D69" s="62"/>
      <c r="E69" s="62"/>
      <c r="F69" s="62"/>
      <c r="G69" s="62"/>
      <c r="H69" s="62"/>
      <c r="I69" s="66" t="n">
        <f aca="false">AO69+AQ69+AS69+AU69+AW69</f>
        <v>0.024143815100431</v>
      </c>
      <c r="J69" s="65" t="n">
        <f aca="false">ROUND(AP69+AR69+AT69+AV69+AX69,0)</f>
        <v>294093</v>
      </c>
      <c r="K69" s="66" t="n">
        <f aca="false">I69-Tabla_Ministerio!J68</f>
        <v>0</v>
      </c>
      <c r="L69" s="65" t="n">
        <f aca="false">J69-Tabla_Ministerio!K68</f>
        <v>0</v>
      </c>
      <c r="M69" s="66" t="n">
        <f aca="false">P104/P$112</f>
        <v>0.0134970323302365</v>
      </c>
      <c r="N69" s="65" t="n">
        <f aca="false">ROUND(N$77*M69,0)</f>
        <v>3123712</v>
      </c>
      <c r="O69" s="65" t="n">
        <f aca="false">N69-Tabla_Ministerio!L68</f>
        <v>-1</v>
      </c>
      <c r="P69" s="67" t="n">
        <f aca="false">N69+J69</f>
        <v>3417805</v>
      </c>
      <c r="Q69" s="65" t="n">
        <f aca="false">P69-Tabla_Ministerio!M68</f>
        <v>-1</v>
      </c>
      <c r="S69" s="67" t="n">
        <f aca="false">B69+Tabla_Ministerio!B68</f>
        <v>8273</v>
      </c>
      <c r="T69" s="67" t="n">
        <f aca="false">C69+Tabla_Ministerio!C68</f>
        <v>76</v>
      </c>
      <c r="U69" s="67" t="n">
        <f aca="false">D69+Tabla_Ministerio!D68</f>
        <v>374.756643124355</v>
      </c>
      <c r="V69" s="67" t="n">
        <f aca="false">E69+Tabla_Ministerio!E68</f>
        <v>306.954112321824</v>
      </c>
      <c r="W69" s="67" t="n">
        <f aca="false">F69+Tabla_Ministerio!F68</f>
        <v>34</v>
      </c>
      <c r="X69" s="67" t="n">
        <f aca="false">G69+Tabla_Ministerio!G68</f>
        <v>85</v>
      </c>
      <c r="Y69" s="67" t="n">
        <f aca="false">H69+Tabla_Ministerio!H68</f>
        <v>17</v>
      </c>
      <c r="Z69" s="67" t="n">
        <f aca="false">X69+0.33*Y69</f>
        <v>90.61</v>
      </c>
      <c r="AC69" s="73" t="n">
        <f aca="false">IF(T69&gt;0,S69/T69,0)</f>
        <v>108.855263157895</v>
      </c>
      <c r="AD69" s="74" t="n">
        <f aca="false">EXP((((AC69-AC77)/AC78+2)/4-1.9)^3)</f>
        <v>0.0154525475009991</v>
      </c>
      <c r="AE69" s="75" t="n">
        <f aca="false">S69/U69</f>
        <v>22.0756593693118</v>
      </c>
      <c r="AF69" s="74" t="n">
        <f aca="false">EXP((((AE69-AE77)/AE78+2)/4-1.9)^3)</f>
        <v>0.122502432385773</v>
      </c>
      <c r="AG69" s="74" t="n">
        <f aca="false">V69/U69</f>
        <v>0.81907584015787</v>
      </c>
      <c r="AH69" s="74" t="n">
        <f aca="false">EXP((((AG69-AG77)/AG78+2)/4-1.9)^3)</f>
        <v>0.200229698954666</v>
      </c>
      <c r="AI69" s="74" t="n">
        <f aca="false">W69/U69</f>
        <v>0.0907255431592652</v>
      </c>
      <c r="AJ69" s="74" t="n">
        <f aca="false">EXP((((AI69-AI77)/AI78+2)/4-1.9)^3)</f>
        <v>0.0192032826567969</v>
      </c>
      <c r="AK69" s="74" t="n">
        <f aca="false">Z69/U69</f>
        <v>0.241783572519442</v>
      </c>
      <c r="AL69" s="74" t="n">
        <f aca="false">EXP((((AK69-AK77)/AK78+2)/4-1.9)^3)</f>
        <v>0.00652597326114981</v>
      </c>
      <c r="AM69" s="74" t="n">
        <f aca="false">0.01*AD69+0.15*AF69+0.24*AH69+0.25*AJ69+0.35*AL69</f>
        <v>0.0736699293875974</v>
      </c>
      <c r="AO69" s="66" t="n">
        <f aca="false">0.01*AD69/$AM$77</f>
        <v>5.06425691996873E-005</v>
      </c>
      <c r="AP69" s="65" t="n">
        <f aca="false">AO69*$J$77</f>
        <v>616.871666023918</v>
      </c>
      <c r="AQ69" s="66" t="n">
        <f aca="false">0.15*AF69/$AM$77</f>
        <v>0.00602215062806838</v>
      </c>
      <c r="AR69" s="65" t="n">
        <f aca="false">AQ69*$J$77</f>
        <v>73355.1664082331</v>
      </c>
      <c r="AS69" s="66" t="n">
        <f aca="false">0.24*AH69/$AM$77</f>
        <v>0.0157490868886005</v>
      </c>
      <c r="AT69" s="65" t="n">
        <f aca="false">AS69*$J$77</f>
        <v>191837.926488659</v>
      </c>
      <c r="AU69" s="66" t="n">
        <f aca="false">0.25*AJ69/$AM$77</f>
        <v>0.00157337094538152</v>
      </c>
      <c r="AV69" s="65" t="n">
        <f aca="false">AU69*$J$77</f>
        <v>19165.0615616302</v>
      </c>
      <c r="AW69" s="66" t="n">
        <f aca="false">0.35*AL69/$AM$77</f>
        <v>0.000748564069180842</v>
      </c>
      <c r="AX69" s="65" t="n">
        <f aca="false">AW69*$J$77</f>
        <v>9118.17808177236</v>
      </c>
    </row>
    <row r="70" customFormat="false" ht="15" hidden="false" customHeight="false" outlineLevel="0" collapsed="false">
      <c r="A70" s="72" t="s">
        <v>64</v>
      </c>
      <c r="B70" s="62"/>
      <c r="C70" s="62"/>
      <c r="D70" s="62"/>
      <c r="E70" s="62"/>
      <c r="F70" s="62"/>
      <c r="G70" s="62"/>
      <c r="H70" s="62"/>
      <c r="I70" s="66" t="n">
        <f aca="false">AO70+AQ70+AS70+AU70+AW70</f>
        <v>0.0177325008407746</v>
      </c>
      <c r="J70" s="65" t="n">
        <f aca="false">ROUND(AP70+AR70+AT70+AV70+AX70,0)</f>
        <v>215998</v>
      </c>
      <c r="K70" s="66" t="n">
        <f aca="false">I70-Tabla_Ministerio!J69</f>
        <v>1.07552855510562E-016</v>
      </c>
      <c r="L70" s="65" t="n">
        <f aca="false">J70-Tabla_Ministerio!K69</f>
        <v>0</v>
      </c>
      <c r="M70" s="66" t="n">
        <f aca="false">P105/P$112</f>
        <v>0.0190387055477239</v>
      </c>
      <c r="N70" s="65" t="n">
        <f aca="false">ROUND(N$77*M70,0)</f>
        <v>4406260</v>
      </c>
      <c r="O70" s="65" t="n">
        <f aca="false">N70-Tabla_Ministerio!L69</f>
        <v>0</v>
      </c>
      <c r="P70" s="67" t="n">
        <f aca="false">N70+J70</f>
        <v>4622258</v>
      </c>
      <c r="Q70" s="65" t="n">
        <f aca="false">P70-Tabla_Ministerio!M69</f>
        <v>0</v>
      </c>
      <c r="S70" s="67" t="n">
        <f aca="false">B70+Tabla_Ministerio!B69</f>
        <v>8976</v>
      </c>
      <c r="T70" s="67" t="n">
        <f aca="false">C70+Tabla_Ministerio!C69</f>
        <v>44</v>
      </c>
      <c r="U70" s="67" t="n">
        <f aca="false">D70+Tabla_Ministerio!D69</f>
        <v>348.818592897527</v>
      </c>
      <c r="V70" s="67" t="n">
        <f aca="false">E70+Tabla_Ministerio!E69</f>
        <v>225.904956533891</v>
      </c>
      <c r="W70" s="67" t="n">
        <f aca="false">F70+Tabla_Ministerio!F69</f>
        <v>23</v>
      </c>
      <c r="X70" s="67" t="n">
        <f aca="false">G70+Tabla_Ministerio!G69</f>
        <v>94</v>
      </c>
      <c r="Y70" s="67" t="n">
        <f aca="false">H70+Tabla_Ministerio!H69</f>
        <v>7</v>
      </c>
      <c r="Z70" s="67" t="n">
        <f aca="false">X70+0.33*Y70</f>
        <v>96.31</v>
      </c>
      <c r="AC70" s="73" t="n">
        <f aca="false">IF(T70&gt;0,S70/T70,0)</f>
        <v>204</v>
      </c>
      <c r="AD70" s="74" t="n">
        <f aca="false">EXP((((AC70-AC77)/AC78+2)/4-1.9)^3)</f>
        <v>0.095289974752829</v>
      </c>
      <c r="AE70" s="75" t="n">
        <f aca="false">S70/U70</f>
        <v>25.7325732709348</v>
      </c>
      <c r="AF70" s="74" t="n">
        <f aca="false">EXP((((AE70-AE77)/AE78+2)/4-1.9)^3)</f>
        <v>0.281997006317271</v>
      </c>
      <c r="AG70" s="74" t="n">
        <f aca="false">V70/U70</f>
        <v>0.64762877075264</v>
      </c>
      <c r="AH70" s="74" t="n">
        <f aca="false">EXP((((AG70-AG77)/AG78+2)/4-1.9)^3)</f>
        <v>0.0200749829292879</v>
      </c>
      <c r="AI70" s="74" t="n">
        <f aca="false">W70/U70</f>
        <v>0.0659368521871102</v>
      </c>
      <c r="AJ70" s="74" t="n">
        <f aca="false">EXP((((AI70-AI77)/AI78+2)/4-1.9)^3)</f>
        <v>0.0123210193500252</v>
      </c>
      <c r="AK70" s="74" t="n">
        <f aca="false">Z70/U70</f>
        <v>0.276103401484373</v>
      </c>
      <c r="AL70" s="74" t="n">
        <f aca="false">EXP((((AK70-AK77)/AK78+2)/4-1.9)^3)</f>
        <v>0.00844688461190642</v>
      </c>
      <c r="AM70" s="74" t="n">
        <f aca="false">0.01*AD70+0.15*AF70+0.24*AH70+0.25*AJ70+0.35*AL70</f>
        <v>0.0541071110498215</v>
      </c>
      <c r="AO70" s="66" t="n">
        <f aca="false">0.01*AD70/$AM$77</f>
        <v>0.000312293435120947</v>
      </c>
      <c r="AP70" s="65" t="n">
        <f aca="false">AO70*$J$77</f>
        <v>3804.01260551726</v>
      </c>
      <c r="AQ70" s="66" t="n">
        <f aca="false">0.15*AF70/$AM$77</f>
        <v>0.0138628141142459</v>
      </c>
      <c r="AR70" s="65" t="n">
        <f aca="false">AQ70*$J$77</f>
        <v>168861.441541705</v>
      </c>
      <c r="AS70" s="66" t="n">
        <f aca="false">0.24*AH70/$AM$77</f>
        <v>0.00157899977920913</v>
      </c>
      <c r="AT70" s="65" t="n">
        <f aca="false">AS70*$J$77</f>
        <v>19233.6257785703</v>
      </c>
      <c r="AU70" s="66" t="n">
        <f aca="false">0.25*AJ70/$AM$77</f>
        <v>0.00100949062768452</v>
      </c>
      <c r="AV70" s="65" t="n">
        <f aca="false">AU70*$J$77</f>
        <v>12296.4963108374</v>
      </c>
      <c r="AW70" s="66" t="n">
        <f aca="false">0.35*AL70/$AM$77</f>
        <v>0.000968902884514063</v>
      </c>
      <c r="AX70" s="65" t="n">
        <f aca="false">AW70*$J$77</f>
        <v>11802.1013947543</v>
      </c>
    </row>
    <row r="71" customFormat="false" ht="15" hidden="false" customHeight="false" outlineLevel="0" collapsed="false">
      <c r="A71" s="72" t="s">
        <v>65</v>
      </c>
      <c r="B71" s="62"/>
      <c r="C71" s="62"/>
      <c r="D71" s="62"/>
      <c r="E71" s="62"/>
      <c r="F71" s="62"/>
      <c r="G71" s="62"/>
      <c r="H71" s="62"/>
      <c r="I71" s="66" t="n">
        <f aca="false">AO71+AQ71+AS71+AU71+AW71</f>
        <v>0.00872372864467968</v>
      </c>
      <c r="J71" s="65" t="n">
        <f aca="false">ROUND(AP71+AR71+AT71+AV71+AX71,0)</f>
        <v>106263</v>
      </c>
      <c r="K71" s="66" t="n">
        <f aca="false">I71-Tabla_Ministerio!J70</f>
        <v>6.59194920871187E-017</v>
      </c>
      <c r="L71" s="65" t="n">
        <f aca="false">J71-Tabla_Ministerio!K70</f>
        <v>0</v>
      </c>
      <c r="M71" s="66" t="n">
        <f aca="false">P106/P$112</f>
        <v>0.0112607460212135</v>
      </c>
      <c r="N71" s="65" t="n">
        <f aca="false">ROUND(N$77*M71,0)</f>
        <v>2606153</v>
      </c>
      <c r="O71" s="65" t="n">
        <f aca="false">N71-Tabla_Ministerio!L70</f>
        <v>0</v>
      </c>
      <c r="P71" s="67" t="n">
        <f aca="false">N71+J71</f>
        <v>2712416</v>
      </c>
      <c r="Q71" s="65" t="n">
        <f aca="false">P71-Tabla_Ministerio!M70</f>
        <v>0</v>
      </c>
      <c r="S71" s="67" t="n">
        <f aca="false">B71+Tabla_Ministerio!B70</f>
        <v>9776</v>
      </c>
      <c r="T71" s="67" t="n">
        <f aca="false">C71+Tabla_Ministerio!C70</f>
        <v>125</v>
      </c>
      <c r="U71" s="67" t="n">
        <f aca="false">D71+Tabla_Ministerio!D70</f>
        <v>470.584581105169</v>
      </c>
      <c r="V71" s="67" t="n">
        <f aca="false">E71+Tabla_Ministerio!E70</f>
        <v>310.207575757576</v>
      </c>
      <c r="W71" s="67" t="n">
        <f aca="false">F71+Tabla_Ministerio!F70</f>
        <v>40</v>
      </c>
      <c r="X71" s="67" t="n">
        <f aca="false">G71+Tabla_Ministerio!G70</f>
        <v>134</v>
      </c>
      <c r="Y71" s="67" t="n">
        <f aca="false">H71+Tabla_Ministerio!H70</f>
        <v>26</v>
      </c>
      <c r="Z71" s="67" t="n">
        <f aca="false">X71+0.33*Y71</f>
        <v>142.58</v>
      </c>
      <c r="AC71" s="73" t="n">
        <f aca="false">IF(T71&gt;0,S71/T71,0)</f>
        <v>78.208</v>
      </c>
      <c r="AD71" s="74" t="n">
        <f aca="false">EXP((((AC71-AC77)/AC78+2)/4-1.9)^3)</f>
        <v>0.00736699606123873</v>
      </c>
      <c r="AE71" s="75" t="n">
        <f aca="false">S71/U71</f>
        <v>20.7741613145102</v>
      </c>
      <c r="AF71" s="74" t="n">
        <f aca="false">EXP((((AE71-AE77)/AE78+2)/4-1.9)^3)</f>
        <v>0.0848264018753784</v>
      </c>
      <c r="AG71" s="74" t="n">
        <f aca="false">V71/U71</f>
        <v>0.659196217243355</v>
      </c>
      <c r="AH71" s="74" t="n">
        <f aca="false">EXP((((AG71-AG77)/AG78+2)/4-1.9)^3)</f>
        <v>0.0244996489715565</v>
      </c>
      <c r="AI71" s="74" t="n">
        <f aca="false">W71/U71</f>
        <v>0.0850006600430042</v>
      </c>
      <c r="AJ71" s="74" t="n">
        <f aca="false">EXP((((AI71-AI77)/AI78+2)/4-1.9)^3)</f>
        <v>0.0173810193753364</v>
      </c>
      <c r="AK71" s="74" t="n">
        <f aca="false">Z71/U71</f>
        <v>0.302984852723288</v>
      </c>
      <c r="AL71" s="74" t="n">
        <f aca="false">EXP((((AK71-AK77)/AK78+2)/4-1.9)^3)</f>
        <v>0.0102739386984533</v>
      </c>
      <c r="AM71" s="74" t="n">
        <f aca="false">0.01*AD71+0.15*AF71+0.24*AH71+0.25*AJ71+0.35*AL71</f>
        <v>0.0266186793833855</v>
      </c>
      <c r="AO71" s="66" t="n">
        <f aca="false">0.01*AD71/$AM$77</f>
        <v>2.41438253337183E-005</v>
      </c>
      <c r="AP71" s="65" t="n">
        <f aca="false">AO71*$J$77</f>
        <v>294.093328856886</v>
      </c>
      <c r="AQ71" s="66" t="n">
        <f aca="false">0.15*AF71/$AM$77</f>
        <v>0.00417001817336908</v>
      </c>
      <c r="AR71" s="65" t="n">
        <f aca="false">AQ71*$J$77</f>
        <v>50794.5410078461</v>
      </c>
      <c r="AS71" s="66" t="n">
        <f aca="false">0.24*AH71/$AM$77</f>
        <v>0.00192702232689575</v>
      </c>
      <c r="AT71" s="65" t="n">
        <f aca="false">AS71*$J$77</f>
        <v>23472.8508455058</v>
      </c>
      <c r="AU71" s="66" t="n">
        <f aca="false">0.25*AJ71/$AM$77</f>
        <v>0.00142406854989391</v>
      </c>
      <c r="AV71" s="65" t="n">
        <f aca="false">AU71*$J$77</f>
        <v>17346.4252068543</v>
      </c>
      <c r="AW71" s="66" t="n">
        <f aca="false">0.35*AL71/$AM$77</f>
        <v>0.00117847576918721</v>
      </c>
      <c r="AX71" s="65" t="n">
        <f aca="false">AW71*$J$77</f>
        <v>14354.8860690864</v>
      </c>
    </row>
    <row r="72" customFormat="false" ht="15" hidden="false" customHeight="false" outlineLevel="0" collapsed="false">
      <c r="A72" s="72" t="s">
        <v>66</v>
      </c>
      <c r="B72" s="62"/>
      <c r="C72" s="62"/>
      <c r="D72" s="62"/>
      <c r="E72" s="62"/>
      <c r="F72" s="62"/>
      <c r="G72" s="62"/>
      <c r="H72" s="62"/>
      <c r="I72" s="66" t="n">
        <f aca="false">AO72+AQ72+AS72+AU72+AW72</f>
        <v>0.0100101153449379</v>
      </c>
      <c r="J72" s="65" t="n">
        <f aca="false">ROUND(AP72+AR72+AT72+AV72+AX72,0)</f>
        <v>121932</v>
      </c>
      <c r="K72" s="66" t="n">
        <f aca="false">I72-Tabla_Ministerio!J71</f>
        <v>4.33680868994202E-017</v>
      </c>
      <c r="L72" s="65" t="n">
        <f aca="false">J72-Tabla_Ministerio!K71</f>
        <v>0</v>
      </c>
      <c r="M72" s="66" t="n">
        <f aca="false">P107/P$112</f>
        <v>0.0109188970018536</v>
      </c>
      <c r="N72" s="65" t="n">
        <f aca="false">ROUND(N$77*M72,0)</f>
        <v>2527036</v>
      </c>
      <c r="O72" s="65" t="n">
        <f aca="false">N72-Tabla_Ministerio!L71</f>
        <v>0</v>
      </c>
      <c r="P72" s="67" t="n">
        <f aca="false">N72+J72</f>
        <v>2648968</v>
      </c>
      <c r="Q72" s="65" t="n">
        <f aca="false">P72-Tabla_Ministerio!M71</f>
        <v>0</v>
      </c>
      <c r="S72" s="67" t="n">
        <f aca="false">B72+Tabla_Ministerio!B71</f>
        <v>8152</v>
      </c>
      <c r="T72" s="67" t="n">
        <f aca="false">C72+Tabla_Ministerio!C71</f>
        <v>34</v>
      </c>
      <c r="U72" s="67" t="n">
        <f aca="false">D72+Tabla_Ministerio!D71</f>
        <v>442.755103218379</v>
      </c>
      <c r="V72" s="67" t="n">
        <f aca="false">E72+Tabla_Ministerio!E71</f>
        <v>306.007982006258</v>
      </c>
      <c r="W72" s="67" t="n">
        <f aca="false">F72+Tabla_Ministerio!F71</f>
        <v>32</v>
      </c>
      <c r="X72" s="67" t="n">
        <f aca="false">G72+Tabla_Ministerio!G71</f>
        <v>190</v>
      </c>
      <c r="Y72" s="67" t="n">
        <f aca="false">H72+Tabla_Ministerio!H71</f>
        <v>33</v>
      </c>
      <c r="Z72" s="67" t="n">
        <f aca="false">X72+0.33*Y72</f>
        <v>200.89</v>
      </c>
      <c r="AC72" s="73" t="n">
        <f aca="false">IF(T72&gt;0,S72/T72,0)</f>
        <v>239.764705882353</v>
      </c>
      <c r="AD72" s="74" t="n">
        <f aca="false">EXP((((AC72-AC77)/AC78+2)/4-1.9)^3)</f>
        <v>0.159494751451463</v>
      </c>
      <c r="AE72" s="75" t="n">
        <f aca="false">S72/U72</f>
        <v>18.4119842792172</v>
      </c>
      <c r="AF72" s="74" t="n">
        <f aca="false">EXP((((AE72-AE77)/AE78+2)/4-1.9)^3)</f>
        <v>0.0391916727677197</v>
      </c>
      <c r="AG72" s="74" t="n">
        <f aca="false">V72/U72</f>
        <v>0.691145013986042</v>
      </c>
      <c r="AH72" s="74" t="n">
        <f aca="false">EXP((((AG72-AG77)/AG78+2)/4-1.9)^3)</f>
        <v>0.0409928280042631</v>
      </c>
      <c r="AI72" s="74" t="n">
        <f aca="false">W72/U72</f>
        <v>0.0722747174846604</v>
      </c>
      <c r="AJ72" s="74" t="n">
        <f aca="false">EXP((((AI72-AI77)/AI78+2)/4-1.9)^3)</f>
        <v>0.0138428999800291</v>
      </c>
      <c r="AK72" s="74" t="n">
        <f aca="false">Z72/U72</f>
        <v>0.45372712485917</v>
      </c>
      <c r="AL72" s="74" t="n">
        <f aca="false">EXP((((AK72-AK77)/AK78+2)/4-1.9)^3)</f>
        <v>0.0279174971075592</v>
      </c>
      <c r="AM72" s="74" t="n">
        <f aca="false">0.01*AD72+0.15*AF72+0.24*AH72+0.25*AJ72+0.35*AL72</f>
        <v>0.0305438261333487</v>
      </c>
      <c r="AO72" s="66" t="n">
        <f aca="false">0.01*AD72/$AM$77</f>
        <v>0.000522711480863944</v>
      </c>
      <c r="AP72" s="65" t="n">
        <f aca="false">AO72*$J$77</f>
        <v>6367.09209556377</v>
      </c>
      <c r="AQ72" s="66" t="n">
        <f aca="false">0.15*AF72/$AM$77</f>
        <v>0.00192664057502081</v>
      </c>
      <c r="AR72" s="65" t="n">
        <f aca="false">AQ72*$J$77</f>
        <v>23468.2007671464</v>
      </c>
      <c r="AS72" s="66" t="n">
        <f aca="false">0.24*AH72/$AM$77</f>
        <v>0.00322429496432878</v>
      </c>
      <c r="AT72" s="65" t="n">
        <f aca="false">AS72*$J$77</f>
        <v>39274.7887366328</v>
      </c>
      <c r="AU72" s="66" t="n">
        <f aca="false">0.25*AJ72/$AM$77</f>
        <v>0.00113418195303663</v>
      </c>
      <c r="AV72" s="65" t="n">
        <f aca="false">AU72*$J$77</f>
        <v>13815.3478782882</v>
      </c>
      <c r="AW72" s="66" t="n">
        <f aca="false">0.35*AL72/$AM$77</f>
        <v>0.00320228637168778</v>
      </c>
      <c r="AX72" s="65" t="n">
        <f aca="false">AW72*$J$77</f>
        <v>39006.7044466007</v>
      </c>
    </row>
    <row r="73" customFormat="false" ht="15" hidden="false" customHeight="false" outlineLevel="0" collapsed="false">
      <c r="A73" s="72" t="s">
        <v>67</v>
      </c>
      <c r="B73" s="62"/>
      <c r="C73" s="62"/>
      <c r="D73" s="62"/>
      <c r="E73" s="62"/>
      <c r="F73" s="62"/>
      <c r="G73" s="62"/>
      <c r="H73" s="62"/>
      <c r="I73" s="66" t="n">
        <f aca="false">AO73+AQ73+AS73+AU73+AW73</f>
        <v>0.0108622613116411</v>
      </c>
      <c r="J73" s="65" t="n">
        <f aca="false">ROUND(AP73+AR73+AT73+AV73+AX73,0)</f>
        <v>132312</v>
      </c>
      <c r="K73" s="66" t="n">
        <f aca="false">I73-Tabla_Ministerio!J72</f>
        <v>8.84708972748172E-017</v>
      </c>
      <c r="L73" s="65" t="n">
        <f aca="false">J73-Tabla_Ministerio!K72</f>
        <v>0</v>
      </c>
      <c r="M73" s="66" t="n">
        <f aca="false">P108/P$112</f>
        <v>0.00897058690844422</v>
      </c>
      <c r="N73" s="65" t="n">
        <f aca="false">ROUND(N$77*M73,0)</f>
        <v>2076125</v>
      </c>
      <c r="O73" s="65" t="n">
        <f aca="false">N73-Tabla_Ministerio!L72</f>
        <v>-2</v>
      </c>
      <c r="P73" s="67" t="n">
        <f aca="false">N73+J73</f>
        <v>2208437</v>
      </c>
      <c r="Q73" s="65" t="n">
        <f aca="false">P73-Tabla_Ministerio!M72</f>
        <v>-2</v>
      </c>
      <c r="S73" s="67" t="n">
        <f aca="false">B73+Tabla_Ministerio!B72</f>
        <v>11057</v>
      </c>
      <c r="T73" s="67" t="n">
        <f aca="false">C73+Tabla_Ministerio!C72</f>
        <v>63</v>
      </c>
      <c r="U73" s="67" t="n">
        <f aca="false">D73+Tabla_Ministerio!D72</f>
        <v>514.993097593895</v>
      </c>
      <c r="V73" s="67" t="n">
        <f aca="false">E73+Tabla_Ministerio!E72</f>
        <v>350.056830669331</v>
      </c>
      <c r="W73" s="67" t="n">
        <f aca="false">F73+Tabla_Ministerio!F72</f>
        <v>48</v>
      </c>
      <c r="X73" s="67" t="n">
        <f aca="false">G73+Tabla_Ministerio!G72</f>
        <v>150</v>
      </c>
      <c r="Y73" s="67" t="n">
        <f aca="false">H73+Tabla_Ministerio!H72</f>
        <v>27</v>
      </c>
      <c r="Z73" s="67" t="n">
        <f aca="false">X73+0.33*Y73</f>
        <v>158.91</v>
      </c>
      <c r="AC73" s="73" t="n">
        <f aca="false">IF(T73&gt;0,S73/T73,0)</f>
        <v>175.507936507937</v>
      </c>
      <c r="AD73" s="74" t="n">
        <f aca="false">EXP((((AC73-AC77)/AC78+2)/4-1.9)^3)</f>
        <v>0.0593651757554011</v>
      </c>
      <c r="AE73" s="75" t="n">
        <f aca="false">S73/U73</f>
        <v>21.4701906717964</v>
      </c>
      <c r="AF73" s="74" t="n">
        <f aca="false">EXP((((AE73-AE77)/AE78+2)/4-1.9)^3)</f>
        <v>0.103758521496966</v>
      </c>
      <c r="AG73" s="74" t="n">
        <f aca="false">V73/U73</f>
        <v>0.679731111552437</v>
      </c>
      <c r="AH73" s="74" t="n">
        <f aca="false">EXP((((AG73-AG77)/AG78+2)/4-1.9)^3)</f>
        <v>0.0343078300063042</v>
      </c>
      <c r="AI73" s="74" t="n">
        <f aca="false">W73/U73</f>
        <v>0.0932051326984019</v>
      </c>
      <c r="AJ73" s="74" t="n">
        <f aca="false">EXP((((AI73-AI77)/AI78+2)/4-1.9)^3)</f>
        <v>0.0200404412556827</v>
      </c>
      <c r="AK73" s="74" t="n">
        <f aca="false">Z73/U73</f>
        <v>0.308567242439647</v>
      </c>
      <c r="AL73" s="74" t="n">
        <f aca="false">EXP((((AK73-AK77)/AK78+2)/4-1.9)^3)</f>
        <v>0.0106930180555534</v>
      </c>
      <c r="AM73" s="74" t="n">
        <f aca="false">0.01*AD73+0.15*AF73+0.24*AH73+0.25*AJ73+0.35*AL73</f>
        <v>0.0331439758169762</v>
      </c>
      <c r="AO73" s="66" t="n">
        <f aca="false">0.01*AD73/$AM$77</f>
        <v>0.000194557241843141</v>
      </c>
      <c r="AP73" s="65" t="n">
        <f aca="false">AO73*$J$77</f>
        <v>2369.88075070918</v>
      </c>
      <c r="AQ73" s="66" t="n">
        <f aca="false">0.15*AF73/$AM$77</f>
        <v>0.00510071051840573</v>
      </c>
      <c r="AR73" s="65" t="n">
        <f aca="false">AQ73*$J$77</f>
        <v>62131.2039479643</v>
      </c>
      <c r="AS73" s="66" t="n">
        <f aca="false">0.24*AH73/$AM$77</f>
        <v>0.00269848578182678</v>
      </c>
      <c r="AT73" s="65" t="n">
        <f aca="false">AS73*$J$77</f>
        <v>32869.9638719676</v>
      </c>
      <c r="AU73" s="66" t="n">
        <f aca="false">0.25*AJ73/$AM$77</f>
        <v>0.00164196135462059</v>
      </c>
      <c r="AV73" s="65" t="n">
        <f aca="false">AU73*$J$77</f>
        <v>20000.5539288071</v>
      </c>
      <c r="AW73" s="66" t="n">
        <f aca="false">0.35*AL73/$AM$77</f>
        <v>0.00122654641494485</v>
      </c>
      <c r="AX73" s="65" t="n">
        <f aca="false">AW73*$J$77</f>
        <v>14940.4294134304</v>
      </c>
    </row>
    <row r="74" customFormat="false" ht="15" hidden="false" customHeight="false" outlineLevel="0" collapsed="false">
      <c r="A74" s="72" t="s">
        <v>68</v>
      </c>
      <c r="B74" s="62"/>
      <c r="C74" s="62"/>
      <c r="D74" s="62"/>
      <c r="E74" s="62"/>
      <c r="F74" s="62"/>
      <c r="G74" s="62"/>
      <c r="H74" s="62"/>
      <c r="I74" s="66" t="n">
        <f aca="false">AO74+AQ74+AS74+AU74+AW74</f>
        <v>0.0161956403685109</v>
      </c>
      <c r="J74" s="65" t="n">
        <f aca="false">ROUND(AP74+AR74+AT74+AV74+AX74,0)</f>
        <v>197277</v>
      </c>
      <c r="K74" s="66" t="n">
        <f aca="false">I74-Tabla_Ministerio!J73</f>
        <v>0</v>
      </c>
      <c r="L74" s="65" t="n">
        <f aca="false">J74-Tabla_Ministerio!K73</f>
        <v>0</v>
      </c>
      <c r="M74" s="66" t="n">
        <f aca="false">P109/P$112</f>
        <v>0.00723657558192176</v>
      </c>
      <c r="N74" s="65" t="n">
        <f aca="false">ROUND(N$77*M74,0)</f>
        <v>1674811</v>
      </c>
      <c r="O74" s="65" t="n">
        <f aca="false">N74-Tabla_Ministerio!L73</f>
        <v>-2</v>
      </c>
      <c r="P74" s="67" t="n">
        <f aca="false">N74+J74</f>
        <v>1872088</v>
      </c>
      <c r="Q74" s="65" t="n">
        <f aca="false">P74-Tabla_Ministerio!M73</f>
        <v>-2</v>
      </c>
      <c r="S74" s="67" t="n">
        <f aca="false">B74+Tabla_Ministerio!B73</f>
        <v>13640</v>
      </c>
      <c r="T74" s="67" t="n">
        <f aca="false">C74+Tabla_Ministerio!C73</f>
        <v>104</v>
      </c>
      <c r="U74" s="67" t="n">
        <f aca="false">D74+Tabla_Ministerio!D73</f>
        <v>560.264224885289</v>
      </c>
      <c r="V74" s="67" t="n">
        <f aca="false">E74+Tabla_Ministerio!E73</f>
        <v>359.363172320832</v>
      </c>
      <c r="W74" s="67" t="n">
        <f aca="false">F74+Tabla_Ministerio!F73</f>
        <v>53</v>
      </c>
      <c r="X74" s="67" t="n">
        <f aca="false">G74+Tabla_Ministerio!G73</f>
        <v>227</v>
      </c>
      <c r="Y74" s="67" t="n">
        <f aca="false">H74+Tabla_Ministerio!H73</f>
        <v>23</v>
      </c>
      <c r="Z74" s="67" t="n">
        <f aca="false">X74+0.33*Y74</f>
        <v>234.59</v>
      </c>
      <c r="AC74" s="73" t="n">
        <f aca="false">IF(T74&gt;0,S74/T74,0)</f>
        <v>131.153846153846</v>
      </c>
      <c r="AD74" s="74" t="n">
        <f aca="false">EXP((((AC74-AC77)/AC78+2)/4-1.9)^3)</f>
        <v>0.0252077266421679</v>
      </c>
      <c r="AE74" s="75" t="n">
        <f aca="false">S74/U74</f>
        <v>24.3456558426387</v>
      </c>
      <c r="AF74" s="74" t="n">
        <f aca="false">EXP((((AE74-AE77)/AE78+2)/4-1.9)^3)</f>
        <v>0.212387338804341</v>
      </c>
      <c r="AG74" s="74" t="n">
        <f aca="false">V74/U74</f>
        <v>0.641417310545591</v>
      </c>
      <c r="AH74" s="74" t="n">
        <f aca="false">EXP((((AG74-AG77)/AG78+2)/4-1.9)^3)</f>
        <v>0.0179867130489158</v>
      </c>
      <c r="AI74" s="74" t="n">
        <f aca="false">W74/U74</f>
        <v>0.0945982228489628</v>
      </c>
      <c r="AJ74" s="74" t="n">
        <f aca="false">EXP((((AI74-AI77)/AI78+2)/4-1.9)^3)</f>
        <v>0.0205239105870139</v>
      </c>
      <c r="AK74" s="74" t="n">
        <f aca="false">Z74/U74</f>
        <v>0.41871315279506</v>
      </c>
      <c r="AL74" s="74" t="n">
        <f aca="false">EXP((((AK74-AK77)/AK78+2)/4-1.9)^3)</f>
        <v>0.0224563651002715</v>
      </c>
      <c r="AM74" s="74" t="n">
        <f aca="false">0.01*AD74+0.15*AF74+0.24*AH74+0.25*AJ74+0.35*AL74</f>
        <v>0.0494176946506611</v>
      </c>
      <c r="AO74" s="66" t="n">
        <f aca="false">0.01*AD74/$AM$77</f>
        <v>8.26131769379939E-005</v>
      </c>
      <c r="AP74" s="65" t="n">
        <f aca="false">AO74*$J$77</f>
        <v>1006.30218605859</v>
      </c>
      <c r="AQ74" s="66" t="n">
        <f aca="false">0.15*AF74/$AM$77</f>
        <v>0.0104408420377037</v>
      </c>
      <c r="AR74" s="65" t="n">
        <f aca="false">AQ74*$J$77</f>
        <v>127178.769250328</v>
      </c>
      <c r="AS74" s="66" t="n">
        <f aca="false">0.24*AH74/$AM$77</f>
        <v>0.00141474670404332</v>
      </c>
      <c r="AT74" s="65" t="n">
        <f aca="false">AS74*$J$77</f>
        <v>17232.8768093077</v>
      </c>
      <c r="AU74" s="66" t="n">
        <f aca="false">0.25*AJ74/$AM$77</f>
        <v>0.00168157315498277</v>
      </c>
      <c r="AV74" s="65" t="n">
        <f aca="false">AU74*$J$77</f>
        <v>20483.0609909444</v>
      </c>
      <c r="AW74" s="66" t="n">
        <f aca="false">0.35*AL74/$AM$77</f>
        <v>0.0025758652948431</v>
      </c>
      <c r="AX74" s="65" t="n">
        <f aca="false">AW74*$J$77</f>
        <v>31376.336963032</v>
      </c>
    </row>
    <row r="75" customFormat="false" ht="15" hidden="false" customHeight="false" outlineLevel="0" collapsed="false">
      <c r="A75" s="72" t="s">
        <v>69</v>
      </c>
      <c r="B75" s="62"/>
      <c r="C75" s="62"/>
      <c r="D75" s="62"/>
      <c r="E75" s="62"/>
      <c r="F75" s="62"/>
      <c r="G75" s="62"/>
      <c r="H75" s="62"/>
      <c r="I75" s="66" t="n">
        <f aca="false">AO75+AQ75+AS75+AU75+AW75</f>
        <v>0.0844855283644516</v>
      </c>
      <c r="J75" s="65" t="n">
        <f aca="false">ROUND(AP75+AR75+AT75+AV75+AX75,0)</f>
        <v>1029109</v>
      </c>
      <c r="K75" s="66" t="n">
        <f aca="false">I75-Tabla_Ministerio!J74</f>
        <v>0</v>
      </c>
      <c r="L75" s="65" t="n">
        <f aca="false">J75-Tabla_Ministerio!K74</f>
        <v>0</v>
      </c>
      <c r="M75" s="66" t="n">
        <f aca="false">P110/P$112</f>
        <v>0.0135601820466315</v>
      </c>
      <c r="N75" s="65" t="n">
        <f aca="false">ROUND(N$77*M75,0)</f>
        <v>3138327</v>
      </c>
      <c r="O75" s="65" t="n">
        <f aca="false">N75-Tabla_Ministerio!L74</f>
        <v>0</v>
      </c>
      <c r="P75" s="67" t="n">
        <f aca="false">N75+J75</f>
        <v>4167436</v>
      </c>
      <c r="Q75" s="65" t="n">
        <f aca="false">P75-Tabla_Ministerio!M74</f>
        <v>0</v>
      </c>
      <c r="S75" s="67" t="n">
        <f aca="false">B75+Tabla_Ministerio!B74</f>
        <v>1328</v>
      </c>
      <c r="T75" s="67" t="n">
        <f aca="false">C75+Tabla_Ministerio!C74</f>
        <v>20</v>
      </c>
      <c r="U75" s="67" t="n">
        <f aca="false">D75+Tabla_Ministerio!D74</f>
        <v>77.9494103935281</v>
      </c>
      <c r="V75" s="67" t="n">
        <f aca="false">E75+Tabla_Ministerio!E74</f>
        <v>70.5857740298917</v>
      </c>
      <c r="W75" s="67" t="n">
        <f aca="false">F75+Tabla_Ministerio!F74</f>
        <v>27</v>
      </c>
      <c r="X75" s="67" t="n">
        <f aca="false">G75+Tabla_Ministerio!G74</f>
        <v>64</v>
      </c>
      <c r="Y75" s="67" t="n">
        <f aca="false">H75+Tabla_Ministerio!H74</f>
        <v>4</v>
      </c>
      <c r="Z75" s="67" t="n">
        <f aca="false">X75+0.33*Y75</f>
        <v>65.32</v>
      </c>
      <c r="AC75" s="73" t="n">
        <f aca="false">IF(T75&gt;0,S75/T75,0)</f>
        <v>66.4</v>
      </c>
      <c r="AD75" s="74" t="n">
        <f aca="false">EXP((((AC75-AC77)/AC78+2)/4-1.9)^3)</f>
        <v>0.00541795220540828</v>
      </c>
      <c r="AE75" s="75" t="n">
        <f aca="false">S75/U75</f>
        <v>17.0366907625803</v>
      </c>
      <c r="AF75" s="74" t="n">
        <f aca="false">EXP((((AE75-AE77)/AE78+2)/4-1.9)^3)</f>
        <v>0.0233905371963364</v>
      </c>
      <c r="AG75" s="74" t="n">
        <f aca="false">V75/U75</f>
        <v>0.905533135831804</v>
      </c>
      <c r="AH75" s="74" t="n">
        <f aca="false">EXP((((AG75-AG77)/AG78+2)/4-1.9)^3)</f>
        <v>0.403580175410409</v>
      </c>
      <c r="AI75" s="74" t="n">
        <f aca="false">W75/U75</f>
        <v>0.346378501950051</v>
      </c>
      <c r="AJ75" s="74" t="n">
        <f aca="false">EXP((((AI75-AI77)/AI78+2)/4-1.9)^3)</f>
        <v>0.376327943517901</v>
      </c>
      <c r="AK75" s="74" t="n">
        <f aca="false">Z75/U75</f>
        <v>0.837979398051012</v>
      </c>
      <c r="AL75" s="74" t="n">
        <f aca="false">EXP((((AK75-AK77)/AK78+2)/4-1.9)^3)</f>
        <v>0.180818219968225</v>
      </c>
      <c r="AM75" s="74" t="n">
        <f aca="false">0.01*AD75+0.15*AF75+0.24*AH75+0.25*AJ75+0.35*AL75</f>
        <v>0.257790365068357</v>
      </c>
      <c r="AO75" s="66" t="n">
        <f aca="false">0.01*AD75/$AM$77</f>
        <v>1.77562320688707E-005</v>
      </c>
      <c r="AP75" s="65" t="n">
        <f aca="false">AO75*$J$77</f>
        <v>216.286745157851</v>
      </c>
      <c r="AQ75" s="66" t="n">
        <f aca="false">0.15*AF75/$AM$77</f>
        <v>0.00114986564368116</v>
      </c>
      <c r="AR75" s="65" t="n">
        <f aca="false">AQ75*$J$77</f>
        <v>14006.3892201906</v>
      </c>
      <c r="AS75" s="66" t="n">
        <f aca="false">0.24*AH75/$AM$77</f>
        <v>0.0317436388419795</v>
      </c>
      <c r="AT75" s="65" t="n">
        <f aca="false">AS75*$J$77</f>
        <v>386665.836421157</v>
      </c>
      <c r="AU75" s="66" t="n">
        <f aca="false">0.25*AJ75/$AM$77</f>
        <v>0.0308334498246149</v>
      </c>
      <c r="AV75" s="65" t="n">
        <f aca="false">AU75*$J$77</f>
        <v>375578.922301053</v>
      </c>
      <c r="AW75" s="66" t="n">
        <f aca="false">0.35*AL75/$AM$77</f>
        <v>0.0207408178221072</v>
      </c>
      <c r="AX75" s="65" t="n">
        <f aca="false">AW75*$J$77</f>
        <v>252641.661882763</v>
      </c>
    </row>
    <row r="76" customFormat="false" ht="15" hidden="false" customHeight="false" outlineLevel="0" collapsed="false">
      <c r="A76" s="76" t="s">
        <v>70</v>
      </c>
      <c r="B76" s="62"/>
      <c r="C76" s="62"/>
      <c r="D76" s="62"/>
      <c r="E76" s="62"/>
      <c r="F76" s="62"/>
      <c r="G76" s="62"/>
      <c r="H76" s="62"/>
      <c r="I76" s="77" t="n">
        <f aca="false">AO76+AQ76+AS76+AU76+AW76</f>
        <v>0.0330678569509417</v>
      </c>
      <c r="J76" s="78" t="n">
        <f aca="false">ROUND(AP76+AR76+AT76+AV76+AX76,0)</f>
        <v>402796</v>
      </c>
      <c r="K76" s="77" t="n">
        <f aca="false">I76-Tabla_Ministerio!J75</f>
        <v>0</v>
      </c>
      <c r="L76" s="78" t="n">
        <f aca="false">J76-Tabla_Ministerio!K75</f>
        <v>0</v>
      </c>
      <c r="M76" s="77" t="n">
        <f aca="false">P111/P$112</f>
        <v>0.0130320150966931</v>
      </c>
      <c r="N76" s="78" t="n">
        <f aca="false">ROUND(N$77*M76,0)</f>
        <v>3016090</v>
      </c>
      <c r="O76" s="78" t="n">
        <f aca="false">N76-Tabla_Ministerio!L75</f>
        <v>0</v>
      </c>
      <c r="P76" s="79" t="n">
        <f aca="false">N76+J76</f>
        <v>3418886</v>
      </c>
      <c r="Q76" s="78" t="n">
        <f aca="false">P76-Tabla_Ministerio!M75</f>
        <v>0</v>
      </c>
      <c r="S76" s="79" t="n">
        <f aca="false">B76+Tabla_Ministerio!B75</f>
        <v>199</v>
      </c>
      <c r="T76" s="79" t="n">
        <f aca="false">C76+Tabla_Ministerio!C75</f>
        <v>6</v>
      </c>
      <c r="U76" s="79" t="n">
        <f aca="false">D76+Tabla_Ministerio!D75</f>
        <v>28.2898407148407</v>
      </c>
      <c r="V76" s="79" t="n">
        <f aca="false">E76+Tabla_Ministerio!E75</f>
        <v>22.1989316239316</v>
      </c>
      <c r="W76" s="79" t="n">
        <f aca="false">F76+Tabla_Ministerio!F75</f>
        <v>7</v>
      </c>
      <c r="X76" s="79" t="n">
        <f aca="false">G76+Tabla_Ministerio!G75</f>
        <v>18</v>
      </c>
      <c r="Y76" s="79" t="n">
        <f aca="false">H76+Tabla_Ministerio!H75</f>
        <v>0</v>
      </c>
      <c r="Z76" s="79" t="n">
        <f aca="false">X76+0.33*Y76</f>
        <v>18</v>
      </c>
      <c r="AC76" s="80" t="n">
        <f aca="false">IF(T76&gt;0,S76/T76,0)</f>
        <v>33.1666666666667</v>
      </c>
      <c r="AD76" s="81" t="n">
        <f aca="false">EXP((((AC76-AC77)/AC78+2)/4-1.9)^3)</f>
        <v>0.00213105934073449</v>
      </c>
      <c r="AE76" s="82" t="n">
        <f aca="false">S76/U76</f>
        <v>7.03432734054263</v>
      </c>
      <c r="AF76" s="81" t="n">
        <f aca="false">EXP((((AE76-AE77)/AE78+2)/4-1.9)^3)</f>
        <v>9.76301571262201E-005</v>
      </c>
      <c r="AG76" s="81" t="n">
        <f aca="false">V76/U76</f>
        <v>0.784696239462605</v>
      </c>
      <c r="AH76" s="81" t="n">
        <f aca="false">EXP((((AG76-AG77)/AG78+2)/4-1.9)^3)</f>
        <v>0.14014413268314</v>
      </c>
      <c r="AI76" s="81" t="n">
        <f aca="false">W76/U76</f>
        <v>0.247438650169841</v>
      </c>
      <c r="AJ76" s="81" t="n">
        <f aca="false">EXP((((AI76-AI77)/AI78+2)/4-1.9)^3)</f>
        <v>0.162538886752717</v>
      </c>
      <c r="AK76" s="81" t="n">
        <f aca="false">Z76/U76</f>
        <v>0.636270814722449</v>
      </c>
      <c r="AL76" s="81" t="n">
        <f aca="false">EXP((((AK76-AK77)/AK78+2)/4-1.9)^3)</f>
        <v>0.0759844429429223</v>
      </c>
      <c r="AM76" s="81" t="n">
        <f aca="false">0.01*AD76+0.15*AF76+0.24*AH76+0.25*AJ76+0.35*AL76</f>
        <v>0.100899823679132</v>
      </c>
      <c r="AO76" s="77" t="n">
        <f aca="false">0.01*AD76/$AM$77</f>
        <v>6.98411185112415E-006</v>
      </c>
      <c r="AP76" s="78" t="n">
        <f aca="false">AO76*$J$77</f>
        <v>85.0727121744633</v>
      </c>
      <c r="AQ76" s="77" t="n">
        <f aca="false">0.15*AF76/$AM$77</f>
        <v>4.7994435751658E-006</v>
      </c>
      <c r="AR76" s="78" t="n">
        <f aca="false">AQ76*$J$77</f>
        <v>58.4615038491885</v>
      </c>
      <c r="AS76" s="77" t="n">
        <f aca="false">0.24*AH76/$AM$77</f>
        <v>0.0110230506966604</v>
      </c>
      <c r="AT76" s="78" t="n">
        <f aca="false">AS76*$J$77</f>
        <v>134270.590046545</v>
      </c>
      <c r="AU76" s="77" t="n">
        <f aca="false">0.25*AJ76/$AM$77</f>
        <v>0.0133172003183981</v>
      </c>
      <c r="AV76" s="78" t="n">
        <f aca="false">AU76*$J$77</f>
        <v>162215.378820772</v>
      </c>
      <c r="AW76" s="77" t="n">
        <f aca="false">0.35*AL76/$AM$77</f>
        <v>0.00871582238045698</v>
      </c>
      <c r="AX76" s="78" t="n">
        <f aca="false">AW76*$J$77</f>
        <v>106166.491107529</v>
      </c>
    </row>
    <row r="77" customFormat="false" ht="15" hidden="false" customHeight="false" outlineLevel="0" collapsed="false">
      <c r="A77" s="83" t="s">
        <v>71</v>
      </c>
      <c r="B77" s="62"/>
      <c r="C77" s="62"/>
      <c r="D77" s="62"/>
      <c r="E77" s="62"/>
      <c r="F77" s="62"/>
      <c r="G77" s="62"/>
      <c r="H77" s="62"/>
      <c r="I77" s="84"/>
      <c r="J77" s="85" t="n">
        <f aca="false">Tabla_Ministerio!K76</f>
        <v>12180892</v>
      </c>
      <c r="K77" s="84"/>
      <c r="L77" s="86"/>
      <c r="M77" s="84"/>
      <c r="N77" s="85" t="n">
        <f aca="false">Tabla_Ministerio!L76</f>
        <v>231436955</v>
      </c>
      <c r="O77" s="86"/>
      <c r="P77" s="87" t="n">
        <f aca="false">Tabla_Ministerio!M76</f>
        <v>243617847</v>
      </c>
      <c r="Q77" s="86"/>
      <c r="S77" s="88"/>
      <c r="T77" s="88"/>
      <c r="U77" s="88"/>
      <c r="V77" s="88"/>
      <c r="W77" s="88"/>
      <c r="X77" s="88"/>
      <c r="Y77" s="88"/>
      <c r="Z77" s="88"/>
      <c r="AB77" s="89" t="s">
        <v>241</v>
      </c>
      <c r="AC77" s="89" t="n">
        <f aca="false">AVERAGE(AC50:AC76)</f>
        <v>180.090953242769</v>
      </c>
      <c r="AD77" s="88"/>
      <c r="AE77" s="90" t="n">
        <f aca="false">AVERAGE(AE50:AE76)</f>
        <v>19.8769520878493</v>
      </c>
      <c r="AF77" s="88"/>
      <c r="AG77" s="91" t="n">
        <f aca="false">AVERAGE(AG50:AG76)</f>
        <v>0.722050927977948</v>
      </c>
      <c r="AH77" s="88"/>
      <c r="AI77" s="91" t="n">
        <f aca="false">AVERAGE(AI50:AI76)</f>
        <v>0.169372477414708</v>
      </c>
      <c r="AJ77" s="88"/>
      <c r="AK77" s="91" t="n">
        <f aca="false">AVERAGE(AK50:AK76)</f>
        <v>0.602924558740456</v>
      </c>
      <c r="AL77" s="92"/>
      <c r="AM77" s="91" t="n">
        <f aca="false">SUM(AM50:AM76)</f>
        <v>3.05129612205663</v>
      </c>
      <c r="AO77" s="84" t="n">
        <f aca="false">SUM(AO50:AO76)</f>
        <v>0.00984770161556675</v>
      </c>
      <c r="AP77" s="86" t="n">
        <f aca="false">SUM(AP50:AP76)</f>
        <v>119953.789827444</v>
      </c>
      <c r="AQ77" s="84" t="n">
        <f aca="false">SUM(AQ50:AQ76)</f>
        <v>0.143023745753848</v>
      </c>
      <c r="AR77" s="86" t="n">
        <f aca="false">SUM(AR50:AR76)</f>
        <v>1742156.80046308</v>
      </c>
      <c r="AS77" s="84" t="n">
        <f aca="false">SUM(AS50:AS76)</f>
        <v>0.241732894510167</v>
      </c>
      <c r="AT77" s="86" t="n">
        <f aca="false">SUM(AT50:AT76)</f>
        <v>2944522.28087573</v>
      </c>
      <c r="AU77" s="84" t="n">
        <f aca="false">SUM(AU50:AU76)</f>
        <v>0.25710336413075</v>
      </c>
      <c r="AV77" s="86" t="n">
        <f aca="false">SUM(AV50:AV76)</f>
        <v>3131748.31131334</v>
      </c>
      <c r="AW77" s="84" t="n">
        <f aca="false">SUM(AW50:AW76)</f>
        <v>0.348292293989669</v>
      </c>
      <c r="AX77" s="86" t="n">
        <f aca="false">SUM(AX50:AX76)</f>
        <v>4242510.81752041</v>
      </c>
    </row>
    <row r="78" customFormat="false" ht="15" hidden="false" customHeight="false" outlineLevel="0" collapsed="false">
      <c r="A78" s="43" t="s">
        <v>72</v>
      </c>
      <c r="AB78" s="89" t="s">
        <v>242</v>
      </c>
      <c r="AC78" s="89" t="n">
        <f aca="false">_xlfn.STDEV.P(AC50:AC76)</f>
        <v>84.9761363941811</v>
      </c>
      <c r="AD78" s="88"/>
      <c r="AE78" s="90" t="n">
        <f aca="false">_xlfn.STDEV.P(AE50:AE76)</f>
        <v>4.59991427430262</v>
      </c>
      <c r="AF78" s="88"/>
      <c r="AG78" s="91" t="n">
        <f aca="false">_xlfn.STDEV.P(AG50:AG76)</f>
        <v>0.106211643277894</v>
      </c>
      <c r="AH78" s="88"/>
      <c r="AI78" s="91" t="n">
        <f aca="false">_xlfn.STDEV.P(AI50:AI76)</f>
        <v>0.108558933235547</v>
      </c>
      <c r="AJ78" s="88"/>
      <c r="AK78" s="91" t="n">
        <f aca="false">_xlfn.STDEV.P(AK50:AK76)</f>
        <v>0.287888194595009</v>
      </c>
      <c r="AL78" s="88"/>
      <c r="AM78" s="91"/>
    </row>
    <row r="79" customFormat="false" ht="15" hidden="false" customHeight="false" outlineLevel="0" collapsed="false">
      <c r="A79" s="43" t="s">
        <v>73</v>
      </c>
      <c r="AB79" s="8" t="n">
        <f aca="false">MIN(AC79:AL79)</f>
        <v>-2.79192697547688</v>
      </c>
      <c r="AC79" s="8" t="n">
        <f aca="false">(MIN(AC50:AC76)-AC77)/AC78</f>
        <v>-1.72900643416594</v>
      </c>
      <c r="AE79" s="8" t="n">
        <f aca="false">(MIN(AE50:AE76)-AE77)/AE78</f>
        <v>-2.79192697547688</v>
      </c>
      <c r="AG79" s="8" t="n">
        <f aca="false">(MIN(AG50:AG76)-AG77)/AG78</f>
        <v>-1.8516904163303</v>
      </c>
      <c r="AI79" s="8" t="n">
        <f aca="false">(MIN(AI50:AI76)-AI77)/AI78</f>
        <v>-1.50309610053794</v>
      </c>
      <c r="AK79" s="8" t="n">
        <f aca="false">(MIN(AK50:AK76)-AK77)/AK78</f>
        <v>-1.73207430283328</v>
      </c>
    </row>
    <row r="80" customFormat="false" ht="15" hidden="false" customHeight="false" outlineLevel="0" collapsed="false">
      <c r="A80" s="51"/>
      <c r="B80" s="51"/>
      <c r="C80" s="51"/>
      <c r="D80" s="51"/>
      <c r="E80" s="51"/>
      <c r="F80" s="51"/>
      <c r="G80" s="51"/>
      <c r="H80" s="51"/>
      <c r="I80" s="51"/>
      <c r="J80" s="51"/>
    </row>
    <row r="81" customFormat="false" ht="15" hidden="false" customHeight="false" outlineLevel="0" collapsed="false">
      <c r="A81" s="14" t="str">
        <f aca="false">"Tabla " &amp; TEXT((ROW()+24) / 35, "0")</f>
        <v>Tabla 3</v>
      </c>
      <c r="B81" s="14"/>
      <c r="C81" s="14"/>
      <c r="D81" s="14"/>
      <c r="E81" s="14"/>
      <c r="F81" s="14"/>
      <c r="G81" s="14"/>
      <c r="H81" s="14"/>
      <c r="I81" s="14"/>
      <c r="J81" s="14"/>
    </row>
    <row r="82" customFormat="false" ht="15" hidden="false" customHeight="false" outlineLevel="0" collapsed="false">
      <c r="A82" s="14" t="s">
        <v>82</v>
      </c>
      <c r="B82" s="14"/>
      <c r="C82" s="14"/>
      <c r="D82" s="14"/>
      <c r="E82" s="14"/>
      <c r="F82" s="14"/>
      <c r="G82" s="14"/>
      <c r="H82" s="14"/>
      <c r="I82" s="14"/>
      <c r="J82" s="14"/>
    </row>
    <row r="83" customFormat="false" ht="12.75" hidden="false" customHeight="true" outlineLevel="0" collapsed="false">
      <c r="A83" s="52" t="s">
        <v>30</v>
      </c>
      <c r="B83" s="53" t="s">
        <v>222</v>
      </c>
      <c r="C83" s="53"/>
      <c r="D83" s="53"/>
      <c r="E83" s="53"/>
      <c r="F83" s="53"/>
      <c r="G83" s="53"/>
      <c r="H83" s="53"/>
      <c r="I83" s="52" t="s">
        <v>32</v>
      </c>
      <c r="J83" s="54" t="s">
        <v>33</v>
      </c>
      <c r="K83" s="55" t="s">
        <v>223</v>
      </c>
      <c r="L83" s="54" t="s">
        <v>224</v>
      </c>
      <c r="M83" s="55" t="s">
        <v>225</v>
      </c>
      <c r="N83" s="54" t="s">
        <v>34</v>
      </c>
      <c r="O83" s="54" t="s">
        <v>226</v>
      </c>
      <c r="P83" s="52" t="s">
        <v>227</v>
      </c>
      <c r="Q83" s="54" t="s">
        <v>228</v>
      </c>
      <c r="S83" s="56" t="s">
        <v>229</v>
      </c>
      <c r="T83" s="56"/>
      <c r="U83" s="56"/>
      <c r="V83" s="56"/>
      <c r="W83" s="56"/>
      <c r="X83" s="56"/>
      <c r="Y83" s="56"/>
      <c r="Z83" s="56"/>
      <c r="AC83" s="57" t="s">
        <v>230</v>
      </c>
      <c r="AD83" s="57"/>
      <c r="AE83" s="57" t="s">
        <v>231</v>
      </c>
      <c r="AF83" s="57"/>
      <c r="AG83" s="57" t="s">
        <v>232</v>
      </c>
      <c r="AH83" s="57"/>
      <c r="AI83" s="57" t="s">
        <v>233</v>
      </c>
      <c r="AJ83" s="57"/>
      <c r="AK83" s="57" t="s">
        <v>234</v>
      </c>
      <c r="AL83" s="57"/>
      <c r="AM83" s="58" t="s">
        <v>235</v>
      </c>
      <c r="AO83" s="57" t="s">
        <v>230</v>
      </c>
      <c r="AP83" s="57"/>
      <c r="AQ83" s="57" t="s">
        <v>231</v>
      </c>
      <c r="AR83" s="57"/>
      <c r="AS83" s="57" t="s">
        <v>232</v>
      </c>
      <c r="AT83" s="57"/>
      <c r="AU83" s="57" t="s">
        <v>233</v>
      </c>
      <c r="AV83" s="57"/>
      <c r="AW83" s="58" t="s">
        <v>234</v>
      </c>
      <c r="AX83" s="58"/>
    </row>
    <row r="84" customFormat="false" ht="37.3" hidden="false" customHeight="false" outlineLevel="0" collapsed="false">
      <c r="A84" s="52"/>
      <c r="B84" s="18" t="s">
        <v>83</v>
      </c>
      <c r="C84" s="18" t="s">
        <v>84</v>
      </c>
      <c r="D84" s="18" t="s">
        <v>85</v>
      </c>
      <c r="E84" s="18" t="s">
        <v>86</v>
      </c>
      <c r="F84" s="18" t="s">
        <v>87</v>
      </c>
      <c r="G84" s="18" t="s">
        <v>88</v>
      </c>
      <c r="H84" s="18" t="s">
        <v>89</v>
      </c>
      <c r="I84" s="52"/>
      <c r="J84" s="54"/>
      <c r="K84" s="55"/>
      <c r="L84" s="54"/>
      <c r="M84" s="55"/>
      <c r="N84" s="54"/>
      <c r="O84" s="54"/>
      <c r="P84" s="52"/>
      <c r="Q84" s="54"/>
      <c r="S84" s="59" t="str">
        <f aca="false">B84</f>
        <v>Alumnos Pregrado
(2017)</v>
      </c>
      <c r="T84" s="59" t="str">
        <f aca="false">C84</f>
        <v>N° Carreras Pregrado
(2017)</v>
      </c>
      <c r="U84" s="59" t="str">
        <f aca="false">D84</f>
        <v>JCE Totales
(2018)</v>
      </c>
      <c r="V84" s="59" t="str">
        <f aca="false">E84</f>
        <v>JCE              (Phd + Msc)
(2018)</v>
      </c>
      <c r="W84" s="59" t="str">
        <f aca="false">F84</f>
        <v>Total Proyectos 
(2018)</v>
      </c>
      <c r="X84" s="59" t="str">
        <f aca="false">G84</f>
        <v>Publicaciones ISI
(2018)</v>
      </c>
      <c r="Y84" s="59" t="str">
        <f aca="false">H84</f>
        <v>Publicaciones Scielo
(2018)</v>
      </c>
      <c r="Z84" s="52" t="s">
        <v>43</v>
      </c>
      <c r="AC84" s="59" t="s">
        <v>236</v>
      </c>
      <c r="AD84" s="59" t="s">
        <v>237</v>
      </c>
      <c r="AE84" s="59" t="s">
        <v>236</v>
      </c>
      <c r="AF84" s="59" t="s">
        <v>237</v>
      </c>
      <c r="AG84" s="59" t="s">
        <v>236</v>
      </c>
      <c r="AH84" s="59" t="s">
        <v>237</v>
      </c>
      <c r="AI84" s="59" t="s">
        <v>236</v>
      </c>
      <c r="AJ84" s="59" t="s">
        <v>237</v>
      </c>
      <c r="AK84" s="59" t="s">
        <v>236</v>
      </c>
      <c r="AL84" s="59" t="s">
        <v>237</v>
      </c>
      <c r="AM84" s="60" t="s">
        <v>238</v>
      </c>
      <c r="AO84" s="59" t="s">
        <v>239</v>
      </c>
      <c r="AP84" s="59" t="s">
        <v>240</v>
      </c>
      <c r="AQ84" s="59" t="s">
        <v>239</v>
      </c>
      <c r="AR84" s="59" t="s">
        <v>240</v>
      </c>
      <c r="AS84" s="59" t="s">
        <v>239</v>
      </c>
      <c r="AT84" s="59" t="s">
        <v>240</v>
      </c>
      <c r="AU84" s="59" t="s">
        <v>239</v>
      </c>
      <c r="AV84" s="59" t="s">
        <v>240</v>
      </c>
      <c r="AW84" s="59" t="s">
        <v>239</v>
      </c>
      <c r="AX84" s="60" t="s">
        <v>240</v>
      </c>
    </row>
    <row r="85" customFormat="false" ht="15" hidden="false" customHeight="false" outlineLevel="0" collapsed="false">
      <c r="A85" s="61" t="s">
        <v>44</v>
      </c>
      <c r="B85" s="62" t="n">
        <v>0</v>
      </c>
      <c r="C85" s="62"/>
      <c r="D85" s="62"/>
      <c r="E85" s="62"/>
      <c r="F85" s="62"/>
      <c r="G85" s="62"/>
      <c r="H85" s="62"/>
      <c r="I85" s="63" t="n">
        <f aca="false">AO85+AQ85+AS85+AU85+AW85</f>
        <v>0.0973242477728659</v>
      </c>
      <c r="J85" s="64" t="n">
        <f aca="false">ROUND(AP85+AR85+AT85+AV85+AX85,0)</f>
        <v>1167126</v>
      </c>
      <c r="K85" s="63" t="n">
        <f aca="false">I85-Tabla_Ministerio!J84</f>
        <v>0</v>
      </c>
      <c r="L85" s="65" t="n">
        <f aca="false">J85-Tabla_Ministerio!K84</f>
        <v>0</v>
      </c>
      <c r="M85" s="66" t="n">
        <f aca="false">P120/P$147</f>
        <v>0.172584235793336</v>
      </c>
      <c r="N85" s="65" t="n">
        <f aca="false">ROUND(N$112*M85,0)</f>
        <v>39323420</v>
      </c>
      <c r="O85" s="65" t="n">
        <f aca="false">N85-Tabla_Ministerio!L84</f>
        <v>3</v>
      </c>
      <c r="P85" s="67" t="n">
        <f aca="false">N85+J85</f>
        <v>40490546</v>
      </c>
      <c r="Q85" s="65" t="n">
        <f aca="false">P85-Tabla_Ministerio!M84</f>
        <v>3</v>
      </c>
      <c r="S85" s="68" t="n">
        <f aca="false">B85+Tabla_Ministerio!B84</f>
        <v>31095</v>
      </c>
      <c r="T85" s="68" t="n">
        <f aca="false">C85+Tabla_Ministerio!C84</f>
        <v>77</v>
      </c>
      <c r="U85" s="68" t="n">
        <f aca="false">D85+Tabla_Ministerio!D84</f>
        <v>2297.19764758572</v>
      </c>
      <c r="V85" s="68" t="n">
        <f aca="false">E85+Tabla_Ministerio!E84</f>
        <v>1574.74565071734</v>
      </c>
      <c r="W85" s="68" t="n">
        <f aca="false">F85+Tabla_Ministerio!F84</f>
        <v>831.5</v>
      </c>
      <c r="X85" s="68" t="n">
        <f aca="false">G85+Tabla_Ministerio!G84</f>
        <v>2407</v>
      </c>
      <c r="Y85" s="68" t="n">
        <f aca="false">H85+Tabla_Ministerio!H84</f>
        <v>284</v>
      </c>
      <c r="Z85" s="68" t="n">
        <f aca="false">X85+0.33*Y85</f>
        <v>2500.72</v>
      </c>
      <c r="AC85" s="69" t="n">
        <f aca="false">IF(T85&gt;0,S85/T85,0)</f>
        <v>403.831168831169</v>
      </c>
      <c r="AD85" s="70" t="n">
        <f aca="false">EXP((((AC85-AC112)/AC113+2)/4-1.9)^3)</f>
        <v>0.591916193174701</v>
      </c>
      <c r="AE85" s="71" t="n">
        <f aca="false">S85/U85</f>
        <v>13.5360577409087</v>
      </c>
      <c r="AF85" s="70" t="n">
        <f aca="false">EXP((((AE85-AE112)/AE113+2)/4-1.9)^3)</f>
        <v>0.0224272999891907</v>
      </c>
      <c r="AG85" s="70" t="n">
        <f aca="false">V85/U85</f>
        <v>0.685507253749953</v>
      </c>
      <c r="AH85" s="70" t="n">
        <f aca="false">EXP((((AG85-AG112)/AG113+2)/4-1.9)^3)</f>
        <v>0.0545038380102171</v>
      </c>
      <c r="AI85" s="70" t="n">
        <f aca="false">W85/U85</f>
        <v>0.361962759658003</v>
      </c>
      <c r="AJ85" s="70" t="n">
        <f aca="false">EXP((((AI85-AI112)/AI113+2)/4-1.9)^3)</f>
        <v>0.458294386216949</v>
      </c>
      <c r="AK85" s="70" t="n">
        <f aca="false">Z85/U85</f>
        <v>1.08859592583519</v>
      </c>
      <c r="AL85" s="70" t="n">
        <f aca="false">EXP((((AK85-AK112)/AK113+2)/4-1.9)^3)</f>
        <v>0.457941830182563</v>
      </c>
      <c r="AM85" s="70" t="n">
        <f aca="false">0.01*AD85+0.15*AF85+0.24*AH85+0.25*AJ85+0.35*AL85</f>
        <v>0.297217415170712</v>
      </c>
      <c r="AO85" s="63" t="n">
        <f aca="false">0.01*AD85/$AM$112</f>
        <v>0.00193823764372011</v>
      </c>
      <c r="AP85" s="64" t="n">
        <f aca="false">AO85*$J$112</f>
        <v>23243.609423811</v>
      </c>
      <c r="AQ85" s="63" t="n">
        <f aca="false">0.15*AF85/$AM$112</f>
        <v>0.00110157749324886</v>
      </c>
      <c r="AR85" s="64" t="n">
        <f aca="false">AQ85*$J$112</f>
        <v>13210.2671135794</v>
      </c>
      <c r="AS85" s="63" t="n">
        <f aca="false">0.24*AH85/$AM$112</f>
        <v>0.00428336545382989</v>
      </c>
      <c r="AT85" s="64" t="n">
        <f aca="false">AS85*$J$112</f>
        <v>51366.7010600298</v>
      </c>
      <c r="AU85" s="63" t="n">
        <f aca="false">0.25*AJ85/$AM$112</f>
        <v>0.0375172803816637</v>
      </c>
      <c r="AV85" s="64" t="n">
        <f aca="false">AU85*$J$112</f>
        <v>449912.328687044</v>
      </c>
      <c r="AW85" s="63" t="n">
        <f aca="false">0.35*AL85/$AM$112</f>
        <v>0.0524837868004033</v>
      </c>
      <c r="AX85" s="64" t="n">
        <f aca="false">AW85*$J$112</f>
        <v>629392.709105441</v>
      </c>
    </row>
    <row r="86" customFormat="false" ht="15" hidden="false" customHeight="false" outlineLevel="0" collapsed="false">
      <c r="A86" s="72" t="s">
        <v>45</v>
      </c>
      <c r="B86" s="62"/>
      <c r="C86" s="62"/>
      <c r="D86" s="62"/>
      <c r="E86" s="62"/>
      <c r="F86" s="62"/>
      <c r="G86" s="62"/>
      <c r="H86" s="62"/>
      <c r="I86" s="66" t="n">
        <f aca="false">AO86+AQ86+AS86+AU86+AW86</f>
        <v>0.0877940002349738</v>
      </c>
      <c r="J86" s="65" t="n">
        <f aca="false">ROUND(AP86+AR86+AT86+AV86+AX86,0)</f>
        <v>1052838</v>
      </c>
      <c r="K86" s="66" t="n">
        <f aca="false">I86-Tabla_Ministerio!J85</f>
        <v>0</v>
      </c>
      <c r="L86" s="65" t="n">
        <f aca="false">J86-Tabla_Ministerio!K85</f>
        <v>0</v>
      </c>
      <c r="M86" s="66" t="n">
        <f aca="false">P121/P$147</f>
        <v>0.113076758719375</v>
      </c>
      <c r="N86" s="65" t="n">
        <f aca="false">ROUND(N$112*M86,0)</f>
        <v>25764606</v>
      </c>
      <c r="O86" s="65" t="n">
        <f aca="false">N86-Tabla_Ministerio!L85</f>
        <v>0</v>
      </c>
      <c r="P86" s="67" t="n">
        <f aca="false">N86+J86</f>
        <v>26817444</v>
      </c>
      <c r="Q86" s="65" t="n">
        <f aca="false">P86-Tabla_Ministerio!M85</f>
        <v>0</v>
      </c>
      <c r="S86" s="67" t="n">
        <f aca="false">B86+Tabla_Ministerio!B85</f>
        <v>26624</v>
      </c>
      <c r="T86" s="67" t="n">
        <f aca="false">C86+Tabla_Ministerio!C85</f>
        <v>75</v>
      </c>
      <c r="U86" s="67" t="n">
        <f aca="false">D86+Tabla_Ministerio!D85</f>
        <v>2238.60421146454</v>
      </c>
      <c r="V86" s="67" t="n">
        <f aca="false">E86+Tabla_Ministerio!E85</f>
        <v>1548.25402593578</v>
      </c>
      <c r="W86" s="67" t="n">
        <f aca="false">F86+Tabla_Ministerio!F85</f>
        <v>786</v>
      </c>
      <c r="X86" s="67" t="n">
        <f aca="false">G86+Tabla_Ministerio!G85</f>
        <v>2248</v>
      </c>
      <c r="Y86" s="67" t="n">
        <f aca="false">H86+Tabla_Ministerio!H85</f>
        <v>203</v>
      </c>
      <c r="Z86" s="67" t="n">
        <f aca="false">X86+0.33*Y86</f>
        <v>2314.99</v>
      </c>
      <c r="AC86" s="73" t="n">
        <f aca="false">IF(T86&gt;0,S86/T86,0)</f>
        <v>354.986666666667</v>
      </c>
      <c r="AD86" s="74" t="n">
        <f aca="false">EXP((((AC86-AC112)/AC113+2)/4-1.9)^3)</f>
        <v>0.430970674917742</v>
      </c>
      <c r="AE86" s="75" t="n">
        <f aca="false">S86/U86</f>
        <v>11.8931251284398</v>
      </c>
      <c r="AF86" s="74" t="n">
        <f aca="false">EXP((((AE86-AE112)/AE113+2)/4-1.9)^3)</f>
        <v>0.0121553042090445</v>
      </c>
      <c r="AG86" s="74" t="n">
        <f aca="false">V86/U86</f>
        <v>0.691615792558025</v>
      </c>
      <c r="AH86" s="74" t="n">
        <f aca="false">EXP((((AG86-AG112)/AG113+2)/4-1.9)^3)</f>
        <v>0.0592208326102869</v>
      </c>
      <c r="AI86" s="74" t="n">
        <f aca="false">W86/U86</f>
        <v>0.351111641787622</v>
      </c>
      <c r="AJ86" s="74" t="n">
        <f aca="false">EXP((((AI86-AI112)/AI113+2)/4-1.9)^3)</f>
        <v>0.429037420611064</v>
      </c>
      <c r="AK86" s="74" t="n">
        <f aca="false">Z86/U86</f>
        <v>1.03412206058769</v>
      </c>
      <c r="AL86" s="74" t="n">
        <f aca="false">EXP((((AK86-AK112)/AK113+2)/4-1.9)^3)</f>
        <v>0.401450694484472</v>
      </c>
      <c r="AM86" s="74" t="n">
        <f aca="false">0.01*AD86+0.15*AF86+0.24*AH86+0.25*AJ86+0.35*AL86</f>
        <v>0.268113100429334</v>
      </c>
      <c r="AO86" s="66" t="n">
        <f aca="false">0.01*AD86/$AM$112</f>
        <v>0.00141121935013271</v>
      </c>
      <c r="AP86" s="65" t="n">
        <f aca="false">AO86*$J$112</f>
        <v>16923.534372623</v>
      </c>
      <c r="AQ86" s="66" t="n">
        <f aca="false">0.15*AF86/$AM$112</f>
        <v>0.000597040640056098</v>
      </c>
      <c r="AR86" s="65" t="n">
        <f aca="false">AQ86*$J$112</f>
        <v>7159.79255307978</v>
      </c>
      <c r="AS86" s="66" t="n">
        <f aca="false">0.24*AH86/$AM$112</f>
        <v>0.00465406616874199</v>
      </c>
      <c r="AT86" s="65" t="n">
        <f aca="false">AS86*$J$112</f>
        <v>55812.194448553</v>
      </c>
      <c r="AU86" s="66" t="n">
        <f aca="false">0.25*AJ86/$AM$112</f>
        <v>0.0351222220637705</v>
      </c>
      <c r="AV86" s="65" t="n">
        <f aca="false">AU86*$J$112</f>
        <v>421190.463610937</v>
      </c>
      <c r="AW86" s="66" t="n">
        <f aca="false">0.35*AL86/$AM$112</f>
        <v>0.0460094520122725</v>
      </c>
      <c r="AX86" s="65" t="n">
        <f aca="false">AW86*$J$112</f>
        <v>551751.605816646</v>
      </c>
    </row>
    <row r="87" customFormat="false" ht="15" hidden="false" customHeight="false" outlineLevel="0" collapsed="false">
      <c r="A87" s="72" t="s">
        <v>46</v>
      </c>
      <c r="B87" s="62"/>
      <c r="C87" s="62"/>
      <c r="D87" s="62"/>
      <c r="E87" s="62"/>
      <c r="F87" s="62"/>
      <c r="G87" s="62"/>
      <c r="H87" s="62"/>
      <c r="I87" s="66" t="n">
        <f aca="false">AO87+AQ87+AS87+AU87+AW87</f>
        <v>0.0555654533607034</v>
      </c>
      <c r="J87" s="65" t="n">
        <f aca="false">ROUND(AP87+AR87+AT87+AV87+AX87,0)</f>
        <v>666348</v>
      </c>
      <c r="K87" s="66" t="n">
        <f aca="false">I87-Tabla_Ministerio!J86</f>
        <v>0</v>
      </c>
      <c r="L87" s="65" t="n">
        <f aca="false">J87-Tabla_Ministerio!K86</f>
        <v>0</v>
      </c>
      <c r="M87" s="66" t="n">
        <f aca="false">P122/P$147</f>
        <v>0.0702191538911908</v>
      </c>
      <c r="N87" s="65" t="n">
        <f aca="false">ROUND(N$112*M87,0)</f>
        <v>15999476</v>
      </c>
      <c r="O87" s="65" t="n">
        <f aca="false">N87-Tabla_Ministerio!L86</f>
        <v>1</v>
      </c>
      <c r="P87" s="67" t="n">
        <f aca="false">N87+J87</f>
        <v>16665824</v>
      </c>
      <c r="Q87" s="65" t="n">
        <f aca="false">P87-Tabla_Ministerio!M86</f>
        <v>1</v>
      </c>
      <c r="S87" s="67" t="n">
        <f aca="false">B87+Tabla_Ministerio!B86</f>
        <v>24547</v>
      </c>
      <c r="T87" s="67" t="n">
        <f aca="false">C87+Tabla_Ministerio!C86</f>
        <v>90</v>
      </c>
      <c r="U87" s="67" t="n">
        <f aca="false">D87+Tabla_Ministerio!D86</f>
        <v>1462.06886174944</v>
      </c>
      <c r="V87" s="67" t="n">
        <f aca="false">E87+Tabla_Ministerio!E86</f>
        <v>1165.81645382302</v>
      </c>
      <c r="W87" s="67" t="n">
        <f aca="false">F87+Tabla_Ministerio!F86</f>
        <v>349</v>
      </c>
      <c r="X87" s="67" t="n">
        <f aca="false">G87+Tabla_Ministerio!G86</f>
        <v>1143</v>
      </c>
      <c r="Y87" s="67" t="n">
        <f aca="false">H87+Tabla_Ministerio!H86</f>
        <v>93</v>
      </c>
      <c r="Z87" s="67" t="n">
        <f aca="false">X87+0.33*Y87</f>
        <v>1173.69</v>
      </c>
      <c r="AC87" s="73" t="n">
        <f aca="false">IF(T87&gt;0,S87/T87,0)</f>
        <v>272.744444444444</v>
      </c>
      <c r="AD87" s="74" t="n">
        <f aca="false">EXP((((AC87-AC112)/AC113+2)/4-1.9)^3)</f>
        <v>0.196504527945503</v>
      </c>
      <c r="AE87" s="75" t="n">
        <f aca="false">S87/U87</f>
        <v>16.7892228896991</v>
      </c>
      <c r="AF87" s="74" t="n">
        <f aca="false">EXP((((AE87-AE112)/AE113+2)/4-1.9)^3)</f>
        <v>0.0634625119606177</v>
      </c>
      <c r="AG87" s="74" t="n">
        <f aca="false">V87/U87</f>
        <v>0.797374517933486</v>
      </c>
      <c r="AH87" s="74" t="n">
        <f aca="false">EXP((((AG87-AG112)/AG113+2)/4-1.9)^3)</f>
        <v>0.196166690987859</v>
      </c>
      <c r="AI87" s="74" t="n">
        <f aca="false">W87/U87</f>
        <v>0.238702847130199</v>
      </c>
      <c r="AJ87" s="74" t="n">
        <f aca="false">EXP((((AI87-AI112)/AI113+2)/4-1.9)^3)</f>
        <v>0.172022740949534</v>
      </c>
      <c r="AK87" s="74" t="n">
        <f aca="false">Z87/U87</f>
        <v>0.802759726785796</v>
      </c>
      <c r="AL87" s="74" t="n">
        <f aca="false">EXP((((AK87-AK112)/AK113+2)/4-1.9)^3)</f>
        <v>0.19463026837857</v>
      </c>
      <c r="AM87" s="74" t="n">
        <f aca="false">0.01*AD87+0.15*AF87+0.24*AH87+0.25*AJ87+0.35*AL87</f>
        <v>0.169690707080517</v>
      </c>
      <c r="AO87" s="66" t="n">
        <f aca="false">0.01*AD87/$AM$112</f>
        <v>0.000643456755563048</v>
      </c>
      <c r="AP87" s="65" t="n">
        <f aca="false">AO87*$J$112</f>
        <v>7716.42092283082</v>
      </c>
      <c r="AQ87" s="66" t="n">
        <f aca="false">0.15*AF87/$AM$112</f>
        <v>0.00311713290831027</v>
      </c>
      <c r="AR87" s="65" t="n">
        <f aca="false">AQ87*$J$112</f>
        <v>37381.0817665323</v>
      </c>
      <c r="AS87" s="66" t="n">
        <f aca="false">0.24*AH87/$AM$112</f>
        <v>0.0154164120921541</v>
      </c>
      <c r="AT87" s="65" t="n">
        <f aca="false">AS87*$J$112</f>
        <v>184875.710441156</v>
      </c>
      <c r="AU87" s="66" t="n">
        <f aca="false">0.25*AJ87/$AM$112</f>
        <v>0.014082270257552</v>
      </c>
      <c r="AV87" s="65" t="n">
        <f aca="false">AU87*$J$112</f>
        <v>168876.500117318</v>
      </c>
      <c r="AW87" s="66" t="n">
        <f aca="false">0.35*AL87/$AM$112</f>
        <v>0.0223061813471241</v>
      </c>
      <c r="AX87" s="65" t="n">
        <f aca="false">AW87*$J$112</f>
        <v>267498.760355375</v>
      </c>
    </row>
    <row r="88" customFormat="false" ht="15" hidden="false" customHeight="false" outlineLevel="0" collapsed="false">
      <c r="A88" s="72" t="s">
        <v>47</v>
      </c>
      <c r="B88" s="62"/>
      <c r="C88" s="62"/>
      <c r="D88" s="62"/>
      <c r="E88" s="62"/>
      <c r="F88" s="62"/>
      <c r="G88" s="62"/>
      <c r="H88" s="62"/>
      <c r="I88" s="66" t="n">
        <f aca="false">AO88+AQ88+AS88+AU88+AW88</f>
        <v>0.0985299576066262</v>
      </c>
      <c r="J88" s="65" t="n">
        <f aca="false">ROUND(AP88+AR88+AT88+AV88+AX88,0)</f>
        <v>1181585</v>
      </c>
      <c r="K88" s="66" t="n">
        <f aca="false">I88-Tabla_Ministerio!J87</f>
        <v>0</v>
      </c>
      <c r="L88" s="65" t="n">
        <f aca="false">J88-Tabla_Ministerio!K87</f>
        <v>0</v>
      </c>
      <c r="M88" s="66" t="n">
        <f aca="false">P123/P$147</f>
        <v>0.0615236366500576</v>
      </c>
      <c r="N88" s="65" t="n">
        <f aca="false">ROUND(N$112*M88,0)</f>
        <v>14018197</v>
      </c>
      <c r="O88" s="65" t="n">
        <f aca="false">N88-Tabla_Ministerio!L87</f>
        <v>-2</v>
      </c>
      <c r="P88" s="67" t="n">
        <f aca="false">N88+J88</f>
        <v>15199782</v>
      </c>
      <c r="Q88" s="65" t="n">
        <f aca="false">P88-Tabla_Ministerio!M87</f>
        <v>-2</v>
      </c>
      <c r="S88" s="67" t="n">
        <f aca="false">B88+Tabla_Ministerio!B87</f>
        <v>14619</v>
      </c>
      <c r="T88" s="67" t="n">
        <f aca="false">C88+Tabla_Ministerio!C87</f>
        <v>52</v>
      </c>
      <c r="U88" s="67" t="n">
        <f aca="false">D88+Tabla_Ministerio!D87</f>
        <v>652.179955847292</v>
      </c>
      <c r="V88" s="67" t="n">
        <f aca="false">E88+Tabla_Ministerio!E87</f>
        <v>550.123213004177</v>
      </c>
      <c r="W88" s="67" t="n">
        <f aca="false">F88+Tabla_Ministerio!F87</f>
        <v>202</v>
      </c>
      <c r="X88" s="67" t="n">
        <f aca="false">G88+Tabla_Ministerio!G87</f>
        <v>603</v>
      </c>
      <c r="Y88" s="67" t="n">
        <f aca="false">H88+Tabla_Ministerio!H87</f>
        <v>58</v>
      </c>
      <c r="Z88" s="67" t="n">
        <f aca="false">X88+0.33*Y88</f>
        <v>622.14</v>
      </c>
      <c r="AC88" s="73" t="n">
        <f aca="false">IF(T88&gt;0,S88/T88,0)</f>
        <v>281.134615384615</v>
      </c>
      <c r="AD88" s="74" t="n">
        <f aca="false">EXP((((AC88-AC112)/AC113+2)/4-1.9)^3)</f>
        <v>0.216359520830118</v>
      </c>
      <c r="AE88" s="75" t="n">
        <f aca="false">S88/U88</f>
        <v>22.4155923053591</v>
      </c>
      <c r="AF88" s="74" t="n">
        <f aca="false">EXP((((AE88-AE112)/AE113+2)/4-1.9)^3)</f>
        <v>0.236971919683028</v>
      </c>
      <c r="AG88" s="74" t="n">
        <f aca="false">V88/U88</f>
        <v>0.843514444244877</v>
      </c>
      <c r="AH88" s="74" t="n">
        <f aca="false">EXP((((AG88-AG112)/AG113+2)/4-1.9)^3)</f>
        <v>0.290676317963942</v>
      </c>
      <c r="AI88" s="74" t="n">
        <f aca="false">W88/U88</f>
        <v>0.30973046348468</v>
      </c>
      <c r="AJ88" s="74" t="n">
        <f aca="false">EXP((((AI88-AI112)/AI113+2)/4-1.9)^3)</f>
        <v>0.322448254761208</v>
      </c>
      <c r="AK88" s="74" t="n">
        <f aca="false">Z88/U88</f>
        <v>0.953939161150292</v>
      </c>
      <c r="AL88" s="74" t="n">
        <f aca="false">EXP((((AK88-AK112)/AK113+2)/4-1.9)^3)</f>
        <v>0.322330730225621</v>
      </c>
      <c r="AM88" s="74" t="n">
        <f aca="false">0.01*AD88+0.15*AF88+0.24*AH88+0.25*AJ88+0.35*AL88</f>
        <v>0.300899518741371</v>
      </c>
      <c r="AO88" s="66" t="n">
        <f aca="false">0.01*AD88/$AM$112</f>
        <v>0.000708472200432619</v>
      </c>
      <c r="AP88" s="65" t="n">
        <f aca="false">AO88*$J$112</f>
        <v>8496.09497980722</v>
      </c>
      <c r="AQ88" s="66" t="n">
        <f aca="false">0.15*AF88/$AM$112</f>
        <v>0.0116395167220582</v>
      </c>
      <c r="AR88" s="65" t="n">
        <f aca="false">AQ88*$J$112</f>
        <v>139582.667505196</v>
      </c>
      <c r="AS88" s="66" t="n">
        <f aca="false">0.24*AH88/$AM$112</f>
        <v>0.02284376557812</v>
      </c>
      <c r="AT88" s="65" t="n">
        <f aca="false">AS88*$J$112</f>
        <v>273945.543564933</v>
      </c>
      <c r="AU88" s="66" t="n">
        <f aca="false">0.25*AJ88/$AM$112</f>
        <v>0.0263965301480426</v>
      </c>
      <c r="AV88" s="65" t="n">
        <f aca="false">AU88*$J$112</f>
        <v>316550.779463427</v>
      </c>
      <c r="AW88" s="66" t="n">
        <f aca="false">0.35*AL88/$AM$112</f>
        <v>0.0369416729579729</v>
      </c>
      <c r="AX88" s="65" t="n">
        <f aca="false">AW88*$J$112</f>
        <v>443009.566179533</v>
      </c>
    </row>
    <row r="89" customFormat="false" ht="15" hidden="false" customHeight="false" outlineLevel="0" collapsed="false">
      <c r="A89" s="72" t="s">
        <v>48</v>
      </c>
      <c r="B89" s="62"/>
      <c r="C89" s="62"/>
      <c r="D89" s="62"/>
      <c r="E89" s="62"/>
      <c r="F89" s="62"/>
      <c r="G89" s="62"/>
      <c r="H89" s="62"/>
      <c r="I89" s="66" t="n">
        <f aca="false">AO89+AQ89+AS89+AU89+AW89</f>
        <v>0.0497525015056151</v>
      </c>
      <c r="J89" s="65" t="n">
        <f aca="false">ROUND(AP89+AR89+AT89+AV89+AX89,0)</f>
        <v>596639</v>
      </c>
      <c r="K89" s="66" t="n">
        <f aca="false">I89-Tabla_Ministerio!J88</f>
        <v>0</v>
      </c>
      <c r="L89" s="65" t="n">
        <f aca="false">J89-Tabla_Ministerio!K88</f>
        <v>0</v>
      </c>
      <c r="M89" s="66" t="n">
        <f aca="false">P124/P$147</f>
        <v>0.0545437456683003</v>
      </c>
      <c r="N89" s="65" t="n">
        <f aca="false">ROUND(N$112*M89,0)</f>
        <v>12427825</v>
      </c>
      <c r="O89" s="65" t="n">
        <f aca="false">N89-Tabla_Ministerio!L88</f>
        <v>0</v>
      </c>
      <c r="P89" s="67" t="n">
        <f aca="false">N89+J89</f>
        <v>13024464</v>
      </c>
      <c r="Q89" s="65" t="n">
        <f aca="false">P89-Tabla_Ministerio!M88</f>
        <v>0</v>
      </c>
      <c r="S89" s="67" t="n">
        <f aca="false">B89+Tabla_Ministerio!B88</f>
        <v>15151</v>
      </c>
      <c r="T89" s="67" t="n">
        <f aca="false">C89+Tabla_Ministerio!C88</f>
        <v>76</v>
      </c>
      <c r="U89" s="67" t="n">
        <f aca="false">D89+Tabla_Ministerio!D88</f>
        <v>672.210041999508</v>
      </c>
      <c r="V89" s="67" t="n">
        <f aca="false">E89+Tabla_Ministerio!E88</f>
        <v>421.298290461157</v>
      </c>
      <c r="W89" s="67" t="n">
        <f aca="false">F89+Tabla_Ministerio!F88</f>
        <v>160</v>
      </c>
      <c r="X89" s="67" t="n">
        <f aca="false">G89+Tabla_Ministerio!G88</f>
        <v>535</v>
      </c>
      <c r="Y89" s="67" t="n">
        <f aca="false">H89+Tabla_Ministerio!H88</f>
        <v>3</v>
      </c>
      <c r="Z89" s="67" t="n">
        <f aca="false">X89+0.33*Y89</f>
        <v>535.99</v>
      </c>
      <c r="AC89" s="73" t="n">
        <f aca="false">IF(T89&gt;0,S89/T89,0)</f>
        <v>199.355263157895</v>
      </c>
      <c r="AD89" s="74" t="n">
        <f aca="false">EXP((((AC89-AC112)/AC113+2)/4-1.9)^3)</f>
        <v>0.0709145194648848</v>
      </c>
      <c r="AE89" s="75" t="n">
        <f aca="false">S89/U89</f>
        <v>22.5390860793048</v>
      </c>
      <c r="AF89" s="74" t="n">
        <f aca="false">EXP((((AE89-AE112)/AE113+2)/4-1.9)^3)</f>
        <v>0.242438206716254</v>
      </c>
      <c r="AG89" s="74" t="n">
        <f aca="false">V89/U89</f>
        <v>0.626736085655598</v>
      </c>
      <c r="AH89" s="74" t="n">
        <f aca="false">EXP((((AG89-AG112)/AG113+2)/4-1.9)^3)</f>
        <v>0.0225379856811726</v>
      </c>
      <c r="AI89" s="74" t="n">
        <f aca="false">W89/U89</f>
        <v>0.238020841706077</v>
      </c>
      <c r="AJ89" s="74" t="n">
        <f aca="false">EXP((((AI89-AI112)/AI113+2)/4-1.9)^3)</f>
        <v>0.170831554201603</v>
      </c>
      <c r="AK89" s="74" t="n">
        <f aca="false">Z89/U89</f>
        <v>0.79735494341275</v>
      </c>
      <c r="AL89" s="74" t="n">
        <f aca="false">EXP((((AK89-AK112)/AK113+2)/4-1.9)^3)</f>
        <v>0.190704908855788</v>
      </c>
      <c r="AM89" s="74" t="n">
        <f aca="false">0.01*AD89+0.15*AF89+0.24*AH89+0.25*AJ89+0.35*AL89</f>
        <v>0.151938599415495</v>
      </c>
      <c r="AO89" s="66" t="n">
        <f aca="false">0.01*AD89/$AM$112</f>
        <v>0.000232210560714622</v>
      </c>
      <c r="AP89" s="65" t="n">
        <f aca="false">AO89*$J$112</f>
        <v>2784.70062472601</v>
      </c>
      <c r="AQ89" s="66" t="n">
        <f aca="false">0.15*AF89/$AM$112</f>
        <v>0.0119080081931823</v>
      </c>
      <c r="AR89" s="65" t="n">
        <f aca="false">AQ89*$J$112</f>
        <v>142802.453741756</v>
      </c>
      <c r="AS89" s="66" t="n">
        <f aca="false">0.24*AH89/$AM$112</f>
        <v>0.00177122259257322</v>
      </c>
      <c r="AT89" s="65" t="n">
        <f aca="false">AS89*$J$112</f>
        <v>21240.7422164106</v>
      </c>
      <c r="AU89" s="66" t="n">
        <f aca="false">0.25*AJ89/$AM$112</f>
        <v>0.0139847563264346</v>
      </c>
      <c r="AV89" s="65" t="n">
        <f aca="false">AU89*$J$112</f>
        <v>167707.099793464</v>
      </c>
      <c r="AW89" s="66" t="n">
        <f aca="false">0.35*AL89/$AM$112</f>
        <v>0.0218563038327103</v>
      </c>
      <c r="AX89" s="65" t="n">
        <f aca="false">AW89*$J$112</f>
        <v>262103.768019184</v>
      </c>
    </row>
    <row r="90" customFormat="false" ht="15" hidden="false" customHeight="false" outlineLevel="0" collapsed="false">
      <c r="A90" s="72" t="s">
        <v>49</v>
      </c>
      <c r="B90" s="62"/>
      <c r="C90" s="62"/>
      <c r="D90" s="62"/>
      <c r="E90" s="62"/>
      <c r="F90" s="62"/>
      <c r="G90" s="62"/>
      <c r="H90" s="62"/>
      <c r="I90" s="66" t="n">
        <f aca="false">AO90+AQ90+AS90+AU90+AW90</f>
        <v>0.0210786772288061</v>
      </c>
      <c r="J90" s="65" t="n">
        <f aca="false">ROUND(AP90+AR90+AT90+AV90+AX90,0)</f>
        <v>252778</v>
      </c>
      <c r="K90" s="66" t="n">
        <f aca="false">I90-Tabla_Ministerio!J89</f>
        <v>-2.46330733588707E-016</v>
      </c>
      <c r="L90" s="65" t="n">
        <f aca="false">J90-Tabla_Ministerio!K89</f>
        <v>0</v>
      </c>
      <c r="M90" s="66" t="n">
        <f aca="false">P125/P$147</f>
        <v>0.0533660229341656</v>
      </c>
      <c r="N90" s="65" t="n">
        <f aca="false">ROUND(N$112*M90,0)</f>
        <v>12159480</v>
      </c>
      <c r="O90" s="65" t="n">
        <f aca="false">N90-Tabla_Ministerio!L89</f>
        <v>0</v>
      </c>
      <c r="P90" s="67" t="n">
        <f aca="false">N90+J90</f>
        <v>12412258</v>
      </c>
      <c r="Q90" s="65" t="n">
        <f aca="false">P90-Tabla_Ministerio!M89</f>
        <v>0</v>
      </c>
      <c r="S90" s="67" t="n">
        <f aca="false">B90+Tabla_Ministerio!B89</f>
        <v>18895</v>
      </c>
      <c r="T90" s="67" t="n">
        <f aca="false">C90+Tabla_Ministerio!C89</f>
        <v>66</v>
      </c>
      <c r="U90" s="67" t="n">
        <f aca="false">D90+Tabla_Ministerio!D89</f>
        <v>1140.16026249561</v>
      </c>
      <c r="V90" s="67" t="n">
        <f aca="false">E90+Tabla_Ministerio!E89</f>
        <v>720.619873664664</v>
      </c>
      <c r="W90" s="67" t="n">
        <f aca="false">F90+Tabla_Ministerio!F89</f>
        <v>210</v>
      </c>
      <c r="X90" s="67" t="n">
        <f aca="false">G90+Tabla_Ministerio!G89</f>
        <v>631</v>
      </c>
      <c r="Y90" s="67" t="n">
        <f aca="false">H90+Tabla_Ministerio!H89</f>
        <v>54</v>
      </c>
      <c r="Z90" s="67" t="n">
        <f aca="false">X90+0.33*Y90</f>
        <v>648.82</v>
      </c>
      <c r="AC90" s="73" t="n">
        <f aca="false">IF(T90&gt;0,S90/T90,0)</f>
        <v>286.287878787879</v>
      </c>
      <c r="AD90" s="74" t="n">
        <f aca="false">EXP((((AC90-AC112)/AC113+2)/4-1.9)^3)</f>
        <v>0.229095065164296</v>
      </c>
      <c r="AE90" s="75" t="n">
        <f aca="false">S90/U90</f>
        <v>16.5722316603476</v>
      </c>
      <c r="AF90" s="74" t="n">
        <f aca="false">EXP((((AE90-AE112)/AE113+2)/4-1.9)^3)</f>
        <v>0.059612060934212</v>
      </c>
      <c r="AG90" s="74" t="n">
        <f aca="false">V90/U90</f>
        <v>0.632033844160955</v>
      </c>
      <c r="AH90" s="74" t="n">
        <f aca="false">EXP((((AG90-AG112)/AG113+2)/4-1.9)^3)</f>
        <v>0.0245637512919834</v>
      </c>
      <c r="AI90" s="74" t="n">
        <f aca="false">W90/U90</f>
        <v>0.184184633430696</v>
      </c>
      <c r="AJ90" s="74" t="n">
        <f aca="false">EXP((((AI90-AI112)/AI113+2)/4-1.9)^3)</f>
        <v>0.0929975722412134</v>
      </c>
      <c r="AK90" s="74" t="n">
        <f aca="false">Z90/U90</f>
        <v>0.56906035172621</v>
      </c>
      <c r="AL90" s="74" t="n">
        <f aca="false">EXP((((AK90-AK112)/AK113+2)/4-1.9)^3)</f>
        <v>0.0685556568044203</v>
      </c>
      <c r="AM90" s="74" t="n">
        <f aca="false">0.01*AD90+0.15*AF90+0.24*AH90+0.25*AJ90+0.35*AL90</f>
        <v>0.0643719330437012</v>
      </c>
      <c r="AO90" s="66" t="n">
        <f aca="false">0.01*AD90/$AM$112</f>
        <v>0.00075017491396944</v>
      </c>
      <c r="AP90" s="65" t="n">
        <f aca="false">AO90*$J$112</f>
        <v>8996.19959210982</v>
      </c>
      <c r="AQ90" s="66" t="n">
        <f aca="false">0.15*AF90/$AM$112</f>
        <v>0.00292800759266417</v>
      </c>
      <c r="AR90" s="65" t="n">
        <f aca="false">AQ90*$J$112</f>
        <v>35113.0652602613</v>
      </c>
      <c r="AS90" s="66" t="n">
        <f aca="false">0.24*AH90/$AM$112</f>
        <v>0.0019304241231751</v>
      </c>
      <c r="AT90" s="65" t="n">
        <f aca="false">AS90*$J$112</f>
        <v>23149.9086227965</v>
      </c>
      <c r="AU90" s="66" t="n">
        <f aca="false">0.25*AJ90/$AM$112</f>
        <v>0.00761304545182883</v>
      </c>
      <c r="AV90" s="65" t="n">
        <f aca="false">AU90*$J$112</f>
        <v>91296.6764325128</v>
      </c>
      <c r="AW90" s="66" t="n">
        <f aca="false">0.35*AL90/$AM$112</f>
        <v>0.00785702514716861</v>
      </c>
      <c r="AX90" s="65" t="n">
        <f aca="false">AW90*$J$112</f>
        <v>94222.514120266</v>
      </c>
    </row>
    <row r="91" customFormat="false" ht="15" hidden="false" customHeight="false" outlineLevel="0" collapsed="false">
      <c r="A91" s="72" t="s">
        <v>50</v>
      </c>
      <c r="B91" s="62"/>
      <c r="C91" s="62"/>
      <c r="D91" s="62"/>
      <c r="E91" s="62"/>
      <c r="F91" s="62"/>
      <c r="G91" s="62"/>
      <c r="H91" s="62"/>
      <c r="I91" s="66" t="n">
        <f aca="false">AO91+AQ91+AS91+AU91+AW91</f>
        <v>0.0330027962923314</v>
      </c>
      <c r="J91" s="65" t="n">
        <f aca="false">ROUND(AP91+AR91+AT91+AV91+AX91,0)</f>
        <v>395774</v>
      </c>
      <c r="K91" s="66" t="n">
        <f aca="false">I91-Tabla_Ministerio!J90</f>
        <v>0</v>
      </c>
      <c r="L91" s="65" t="n">
        <f aca="false">J91-Tabla_Ministerio!K90</f>
        <v>0</v>
      </c>
      <c r="M91" s="66" t="n">
        <f aca="false">P126/P$147</f>
        <v>0.041545179714449</v>
      </c>
      <c r="N91" s="65" t="n">
        <f aca="false">ROUND(N$112*M91,0)</f>
        <v>9466094</v>
      </c>
      <c r="O91" s="65" t="n">
        <f aca="false">N91-Tabla_Ministerio!L90</f>
        <v>1</v>
      </c>
      <c r="P91" s="67" t="n">
        <f aca="false">N91+J91</f>
        <v>9861868</v>
      </c>
      <c r="Q91" s="65" t="n">
        <f aca="false">P91-Tabla_Ministerio!M90</f>
        <v>1</v>
      </c>
      <c r="S91" s="67" t="n">
        <f aca="false">B91+Tabla_Ministerio!B90</f>
        <v>14330</v>
      </c>
      <c r="T91" s="67" t="n">
        <f aca="false">C91+Tabla_Ministerio!C90</f>
        <v>73</v>
      </c>
      <c r="U91" s="67" t="n">
        <f aca="false">D91+Tabla_Ministerio!D90</f>
        <v>917.480920338957</v>
      </c>
      <c r="V91" s="67" t="n">
        <f aca="false">E91+Tabla_Ministerio!E90</f>
        <v>669.144556702593</v>
      </c>
      <c r="W91" s="67" t="n">
        <f aca="false">F91+Tabla_Ministerio!F90</f>
        <v>177</v>
      </c>
      <c r="X91" s="67" t="n">
        <f aca="false">G91+Tabla_Ministerio!G90</f>
        <v>628</v>
      </c>
      <c r="Y91" s="67" t="n">
        <f aca="false">H91+Tabla_Ministerio!H90</f>
        <v>39</v>
      </c>
      <c r="Z91" s="67" t="n">
        <f aca="false">X91+0.33*Y91</f>
        <v>640.87</v>
      </c>
      <c r="AC91" s="73" t="n">
        <f aca="false">IF(T91&gt;0,S91/T91,0)</f>
        <v>196.301369863014</v>
      </c>
      <c r="AD91" s="74" t="n">
        <f aca="false">EXP((((AC91-AC112)/AC113+2)/4-1.9)^3)</f>
        <v>0.0674727850927902</v>
      </c>
      <c r="AE91" s="75" t="n">
        <f aca="false">S91/U91</f>
        <v>15.6188534086419</v>
      </c>
      <c r="AF91" s="74" t="n">
        <f aca="false">EXP((((AE91-AE112)/AE113+2)/4-1.9)^3)</f>
        <v>0.0447737116428839</v>
      </c>
      <c r="AG91" s="74" t="n">
        <f aca="false">V91/U91</f>
        <v>0.729328034914756</v>
      </c>
      <c r="AH91" s="74" t="n">
        <f aca="false">EXP((((AG91-AG112)/AG113+2)/4-1.9)^3)</f>
        <v>0.0954879928827461</v>
      </c>
      <c r="AI91" s="74" t="n">
        <f aca="false">W91/U91</f>
        <v>0.19291954314931</v>
      </c>
      <c r="AJ91" s="74" t="n">
        <f aca="false">EXP((((AI91-AI112)/AI113+2)/4-1.9)^3)</f>
        <v>0.103488832684523</v>
      </c>
      <c r="AK91" s="74" t="n">
        <f aca="false">Z91/U91</f>
        <v>0.698510438520329</v>
      </c>
      <c r="AL91" s="74" t="n">
        <f aca="false">EXP((((AK91-AK112)/AK113+2)/4-1.9)^3)</f>
        <v>0.127447867985122</v>
      </c>
      <c r="AM91" s="74" t="n">
        <f aca="false">0.01*AD91+0.15*AF91+0.24*AH91+0.25*AJ91+0.35*AL91</f>
        <v>0.100786864855143</v>
      </c>
      <c r="AO91" s="66" t="n">
        <f aca="false">0.01*AD91/$AM$112</f>
        <v>0.000220940554594498</v>
      </c>
      <c r="AP91" s="65" t="n">
        <f aca="false">AO91*$J$112</f>
        <v>2649.54917861265</v>
      </c>
      <c r="AQ91" s="66" t="n">
        <f aca="false">0.15*AF91/$AM$112</f>
        <v>0.00219918193713853</v>
      </c>
      <c r="AR91" s="65" t="n">
        <f aca="false">AQ91*$J$112</f>
        <v>26372.8888789087</v>
      </c>
      <c r="AS91" s="66" t="n">
        <f aca="false">0.24*AH91/$AM$112</f>
        <v>0.00750424162593536</v>
      </c>
      <c r="AT91" s="65" t="n">
        <f aca="false">AS91*$J$112</f>
        <v>89991.8861550779</v>
      </c>
      <c r="AU91" s="66" t="n">
        <f aca="false">0.25*AJ91/$AM$112</f>
        <v>0.00847188983536525</v>
      </c>
      <c r="AV91" s="65" t="n">
        <f aca="false">AU91*$J$112</f>
        <v>101596.055082718</v>
      </c>
      <c r="AW91" s="66" t="n">
        <f aca="false">0.35*AL91/$AM$112</f>
        <v>0.0146065423392978</v>
      </c>
      <c r="AX91" s="65" t="n">
        <f aca="false">AW91*$J$112</f>
        <v>175163.642222617</v>
      </c>
    </row>
    <row r="92" customFormat="false" ht="15" hidden="false" customHeight="false" outlineLevel="0" collapsed="false">
      <c r="A92" s="72" t="s">
        <v>51</v>
      </c>
      <c r="B92" s="62"/>
      <c r="C92" s="62"/>
      <c r="D92" s="62"/>
      <c r="E92" s="62"/>
      <c r="F92" s="62"/>
      <c r="G92" s="62"/>
      <c r="H92" s="62"/>
      <c r="I92" s="66" t="n">
        <f aca="false">AO92+AQ92+AS92+AU92+AW92</f>
        <v>0.0182563387300751</v>
      </c>
      <c r="J92" s="65" t="n">
        <f aca="false">ROUND(AP92+AR92+AT92+AV92+AX92,0)</f>
        <v>218932</v>
      </c>
      <c r="K92" s="66" t="n">
        <f aca="false">I92-Tabla_Ministerio!J91</f>
        <v>0</v>
      </c>
      <c r="L92" s="65" t="n">
        <f aca="false">J92-Tabla_Ministerio!K91</f>
        <v>0</v>
      </c>
      <c r="M92" s="66" t="n">
        <f aca="false">P127/P$147</f>
        <v>0.0403987949419137</v>
      </c>
      <c r="N92" s="65" t="n">
        <f aca="false">ROUND(N$112*M92,0)</f>
        <v>9204889</v>
      </c>
      <c r="O92" s="65" t="n">
        <f aca="false">N92-Tabla_Ministerio!L91</f>
        <v>1</v>
      </c>
      <c r="P92" s="67" t="n">
        <f aca="false">N92+J92</f>
        <v>9423821</v>
      </c>
      <c r="Q92" s="65" t="n">
        <f aca="false">P92-Tabla_Ministerio!M91</f>
        <v>1</v>
      </c>
      <c r="S92" s="67" t="n">
        <f aca="false">B92+Tabla_Ministerio!B91</f>
        <v>10643</v>
      </c>
      <c r="T92" s="67" t="n">
        <f aca="false">C92+Tabla_Ministerio!C91</f>
        <v>52</v>
      </c>
      <c r="U92" s="67" t="n">
        <f aca="false">D92+Tabla_Ministerio!D91</f>
        <v>633.137049544421</v>
      </c>
      <c r="V92" s="67" t="n">
        <f aca="false">E92+Tabla_Ministerio!E91</f>
        <v>373.113088909293</v>
      </c>
      <c r="W92" s="67" t="n">
        <f aca="false">F92+Tabla_Ministerio!F91</f>
        <v>72</v>
      </c>
      <c r="X92" s="67" t="n">
        <f aca="false">G92+Tabla_Ministerio!G91</f>
        <v>394</v>
      </c>
      <c r="Y92" s="67" t="n">
        <f aca="false">H92+Tabla_Ministerio!H91</f>
        <v>31</v>
      </c>
      <c r="Z92" s="67" t="n">
        <f aca="false">X92+0.33*Y92</f>
        <v>404.23</v>
      </c>
      <c r="AC92" s="73" t="n">
        <f aca="false">IF(T92&gt;0,S92/T92,0)</f>
        <v>204.673076923077</v>
      </c>
      <c r="AD92" s="74" t="n">
        <f aca="false">EXP((((AC92-AC112)/AC113+2)/4-1.9)^3)</f>
        <v>0.077218564868427</v>
      </c>
      <c r="AE92" s="75" t="n">
        <f aca="false">S92/U92</f>
        <v>16.8099466105455</v>
      </c>
      <c r="AF92" s="74" t="n">
        <f aca="false">EXP((((AE92-AE112)/AE113+2)/4-1.9)^3)</f>
        <v>0.0638398901587316</v>
      </c>
      <c r="AG92" s="74" t="n">
        <f aca="false">V92/U92</f>
        <v>0.589308569412846</v>
      </c>
      <c r="AH92" s="74" t="n">
        <f aca="false">EXP((((AG92-AG112)/AG113+2)/4-1.9)^3)</f>
        <v>0.0118093345283834</v>
      </c>
      <c r="AI92" s="74" t="n">
        <f aca="false">W92/U92</f>
        <v>0.113719454661212</v>
      </c>
      <c r="AJ92" s="74" t="n">
        <f aca="false">EXP((((AI92-AI112)/AI113+2)/4-1.9)^3)</f>
        <v>0.0346403799076056</v>
      </c>
      <c r="AK92" s="74" t="n">
        <f aca="false">Z92/U92</f>
        <v>0.638455766079188</v>
      </c>
      <c r="AL92" s="74" t="n">
        <f aca="false">EXP((((AK92-AK112)/AK113+2)/4-1.9)^3)</f>
        <v>0.0968866317527626</v>
      </c>
      <c r="AM92" s="74" t="n">
        <f aca="false">0.01*AD92+0.15*AF92+0.24*AH92+0.25*AJ92+0.35*AL92</f>
        <v>0.0557528255496743</v>
      </c>
      <c r="AO92" s="66" t="n">
        <f aca="false">0.01*AD92/$AM$112</f>
        <v>0.000252853243327057</v>
      </c>
      <c r="AP92" s="65" t="n">
        <f aca="false">AO92*$J$112</f>
        <v>3032.25048201916</v>
      </c>
      <c r="AQ92" s="66" t="n">
        <f aca="false">0.15*AF92/$AM$112</f>
        <v>0.00313566885912403</v>
      </c>
      <c r="AR92" s="65" t="n">
        <f aca="false">AQ92*$J$112</f>
        <v>37603.3674095802</v>
      </c>
      <c r="AS92" s="66" t="n">
        <f aca="false">0.24*AH92/$AM$112</f>
        <v>0.000928075845633399</v>
      </c>
      <c r="AT92" s="65" t="n">
        <f aca="false">AS92*$J$112</f>
        <v>11129.6117591507</v>
      </c>
      <c r="AU92" s="66" t="n">
        <f aca="false">0.25*AJ92/$AM$112</f>
        <v>0.00283575990587364</v>
      </c>
      <c r="AV92" s="65" t="n">
        <f aca="false">AU92*$J$112</f>
        <v>34006.8184545838</v>
      </c>
      <c r="AW92" s="66" t="n">
        <f aca="false">0.35*AL92/$AM$112</f>
        <v>0.011103980876117</v>
      </c>
      <c r="AX92" s="65" t="n">
        <f aca="false">AW92*$J$112</f>
        <v>133160.448807794</v>
      </c>
    </row>
    <row r="93" customFormat="false" ht="15" hidden="false" customHeight="false" outlineLevel="0" collapsed="false">
      <c r="A93" s="72" t="s">
        <v>52</v>
      </c>
      <c r="B93" s="62"/>
      <c r="C93" s="62"/>
      <c r="D93" s="62"/>
      <c r="E93" s="62"/>
      <c r="F93" s="62"/>
      <c r="G93" s="62"/>
      <c r="H93" s="62"/>
      <c r="I93" s="66" t="n">
        <f aca="false">AO93+AQ93+AS93+AU93+AW93</f>
        <v>0.0175102295160787</v>
      </c>
      <c r="J93" s="65" t="n">
        <f aca="false">ROUND(AP93+AR93+AT93+AV93+AX93,0)</f>
        <v>209985</v>
      </c>
      <c r="K93" s="66" t="n">
        <f aca="false">I93-Tabla_Ministerio!J92</f>
        <v>0</v>
      </c>
      <c r="L93" s="65" t="n">
        <f aca="false">J93-Tabla_Ministerio!K92</f>
        <v>0</v>
      </c>
      <c r="M93" s="66" t="n">
        <f aca="false">P128/P$147</f>
        <v>0.0184351445927266</v>
      </c>
      <c r="N93" s="65" t="n">
        <f aca="false">ROUND(N$112*M93,0)</f>
        <v>4200459</v>
      </c>
      <c r="O93" s="65" t="n">
        <f aca="false">N93-Tabla_Ministerio!L92</f>
        <v>-1</v>
      </c>
      <c r="P93" s="67" t="n">
        <f aca="false">N93+J93</f>
        <v>4410444</v>
      </c>
      <c r="Q93" s="65" t="n">
        <f aca="false">P93-Tabla_Ministerio!M92</f>
        <v>-1</v>
      </c>
      <c r="S93" s="67" t="n">
        <f aca="false">B93+Tabla_Ministerio!B92</f>
        <v>14936</v>
      </c>
      <c r="T93" s="67" t="n">
        <f aca="false">C93+Tabla_Ministerio!C92</f>
        <v>61</v>
      </c>
      <c r="U93" s="67" t="n">
        <f aca="false">D93+Tabla_Ministerio!D92</f>
        <v>881.328478412968</v>
      </c>
      <c r="V93" s="67" t="n">
        <f aca="false">E93+Tabla_Ministerio!E92</f>
        <v>590.575324082353</v>
      </c>
      <c r="W93" s="67" t="n">
        <f aca="false">F93+Tabla_Ministerio!F92</f>
        <v>143</v>
      </c>
      <c r="X93" s="67" t="n">
        <f aca="false">G93+Tabla_Ministerio!G92</f>
        <v>400</v>
      </c>
      <c r="Y93" s="67" t="n">
        <f aca="false">H93+Tabla_Ministerio!H92</f>
        <v>51</v>
      </c>
      <c r="Z93" s="67" t="n">
        <f aca="false">X93+0.33*Y93</f>
        <v>416.83</v>
      </c>
      <c r="AC93" s="73" t="n">
        <f aca="false">IF(T93&gt;0,S93/T93,0)</f>
        <v>244.852459016393</v>
      </c>
      <c r="AD93" s="74" t="n">
        <f aca="false">EXP((((AC93-AC112)/AC113+2)/4-1.9)^3)</f>
        <v>0.138634495967052</v>
      </c>
      <c r="AE93" s="75" t="n">
        <f aca="false">S93/U93</f>
        <v>16.947143279536</v>
      </c>
      <c r="AF93" s="74" t="n">
        <f aca="false">EXP((((AE93-AE112)/AE113+2)/4-1.9)^3)</f>
        <v>0.066381252787357</v>
      </c>
      <c r="AG93" s="74" t="n">
        <f aca="false">V93/U93</f>
        <v>0.67009672165118</v>
      </c>
      <c r="AH93" s="74" t="n">
        <f aca="false">EXP((((AG93-AG112)/AG113+2)/4-1.9)^3)</f>
        <v>0.043890086037233</v>
      </c>
      <c r="AI93" s="74" t="n">
        <f aca="false">W93/U93</f>
        <v>0.16225505416267</v>
      </c>
      <c r="AJ93" s="74" t="n">
        <f aca="false">EXP((((AI93-AI112)/AI113+2)/4-1.9)^3)</f>
        <v>0.070072882549068</v>
      </c>
      <c r="AK93" s="74" t="n">
        <f aca="false">Z93/U93</f>
        <v>0.472956463123258</v>
      </c>
      <c r="AL93" s="74" t="n">
        <f aca="false">EXP((((AK93-AK112)/AK113+2)/4-1.9)^3)</f>
        <v>0.0402254769401051</v>
      </c>
      <c r="AM93" s="74" t="n">
        <f aca="false">0.01*AD93+0.15*AF93+0.24*AH93+0.25*AJ93+0.35*AL93</f>
        <v>0.0534742910930138</v>
      </c>
      <c r="AO93" s="66" t="n">
        <f aca="false">0.01*AD93/$AM$112</f>
        <v>0.000453960546948911</v>
      </c>
      <c r="AP93" s="65" t="n">
        <f aca="false">AO93*$J$112</f>
        <v>5443.95661764572</v>
      </c>
      <c r="AQ93" s="66" t="n">
        <f aca="false">0.15*AF93/$AM$112</f>
        <v>0.00326049475770419</v>
      </c>
      <c r="AR93" s="65" t="n">
        <f aca="false">AQ93*$J$112</f>
        <v>39100.2965616757</v>
      </c>
      <c r="AS93" s="66" t="n">
        <f aca="false">0.24*AH93/$AM$112</f>
        <v>0.00344924844122471</v>
      </c>
      <c r="AT93" s="65" t="n">
        <f aca="false">AS93*$J$112</f>
        <v>41363.8564049548</v>
      </c>
      <c r="AU93" s="66" t="n">
        <f aca="false">0.25*AJ93/$AM$112</f>
        <v>0.00573636522900867</v>
      </c>
      <c r="AV93" s="65" t="n">
        <f aca="false">AU93*$J$112</f>
        <v>68791.2719719431</v>
      </c>
      <c r="AW93" s="66" t="n">
        <f aca="false">0.35*AL93/$AM$112</f>
        <v>0.00461016054119225</v>
      </c>
      <c r="AX93" s="65" t="n">
        <f aca="false">AW93*$J$112</f>
        <v>55285.672191811</v>
      </c>
    </row>
    <row r="94" customFormat="false" ht="15" hidden="false" customHeight="false" outlineLevel="0" collapsed="false">
      <c r="A94" s="72" t="s">
        <v>53</v>
      </c>
      <c r="B94" s="62"/>
      <c r="C94" s="62"/>
      <c r="D94" s="62"/>
      <c r="E94" s="62"/>
      <c r="F94" s="62"/>
      <c r="G94" s="62"/>
      <c r="H94" s="62"/>
      <c r="I94" s="66" t="n">
        <f aca="false">AO94+AQ94+AS94+AU94+AW94</f>
        <v>0.0152648231100367</v>
      </c>
      <c r="J94" s="65" t="n">
        <f aca="false">ROUND(AP94+AR94+AT94+AV94+AX94,0)</f>
        <v>183058</v>
      </c>
      <c r="K94" s="66" t="n">
        <f aca="false">I94-Tabla_Ministerio!J93</f>
        <v>-6.07153216591883E-017</v>
      </c>
      <c r="L94" s="65" t="n">
        <f aca="false">J94-Tabla_Ministerio!K93</f>
        <v>0</v>
      </c>
      <c r="M94" s="66" t="n">
        <f aca="false">P129/P$147</f>
        <v>0.0178476892244819</v>
      </c>
      <c r="N94" s="65" t="n">
        <f aca="false">ROUND(N$112*M94,0)</f>
        <v>4066606</v>
      </c>
      <c r="O94" s="65" t="n">
        <f aca="false">N94-Tabla_Ministerio!L93</f>
        <v>0</v>
      </c>
      <c r="P94" s="67" t="n">
        <f aca="false">N94+J94</f>
        <v>4249664</v>
      </c>
      <c r="Q94" s="65" t="n">
        <f aca="false">P94-Tabla_Ministerio!M93</f>
        <v>0</v>
      </c>
      <c r="S94" s="67" t="n">
        <f aca="false">B94+Tabla_Ministerio!B93</f>
        <v>6684</v>
      </c>
      <c r="T94" s="67" t="n">
        <f aca="false">C94+Tabla_Ministerio!C93</f>
        <v>54</v>
      </c>
      <c r="U94" s="67" t="n">
        <f aca="false">D94+Tabla_Ministerio!D93</f>
        <v>429.812662540667</v>
      </c>
      <c r="V94" s="67" t="n">
        <f aca="false">E94+Tabla_Ministerio!E93</f>
        <v>286.049675527679</v>
      </c>
      <c r="W94" s="67" t="n">
        <f aca="false">F94+Tabla_Ministerio!F93</f>
        <v>40</v>
      </c>
      <c r="X94" s="67" t="n">
        <f aca="false">G94+Tabla_Ministerio!G93</f>
        <v>240</v>
      </c>
      <c r="Y94" s="67" t="n">
        <f aca="false">H94+Tabla_Ministerio!H93</f>
        <v>12</v>
      </c>
      <c r="Z94" s="67" t="n">
        <f aca="false">X94+0.33*Y94</f>
        <v>243.96</v>
      </c>
      <c r="AC94" s="73" t="n">
        <f aca="false">IF(T94&gt;0,S94/T94,0)</f>
        <v>123.777777777778</v>
      </c>
      <c r="AD94" s="74" t="n">
        <f aca="false">EXP((((AC94-AC112)/AC113+2)/4-1.9)^3)</f>
        <v>0.0171089691164726</v>
      </c>
      <c r="AE94" s="75" t="n">
        <f aca="false">S94/U94</f>
        <v>15.5509611105689</v>
      </c>
      <c r="AF94" s="74" t="n">
        <f aca="false">EXP((((AE94-AE112)/AE113+2)/4-1.9)^3)</f>
        <v>0.0438392584318554</v>
      </c>
      <c r="AG94" s="74" t="n">
        <f aca="false">V94/U94</f>
        <v>0.665521750422172</v>
      </c>
      <c r="AH94" s="74" t="n">
        <f aca="false">EXP((((AG94-AG112)/AG113+2)/4-1.9)^3)</f>
        <v>0.0410743043445433</v>
      </c>
      <c r="AI94" s="74" t="n">
        <f aca="false">W94/U94</f>
        <v>0.093063800781382</v>
      </c>
      <c r="AJ94" s="74" t="n">
        <f aca="false">EXP((((AI94-AI112)/AI113+2)/4-1.9)^3)</f>
        <v>0.0248019935723001</v>
      </c>
      <c r="AK94" s="74" t="n">
        <f aca="false">Z94/U94</f>
        <v>0.567596120965649</v>
      </c>
      <c r="AL94" s="74" t="n">
        <f aca="false">EXP((((AK94-AK112)/AK113+2)/4-1.9)^3)</f>
        <v>0.0680336002118876</v>
      </c>
      <c r="AM94" s="74" t="n">
        <f aca="false">0.01*AD94+0.15*AF94+0.24*AH94+0.25*AJ94+0.35*AL94</f>
        <v>0.0466170699658691</v>
      </c>
      <c r="AO94" s="66" t="n">
        <f aca="false">0.01*AD94/$AM$112</f>
        <v>5.60235526062125E-005</v>
      </c>
      <c r="AP94" s="65" t="n">
        <f aca="false">AO94*$J$112</f>
        <v>671.842062056854</v>
      </c>
      <c r="AQ94" s="66" t="n">
        <f aca="false">0.15*AF94/$AM$112</f>
        <v>0.00215328374046486</v>
      </c>
      <c r="AR94" s="65" t="n">
        <f aca="false">AQ94*$J$112</f>
        <v>25822.4714622433</v>
      </c>
      <c r="AS94" s="66" t="n">
        <f aca="false">0.24*AH94/$AM$112</f>
        <v>0.00322796086830676</v>
      </c>
      <c r="AT94" s="65" t="n">
        <f aca="false">AS94*$J$112</f>
        <v>38710.1457354128</v>
      </c>
      <c r="AU94" s="66" t="n">
        <f aca="false">0.25*AJ94/$AM$112</f>
        <v>0.00203036165150781</v>
      </c>
      <c r="AV94" s="65" t="n">
        <f aca="false">AU94*$J$112</f>
        <v>24348.3730540663</v>
      </c>
      <c r="AW94" s="66" t="n">
        <f aca="false">0.35*AL94/$AM$112</f>
        <v>0.00779719329715109</v>
      </c>
      <c r="AX94" s="65" t="n">
        <f aca="false">AW94*$J$112</f>
        <v>93505.0024377243</v>
      </c>
    </row>
    <row r="95" customFormat="false" ht="15" hidden="false" customHeight="false" outlineLevel="0" collapsed="false">
      <c r="A95" s="72" t="s">
        <v>54</v>
      </c>
      <c r="B95" s="62"/>
      <c r="C95" s="62"/>
      <c r="D95" s="62"/>
      <c r="E95" s="62"/>
      <c r="F95" s="62"/>
      <c r="G95" s="62"/>
      <c r="H95" s="62"/>
      <c r="I95" s="66" t="n">
        <f aca="false">AO95+AQ95+AS95+AU95+AW95</f>
        <v>0.0187833487284884</v>
      </c>
      <c r="J95" s="65" t="n">
        <f aca="false">ROUND(AP95+AR95+AT95+AV95+AX95,0)</f>
        <v>225252</v>
      </c>
      <c r="K95" s="66" t="n">
        <f aca="false">I95-Tabla_Ministerio!J94</f>
        <v>0</v>
      </c>
      <c r="L95" s="65" t="n">
        <f aca="false">J95-Tabla_Ministerio!K94</f>
        <v>0</v>
      </c>
      <c r="M95" s="66" t="n">
        <f aca="false">P130/P$147</f>
        <v>0.0193216888168961</v>
      </c>
      <c r="N95" s="65" t="n">
        <f aca="false">ROUND(N$112*M95,0)</f>
        <v>4402458</v>
      </c>
      <c r="O95" s="65" t="n">
        <f aca="false">N95-Tabla_Ministerio!L94</f>
        <v>-1</v>
      </c>
      <c r="P95" s="67" t="n">
        <f aca="false">N95+J95</f>
        <v>4627710</v>
      </c>
      <c r="Q95" s="65" t="n">
        <f aca="false">P95-Tabla_Ministerio!M94</f>
        <v>-1</v>
      </c>
      <c r="S95" s="67" t="n">
        <f aca="false">B95+Tabla_Ministerio!B94</f>
        <v>7404</v>
      </c>
      <c r="T95" s="67" t="n">
        <f aca="false">C95+Tabla_Ministerio!C94</f>
        <v>42</v>
      </c>
      <c r="U95" s="67" t="n">
        <f aca="false">D95+Tabla_Ministerio!D94</f>
        <v>357.951168831169</v>
      </c>
      <c r="V95" s="67" t="n">
        <f aca="false">E95+Tabla_Ministerio!E94</f>
        <v>194.126623376623</v>
      </c>
      <c r="W95" s="67" t="n">
        <f aca="false">F95+Tabla_Ministerio!F94</f>
        <v>31</v>
      </c>
      <c r="X95" s="67" t="n">
        <f aca="false">G95+Tabla_Ministerio!G94</f>
        <v>201</v>
      </c>
      <c r="Y95" s="67" t="n">
        <f aca="false">H95+Tabla_Ministerio!H94</f>
        <v>17</v>
      </c>
      <c r="Z95" s="67" t="n">
        <f aca="false">X95+0.33*Y95</f>
        <v>206.61</v>
      </c>
      <c r="AC95" s="73" t="n">
        <f aca="false">IF(T95&gt;0,S95/T95,0)</f>
        <v>176.285714285714</v>
      </c>
      <c r="AD95" s="74" t="n">
        <f aca="false">EXP((((AC95-AC112)/AC113+2)/4-1.9)^3)</f>
        <v>0.0479487995994468</v>
      </c>
      <c r="AE95" s="75" t="n">
        <f aca="false">S95/U95</f>
        <v>20.6843855942042</v>
      </c>
      <c r="AF95" s="74" t="n">
        <f aca="false">EXP((((AE95-AE112)/AE113+2)/4-1.9)^3)</f>
        <v>0.167676161880463</v>
      </c>
      <c r="AG95" s="74" t="n">
        <f aca="false">V95/U95</f>
        <v>0.542327111294291</v>
      </c>
      <c r="AH95" s="74" t="n">
        <f aca="false">EXP((((AG95-AG112)/AG113+2)/4-1.9)^3)</f>
        <v>0.00475276124145983</v>
      </c>
      <c r="AI95" s="74" t="n">
        <f aca="false">W95/U95</f>
        <v>0.0866039915478567</v>
      </c>
      <c r="AJ95" s="74" t="n">
        <f aca="false">EXP((((AI95-AI112)/AI113+2)/4-1.9)^3)</f>
        <v>0.0222440041056295</v>
      </c>
      <c r="AK95" s="74" t="n">
        <f aca="false">Z95/U95</f>
        <v>0.577201635280732</v>
      </c>
      <c r="AL95" s="74" t="n">
        <f aca="false">EXP((((AK95-AK112)/AK113+2)/4-1.9)^3)</f>
        <v>0.0715133697065269</v>
      </c>
      <c r="AM95" s="74" t="n">
        <f aca="false">0.01*AD95+0.15*AF95+0.24*AH95+0.25*AJ95+0.35*AL95</f>
        <v>0.0573622553997061</v>
      </c>
      <c r="AO95" s="66" t="n">
        <f aca="false">0.01*AD95/$AM$112</f>
        <v>0.000157008997940034</v>
      </c>
      <c r="AP95" s="65" t="n">
        <f aca="false">AO95*$J$112</f>
        <v>1882.87325652061</v>
      </c>
      <c r="AQ95" s="66" t="n">
        <f aca="false">0.15*AF95/$AM$112</f>
        <v>0.00823586816829911</v>
      </c>
      <c r="AR95" s="65" t="n">
        <f aca="false">AQ95*$J$112</f>
        <v>98765.6511523138</v>
      </c>
      <c r="AS95" s="66" t="n">
        <f aca="false">0.24*AH95/$AM$112</f>
        <v>0.00037351155542761</v>
      </c>
      <c r="AT95" s="65" t="n">
        <f aca="false">AS95*$J$112</f>
        <v>4479.20137025944</v>
      </c>
      <c r="AU95" s="66" t="n">
        <f aca="false">0.25*AJ95/$AM$112</f>
        <v>0.00182095736701153</v>
      </c>
      <c r="AV95" s="65" t="n">
        <f aca="false">AU95*$J$112</f>
        <v>21837.1683954042</v>
      </c>
      <c r="AW95" s="66" t="n">
        <f aca="false">0.35*AL95/$AM$112</f>
        <v>0.00819600263981015</v>
      </c>
      <c r="AX95" s="65" t="n">
        <f aca="false">AW95*$J$112</f>
        <v>98287.5783129624</v>
      </c>
    </row>
    <row r="96" customFormat="false" ht="15" hidden="false" customHeight="false" outlineLevel="0" collapsed="false">
      <c r="A96" s="72" t="s">
        <v>55</v>
      </c>
      <c r="B96" s="62"/>
      <c r="C96" s="62"/>
      <c r="D96" s="62"/>
      <c r="E96" s="62"/>
      <c r="F96" s="62"/>
      <c r="G96" s="62"/>
      <c r="H96" s="62"/>
      <c r="I96" s="66" t="n">
        <f aca="false">AO96+AQ96+AS96+AU96+AW96</f>
        <v>0.0505701335048555</v>
      </c>
      <c r="J96" s="65" t="n">
        <f aca="false">ROUND(AP96+AR96+AT96+AV96+AX96,0)</f>
        <v>606444</v>
      </c>
      <c r="K96" s="66" t="n">
        <f aca="false">I96-Tabla_Ministerio!J95</f>
        <v>-2.08166817117217E-016</v>
      </c>
      <c r="L96" s="65" t="n">
        <f aca="false">J96-Tabla_Ministerio!K95</f>
        <v>0</v>
      </c>
      <c r="M96" s="66" t="n">
        <f aca="false">P131/P$147</f>
        <v>0.0292905238914435</v>
      </c>
      <c r="N96" s="65" t="n">
        <f aca="false">ROUND(N$112*M96,0)</f>
        <v>6673863</v>
      </c>
      <c r="O96" s="65" t="n">
        <f aca="false">N96-Tabla_Ministerio!L95</f>
        <v>0</v>
      </c>
      <c r="P96" s="67" t="n">
        <f aca="false">N96+J96</f>
        <v>7280307</v>
      </c>
      <c r="Q96" s="65" t="n">
        <f aca="false">P96-Tabla_Ministerio!M95</f>
        <v>0</v>
      </c>
      <c r="S96" s="67" t="n">
        <f aca="false">B96+Tabla_Ministerio!B95</f>
        <v>11445</v>
      </c>
      <c r="T96" s="67" t="n">
        <f aca="false">C96+Tabla_Ministerio!C95</f>
        <v>41</v>
      </c>
      <c r="U96" s="67" t="n">
        <f aca="false">D96+Tabla_Ministerio!D95</f>
        <v>499.116882063745</v>
      </c>
      <c r="V96" s="67" t="n">
        <f aca="false">E96+Tabla_Ministerio!E95</f>
        <v>437.889609336472</v>
      </c>
      <c r="W96" s="67" t="n">
        <f aca="false">F96+Tabla_Ministerio!F95</f>
        <v>59</v>
      </c>
      <c r="X96" s="67" t="n">
        <f aca="false">G96+Tabla_Ministerio!G95</f>
        <v>234</v>
      </c>
      <c r="Y96" s="67" t="n">
        <f aca="false">H96+Tabla_Ministerio!H95</f>
        <v>22</v>
      </c>
      <c r="Z96" s="67" t="n">
        <f aca="false">X96+0.33*Y96</f>
        <v>241.26</v>
      </c>
      <c r="AC96" s="73" t="n">
        <f aca="false">IF(T96&gt;0,S96/T96,0)</f>
        <v>279.146341463415</v>
      </c>
      <c r="AD96" s="74" t="n">
        <f aca="false">EXP((((AC96-AC112)/AC113+2)/4-1.9)^3)</f>
        <v>0.211554826473119</v>
      </c>
      <c r="AE96" s="75" t="n">
        <f aca="false">S96/U96</f>
        <v>22.930500672863</v>
      </c>
      <c r="AF96" s="74" t="n">
        <f aca="false">EXP((((AE96-AE112)/AE113+2)/4-1.9)^3)</f>
        <v>0.260195873445062</v>
      </c>
      <c r="AG96" s="74" t="n">
        <f aca="false">V96/U96</f>
        <v>0.877328788250738</v>
      </c>
      <c r="AH96" s="74" t="n">
        <f aca="false">EXP((((AG96-AG112)/AG113+2)/4-1.9)^3)</f>
        <v>0.371002687287216</v>
      </c>
      <c r="AI96" s="74" t="n">
        <f aca="false">W96/U96</f>
        <v>0.118208784595799</v>
      </c>
      <c r="AJ96" s="74" t="n">
        <f aca="false">EXP((((AI96-AI112)/AI113+2)/4-1.9)^3)</f>
        <v>0.0371462766123075</v>
      </c>
      <c r="AK96" s="74" t="n">
        <f aca="false">Z96/U96</f>
        <v>0.483373752060719</v>
      </c>
      <c r="AL96" s="74" t="n">
        <f aca="false">EXP((((AK96-AK112)/AK113+2)/4-1.9)^3)</f>
        <v>0.0427526088868069</v>
      </c>
      <c r="AM96" s="74" t="n">
        <f aca="false">0.01*AD96+0.15*AF96+0.24*AH96+0.25*AJ96+0.35*AL96</f>
        <v>0.154435556493882</v>
      </c>
      <c r="AO96" s="66" t="n">
        <f aca="false">0.01*AD96/$AM$112</f>
        <v>0.000692739163261667</v>
      </c>
      <c r="AP96" s="65" t="n">
        <f aca="false">AO96*$J$112</f>
        <v>8307.42225836011</v>
      </c>
      <c r="AQ96" s="66" t="n">
        <f aca="false">0.15*AF96/$AM$112</f>
        <v>0.0127802240198978</v>
      </c>
      <c r="AR96" s="65" t="n">
        <f aca="false">AQ96*$J$112</f>
        <v>153262.184557081</v>
      </c>
      <c r="AS96" s="66" t="n">
        <f aca="false">0.24*AH96/$AM$112</f>
        <v>0.0291564805712622</v>
      </c>
      <c r="AT96" s="65" t="n">
        <f aca="false">AS96*$J$112</f>
        <v>349648.480291933</v>
      </c>
      <c r="AU96" s="66" t="n">
        <f aca="false">0.25*AJ96/$AM$112</f>
        <v>0.00304089972888967</v>
      </c>
      <c r="AV96" s="65" t="n">
        <f aca="false">AU96*$J$112</f>
        <v>36466.883111208</v>
      </c>
      <c r="AW96" s="66" t="n">
        <f aca="false">0.35*AL96/$AM$112</f>
        <v>0.00489979002154418</v>
      </c>
      <c r="AX96" s="65" t="n">
        <f aca="false">AW96*$J$112</f>
        <v>58758.9483098008</v>
      </c>
    </row>
    <row r="97" customFormat="false" ht="15" hidden="false" customHeight="false" outlineLevel="0" collapsed="false">
      <c r="A97" s="72" t="s">
        <v>56</v>
      </c>
      <c r="B97" s="62"/>
      <c r="C97" s="62"/>
      <c r="D97" s="62"/>
      <c r="E97" s="62"/>
      <c r="F97" s="62"/>
      <c r="G97" s="62"/>
      <c r="H97" s="62"/>
      <c r="I97" s="66" t="n">
        <f aca="false">AO97+AQ97+AS97+AU97+AW97</f>
        <v>0.122063804227711</v>
      </c>
      <c r="J97" s="65" t="n">
        <f aca="false">ROUND(AP97+AR97+AT97+AV97+AX97,0)</f>
        <v>1463806</v>
      </c>
      <c r="K97" s="66" t="n">
        <f aca="false">I97-Tabla_Ministerio!J96</f>
        <v>5.68989300120393E-016</v>
      </c>
      <c r="L97" s="65" t="n">
        <f aca="false">J97-Tabla_Ministerio!K96</f>
        <v>0</v>
      </c>
      <c r="M97" s="66" t="n">
        <f aca="false">P132/P$147</f>
        <v>0.0527706187579876</v>
      </c>
      <c r="N97" s="65" t="n">
        <f aca="false">ROUND(N$112*M97,0)</f>
        <v>12023817</v>
      </c>
      <c r="O97" s="65" t="n">
        <f aca="false">N97-Tabla_Ministerio!L96</f>
        <v>0</v>
      </c>
      <c r="P97" s="67" t="n">
        <f aca="false">N97+J97</f>
        <v>13487623</v>
      </c>
      <c r="Q97" s="65" t="n">
        <f aca="false">P97-Tabla_Ministerio!M96</f>
        <v>0</v>
      </c>
      <c r="S97" s="67" t="n">
        <f aca="false">B97+Tabla_Ministerio!B96</f>
        <v>9484</v>
      </c>
      <c r="T97" s="67" t="n">
        <f aca="false">C97+Tabla_Ministerio!C96</f>
        <v>49</v>
      </c>
      <c r="U97" s="67" t="n">
        <f aca="false">D97+Tabla_Ministerio!D96</f>
        <v>425.510938690939</v>
      </c>
      <c r="V97" s="67" t="n">
        <f aca="false">E97+Tabla_Ministerio!E96</f>
        <v>308.47002960003</v>
      </c>
      <c r="W97" s="67" t="n">
        <f aca="false">F97+Tabla_Ministerio!F96</f>
        <v>176</v>
      </c>
      <c r="X97" s="67" t="n">
        <f aca="false">G97+Tabla_Ministerio!G96</f>
        <v>448</v>
      </c>
      <c r="Y97" s="67" t="n">
        <f aca="false">H97+Tabla_Ministerio!H96</f>
        <v>66</v>
      </c>
      <c r="Z97" s="67" t="n">
        <f aca="false">X97+0.33*Y97</f>
        <v>469.78</v>
      </c>
      <c r="AC97" s="73" t="n">
        <f aca="false">IF(T97&gt;0,S97/T97,0)</f>
        <v>193.551020408163</v>
      </c>
      <c r="AD97" s="74" t="n">
        <f aca="false">EXP((((AC97-AC112)/AC113+2)/4-1.9)^3)</f>
        <v>0.0644821373976543</v>
      </c>
      <c r="AE97" s="75" t="n">
        <f aca="false">S97/U97</f>
        <v>22.2884986909549</v>
      </c>
      <c r="AF97" s="74" t="n">
        <f aca="false">EXP((((AE97-AE112)/AE113+2)/4-1.9)^3)</f>
        <v>0.231416133528991</v>
      </c>
      <c r="AG97" s="74" t="n">
        <f aca="false">V97/U97</f>
        <v>0.724940304822765</v>
      </c>
      <c r="AH97" s="74" t="n">
        <f aca="false">EXP((((AG97-AG112)/AG113+2)/4-1.9)^3)</f>
        <v>0.0905972149999302</v>
      </c>
      <c r="AI97" s="74" t="n">
        <f aca="false">W97/U97</f>
        <v>0.413620389035014</v>
      </c>
      <c r="AJ97" s="74" t="n">
        <f aca="false">EXP((((AI97-AI112)/AI113+2)/4-1.9)^3)</f>
        <v>0.598807425743394</v>
      </c>
      <c r="AK97" s="74" t="n">
        <f aca="false">Z97/U97</f>
        <v>1.10403742250494</v>
      </c>
      <c r="AL97" s="74" t="n">
        <f aca="false">EXP((((AK97-AK112)/AK113+2)/4-1.9)^3)</f>
        <v>0.474190960785423</v>
      </c>
      <c r="AM97" s="74" t="n">
        <f aca="false">0.01*AD97+0.15*AF97+0.24*AH97+0.25*AJ97+0.35*AL97</f>
        <v>0.372769265714055</v>
      </c>
      <c r="AO97" s="66" t="n">
        <f aca="false">0.01*AD97/$AM$112</f>
        <v>0.000211147637947418</v>
      </c>
      <c r="AP97" s="65" t="n">
        <f aca="false">AO97*$J$112</f>
        <v>2532.1111903442</v>
      </c>
      <c r="AQ97" s="66" t="n">
        <f aca="false">0.15*AF97/$AM$112</f>
        <v>0.0113666292595664</v>
      </c>
      <c r="AR97" s="65" t="n">
        <f aca="false">AQ97*$J$112</f>
        <v>136310.1639423</v>
      </c>
      <c r="AS97" s="66" t="n">
        <f aca="false">0.24*AH97/$AM$112</f>
        <v>0.00711988357354129</v>
      </c>
      <c r="AT97" s="65" t="n">
        <f aca="false">AS97*$J$112</f>
        <v>85382.6121180732</v>
      </c>
      <c r="AU97" s="66" t="n">
        <f aca="false">0.25*AJ97/$AM$112</f>
        <v>0.0490200769677382</v>
      </c>
      <c r="AV97" s="65" t="n">
        <f aca="false">AU97*$J$112</f>
        <v>587855.429727584</v>
      </c>
      <c r="AW97" s="66" t="n">
        <f aca="false">0.35*AL97/$AM$112</f>
        <v>0.0543460667889172</v>
      </c>
      <c r="AX97" s="65" t="n">
        <f aca="false">AW97*$J$112</f>
        <v>651725.423997778</v>
      </c>
    </row>
    <row r="98" customFormat="false" ht="15" hidden="false" customHeight="false" outlineLevel="0" collapsed="false">
      <c r="A98" s="72" t="s">
        <v>57</v>
      </c>
      <c r="B98" s="62"/>
      <c r="C98" s="62"/>
      <c r="D98" s="62"/>
      <c r="E98" s="62"/>
      <c r="F98" s="62"/>
      <c r="G98" s="62"/>
      <c r="H98" s="62"/>
      <c r="I98" s="66" t="n">
        <f aca="false">AO98+AQ98+AS98+AU98+AW98</f>
        <v>0.0207399427547328</v>
      </c>
      <c r="J98" s="65" t="n">
        <f aca="false">ROUND(AP98+AR98+AT98+AV98+AX98,0)</f>
        <v>248716</v>
      </c>
      <c r="K98" s="66" t="n">
        <f aca="false">I98-Tabla_Ministerio!J97</f>
        <v>-1.59594559789866E-016</v>
      </c>
      <c r="L98" s="65" t="n">
        <f aca="false">J98-Tabla_Ministerio!K97</f>
        <v>0</v>
      </c>
      <c r="M98" s="66" t="n">
        <f aca="false">P133/P$147</f>
        <v>0.00925778429004523</v>
      </c>
      <c r="N98" s="65" t="n">
        <f aca="false">ROUND(N$112*M98,0)</f>
        <v>2109392</v>
      </c>
      <c r="O98" s="65" t="n">
        <f aca="false">N98-Tabla_Ministerio!L97</f>
        <v>0</v>
      </c>
      <c r="P98" s="67" t="n">
        <f aca="false">N98+J98</f>
        <v>2358108</v>
      </c>
      <c r="Q98" s="65" t="n">
        <f aca="false">P98-Tabla_Ministerio!M97</f>
        <v>0</v>
      </c>
      <c r="S98" s="67" t="n">
        <f aca="false">B98+Tabla_Ministerio!B97</f>
        <v>3084</v>
      </c>
      <c r="T98" s="67" t="n">
        <f aca="false">C98+Tabla_Ministerio!C97</f>
        <v>27</v>
      </c>
      <c r="U98" s="67" t="n">
        <f aca="false">D98+Tabla_Ministerio!D97</f>
        <v>212.045454545455</v>
      </c>
      <c r="V98" s="67" t="n">
        <f aca="false">E98+Tabla_Ministerio!E97</f>
        <v>142.5</v>
      </c>
      <c r="W98" s="67" t="n">
        <f aca="false">F98+Tabla_Ministerio!F97</f>
        <v>28</v>
      </c>
      <c r="X98" s="67" t="n">
        <f aca="false">G98+Tabla_Ministerio!G97</f>
        <v>133</v>
      </c>
      <c r="Y98" s="67" t="n">
        <f aca="false">H98+Tabla_Ministerio!H97</f>
        <v>16</v>
      </c>
      <c r="Z98" s="67" t="n">
        <f aca="false">X98+0.33*Y98</f>
        <v>138.28</v>
      </c>
      <c r="AC98" s="73" t="n">
        <f aca="false">IF(T98&gt;0,S98/T98,0)</f>
        <v>114.222222222222</v>
      </c>
      <c r="AD98" s="74" t="n">
        <f aca="false">EXP((((AC98-AC112)/AC113+2)/4-1.9)^3)</f>
        <v>0.0138742820899853</v>
      </c>
      <c r="AE98" s="75" t="n">
        <f aca="false">S98/U98</f>
        <v>14.5440514469453</v>
      </c>
      <c r="AF98" s="74" t="n">
        <f aca="false">EXP((((AE98-AE112)/AE113+2)/4-1.9)^3)</f>
        <v>0.0317033824231113</v>
      </c>
      <c r="AG98" s="74" t="n">
        <f aca="false">V98/U98</f>
        <v>0.672025723472667</v>
      </c>
      <c r="AH98" s="74" t="n">
        <f aca="false">EXP((((AG98-AG112)/AG113+2)/4-1.9)^3)</f>
        <v>0.0451219265628461</v>
      </c>
      <c r="AI98" s="74" t="n">
        <f aca="false">W98/U98</f>
        <v>0.132047159699893</v>
      </c>
      <c r="AJ98" s="74" t="n">
        <f aca="false">EXP((((AI98-AI112)/AI113+2)/4-1.9)^3)</f>
        <v>0.0457896725498147</v>
      </c>
      <c r="AK98" s="74" t="n">
        <f aca="false">Z98/U98</f>
        <v>0.652124330117898</v>
      </c>
      <c r="AL98" s="74" t="n">
        <f aca="false">EXP((((AK98-AK112)/AK113+2)/4-1.9)^3)</f>
        <v>0.103332985664876</v>
      </c>
      <c r="AM98" s="74" t="n">
        <f aca="false">0.01*AD98+0.15*AF98+0.24*AH98+0.25*AJ98+0.35*AL98</f>
        <v>0.06333747567961</v>
      </c>
      <c r="AO98" s="66" t="n">
        <f aca="false">0.01*AD98/$AM$112</f>
        <v>4.54315258418084E-005</v>
      </c>
      <c r="AP98" s="65" t="n">
        <f aca="false">AO98*$J$112</f>
        <v>544.82103658248</v>
      </c>
      <c r="AQ98" s="66" t="n">
        <f aca="false">0.15*AF98/$AM$112</f>
        <v>0.00155719736900978</v>
      </c>
      <c r="AR98" s="65" t="n">
        <f aca="false">AQ98*$J$112</f>
        <v>18674.1226280075</v>
      </c>
      <c r="AS98" s="66" t="n">
        <f aca="false">0.24*AH98/$AM$112</f>
        <v>0.00354605672747878</v>
      </c>
      <c r="AT98" s="65" t="n">
        <f aca="false">AS98*$J$112</f>
        <v>42524.7945396405</v>
      </c>
      <c r="AU98" s="66" t="n">
        <f aca="false">0.25*AJ98/$AM$112</f>
        <v>0.00374847267455452</v>
      </c>
      <c r="AV98" s="65" t="n">
        <f aca="false">AU98*$J$112</f>
        <v>44952.1941055415</v>
      </c>
      <c r="AW98" s="66" t="n">
        <f aca="false">0.35*AL98/$AM$112</f>
        <v>0.011842784457848</v>
      </c>
      <c r="AX98" s="65" t="n">
        <f aca="false">AW98*$J$112</f>
        <v>142020.281837199</v>
      </c>
    </row>
    <row r="99" customFormat="false" ht="15" hidden="false" customHeight="false" outlineLevel="0" collapsed="false">
      <c r="A99" s="72" t="s">
        <v>58</v>
      </c>
      <c r="B99" s="62"/>
      <c r="C99" s="62"/>
      <c r="D99" s="62"/>
      <c r="E99" s="62"/>
      <c r="F99" s="62"/>
      <c r="G99" s="62"/>
      <c r="H99" s="62"/>
      <c r="I99" s="66" t="n">
        <f aca="false">AO99+AQ99+AS99+AU99+AW99</f>
        <v>0.067405773520098</v>
      </c>
      <c r="J99" s="65" t="n">
        <f aca="false">ROUND(AP99+AR99+AT99+AV99+AX99,0)</f>
        <v>808339</v>
      </c>
      <c r="K99" s="66" t="n">
        <f aca="false">I99-Tabla_Ministerio!J98</f>
        <v>0</v>
      </c>
      <c r="L99" s="65" t="n">
        <f aca="false">J99-Tabla_Ministerio!K98</f>
        <v>0</v>
      </c>
      <c r="M99" s="66" t="n">
        <f aca="false">P134/P$147</f>
        <v>0.068963481556678</v>
      </c>
      <c r="N99" s="65" t="n">
        <f aca="false">ROUND(N$112*M99,0)</f>
        <v>15713370</v>
      </c>
      <c r="O99" s="65" t="n">
        <f aca="false">N99-Tabla_Ministerio!L98</f>
        <v>0</v>
      </c>
      <c r="P99" s="67" t="n">
        <f aca="false">N99+J99</f>
        <v>16521709</v>
      </c>
      <c r="Q99" s="65" t="n">
        <f aca="false">P99-Tabla_Ministerio!M98</f>
        <v>0</v>
      </c>
      <c r="S99" s="67" t="n">
        <f aca="false">B99+Tabla_Ministerio!B98</f>
        <v>9680</v>
      </c>
      <c r="T99" s="67" t="n">
        <f aca="false">C99+Tabla_Ministerio!C98</f>
        <v>43</v>
      </c>
      <c r="U99" s="67" t="n">
        <f aca="false">D99+Tabla_Ministerio!D98</f>
        <v>526.627676065913</v>
      </c>
      <c r="V99" s="67" t="n">
        <f aca="false">E99+Tabla_Ministerio!E98</f>
        <v>484.195857884095</v>
      </c>
      <c r="W99" s="67" t="n">
        <f aca="false">F99+Tabla_Ministerio!F98</f>
        <v>129</v>
      </c>
      <c r="X99" s="67" t="n">
        <f aca="false">G99+Tabla_Ministerio!G98</f>
        <v>306</v>
      </c>
      <c r="Y99" s="67" t="n">
        <f aca="false">H99+Tabla_Ministerio!H98</f>
        <v>44</v>
      </c>
      <c r="Z99" s="67" t="n">
        <f aca="false">X99+0.33*Y99</f>
        <v>320.52</v>
      </c>
      <c r="AC99" s="73" t="n">
        <f aca="false">IF(T99&gt;0,S99/T99,0)</f>
        <v>225.116279069767</v>
      </c>
      <c r="AD99" s="74" t="n">
        <f aca="false">EXP((((AC99-AC112)/AC113+2)/4-1.9)^3)</f>
        <v>0.105321441403472</v>
      </c>
      <c r="AE99" s="75" t="n">
        <f aca="false">S99/U99</f>
        <v>18.3811076400558</v>
      </c>
      <c r="AF99" s="74" t="n">
        <f aca="false">EXP((((AE99-AE112)/AE113+2)/4-1.9)^3)</f>
        <v>0.0976657280906428</v>
      </c>
      <c r="AG99" s="74" t="n">
        <f aca="false">V99/U99</f>
        <v>0.919427291594703</v>
      </c>
      <c r="AH99" s="74" t="n">
        <f aca="false">EXP((((AG99-AG112)/AG113+2)/4-1.9)^3)</f>
        <v>0.479214709105888</v>
      </c>
      <c r="AI99" s="74" t="n">
        <f aca="false">W99/U99</f>
        <v>0.244954843550331</v>
      </c>
      <c r="AJ99" s="74" t="n">
        <f aca="false">EXP((((AI99-AI112)/AI113+2)/4-1.9)^3)</f>
        <v>0.183181736349903</v>
      </c>
      <c r="AK99" s="74" t="n">
        <f aca="false">Z99/U99</f>
        <v>0.608627336858543</v>
      </c>
      <c r="AL99" s="74" t="n">
        <f aca="false">EXP((((AK99-AK112)/AK113+2)/4-1.9)^3)</f>
        <v>0.0838276813418248</v>
      </c>
      <c r="AM99" s="74" t="n">
        <f aca="false">0.01*AD99+0.15*AF99+0.24*AH99+0.25*AJ99+0.35*AL99</f>
        <v>0.205849726370159</v>
      </c>
      <c r="AO99" s="66" t="n">
        <f aca="false">0.01*AD99/$AM$112</f>
        <v>0.000344876495647452</v>
      </c>
      <c r="AP99" s="65" t="n">
        <f aca="false">AO99*$J$112</f>
        <v>4135.80583900766</v>
      </c>
      <c r="AQ99" s="66" t="n">
        <f aca="false">0.15*AF99/$AM$112</f>
        <v>0.00479711637059603</v>
      </c>
      <c r="AR99" s="65" t="n">
        <f aca="false">AQ99*$J$112</f>
        <v>57527.671924014</v>
      </c>
      <c r="AS99" s="66" t="n">
        <f aca="false">0.24*AH99/$AM$112</f>
        <v>0.0376606823461958</v>
      </c>
      <c r="AT99" s="65" t="n">
        <f aca="false">AS99*$J$112</f>
        <v>451632.02454838</v>
      </c>
      <c r="AU99" s="66" t="n">
        <f aca="false">0.25*AJ99/$AM$112</f>
        <v>0.0149957773215795</v>
      </c>
      <c r="AV99" s="65" t="n">
        <f aca="false">AU99*$J$112</f>
        <v>179831.401066097</v>
      </c>
      <c r="AW99" s="66" t="n">
        <f aca="false">0.35*AL99/$AM$112</f>
        <v>0.00960732098607925</v>
      </c>
      <c r="AX99" s="65" t="n">
        <f aca="false">AW99*$J$112</f>
        <v>115212.299860716</v>
      </c>
    </row>
    <row r="100" customFormat="false" ht="15" hidden="false" customHeight="false" outlineLevel="0" collapsed="false">
      <c r="A100" s="72" t="s">
        <v>59</v>
      </c>
      <c r="B100" s="62"/>
      <c r="C100" s="62"/>
      <c r="D100" s="62"/>
      <c r="E100" s="62"/>
      <c r="F100" s="62"/>
      <c r="G100" s="62"/>
      <c r="H100" s="62"/>
      <c r="I100" s="66" t="n">
        <f aca="false">AO100+AQ100+AS100+AU100+AW100</f>
        <v>0.0108606589206587</v>
      </c>
      <c r="J100" s="65" t="n">
        <f aca="false">ROUND(AP100+AR100+AT100+AV100+AX100,0)</f>
        <v>130242</v>
      </c>
      <c r="K100" s="66" t="n">
        <f aca="false">I100-Tabla_Ministerio!J99</f>
        <v>0</v>
      </c>
      <c r="L100" s="65" t="n">
        <f aca="false">J100-Tabla_Ministerio!K99</f>
        <v>0</v>
      </c>
      <c r="M100" s="66" t="n">
        <f aca="false">P135/P$147</f>
        <v>0.00758809444812903</v>
      </c>
      <c r="N100" s="65" t="n">
        <f aca="false">ROUND(N$112*M100,0)</f>
        <v>1728952</v>
      </c>
      <c r="O100" s="65" t="n">
        <f aca="false">N100-Tabla_Ministerio!L99</f>
        <v>-4</v>
      </c>
      <c r="P100" s="67" t="n">
        <f aca="false">N100+J100</f>
        <v>1859194</v>
      </c>
      <c r="Q100" s="65" t="n">
        <f aca="false">P100-Tabla_Ministerio!M99</f>
        <v>-4</v>
      </c>
      <c r="S100" s="67" t="n">
        <f aca="false">B100+Tabla_Ministerio!B99</f>
        <v>6928</v>
      </c>
      <c r="T100" s="67" t="n">
        <f aca="false">C100+Tabla_Ministerio!C99</f>
        <v>70</v>
      </c>
      <c r="U100" s="67" t="n">
        <f aca="false">D100+Tabla_Ministerio!D99</f>
        <v>330.545454545455</v>
      </c>
      <c r="V100" s="67" t="n">
        <f aca="false">E100+Tabla_Ministerio!E99</f>
        <v>151.5</v>
      </c>
      <c r="W100" s="67" t="n">
        <f aca="false">F100+Tabla_Ministerio!F99</f>
        <v>5</v>
      </c>
      <c r="X100" s="67" t="n">
        <f aca="false">G100+Tabla_Ministerio!G99</f>
        <v>98</v>
      </c>
      <c r="Y100" s="67" t="n">
        <f aca="false">H100+Tabla_Ministerio!H99</f>
        <v>11</v>
      </c>
      <c r="Z100" s="67" t="n">
        <f aca="false">X100+0.33*Y100</f>
        <v>101.63</v>
      </c>
      <c r="AC100" s="73" t="n">
        <f aca="false">IF(T100&gt;0,S100/T100,0)</f>
        <v>98.9714285714286</v>
      </c>
      <c r="AD100" s="74" t="n">
        <f aca="false">EXP((((AC100-AC112)/AC113+2)/4-1.9)^3)</f>
        <v>0.00978508474437293</v>
      </c>
      <c r="AE100" s="75" t="n">
        <f aca="false">S100/U100</f>
        <v>20.9592959295929</v>
      </c>
      <c r="AF100" s="74" t="n">
        <f aca="false">EXP((((AE100-AE112)/AE113+2)/4-1.9)^3)</f>
        <v>0.177736818960495</v>
      </c>
      <c r="AG100" s="74" t="n">
        <f aca="false">V100/U100</f>
        <v>0.458333333333333</v>
      </c>
      <c r="AH100" s="74" t="n">
        <f aca="false">EXP((((AG100-AG112)/AG113+2)/4-1.9)^3)</f>
        <v>0.000695111797005449</v>
      </c>
      <c r="AI100" s="74" t="n">
        <f aca="false">W100/U100</f>
        <v>0.0151265126512651</v>
      </c>
      <c r="AJ100" s="74" t="n">
        <f aca="false">EXP((((AI100-AI112)/AI113+2)/4-1.9)^3)</f>
        <v>0.00576515047839198</v>
      </c>
      <c r="AK100" s="74" t="n">
        <f aca="false">Z100/U100</f>
        <v>0.307461496149614</v>
      </c>
      <c r="AL100" s="74" t="n">
        <f aca="false">EXP((((AK100-AK112)/AK113+2)/4-1.9)^3)</f>
        <v>0.0137164423262327</v>
      </c>
      <c r="AM100" s="74" t="n">
        <f aca="false">0.01*AD100+0.15*AF100+0.24*AH100+0.25*AJ100+0.35*AL100</f>
        <v>0.0331672429565787</v>
      </c>
      <c r="AO100" s="66" t="n">
        <f aca="false">0.01*AD100/$AM$112</f>
        <v>3.20413933885017E-005</v>
      </c>
      <c r="AP100" s="65" t="n">
        <f aca="false">AO100*$J$112</f>
        <v>384.244747144413</v>
      </c>
      <c r="AQ100" s="66" t="n">
        <f aca="false">0.15*AF100/$AM$112</f>
        <v>0.00873002454967356</v>
      </c>
      <c r="AR100" s="65" t="n">
        <f aca="false">AQ100*$J$112</f>
        <v>104691.641683024</v>
      </c>
      <c r="AS100" s="66" t="n">
        <f aca="false">0.24*AH100/$AM$112</f>
        <v>5.46276733261356E-005</v>
      </c>
      <c r="AT100" s="65" t="n">
        <f aca="false">AS100*$J$112</f>
        <v>655.102487890591</v>
      </c>
      <c r="AU100" s="66" t="n">
        <f aca="false">0.25*AJ100/$AM$112</f>
        <v>0.000471951595841554</v>
      </c>
      <c r="AV100" s="65" t="n">
        <f aca="false">AU100*$J$112</f>
        <v>5659.70772274895</v>
      </c>
      <c r="AW100" s="66" t="n">
        <f aca="false">0.35*AL100/$AM$112</f>
        <v>0.00157201370842894</v>
      </c>
      <c r="AX100" s="65" t="n">
        <f aca="false">AW100*$J$112</f>
        <v>18851.8021853442</v>
      </c>
    </row>
    <row r="101" customFormat="false" ht="15" hidden="false" customHeight="false" outlineLevel="0" collapsed="false">
      <c r="A101" s="72" t="s">
        <v>60</v>
      </c>
      <c r="B101" s="62"/>
      <c r="C101" s="62"/>
      <c r="D101" s="62"/>
      <c r="E101" s="62"/>
      <c r="F101" s="62"/>
      <c r="G101" s="62"/>
      <c r="H101" s="62"/>
      <c r="I101" s="66" t="n">
        <f aca="false">AO101+AQ101+AS101+AU101+AW101</f>
        <v>0.0613337485283699</v>
      </c>
      <c r="J101" s="65" t="n">
        <f aca="false">ROUND(AP101+AR101+AT101+AV101+AX101,0)</f>
        <v>735523</v>
      </c>
      <c r="K101" s="66" t="n">
        <f aca="false">I101-Tabla_Ministerio!J100</f>
        <v>0</v>
      </c>
      <c r="L101" s="65" t="n">
        <f aca="false">J101-Tabla_Ministerio!K100</f>
        <v>0</v>
      </c>
      <c r="M101" s="66" t="n">
        <f aca="false">P136/P$147</f>
        <v>0.0449458976995</v>
      </c>
      <c r="N101" s="65" t="n">
        <f aca="false">ROUND(N$112*M101,0)</f>
        <v>10240949</v>
      </c>
      <c r="O101" s="65" t="n">
        <f aca="false">N101-Tabla_Ministerio!L100</f>
        <v>1</v>
      </c>
      <c r="P101" s="67" t="n">
        <f aca="false">N101+J101</f>
        <v>10976472</v>
      </c>
      <c r="Q101" s="65" t="n">
        <f aca="false">P101-Tabla_Ministerio!M100</f>
        <v>1</v>
      </c>
      <c r="S101" s="67" t="n">
        <f aca="false">B101+Tabla_Ministerio!B100</f>
        <v>8452</v>
      </c>
      <c r="T101" s="67" t="n">
        <f aca="false">C101+Tabla_Ministerio!C100</f>
        <v>72</v>
      </c>
      <c r="U101" s="67" t="n">
        <f aca="false">D101+Tabla_Ministerio!D100</f>
        <v>358</v>
      </c>
      <c r="V101" s="67" t="n">
        <f aca="false">E101+Tabla_Ministerio!E100</f>
        <v>311.840909090909</v>
      </c>
      <c r="W101" s="67" t="n">
        <f aca="false">F101+Tabla_Ministerio!F100</f>
        <v>41</v>
      </c>
      <c r="X101" s="67" t="n">
        <f aca="false">G101+Tabla_Ministerio!G100</f>
        <v>244</v>
      </c>
      <c r="Y101" s="67" t="n">
        <f aca="false">H101+Tabla_Ministerio!H100</f>
        <v>43</v>
      </c>
      <c r="Z101" s="67" t="n">
        <f aca="false">X101+0.33*Y101</f>
        <v>258.19</v>
      </c>
      <c r="AC101" s="73" t="n">
        <f aca="false">IF(T101&gt;0,S101/T101,0)</f>
        <v>117.388888888889</v>
      </c>
      <c r="AD101" s="74" t="n">
        <f aca="false">EXP((((AC101-AC112)/AC113+2)/4-1.9)^3)</f>
        <v>0.0148836643077777</v>
      </c>
      <c r="AE101" s="75" t="n">
        <f aca="false">S101/U101</f>
        <v>23.608938547486</v>
      </c>
      <c r="AF101" s="74" t="n">
        <f aca="false">EXP((((AE101-AE112)/AE113+2)/4-1.9)^3)</f>
        <v>0.292457146821343</v>
      </c>
      <c r="AG101" s="74" t="n">
        <f aca="false">V101/U101</f>
        <v>0.871063991874047</v>
      </c>
      <c r="AH101" s="74" t="n">
        <f aca="false">EXP((((AG101-AG112)/AG113+2)/4-1.9)^3)</f>
        <v>0.355555474309996</v>
      </c>
      <c r="AI101" s="74" t="n">
        <f aca="false">W101/U101</f>
        <v>0.114525139664804</v>
      </c>
      <c r="AJ101" s="74" t="n">
        <f aca="false">EXP((((AI101-AI112)/AI113+2)/4-1.9)^3)</f>
        <v>0.0350798410806864</v>
      </c>
      <c r="AK101" s="74" t="n">
        <f aca="false">Z101/U101</f>
        <v>0.721201117318436</v>
      </c>
      <c r="AL101" s="74" t="n">
        <f aca="false">EXP((((AK101-AK112)/AK113+2)/4-1.9)^3)</f>
        <v>0.140530729782975</v>
      </c>
      <c r="AM101" s="74" t="n">
        <f aca="false">0.01*AD101+0.15*AF101+0.24*AH101+0.25*AJ101+0.35*AL101</f>
        <v>0.187306438194891</v>
      </c>
      <c r="AO101" s="66" t="n">
        <f aca="false">0.01*AD101/$AM$112</f>
        <v>4.87367616741545E-005</v>
      </c>
      <c r="AP101" s="65" t="n">
        <f aca="false">AO101*$J$112</f>
        <v>584.457874196048</v>
      </c>
      <c r="AQ101" s="66" t="n">
        <f aca="false">0.15*AF101/$AM$112</f>
        <v>0.0143648237118798</v>
      </c>
      <c r="AR101" s="65" t="n">
        <f aca="false">AQ101*$J$112</f>
        <v>172264.919568887</v>
      </c>
      <c r="AS101" s="66" t="n">
        <f aca="false">0.24*AH101/$AM$112</f>
        <v>0.0279425099438694</v>
      </c>
      <c r="AT101" s="65" t="n">
        <f aca="false">AS101*$J$112</f>
        <v>335090.379428234</v>
      </c>
      <c r="AU101" s="66" t="n">
        <f aca="false">0.25*AJ101/$AM$112</f>
        <v>0.00287173544592644</v>
      </c>
      <c r="AV101" s="65" t="n">
        <f aca="false">AU101*$J$112</f>
        <v>34438.2420235706</v>
      </c>
      <c r="AW101" s="66" t="n">
        <f aca="false">0.35*AL101/$AM$112</f>
        <v>0.0161059426650201</v>
      </c>
      <c r="AX101" s="65" t="n">
        <f aca="false">AW101*$J$112</f>
        <v>193144.654847124</v>
      </c>
    </row>
    <row r="102" customFormat="false" ht="15" hidden="false" customHeight="false" outlineLevel="0" collapsed="false">
      <c r="A102" s="72" t="s">
        <v>61</v>
      </c>
      <c r="B102" s="62"/>
      <c r="C102" s="62"/>
      <c r="D102" s="62"/>
      <c r="E102" s="62"/>
      <c r="F102" s="62"/>
      <c r="G102" s="62"/>
      <c r="H102" s="62"/>
      <c r="I102" s="66" t="n">
        <f aca="false">AO102+AQ102+AS102+AU102+AW102</f>
        <v>0.0019537755283872</v>
      </c>
      <c r="J102" s="65" t="n">
        <f aca="false">ROUND(AP102+AR102+AT102+AV102+AX102,0)</f>
        <v>23430</v>
      </c>
      <c r="K102" s="66" t="n">
        <f aca="false">I102-Tabla_Ministerio!J101</f>
        <v>1.17093834628434E-017</v>
      </c>
      <c r="L102" s="65" t="n">
        <f aca="false">J102-Tabla_Ministerio!K101</f>
        <v>0</v>
      </c>
      <c r="M102" s="66" t="n">
        <f aca="false">P137/P$147</f>
        <v>0.0105161532362817</v>
      </c>
      <c r="N102" s="65" t="n">
        <f aca="false">ROUND(N$112*M102,0)</f>
        <v>2396112</v>
      </c>
      <c r="O102" s="65" t="n">
        <f aca="false">N102-Tabla_Ministerio!L101</f>
        <v>-1</v>
      </c>
      <c r="P102" s="67" t="n">
        <f aca="false">N102+J102</f>
        <v>2419542</v>
      </c>
      <c r="Q102" s="65" t="n">
        <f aca="false">P102-Tabla_Ministerio!M101</f>
        <v>-1</v>
      </c>
      <c r="S102" s="67" t="n">
        <f aca="false">B102+Tabla_Ministerio!B101</f>
        <v>4089</v>
      </c>
      <c r="T102" s="67" t="n">
        <f aca="false">C102+Tabla_Ministerio!C101</f>
        <v>38</v>
      </c>
      <c r="U102" s="67" t="n">
        <f aca="false">D102+Tabla_Ministerio!D101</f>
        <v>468.664552114552</v>
      </c>
      <c r="V102" s="67" t="n">
        <f aca="false">E102+Tabla_Ministerio!E101</f>
        <v>247.882084582085</v>
      </c>
      <c r="W102" s="67" t="n">
        <f aca="false">F102+Tabla_Ministerio!F101</f>
        <v>24</v>
      </c>
      <c r="X102" s="67" t="n">
        <f aca="false">G102+Tabla_Ministerio!G101</f>
        <v>70</v>
      </c>
      <c r="Y102" s="67" t="n">
        <f aca="false">H102+Tabla_Ministerio!H101</f>
        <v>19</v>
      </c>
      <c r="Z102" s="67" t="n">
        <f aca="false">X102+0.33*Y102</f>
        <v>76.27</v>
      </c>
      <c r="AC102" s="73" t="n">
        <f aca="false">IF(T102&gt;0,S102/T102,0)</f>
        <v>107.605263157895</v>
      </c>
      <c r="AD102" s="74" t="n">
        <f aca="false">EXP((((AC102-AC112)/AC113+2)/4-1.9)^3)</f>
        <v>0.0119505670441578</v>
      </c>
      <c r="AE102" s="75" t="n">
        <f aca="false">S102/U102</f>
        <v>8.72479043177253</v>
      </c>
      <c r="AF102" s="74" t="n">
        <f aca="false">EXP((((AE102-AE112)/AE113+2)/4-1.9)^3)</f>
        <v>0.00311819427864708</v>
      </c>
      <c r="AG102" s="74" t="n">
        <f aca="false">V102/U102</f>
        <v>0.528911528434728</v>
      </c>
      <c r="AH102" s="74" t="n">
        <f aca="false">EXP((((AG102-AG112)/AG113+2)/4-1.9)^3)</f>
        <v>0.00358848754441704</v>
      </c>
      <c r="AI102" s="74" t="n">
        <f aca="false">W102/U102</f>
        <v>0.0512093348893472</v>
      </c>
      <c r="AJ102" s="74" t="n">
        <f aca="false">EXP((((AI102-AI112)/AI113+2)/4-1.9)^3)</f>
        <v>0.0117935371097112</v>
      </c>
      <c r="AK102" s="74" t="n">
        <f aca="false">Z102/U102</f>
        <v>0.162738998833771</v>
      </c>
      <c r="AL102" s="74" t="n">
        <f aca="false">EXP((((AK102-AK112)/AK113+2)/4-1.9)^3)</f>
        <v>0.00448501943135679</v>
      </c>
      <c r="AM102" s="74" t="n">
        <f aca="false">0.01*AD102+0.15*AF102+0.24*AH102+0.25*AJ102+0.35*AL102</f>
        <v>0.00596661290130141</v>
      </c>
      <c r="AO102" s="66" t="n">
        <f aca="false">0.01*AD102/$AM$112</f>
        <v>3.91322946996165E-005</v>
      </c>
      <c r="AP102" s="65" t="n">
        <f aca="false">AO102*$J$112</f>
        <v>469.279800029881</v>
      </c>
      <c r="AQ102" s="66" t="n">
        <f aca="false">0.15*AF102/$AM$112</f>
        <v>0.00015315854510309</v>
      </c>
      <c r="AR102" s="65" t="n">
        <f aca="false">AQ102*$J$112</f>
        <v>1836.69810243839</v>
      </c>
      <c r="AS102" s="66" t="n">
        <f aca="false">0.24*AH102/$AM$112</f>
        <v>0.000282013233203383</v>
      </c>
      <c r="AT102" s="65" t="n">
        <f aca="false">AS102*$J$112</f>
        <v>3381.94104637469</v>
      </c>
      <c r="AU102" s="66" t="n">
        <f aca="false">0.25*AJ102/$AM$112</f>
        <v>0.000965452450964864</v>
      </c>
      <c r="AV102" s="65" t="n">
        <f aca="false">AU102*$J$112</f>
        <v>11577.837093504</v>
      </c>
      <c r="AW102" s="66" t="n">
        <f aca="false">0.35*AL102/$AM$112</f>
        <v>0.000514019004416248</v>
      </c>
      <c r="AX102" s="65" t="n">
        <f aca="false">AW102*$J$112</f>
        <v>6164.18580754425</v>
      </c>
    </row>
    <row r="103" customFormat="false" ht="15" hidden="false" customHeight="false" outlineLevel="0" collapsed="false">
      <c r="A103" s="72" t="s">
        <v>62</v>
      </c>
      <c r="B103" s="62"/>
      <c r="C103" s="62"/>
      <c r="D103" s="62"/>
      <c r="E103" s="62"/>
      <c r="F103" s="62"/>
      <c r="G103" s="62"/>
      <c r="H103" s="62"/>
      <c r="I103" s="66" t="n">
        <f aca="false">AO103+AQ103+AS103+AU103+AW103</f>
        <v>0.00644744706673823</v>
      </c>
      <c r="J103" s="65" t="n">
        <f aca="false">ROUND(AP103+AR103+AT103+AV103+AX103,0)</f>
        <v>77319</v>
      </c>
      <c r="K103" s="66" t="n">
        <f aca="false">I103-Tabla_Ministerio!J102</f>
        <v>0</v>
      </c>
      <c r="L103" s="65" t="n">
        <f aca="false">J103-Tabla_Ministerio!K102</f>
        <v>0</v>
      </c>
      <c r="M103" s="66" t="n">
        <f aca="false">P138/P$147</f>
        <v>0.0188299610280631</v>
      </c>
      <c r="N103" s="65" t="n">
        <f aca="false">ROUND(N$112*M103,0)</f>
        <v>4290418</v>
      </c>
      <c r="O103" s="65" t="n">
        <f aca="false">N103-Tabla_Ministerio!L102</f>
        <v>1</v>
      </c>
      <c r="P103" s="67" t="n">
        <f aca="false">N103+J103</f>
        <v>4367737</v>
      </c>
      <c r="Q103" s="65" t="n">
        <f aca="false">P103-Tabla_Ministerio!M102</f>
        <v>1</v>
      </c>
      <c r="S103" s="67" t="n">
        <f aca="false">B103+Tabla_Ministerio!B102</f>
        <v>4699</v>
      </c>
      <c r="T103" s="67" t="n">
        <f aca="false">C103+Tabla_Ministerio!C102</f>
        <v>23</v>
      </c>
      <c r="U103" s="67" t="n">
        <f aca="false">D103+Tabla_Ministerio!D102</f>
        <v>311.528039371521</v>
      </c>
      <c r="V103" s="67" t="n">
        <f aca="false">E103+Tabla_Ministerio!E102</f>
        <v>210.022794616276</v>
      </c>
      <c r="W103" s="67" t="n">
        <f aca="false">F103+Tabla_Ministerio!F102</f>
        <v>1</v>
      </c>
      <c r="X103" s="67" t="n">
        <f aca="false">G103+Tabla_Ministerio!G102</f>
        <v>31</v>
      </c>
      <c r="Y103" s="67" t="n">
        <f aca="false">H103+Tabla_Ministerio!H102</f>
        <v>6</v>
      </c>
      <c r="Z103" s="67" t="n">
        <f aca="false">X103+0.33*Y103</f>
        <v>32.98</v>
      </c>
      <c r="AC103" s="73" t="n">
        <f aca="false">IF(T103&gt;0,S103/T103,0)</f>
        <v>204.304347826087</v>
      </c>
      <c r="AD103" s="74" t="n">
        <f aca="false">EXP((((AC103-AC112)/AC113+2)/4-1.9)^3)</f>
        <v>0.0767685111877542</v>
      </c>
      <c r="AE103" s="75" t="n">
        <f aca="false">S103/U103</f>
        <v>15.0837144851545</v>
      </c>
      <c r="AF103" s="74" t="n">
        <f aca="false">EXP((((AE103-AE112)/AE113+2)/4-1.9)^3)</f>
        <v>0.0378177846628525</v>
      </c>
      <c r="AG103" s="74" t="n">
        <f aca="false">V103/U103</f>
        <v>0.674169795566324</v>
      </c>
      <c r="AH103" s="74" t="n">
        <f aca="false">EXP((((AG103-AG112)/AG113+2)/4-1.9)^3)</f>
        <v>0.0465227747512203</v>
      </c>
      <c r="AI103" s="74" t="n">
        <f aca="false">W103/U103</f>
        <v>0.00320998392959236</v>
      </c>
      <c r="AJ103" s="74" t="n">
        <f aca="false">EXP((((AI103-AI112)/AI113+2)/4-1.9)^3)</f>
        <v>0.00447984374733585</v>
      </c>
      <c r="AK103" s="74" t="n">
        <f aca="false">Z103/U103</f>
        <v>0.105865269997956</v>
      </c>
      <c r="AL103" s="74" t="n">
        <f aca="false">EXP((((AK103-AK112)/AK113+2)/4-1.9)^3)</f>
        <v>0.00275430199670001</v>
      </c>
      <c r="AM103" s="74" t="n">
        <f aca="false">0.01*AD103+0.15*AF103+0.24*AH103+0.25*AJ103+0.35*AL103</f>
        <v>0.0196897853872773</v>
      </c>
      <c r="AO103" s="66" t="n">
        <f aca="false">0.01*AD103/$AM$112</f>
        <v>0.000251379536414435</v>
      </c>
      <c r="AP103" s="65" t="n">
        <f aca="false">AO103*$J$112</f>
        <v>3014.57758829885</v>
      </c>
      <c r="AQ103" s="66" t="n">
        <f aca="false">0.15*AF103/$AM$112</f>
        <v>0.00185752277131927</v>
      </c>
      <c r="AR103" s="65" t="n">
        <f aca="false">AQ103*$J$112</f>
        <v>22275.6656967576</v>
      </c>
      <c r="AS103" s="66" t="n">
        <f aca="false">0.24*AH103/$AM$112</f>
        <v>0.00365614704322898</v>
      </c>
      <c r="AT103" s="65" t="n">
        <f aca="false">AS103*$J$112</f>
        <v>43845.0125783998</v>
      </c>
      <c r="AU103" s="66" t="n">
        <f aca="false">0.25*AJ103/$AM$112</f>
        <v>0.000366732735528818</v>
      </c>
      <c r="AV103" s="65" t="n">
        <f aca="false">AU103*$J$112</f>
        <v>4397.90884011362</v>
      </c>
      <c r="AW103" s="66" t="n">
        <f aca="false">0.35*AL103/$AM$112</f>
        <v>0.000315664980246727</v>
      </c>
      <c r="AX103" s="65" t="n">
        <f aca="false">AW103*$J$112</f>
        <v>3785.49737355606</v>
      </c>
    </row>
    <row r="104" customFormat="false" ht="15" hidden="false" customHeight="false" outlineLevel="0" collapsed="false">
      <c r="A104" s="72" t="s">
        <v>63</v>
      </c>
      <c r="B104" s="62"/>
      <c r="C104" s="62"/>
      <c r="D104" s="62"/>
      <c r="E104" s="62"/>
      <c r="F104" s="62"/>
      <c r="G104" s="62"/>
      <c r="H104" s="62"/>
      <c r="I104" s="66" t="n">
        <f aca="false">AO104+AQ104+AS104+AU104+AW104</f>
        <v>0.0205396323002226</v>
      </c>
      <c r="J104" s="65" t="n">
        <f aca="false">ROUND(AP104+AR104+AT104+AV104+AX104,0)</f>
        <v>246314</v>
      </c>
      <c r="K104" s="66" t="n">
        <f aca="false">I104-Tabla_Ministerio!J103</f>
        <v>-1.21430643318377E-016</v>
      </c>
      <c r="L104" s="65" t="n">
        <f aca="false">J104-Tabla_Ministerio!K103</f>
        <v>0</v>
      </c>
      <c r="M104" s="66" t="n">
        <f aca="false">P139/P$147</f>
        <v>0.0131263708194714</v>
      </c>
      <c r="N104" s="65" t="n">
        <f aca="false">ROUND(N$112*M104,0)</f>
        <v>2990851</v>
      </c>
      <c r="O104" s="65" t="n">
        <f aca="false">N104-Tabla_Ministerio!L103</f>
        <v>-1</v>
      </c>
      <c r="P104" s="67" t="n">
        <f aca="false">N104+J104</f>
        <v>3237165</v>
      </c>
      <c r="Q104" s="65" t="n">
        <f aca="false">P104-Tabla_Ministerio!M103</f>
        <v>-1</v>
      </c>
      <c r="S104" s="67" t="n">
        <f aca="false">B104+Tabla_Ministerio!B103</f>
        <v>6951</v>
      </c>
      <c r="T104" s="67" t="n">
        <f aca="false">C104+Tabla_Ministerio!C103</f>
        <v>76</v>
      </c>
      <c r="U104" s="67" t="n">
        <f aca="false">D104+Tabla_Ministerio!D103</f>
        <v>391.904728051949</v>
      </c>
      <c r="V104" s="67" t="n">
        <f aca="false">E104+Tabla_Ministerio!E103</f>
        <v>305.652444502165</v>
      </c>
      <c r="W104" s="67" t="n">
        <f aca="false">F104+Tabla_Ministerio!F103</f>
        <v>41</v>
      </c>
      <c r="X104" s="67" t="n">
        <f aca="false">G104+Tabla_Ministerio!G103</f>
        <v>88</v>
      </c>
      <c r="Y104" s="67" t="n">
        <f aca="false">H104+Tabla_Ministerio!H103</f>
        <v>22</v>
      </c>
      <c r="Z104" s="67" t="n">
        <f aca="false">X104+0.33*Y104</f>
        <v>95.26</v>
      </c>
      <c r="AC104" s="73" t="n">
        <f aca="false">IF(T104&gt;0,S104/T104,0)</f>
        <v>91.4605263157895</v>
      </c>
      <c r="AD104" s="74" t="n">
        <f aca="false">EXP((((AC104-AC112)/AC113+2)/4-1.9)^3)</f>
        <v>0.0081835127123022</v>
      </c>
      <c r="AE104" s="75" t="n">
        <f aca="false">S104/U104</f>
        <v>17.7364535369387</v>
      </c>
      <c r="AF104" s="74" t="n">
        <f aca="false">EXP((((AE104-AE112)/AE113+2)/4-1.9)^3)</f>
        <v>0.0825037853654992</v>
      </c>
      <c r="AG104" s="74" t="n">
        <f aca="false">V104/U104</f>
        <v>0.779915174847416</v>
      </c>
      <c r="AH104" s="74" t="n">
        <f aca="false">EXP((((AG104-AG112)/AG113+2)/4-1.9)^3)</f>
        <v>0.165800685943949</v>
      </c>
      <c r="AI104" s="74" t="n">
        <f aca="false">W104/U104</f>
        <v>0.104617262985828</v>
      </c>
      <c r="AJ104" s="74" t="n">
        <f aca="false">EXP((((AI104-AI112)/AI113+2)/4-1.9)^3)</f>
        <v>0.0299759118807036</v>
      </c>
      <c r="AK104" s="74" t="n">
        <f aca="false">Z104/U104</f>
        <v>0.243069279805608</v>
      </c>
      <c r="AL104" s="74" t="n">
        <f aca="false">EXP((((AK104-AK112)/AK113+2)/4-1.9)^3)</f>
        <v>0.00852058379544568</v>
      </c>
      <c r="AM104" s="74" t="n">
        <f aca="false">0.01*AD104+0.15*AF104+0.24*AH104+0.25*AJ104+0.35*AL104</f>
        <v>0.0627257498570775</v>
      </c>
      <c r="AO104" s="66" t="n">
        <f aca="false">0.01*AD104/$AM$112</f>
        <v>2.67970239364016E-005</v>
      </c>
      <c r="AP104" s="65" t="n">
        <f aca="false">AO104*$J$112</f>
        <v>321.353555440583</v>
      </c>
      <c r="AQ104" s="66" t="n">
        <f aca="false">0.15*AF104/$AM$112</f>
        <v>0.00405239654841519</v>
      </c>
      <c r="AR104" s="65" t="n">
        <f aca="false">AQ104*$J$112</f>
        <v>48596.8905345256</v>
      </c>
      <c r="AS104" s="66" t="n">
        <f aca="false">0.24*AH104/$AM$112</f>
        <v>0.0130299985527713</v>
      </c>
      <c r="AT104" s="65" t="n">
        <f aca="false">AS104*$J$112</f>
        <v>156257.514724636</v>
      </c>
      <c r="AU104" s="66" t="n">
        <f aca="false">0.25*AJ104/$AM$112</f>
        <v>0.00245391330233757</v>
      </c>
      <c r="AV104" s="65" t="n">
        <f aca="false">AU104*$J$112</f>
        <v>29427.6620538412</v>
      </c>
      <c r="AW104" s="66" t="n">
        <f aca="false">0.35*AL104/$AM$112</f>
        <v>0.000976526872762125</v>
      </c>
      <c r="AX104" s="65" t="n">
        <f aca="false">AW104*$J$112</f>
        <v>11710.6430658181</v>
      </c>
    </row>
    <row r="105" customFormat="false" ht="15" hidden="false" customHeight="false" outlineLevel="0" collapsed="false">
      <c r="A105" s="72" t="s">
        <v>64</v>
      </c>
      <c r="B105" s="62"/>
      <c r="C105" s="62"/>
      <c r="D105" s="62"/>
      <c r="E105" s="62"/>
      <c r="F105" s="62"/>
      <c r="G105" s="62"/>
      <c r="H105" s="62"/>
      <c r="I105" s="66" t="n">
        <f aca="false">AO105+AQ105+AS105+AU105+AW105</f>
        <v>0.0185681957223412</v>
      </c>
      <c r="J105" s="65" t="n">
        <f aca="false">ROUND(AP105+AR105+AT105+AV105+AX105,0)</f>
        <v>222672</v>
      </c>
      <c r="K105" s="66" t="n">
        <f aca="false">I105-Tabla_Ministerio!J104</f>
        <v>6.93889390390723E-017</v>
      </c>
      <c r="L105" s="65" t="n">
        <f aca="false">J105-Tabla_Ministerio!K104</f>
        <v>0</v>
      </c>
      <c r="M105" s="66" t="n">
        <f aca="false">P140/P$147</f>
        <v>0.0190634722185381</v>
      </c>
      <c r="N105" s="65" t="n">
        <f aca="false">ROUND(N$112*M105,0)</f>
        <v>4343623</v>
      </c>
      <c r="O105" s="65" t="n">
        <f aca="false">N105-Tabla_Ministerio!L104</f>
        <v>0</v>
      </c>
      <c r="P105" s="67" t="n">
        <f aca="false">N105+J105</f>
        <v>4566295</v>
      </c>
      <c r="Q105" s="65" t="n">
        <f aca="false">P105-Tabla_Ministerio!M104</f>
        <v>0</v>
      </c>
      <c r="S105" s="67" t="n">
        <f aca="false">B105+Tabla_Ministerio!B104</f>
        <v>8132</v>
      </c>
      <c r="T105" s="67" t="n">
        <f aca="false">C105+Tabla_Ministerio!C104</f>
        <v>36</v>
      </c>
      <c r="U105" s="67" t="n">
        <f aca="false">D105+Tabla_Ministerio!D104</f>
        <v>336.670815706672</v>
      </c>
      <c r="V105" s="67" t="n">
        <f aca="false">E105+Tabla_Ministerio!E104</f>
        <v>193.630546346402</v>
      </c>
      <c r="W105" s="67" t="n">
        <f aca="false">F105+Tabla_Ministerio!F104</f>
        <v>14</v>
      </c>
      <c r="X105" s="67" t="n">
        <f aca="false">G105+Tabla_Ministerio!G104</f>
        <v>83</v>
      </c>
      <c r="Y105" s="67" t="n">
        <f aca="false">H105+Tabla_Ministerio!H104</f>
        <v>0</v>
      </c>
      <c r="Z105" s="67" t="n">
        <f aca="false">X105+0.33*Y105</f>
        <v>83</v>
      </c>
      <c r="AC105" s="73" t="n">
        <f aca="false">IF(T105&gt;0,S105/T105,0)</f>
        <v>225.888888888889</v>
      </c>
      <c r="AD105" s="74" t="n">
        <f aca="false">EXP((((AC105-AC112)/AC113+2)/4-1.9)^3)</f>
        <v>0.106508745866144</v>
      </c>
      <c r="AE105" s="75" t="n">
        <f aca="false">S105/U105</f>
        <v>24.1541577725736</v>
      </c>
      <c r="AF105" s="74" t="n">
        <f aca="false">EXP((((AE105-AE112)/AE113+2)/4-1.9)^3)</f>
        <v>0.319638177067578</v>
      </c>
      <c r="AG105" s="74" t="n">
        <f aca="false">V105/U105</f>
        <v>0.575133148799879</v>
      </c>
      <c r="AH105" s="74" t="n">
        <f aca="false">EXP((((AG105-AG112)/AG113+2)/4-1.9)^3)</f>
        <v>0.00908057510055377</v>
      </c>
      <c r="AI105" s="74" t="n">
        <f aca="false">W105/U105</f>
        <v>0.0415836459439289</v>
      </c>
      <c r="AJ105" s="74" t="n">
        <f aca="false">EXP((((AI105-AI112)/AI113+2)/4-1.9)^3)</f>
        <v>0.009811601692021</v>
      </c>
      <c r="AK105" s="74" t="n">
        <f aca="false">Z105/U105</f>
        <v>0.246531615239007</v>
      </c>
      <c r="AL105" s="74" t="n">
        <f aca="false">EXP((((AK105-AK112)/AK113+2)/4-1.9)^3)</f>
        <v>0.00874899888950887</v>
      </c>
      <c r="AM105" s="74" t="n">
        <f aca="false">0.01*AD105+0.15*AF105+0.24*AH105+0.25*AJ105+0.35*AL105</f>
        <v>0.0567052020772645</v>
      </c>
      <c r="AO105" s="66" t="n">
        <f aca="false">0.01*AD105/$AM$112</f>
        <v>0.000348764340296143</v>
      </c>
      <c r="AP105" s="65" t="n">
        <f aca="false">AO105*$J$112</f>
        <v>4182.42940078162</v>
      </c>
      <c r="AQ105" s="66" t="n">
        <f aca="false">0.15*AF105/$AM$112</f>
        <v>0.0156998935230921</v>
      </c>
      <c r="AR105" s="65" t="n">
        <f aca="false">AQ105*$J$112</f>
        <v>188275.258314439</v>
      </c>
      <c r="AS105" s="66" t="n">
        <f aca="false">0.24*AH105/$AM$112</f>
        <v>0.00071362720693777</v>
      </c>
      <c r="AT105" s="65" t="n">
        <f aca="false">AS105*$J$112</f>
        <v>8557.91451889788</v>
      </c>
      <c r="AU105" s="66" t="n">
        <f aca="false">0.25*AJ105/$AM$112</f>
        <v>0.000803205587376546</v>
      </c>
      <c r="AV105" s="65" t="n">
        <f aca="false">AU105*$J$112</f>
        <v>9632.15063977942</v>
      </c>
      <c r="AW105" s="66" t="n">
        <f aca="false">0.35*AL105/$AM$112</f>
        <v>0.00100270506463865</v>
      </c>
      <c r="AX105" s="65" t="n">
        <f aca="false">AW105*$J$112</f>
        <v>12024.5755030355</v>
      </c>
    </row>
    <row r="106" customFormat="false" ht="15" hidden="false" customHeight="false" outlineLevel="0" collapsed="false">
      <c r="A106" s="72" t="s">
        <v>65</v>
      </c>
      <c r="B106" s="62"/>
      <c r="C106" s="62"/>
      <c r="D106" s="62"/>
      <c r="E106" s="62"/>
      <c r="F106" s="62"/>
      <c r="G106" s="62"/>
      <c r="H106" s="62"/>
      <c r="I106" s="66" t="n">
        <f aca="false">AO106+AQ106+AS106+AU106+AW106</f>
        <v>0.0054304539104988</v>
      </c>
      <c r="J106" s="65" t="n">
        <f aca="false">ROUND(AP106+AR106+AT106+AV106+AX106,0)</f>
        <v>65123</v>
      </c>
      <c r="K106" s="66" t="n">
        <f aca="false">I106-Tabla_Ministerio!J105</f>
        <v>0</v>
      </c>
      <c r="L106" s="65" t="n">
        <f aca="false">J106-Tabla_Ministerio!K105</f>
        <v>0</v>
      </c>
      <c r="M106" s="66" t="n">
        <f aca="false">P141/P$147</f>
        <v>0.0115676010366459</v>
      </c>
      <c r="N106" s="65" t="n">
        <f aca="false">ROUND(N$112*M106,0)</f>
        <v>2635685</v>
      </c>
      <c r="O106" s="65" t="n">
        <f aca="false">N106-Tabla_Ministerio!L105</f>
        <v>0</v>
      </c>
      <c r="P106" s="67" t="n">
        <f aca="false">N106+J106</f>
        <v>2700808</v>
      </c>
      <c r="Q106" s="65" t="n">
        <f aca="false">P106-Tabla_Ministerio!M105</f>
        <v>0</v>
      </c>
      <c r="S106" s="67" t="n">
        <f aca="false">B106+Tabla_Ministerio!B105</f>
        <v>4482</v>
      </c>
      <c r="T106" s="67" t="n">
        <f aca="false">C106+Tabla_Ministerio!C105</f>
        <v>38</v>
      </c>
      <c r="U106" s="67" t="n">
        <f aca="false">D106+Tabla_Ministerio!D105</f>
        <v>456.251532634033</v>
      </c>
      <c r="V106" s="67" t="n">
        <f aca="false">E106+Tabla_Ministerio!E105</f>
        <v>292.288578088578</v>
      </c>
      <c r="W106" s="67" t="n">
        <f aca="false">F106+Tabla_Ministerio!F105</f>
        <v>37</v>
      </c>
      <c r="X106" s="67" t="n">
        <f aca="false">G106+Tabla_Ministerio!G105</f>
        <v>122</v>
      </c>
      <c r="Y106" s="67" t="n">
        <f aca="false">H106+Tabla_Ministerio!H105</f>
        <v>13</v>
      </c>
      <c r="Z106" s="67" t="n">
        <f aca="false">X106+0.33*Y106</f>
        <v>126.29</v>
      </c>
      <c r="AC106" s="73" t="n">
        <f aca="false">IF(T106&gt;0,S106/T106,0)</f>
        <v>117.947368421053</v>
      </c>
      <c r="AD106" s="74" t="n">
        <f aca="false">EXP((((AC106-AC112)/AC113+2)/4-1.9)^3)</f>
        <v>0.0150679413201521</v>
      </c>
      <c r="AE106" s="75" t="n">
        <f aca="false">S106/U106</f>
        <v>9.82352864465901</v>
      </c>
      <c r="AF106" s="74" t="n">
        <f aca="false">EXP((((AE106-AE112)/AE113+2)/4-1.9)^3)</f>
        <v>0.00513856717662242</v>
      </c>
      <c r="AG106" s="74" t="n">
        <f aca="false">V106/U106</f>
        <v>0.640630347916064</v>
      </c>
      <c r="AH106" s="74" t="n">
        <f aca="false">EXP((((AG106-AG112)/AG113+2)/4-1.9)^3)</f>
        <v>0.028166878191974</v>
      </c>
      <c r="AI106" s="74" t="n">
        <f aca="false">W106/U106</f>
        <v>0.0810956179947308</v>
      </c>
      <c r="AJ106" s="74" t="n">
        <f aca="false">EXP((((AI106-AI112)/AI113+2)/4-1.9)^3)</f>
        <v>0.0202384144024262</v>
      </c>
      <c r="AK106" s="74" t="n">
        <f aca="false">Z106/U106</f>
        <v>0.27679907017715</v>
      </c>
      <c r="AL106" s="74" t="n">
        <f aca="false">EXP((((AK106-AK112)/AK113+2)/4-1.9)^3)</f>
        <v>0.0109796647967816</v>
      </c>
      <c r="AM106" s="74" t="n">
        <f aca="false">0.01*AD106+0.15*AF106+0.24*AH106+0.25*AJ106+0.35*AL106</f>
        <v>0.0165840015352488</v>
      </c>
      <c r="AO106" s="66" t="n">
        <f aca="false">0.01*AD106/$AM$112</f>
        <v>4.93401792632907E-005</v>
      </c>
      <c r="AP106" s="65" t="n">
        <f aca="false">AO106*$J$112</f>
        <v>591.694139989762</v>
      </c>
      <c r="AQ106" s="66" t="n">
        <f aca="false">0.15*AF106/$AM$112</f>
        <v>0.000252394624053845</v>
      </c>
      <c r="AR106" s="65" t="n">
        <f aca="false">AQ106*$J$112</f>
        <v>3026.75065732258</v>
      </c>
      <c r="AS106" s="66" t="n">
        <f aca="false">0.24*AH106/$AM$112</f>
        <v>0.00221358783884393</v>
      </c>
      <c r="AT106" s="65" t="n">
        <f aca="false">AS106*$J$112</f>
        <v>26545.6464113625</v>
      </c>
      <c r="AU106" s="66" t="n">
        <f aca="false">0.25*AJ106/$AM$112</f>
        <v>0.00165677409641385</v>
      </c>
      <c r="AV106" s="65" t="n">
        <f aca="false">AU106*$J$112</f>
        <v>19868.260285472</v>
      </c>
      <c r="AW106" s="66" t="n">
        <f aca="false">0.35*AL106/$AM$112</f>
        <v>0.00125835717192389</v>
      </c>
      <c r="AX106" s="65" t="n">
        <f aca="false">AW106*$J$112</f>
        <v>15090.3903422867</v>
      </c>
    </row>
    <row r="107" customFormat="false" ht="15" hidden="false" customHeight="false" outlineLevel="0" collapsed="false">
      <c r="A107" s="72" t="s">
        <v>66</v>
      </c>
      <c r="B107" s="62"/>
      <c r="C107" s="62"/>
      <c r="D107" s="62"/>
      <c r="E107" s="62"/>
      <c r="F107" s="62"/>
      <c r="G107" s="62"/>
      <c r="H107" s="62"/>
      <c r="I107" s="66" t="n">
        <f aca="false">AO107+AQ107+AS107+AU107+AW107</f>
        <v>0.012530285910279</v>
      </c>
      <c r="J107" s="65" t="n">
        <f aca="false">ROUND(AP107+AR107+AT107+AV107+AX107,0)</f>
        <v>150265</v>
      </c>
      <c r="K107" s="66" t="n">
        <f aca="false">I107-Tabla_Ministerio!J106</f>
        <v>6.41847686111419E-017</v>
      </c>
      <c r="L107" s="65" t="n">
        <f aca="false">J107-Tabla_Ministerio!K106</f>
        <v>0</v>
      </c>
      <c r="M107" s="66" t="n">
        <f aca="false">P142/P$147</f>
        <v>0.0108340884594031</v>
      </c>
      <c r="N107" s="65" t="n">
        <f aca="false">ROUND(N$112*M107,0)</f>
        <v>2468553</v>
      </c>
      <c r="O107" s="65" t="n">
        <f aca="false">N107-Tabla_Ministerio!L106</f>
        <v>0</v>
      </c>
      <c r="P107" s="67" t="n">
        <f aca="false">N107+J107</f>
        <v>2618818</v>
      </c>
      <c r="Q107" s="65" t="n">
        <f aca="false">P107-Tabla_Ministerio!M106</f>
        <v>0</v>
      </c>
      <c r="S107" s="67" t="n">
        <f aca="false">B107+Tabla_Ministerio!B106</f>
        <v>7332</v>
      </c>
      <c r="T107" s="67" t="n">
        <f aca="false">C107+Tabla_Ministerio!C106</f>
        <v>31</v>
      </c>
      <c r="U107" s="67" t="n">
        <f aca="false">D107+Tabla_Ministerio!D106</f>
        <v>410.595888810015</v>
      </c>
      <c r="V107" s="67" t="n">
        <f aca="false">E107+Tabla_Ministerio!E106</f>
        <v>286.857387470085</v>
      </c>
      <c r="W107" s="67" t="n">
        <f aca="false">F107+Tabla_Ministerio!F106</f>
        <v>23</v>
      </c>
      <c r="X107" s="67" t="n">
        <f aca="false">G107+Tabla_Ministerio!G106</f>
        <v>126</v>
      </c>
      <c r="Y107" s="67" t="n">
        <f aca="false">H107+Tabla_Ministerio!H106</f>
        <v>22</v>
      </c>
      <c r="Z107" s="67" t="n">
        <f aca="false">X107+0.33*Y107</f>
        <v>133.26</v>
      </c>
      <c r="AC107" s="73" t="n">
        <f aca="false">IF(T107&gt;0,S107/T107,0)</f>
        <v>236.516129032258</v>
      </c>
      <c r="AD107" s="74" t="n">
        <f aca="false">EXP((((AC107-AC112)/AC113+2)/4-1.9)^3)</f>
        <v>0.123799704442798</v>
      </c>
      <c r="AE107" s="75" t="n">
        <f aca="false">S107/U107</f>
        <v>17.8569737296921</v>
      </c>
      <c r="AF107" s="74" t="n">
        <f aca="false">EXP((((AE107-AE112)/AE113+2)/4-1.9)^3)</f>
        <v>0.0851985400958493</v>
      </c>
      <c r="AG107" s="74" t="n">
        <f aca="false">V107/U107</f>
        <v>0.698636774716503</v>
      </c>
      <c r="AH107" s="74" t="n">
        <f aca="false">EXP((((AG107-AG112)/AG113+2)/4-1.9)^3)</f>
        <v>0.0650207271140527</v>
      </c>
      <c r="AI107" s="74" t="n">
        <f aca="false">W107/U107</f>
        <v>0.0560161478154552</v>
      </c>
      <c r="AJ107" s="74" t="n">
        <f aca="false">EXP((((AI107-AI112)/AI113+2)/4-1.9)^3)</f>
        <v>0.0129044671754845</v>
      </c>
      <c r="AK107" s="74" t="n">
        <f aca="false">Z107/U107</f>
        <v>0.324552689473372</v>
      </c>
      <c r="AL107" s="74" t="n">
        <f aca="false">EXP((((AK107-AK112)/AK113+2)/4-1.9)^3)</f>
        <v>0.0154777957193043</v>
      </c>
      <c r="AM107" s="74" t="n">
        <f aca="false">0.01*AD107+0.15*AF107+0.24*AH107+0.25*AJ107+0.35*AL107</f>
        <v>0.0382660978618056</v>
      </c>
      <c r="AO107" s="66" t="n">
        <f aca="false">0.01*AD107/$AM$112</f>
        <v>0.00040538381987065</v>
      </c>
      <c r="AP107" s="65" t="n">
        <f aca="false">AO107*$J$112</f>
        <v>4861.41790008834</v>
      </c>
      <c r="AQ107" s="66" t="n">
        <f aca="false">0.15*AF107/$AM$112</f>
        <v>0.00418475671491808</v>
      </c>
      <c r="AR107" s="65" t="n">
        <f aca="false">AQ107*$J$112</f>
        <v>50184.1716522109</v>
      </c>
      <c r="AS107" s="66" t="n">
        <f aca="false">0.24*AH107/$AM$112</f>
        <v>0.00510987017558334</v>
      </c>
      <c r="AT107" s="65" t="n">
        <f aca="false">AS107*$J$112</f>
        <v>61278.2580879393</v>
      </c>
      <c r="AU107" s="66" t="n">
        <f aca="false">0.25*AJ107/$AM$112</f>
        <v>0.00105639634208708</v>
      </c>
      <c r="AV107" s="65" t="n">
        <f aca="false">AU107*$J$112</f>
        <v>12668.4486042108</v>
      </c>
      <c r="AW107" s="66" t="n">
        <f aca="false">0.35*AL107/$AM$112</f>
        <v>0.00177387885781981</v>
      </c>
      <c r="AX107" s="65" t="n">
        <f aca="false">AW107*$J$112</f>
        <v>21272.5965104999</v>
      </c>
    </row>
    <row r="108" customFormat="false" ht="15" hidden="false" customHeight="false" outlineLevel="0" collapsed="false">
      <c r="A108" s="72" t="s">
        <v>67</v>
      </c>
      <c r="B108" s="62"/>
      <c r="C108" s="62"/>
      <c r="D108" s="62"/>
      <c r="E108" s="62"/>
      <c r="F108" s="62"/>
      <c r="G108" s="62"/>
      <c r="H108" s="62"/>
      <c r="I108" s="66" t="n">
        <f aca="false">AO108+AQ108+AS108+AU108+AW108</f>
        <v>0.0154225529000388</v>
      </c>
      <c r="J108" s="65" t="n">
        <f aca="false">ROUND(AP108+AR108+AT108+AV108+AX108,0)</f>
        <v>184949</v>
      </c>
      <c r="K108" s="66" t="n">
        <f aca="false">I108-Tabla_Ministerio!J107</f>
        <v>7.11236625150491E-017</v>
      </c>
      <c r="L108" s="65" t="n">
        <f aca="false">J108-Tabla_Ministerio!K107</f>
        <v>0</v>
      </c>
      <c r="M108" s="66" t="n">
        <f aca="false">P143/P$147</f>
        <v>0.00863101223739922</v>
      </c>
      <c r="N108" s="65" t="n">
        <f aca="false">ROUND(N$112*M108,0)</f>
        <v>1966581</v>
      </c>
      <c r="O108" s="65" t="n">
        <f aca="false">N108-Tabla_Ministerio!L107</f>
        <v>-2</v>
      </c>
      <c r="P108" s="67" t="n">
        <f aca="false">N108+J108</f>
        <v>2151530</v>
      </c>
      <c r="Q108" s="65" t="n">
        <f aca="false">P108-Tabla_Ministerio!M107</f>
        <v>-2</v>
      </c>
      <c r="S108" s="67" t="n">
        <f aca="false">B108+Tabla_Ministerio!B107</f>
        <v>9938</v>
      </c>
      <c r="T108" s="67" t="n">
        <f aca="false">C108+Tabla_Ministerio!C107</f>
        <v>55</v>
      </c>
      <c r="U108" s="67" t="n">
        <f aca="false">D108+Tabla_Ministerio!D107</f>
        <v>486.251614076376</v>
      </c>
      <c r="V108" s="67" t="n">
        <f aca="false">E108+Tabla_Ministerio!E107</f>
        <v>338.649665333629</v>
      </c>
      <c r="W108" s="67" t="n">
        <f aca="false">F108+Tabla_Ministerio!F107</f>
        <v>34</v>
      </c>
      <c r="X108" s="67" t="n">
        <f aca="false">G108+Tabla_Ministerio!G107</f>
        <v>120</v>
      </c>
      <c r="Y108" s="67" t="n">
        <f aca="false">H108+Tabla_Ministerio!H107</f>
        <v>21</v>
      </c>
      <c r="Z108" s="67" t="n">
        <f aca="false">X108+0.33*Y108</f>
        <v>126.93</v>
      </c>
      <c r="AC108" s="73" t="n">
        <f aca="false">IF(T108&gt;0,S108/T108,0)</f>
        <v>180.690909090909</v>
      </c>
      <c r="AD108" s="74" t="n">
        <f aca="false">EXP((((AC108-AC112)/AC113+2)/4-1.9)^3)</f>
        <v>0.0518136252685917</v>
      </c>
      <c r="AE108" s="75" t="n">
        <f aca="false">S108/U108</f>
        <v>20.4379784299061</v>
      </c>
      <c r="AF108" s="74" t="n">
        <f aca="false">EXP((((AE108-AE112)/AE113+2)/4-1.9)^3)</f>
        <v>0.158968447880547</v>
      </c>
      <c r="AG108" s="74" t="n">
        <f aca="false">V108/U108</f>
        <v>0.696449442079254</v>
      </c>
      <c r="AH108" s="74" t="n">
        <f aca="false">EXP((((AG108-AG112)/AG113+2)/4-1.9)^3)</f>
        <v>0.0631695411361782</v>
      </c>
      <c r="AI108" s="74" t="n">
        <f aca="false">W108/U108</f>
        <v>0.0699226470735367</v>
      </c>
      <c r="AJ108" s="74" t="n">
        <f aca="false">EXP((((AI108-AI112)/AI113+2)/4-1.9)^3)</f>
        <v>0.0166289483757423</v>
      </c>
      <c r="AK108" s="74" t="n">
        <f aca="false">Z108/U108</f>
        <v>0.261037693913059</v>
      </c>
      <c r="AL108" s="74" t="n">
        <f aca="false">EXP((((AK108-AK112)/AK113+2)/4-1.9)^3)</f>
        <v>0.00976408222620262</v>
      </c>
      <c r="AM108" s="74" t="n">
        <f aca="false">0.01*AD108+0.15*AF108+0.24*AH108+0.25*AJ108+0.35*AL108</f>
        <v>0.0470987591805572</v>
      </c>
      <c r="AO108" s="66" t="n">
        <f aca="false">0.01*AD108/$AM$112</f>
        <v>0.000169664422280049</v>
      </c>
      <c r="AP108" s="65" t="n">
        <f aca="false">AO108*$J$112</f>
        <v>2034.63882634378</v>
      </c>
      <c r="AQ108" s="66" t="n">
        <f aca="false">0.15*AF108/$AM$112</f>
        <v>0.00780816524531778</v>
      </c>
      <c r="AR108" s="65" t="n">
        <f aca="false">AQ108*$J$112</f>
        <v>93636.5795323242</v>
      </c>
      <c r="AS108" s="66" t="n">
        <f aca="false">0.24*AH108/$AM$112</f>
        <v>0.00496438856629271</v>
      </c>
      <c r="AT108" s="65" t="n">
        <f aca="false">AS108*$J$112</f>
        <v>59533.6228438272</v>
      </c>
      <c r="AU108" s="66" t="n">
        <f aca="false">0.25*AJ108/$AM$112</f>
        <v>0.00136129295367281</v>
      </c>
      <c r="AV108" s="65" t="n">
        <f aca="false">AU108*$J$112</f>
        <v>16324.810236286</v>
      </c>
      <c r="AW108" s="66" t="n">
        <f aca="false">0.35*AL108/$AM$112</f>
        <v>0.00111904171247543</v>
      </c>
      <c r="AX108" s="65" t="n">
        <f aca="false">AW108*$J$112</f>
        <v>13419.7004056782</v>
      </c>
    </row>
    <row r="109" customFormat="false" ht="15" hidden="false" customHeight="false" outlineLevel="0" collapsed="false">
      <c r="A109" s="72" t="s">
        <v>68</v>
      </c>
      <c r="B109" s="62"/>
      <c r="C109" s="62"/>
      <c r="D109" s="62"/>
      <c r="E109" s="62"/>
      <c r="F109" s="62"/>
      <c r="G109" s="62"/>
      <c r="H109" s="62"/>
      <c r="I109" s="66" t="n">
        <f aca="false">AO109+AQ109+AS109+AU109+AW109</f>
        <v>0.01031857158236</v>
      </c>
      <c r="J109" s="65" t="n">
        <f aca="false">ROUND(AP109+AR109+AT109+AV109+AX109,0)</f>
        <v>123742</v>
      </c>
      <c r="K109" s="66" t="n">
        <f aca="false">I109-Tabla_Ministerio!J108</f>
        <v>9.19403442267708E-017</v>
      </c>
      <c r="L109" s="65" t="n">
        <f aca="false">J109-Tabla_Ministerio!K108</f>
        <v>0</v>
      </c>
      <c r="M109" s="66" t="n">
        <f aca="false">P144/P$147</f>
        <v>0.00707436213668932</v>
      </c>
      <c r="N109" s="65" t="n">
        <f aca="false">ROUND(N$112*M109,0)</f>
        <v>1611898</v>
      </c>
      <c r="O109" s="65" t="n">
        <f aca="false">N109-Tabla_Ministerio!L108</f>
        <v>-2</v>
      </c>
      <c r="P109" s="67" t="n">
        <f aca="false">N109+J109</f>
        <v>1735640</v>
      </c>
      <c r="Q109" s="65" t="n">
        <f aca="false">P109-Tabla_Ministerio!M108</f>
        <v>-2</v>
      </c>
      <c r="S109" s="67" t="n">
        <f aca="false">B109+Tabla_Ministerio!B108</f>
        <v>9022</v>
      </c>
      <c r="T109" s="67" t="n">
        <f aca="false">C109+Tabla_Ministerio!C108</f>
        <v>40</v>
      </c>
      <c r="U109" s="67" t="n">
        <f aca="false">D109+Tabla_Ministerio!D108</f>
        <v>494.119856039039</v>
      </c>
      <c r="V109" s="67" t="n">
        <f aca="false">E109+Tabla_Ministerio!E108</f>
        <v>311.385694676621</v>
      </c>
      <c r="W109" s="67" t="n">
        <f aca="false">F109+Tabla_Ministerio!F108</f>
        <v>35</v>
      </c>
      <c r="X109" s="67" t="n">
        <f aca="false">G109+Tabla_Ministerio!G108</f>
        <v>163</v>
      </c>
      <c r="Y109" s="67" t="n">
        <f aca="false">H109+Tabla_Ministerio!H108</f>
        <v>25</v>
      </c>
      <c r="Z109" s="67" t="n">
        <f aca="false">X109+0.33*Y109</f>
        <v>171.25</v>
      </c>
      <c r="AC109" s="73" t="n">
        <f aca="false">IF(T109&gt;0,S109/T109,0)</f>
        <v>225.55</v>
      </c>
      <c r="AD109" s="74" t="n">
        <f aca="false">EXP((((AC109-AC112)/AC113+2)/4-1.9)^3)</f>
        <v>0.105986807848215</v>
      </c>
      <c r="AE109" s="75" t="n">
        <f aca="false">S109/U109</f>
        <v>18.2587278971586</v>
      </c>
      <c r="AF109" s="74" t="n">
        <f aca="false">EXP((((AE109-AE112)/AE113+2)/4-1.9)^3)</f>
        <v>0.0946445097358838</v>
      </c>
      <c r="AG109" s="74" t="n">
        <f aca="false">V109/U109</f>
        <v>0.630182517198862</v>
      </c>
      <c r="AH109" s="74" t="n">
        <f aca="false">EXP((((AG109-AG112)/AG113+2)/4-1.9)^3)</f>
        <v>0.0238395038886702</v>
      </c>
      <c r="AI109" s="74" t="n">
        <f aca="false">W109/U109</f>
        <v>0.0708330166704225</v>
      </c>
      <c r="AJ109" s="74" t="n">
        <f aca="false">EXP((((AI109-AI112)/AI113+2)/4-1.9)^3)</f>
        <v>0.0169013255133967</v>
      </c>
      <c r="AK109" s="74" t="n">
        <f aca="false">Z109/U109</f>
        <v>0.346575831565996</v>
      </c>
      <c r="AL109" s="74" t="n">
        <f aca="false">EXP((((AK109-AK112)/AK113+2)/4-1.9)^3)</f>
        <v>0.0180240335399355</v>
      </c>
      <c r="AM109" s="74" t="n">
        <f aca="false">0.01*AD109+0.15*AF109+0.24*AH109+0.25*AJ109+0.35*AL109</f>
        <v>0.0315117685894722</v>
      </c>
      <c r="AO109" s="66" t="n">
        <f aca="false">0.01*AD109/$AM$112</f>
        <v>0.000347055247141226</v>
      </c>
      <c r="AP109" s="65" t="n">
        <f aca="false">AO109*$J$112</f>
        <v>4161.9337232312</v>
      </c>
      <c r="AQ109" s="66" t="n">
        <f aca="false">0.15*AF109/$AM$112</f>
        <v>0.00464872106026457</v>
      </c>
      <c r="AR109" s="65" t="n">
        <f aca="false">AQ109*$J$112</f>
        <v>55748.0951807569</v>
      </c>
      <c r="AS109" s="66" t="n">
        <f aca="false">0.24*AH109/$AM$112</f>
        <v>0.00187350673128801</v>
      </c>
      <c r="AT109" s="65" t="n">
        <f aca="false">AS109*$J$112</f>
        <v>22467.3475185213</v>
      </c>
      <c r="AU109" s="66" t="n">
        <f aca="false">0.25*AJ109/$AM$112</f>
        <v>0.0013835905199321</v>
      </c>
      <c r="AV109" s="65" t="n">
        <f aca="false">AU109*$J$112</f>
        <v>16592.2056833364</v>
      </c>
      <c r="AW109" s="66" t="n">
        <f aca="false">0.35*AL109/$AM$112</f>
        <v>0.00206569802373409</v>
      </c>
      <c r="AX109" s="65" t="n">
        <f aca="false">AW109*$J$112</f>
        <v>24772.1316355505</v>
      </c>
    </row>
    <row r="110" customFormat="false" ht="15" hidden="false" customHeight="false" outlineLevel="0" collapsed="false">
      <c r="A110" s="72" t="s">
        <v>69</v>
      </c>
      <c r="B110" s="62"/>
      <c r="C110" s="62"/>
      <c r="D110" s="62"/>
      <c r="E110" s="62"/>
      <c r="F110" s="62"/>
      <c r="G110" s="62"/>
      <c r="H110" s="62"/>
      <c r="I110" s="66" t="n">
        <f aca="false">AO110+AQ110+AS110+AU110+AW110</f>
        <v>0.0278323344342573</v>
      </c>
      <c r="J110" s="65" t="n">
        <f aca="false">ROUND(AP110+AR110+AT110+AV110+AX110,0)</f>
        <v>333769</v>
      </c>
      <c r="K110" s="66" t="n">
        <f aca="false">I110-Tabla_Ministerio!J109</f>
        <v>0</v>
      </c>
      <c r="L110" s="65" t="n">
        <f aca="false">J110-Tabla_Ministerio!K109</f>
        <v>0</v>
      </c>
      <c r="M110" s="66" t="n">
        <f aca="false">P145/P$147</f>
        <v>0.0128090167995107</v>
      </c>
      <c r="N110" s="65" t="n">
        <f aca="false">ROUND(N$112*M110,0)</f>
        <v>2918542</v>
      </c>
      <c r="O110" s="65" t="n">
        <f aca="false">N110-Tabla_Ministerio!L109</f>
        <v>0</v>
      </c>
      <c r="P110" s="67" t="n">
        <f aca="false">N110+J110</f>
        <v>3252311</v>
      </c>
      <c r="Q110" s="65" t="n">
        <f aca="false">P110-Tabla_Ministerio!M109</f>
        <v>0</v>
      </c>
      <c r="S110" s="67" t="n">
        <f aca="false">B110+Tabla_Ministerio!B109</f>
        <v>435</v>
      </c>
      <c r="T110" s="67" t="n">
        <f aca="false">C110+Tabla_Ministerio!C109</f>
        <v>10</v>
      </c>
      <c r="U110" s="67" t="n">
        <f aca="false">D110+Tabla_Ministerio!D109</f>
        <v>67.0369163226917</v>
      </c>
      <c r="V110" s="67" t="n">
        <f aca="false">E110+Tabla_Ministerio!E109</f>
        <v>52.3891890499644</v>
      </c>
      <c r="W110" s="67" t="n">
        <f aca="false">F110+Tabla_Ministerio!F109</f>
        <v>10</v>
      </c>
      <c r="X110" s="67" t="n">
        <f aca="false">G110+Tabla_Ministerio!G109</f>
        <v>40</v>
      </c>
      <c r="Y110" s="67" t="n">
        <f aca="false">H110+Tabla_Ministerio!H109</f>
        <v>3</v>
      </c>
      <c r="Z110" s="67" t="n">
        <f aca="false">X110+0.33*Y110</f>
        <v>40.99</v>
      </c>
      <c r="AC110" s="73" t="n">
        <f aca="false">IF(T110&gt;0,S110/T110,0)</f>
        <v>43.5</v>
      </c>
      <c r="AD110" s="74" t="n">
        <f aca="false">EXP((((AC110-AC112)/AC113+2)/4-1.9)^3)</f>
        <v>0.00234249849360844</v>
      </c>
      <c r="AE110" s="75" t="n">
        <f aca="false">S110/U110</f>
        <v>6.48896196098976</v>
      </c>
      <c r="AF110" s="74" t="n">
        <f aca="false">EXP((((AE110-AE112)/AE113+2)/4-1.9)^3)</f>
        <v>0.00102563596391331</v>
      </c>
      <c r="AG110" s="74" t="n">
        <f aca="false">V110/U110</f>
        <v>0.781497597499587</v>
      </c>
      <c r="AH110" s="74" t="n">
        <f aca="false">EXP((((AG110-AG112)/AG113+2)/4-1.9)^3)</f>
        <v>0.16842409057118</v>
      </c>
      <c r="AI110" s="74" t="n">
        <f aca="false">W110/U110</f>
        <v>0.149171539333098</v>
      </c>
      <c r="AJ110" s="74" t="n">
        <f aca="false">EXP((((AI110-AI112)/AI113+2)/4-1.9)^3)</f>
        <v>0.0585814010868034</v>
      </c>
      <c r="AK110" s="74" t="n">
        <f aca="false">Z110/U110</f>
        <v>0.611454139726369</v>
      </c>
      <c r="AL110" s="74" t="n">
        <f aca="false">EXP((((AK110-AK112)/AK113+2)/4-1.9)^3)</f>
        <v>0.0850069934523272</v>
      </c>
      <c r="AM110" s="74" t="n">
        <f aca="false">0.01*AD110+0.15*AF110+0.24*AH110+0.25*AJ110+0.35*AL110</f>
        <v>0.0849968500966217</v>
      </c>
      <c r="AO110" s="66" t="n">
        <f aca="false">0.01*AD110/$AM$112</f>
        <v>7.67054325092518E-006</v>
      </c>
      <c r="AP110" s="65" t="n">
        <f aca="false">AO110*$J$112</f>
        <v>91.9861978589769</v>
      </c>
      <c r="AQ110" s="66" t="n">
        <f aca="false">0.15*AF110/$AM$112</f>
        <v>5.03768841839206E-005</v>
      </c>
      <c r="AR110" s="65" t="n">
        <f aca="false">AQ110*$J$112</f>
        <v>604.126446389825</v>
      </c>
      <c r="AS110" s="66" t="n">
        <f aca="false">0.24*AH110/$AM$112</f>
        <v>0.0132361675339281</v>
      </c>
      <c r="AT110" s="65" t="n">
        <f aca="false">AS110*$J$112</f>
        <v>158729.92118565</v>
      </c>
      <c r="AU110" s="66" t="n">
        <f aca="false">0.25*AJ110/$AM$112</f>
        <v>0.00479563991142561</v>
      </c>
      <c r="AV110" s="65" t="n">
        <f aca="false">AU110*$J$112</f>
        <v>57509.9660248439</v>
      </c>
      <c r="AW110" s="66" t="n">
        <f aca="false">0.35*AL110/$AM$112</f>
        <v>0.00974247956146877</v>
      </c>
      <c r="AX110" s="65" t="n">
        <f aca="false">AW110*$J$112</f>
        <v>116833.139878354</v>
      </c>
    </row>
    <row r="111" customFormat="false" ht="15" hidden="false" customHeight="false" outlineLevel="0" collapsed="false">
      <c r="A111" s="76" t="s">
        <v>70</v>
      </c>
      <c r="B111" s="62"/>
      <c r="C111" s="62"/>
      <c r="D111" s="62"/>
      <c r="E111" s="62"/>
      <c r="F111" s="62"/>
      <c r="G111" s="62"/>
      <c r="H111" s="62"/>
      <c r="I111" s="77" t="n">
        <f aca="false">AO111+AQ111+AS111+AU111+AW111</f>
        <v>0.0351203151018505</v>
      </c>
      <c r="J111" s="78" t="n">
        <f aca="false">ROUND(AP111+AR111+AT111+AV111+AX111,0)</f>
        <v>421168</v>
      </c>
      <c r="K111" s="77" t="n">
        <f aca="false">I111-Tabla_Ministerio!J110</f>
        <v>0</v>
      </c>
      <c r="L111" s="78" t="n">
        <f aca="false">J111-Tabla_Ministerio!K110</f>
        <v>0</v>
      </c>
      <c r="M111" s="77" t="n">
        <f aca="false">P146/P$147</f>
        <v>0.0118694719753473</v>
      </c>
      <c r="N111" s="78" t="n">
        <f aca="false">ROUND(N$112*M111,0)</f>
        <v>2704466</v>
      </c>
      <c r="O111" s="78" t="n">
        <f aca="false">N111-Tabla_Ministerio!L110</f>
        <v>0</v>
      </c>
      <c r="P111" s="79" t="n">
        <f aca="false">N111+J111</f>
        <v>3125634</v>
      </c>
      <c r="Q111" s="78" t="n">
        <f aca="false">P111-Tabla_Ministerio!M110</f>
        <v>0</v>
      </c>
      <c r="S111" s="79" t="n">
        <f aca="false">B111+Tabla_Ministerio!B110</f>
        <v>93</v>
      </c>
      <c r="T111" s="79" t="n">
        <f aca="false">C111+Tabla_Ministerio!C110</f>
        <v>6</v>
      </c>
      <c r="U111" s="79" t="n">
        <f aca="false">D111+Tabla_Ministerio!D110</f>
        <v>23.6544318181818</v>
      </c>
      <c r="V111" s="79" t="n">
        <f aca="false">E111+Tabla_Ministerio!E110</f>
        <v>19.84</v>
      </c>
      <c r="W111" s="79" t="n">
        <f aca="false">F111+Tabla_Ministerio!F110</f>
        <v>5</v>
      </c>
      <c r="X111" s="79" t="n">
        <f aca="false">G111+Tabla_Ministerio!G110</f>
        <v>9</v>
      </c>
      <c r="Y111" s="79" t="n">
        <f aca="false">H111+Tabla_Ministerio!H110</f>
        <v>0</v>
      </c>
      <c r="Z111" s="79" t="n">
        <f aca="false">X111+0.33*Y111</f>
        <v>9</v>
      </c>
      <c r="AC111" s="80" t="n">
        <f aca="false">IF(T111&gt;0,S111/T111,0)</f>
        <v>15.5</v>
      </c>
      <c r="AD111" s="81" t="n">
        <f aca="false">EXP((((AC111-AC112)/AC113+2)/4-1.9)^3)</f>
        <v>0.00102976862917889</v>
      </c>
      <c r="AE111" s="82" t="n">
        <f aca="false">S111/U111</f>
        <v>3.93160997122392</v>
      </c>
      <c r="AF111" s="81" t="n">
        <f aca="false">EXP((((AE111-AE112)/AE113+2)/4-1.9)^3)</f>
        <v>0.000243717871007788</v>
      </c>
      <c r="AG111" s="81" t="n">
        <f aca="false">V111/U111</f>
        <v>0.83874346052777</v>
      </c>
      <c r="AH111" s="81" t="n">
        <f aca="false">EXP((((AG111-AG112)/AG113+2)/4-1.9)^3)</f>
        <v>0.280019798409818</v>
      </c>
      <c r="AI111" s="81" t="n">
        <f aca="false">W111/U111</f>
        <v>0.211376880173329</v>
      </c>
      <c r="AJ111" s="81" t="n">
        <f aca="false">EXP((((AI111-AI112)/AI113+2)/4-1.9)^3)</f>
        <v>0.128339755136897</v>
      </c>
      <c r="AK111" s="81" t="n">
        <f aca="false">Z111/U111</f>
        <v>0.380478384311993</v>
      </c>
      <c r="AL111" s="81" t="n">
        <f aca="false">EXP((((AK111-AK112)/AK113+2)/4-1.9)^3)</f>
        <v>0.0226199592396807</v>
      </c>
      <c r="AM111" s="81" t="n">
        <f aca="false">0.01*AD111+0.15*AF111+0.24*AH111+0.25*AJ111+0.35*AL111</f>
        <v>0.107253531503412</v>
      </c>
      <c r="AO111" s="77" t="n">
        <f aca="false">0.01*AD111/$AM$112</f>
        <v>3.37199141434451E-006</v>
      </c>
      <c r="AP111" s="78" t="n">
        <f aca="false">AO111*$J$112</f>
        <v>40.4373796316518</v>
      </c>
      <c r="AQ111" s="77" t="n">
        <f aca="false">0.15*AF111/$AM$112</f>
        <v>1.19708623656929E-005</v>
      </c>
      <c r="AR111" s="78" t="n">
        <f aca="false">AQ111*$J$112</f>
        <v>143.556209526671</v>
      </c>
      <c r="AS111" s="77" t="n">
        <f aca="false">0.24*AH111/$AM$112</f>
        <v>0.0220062875328557</v>
      </c>
      <c r="AT111" s="78" t="n">
        <f aca="false">AS111*$J$112</f>
        <v>263902.39294911</v>
      </c>
      <c r="AU111" s="77" t="n">
        <f aca="false">0.25*AJ111/$AM$112</f>
        <v>0.0105062569439935</v>
      </c>
      <c r="AV111" s="78" t="n">
        <f aca="false">AU111*$J$112</f>
        <v>125992.462123314</v>
      </c>
      <c r="AW111" s="77" t="n">
        <f aca="false">0.35*AL111/$AM$112</f>
        <v>0.00259242777122137</v>
      </c>
      <c r="AX111" s="78" t="n">
        <f aca="false">AW111*$J$112</f>
        <v>31088.7464026635</v>
      </c>
    </row>
    <row r="112" customFormat="false" ht="15" hidden="false" customHeight="false" outlineLevel="0" collapsed="false">
      <c r="A112" s="83" t="s">
        <v>71</v>
      </c>
      <c r="B112" s="62"/>
      <c r="C112" s="62"/>
      <c r="D112" s="62"/>
      <c r="E112" s="62"/>
      <c r="F112" s="62"/>
      <c r="G112" s="62"/>
      <c r="H112" s="62"/>
      <c r="I112" s="84"/>
      <c r="J112" s="85" t="n">
        <f aca="false">Tabla_Ministerio!K111</f>
        <v>11992136</v>
      </c>
      <c r="K112" s="84"/>
      <c r="L112" s="86"/>
      <c r="M112" s="84"/>
      <c r="N112" s="85" t="n">
        <f aca="false">Tabla_Ministerio!L111</f>
        <v>227850588</v>
      </c>
      <c r="O112" s="86"/>
      <c r="P112" s="87" t="n">
        <f aca="false">Tabla_Ministerio!M111</f>
        <v>239842724</v>
      </c>
      <c r="Q112" s="86"/>
      <c r="S112" s="88"/>
      <c r="T112" s="88"/>
      <c r="U112" s="88"/>
      <c r="V112" s="88"/>
      <c r="W112" s="88"/>
      <c r="X112" s="88"/>
      <c r="Y112" s="88"/>
      <c r="Z112" s="88"/>
      <c r="AB112" s="89" t="s">
        <v>241</v>
      </c>
      <c r="AC112" s="89" t="n">
        <f aca="false">AVERAGE(AC85:AC111)</f>
        <v>193.392224018349</v>
      </c>
      <c r="AD112" s="88"/>
      <c r="AE112" s="90" t="n">
        <f aca="false">AVERAGE(AE85:AE111)</f>
        <v>16.8357739109453</v>
      </c>
      <c r="AF112" s="88"/>
      <c r="AG112" s="91" t="n">
        <f aca="false">AVERAGE(AG85:AG111)</f>
        <v>0.697805679516029</v>
      </c>
      <c r="AH112" s="88"/>
      <c r="AI112" s="91" t="n">
        <f aca="false">AVERAGE(AI85:AI111)</f>
        <v>0.155918293981707</v>
      </c>
      <c r="AJ112" s="88"/>
      <c r="AK112" s="91" t="n">
        <f aca="false">AVERAGE(AK85:AK111)</f>
        <v>0.556906704500797</v>
      </c>
      <c r="AL112" s="92"/>
      <c r="AM112" s="91" t="n">
        <f aca="false">SUM(AM85:AM111)</f>
        <v>3.05388864514375</v>
      </c>
      <c r="AO112" s="84" t="n">
        <f aca="false">SUM(AO85:AO111)</f>
        <v>0.00984809069627734</v>
      </c>
      <c r="AP112" s="86" t="n">
        <f aca="false">SUM(AP85:AP111)</f>
        <v>118099.642970093</v>
      </c>
      <c r="AQ112" s="84" t="n">
        <f aca="false">SUM(AQ85:AQ111)</f>
        <v>0.142591153071907</v>
      </c>
      <c r="AR112" s="86" t="n">
        <f aca="false">SUM(AR85:AR111)</f>
        <v>1709972.50003513</v>
      </c>
      <c r="AS112" s="84" t="n">
        <f aca="false">SUM(AS85:AS111)</f>
        <v>0.238948129595729</v>
      </c>
      <c r="AT112" s="86" t="n">
        <f aca="false">SUM(AT85:AT111)</f>
        <v>2865498.46705761</v>
      </c>
      <c r="AU112" s="84" t="n">
        <f aca="false">SUM(AU85:AU111)</f>
        <v>0.255109607196322</v>
      </c>
      <c r="AV112" s="86" t="n">
        <f aca="false">SUM(AV85:AV111)</f>
        <v>3059309.10440487</v>
      </c>
      <c r="AW112" s="84" t="n">
        <f aca="false">SUM(AW85:AW111)</f>
        <v>0.353503019439765</v>
      </c>
      <c r="AX112" s="86" t="n">
        <f aca="false">SUM(AX85:AX111)</f>
        <v>4239256.2855323</v>
      </c>
    </row>
    <row r="113" customFormat="false" ht="15" hidden="false" customHeight="false" outlineLevel="0" collapsed="false">
      <c r="A113" s="43" t="s">
        <v>72</v>
      </c>
      <c r="AB113" s="89" t="s">
        <v>242</v>
      </c>
      <c r="AC113" s="89" t="n">
        <f aca="false">_xlfn.STDEV.P(AC85:AC111)</f>
        <v>88.6285414206037</v>
      </c>
      <c r="AD113" s="88"/>
      <c r="AE113" s="90" t="n">
        <f aca="false">_xlfn.STDEV.P(AE85:AE111)</f>
        <v>5.15113125632359</v>
      </c>
      <c r="AF113" s="88"/>
      <c r="AG113" s="91" t="n">
        <f aca="false">_xlfn.STDEV.P(AG85:AG111)</f>
        <v>0.111414800825642</v>
      </c>
      <c r="AH113" s="88"/>
      <c r="AI113" s="91" t="n">
        <f aca="false">_xlfn.STDEV.P(AI85:AI111)</f>
        <v>0.107451872116217</v>
      </c>
      <c r="AJ113" s="88"/>
      <c r="AK113" s="91" t="n">
        <f aca="false">_xlfn.STDEV.P(AK85:AK111)</f>
        <v>0.277450229849355</v>
      </c>
      <c r="AL113" s="88"/>
      <c r="AM113" s="91"/>
    </row>
    <row r="114" customFormat="false" ht="15" hidden="false" customHeight="false" outlineLevel="0" collapsed="false">
      <c r="A114" s="43" t="s">
        <v>73</v>
      </c>
      <c r="AB114" s="8" t="n">
        <f aca="false">MIN(AC114:AL114)</f>
        <v>-2.5051126243153</v>
      </c>
      <c r="AC114" s="8" t="n">
        <f aca="false">(MIN(AC85:AC111)-AC112)/AC113</f>
        <v>-2.00716632776486</v>
      </c>
      <c r="AE114" s="8" t="n">
        <f aca="false">(MIN(AE85:AE111)-AE112)/AE113</f>
        <v>-2.5051126243153</v>
      </c>
      <c r="AG114" s="8" t="n">
        <f aca="false">(MIN(AG85:AG111)-AG112)/AG113</f>
        <v>-2.14937642403056</v>
      </c>
      <c r="AI114" s="8" t="n">
        <f aca="false">(MIN(AI85:AI111)-AI112)/AI113</f>
        <v>-1.42117868255426</v>
      </c>
      <c r="AK114" s="8" t="n">
        <f aca="false">(MIN(AK85:AK111)-AK112)/AK113</f>
        <v>-1.62566610504428</v>
      </c>
    </row>
    <row r="115" customFormat="false" ht="15" hidden="false" customHeight="false" outlineLevel="0" collapsed="false">
      <c r="A115" s="43"/>
    </row>
    <row r="116" customFormat="false" ht="15" hidden="false" customHeight="false" outlineLevel="0" collapsed="false">
      <c r="A116" s="14" t="str">
        <f aca="false">"Tabla " &amp; TEXT((ROW()+24) / 35, "0")</f>
        <v>Tabla 4</v>
      </c>
      <c r="B116" s="14"/>
      <c r="C116" s="14"/>
      <c r="D116" s="14"/>
      <c r="E116" s="14"/>
      <c r="F116" s="14"/>
      <c r="G116" s="14"/>
      <c r="H116" s="14"/>
      <c r="I116" s="14"/>
      <c r="J116" s="14"/>
    </row>
    <row r="117" customFormat="false" ht="15" hidden="false" customHeight="false" outlineLevel="0" collapsed="false">
      <c r="A117" s="14" t="s">
        <v>90</v>
      </c>
      <c r="B117" s="14"/>
      <c r="C117" s="14"/>
      <c r="D117" s="14"/>
      <c r="E117" s="14"/>
      <c r="F117" s="14"/>
      <c r="G117" s="14"/>
      <c r="H117" s="14"/>
      <c r="I117" s="14"/>
      <c r="J117" s="14"/>
    </row>
    <row r="118" customFormat="false" ht="12.75" hidden="false" customHeight="true" outlineLevel="0" collapsed="false">
      <c r="A118" s="52" t="s">
        <v>30</v>
      </c>
      <c r="B118" s="53" t="s">
        <v>222</v>
      </c>
      <c r="C118" s="53"/>
      <c r="D118" s="53"/>
      <c r="E118" s="53"/>
      <c r="F118" s="53"/>
      <c r="G118" s="53"/>
      <c r="H118" s="53"/>
      <c r="I118" s="52" t="s">
        <v>32</v>
      </c>
      <c r="J118" s="54" t="s">
        <v>33</v>
      </c>
      <c r="K118" s="55" t="s">
        <v>223</v>
      </c>
      <c r="L118" s="54" t="s">
        <v>224</v>
      </c>
      <c r="M118" s="55" t="s">
        <v>225</v>
      </c>
      <c r="N118" s="54" t="s">
        <v>34</v>
      </c>
      <c r="O118" s="54" t="s">
        <v>226</v>
      </c>
      <c r="P118" s="52" t="s">
        <v>227</v>
      </c>
      <c r="Q118" s="54" t="s">
        <v>228</v>
      </c>
      <c r="S118" s="56" t="s">
        <v>229</v>
      </c>
      <c r="T118" s="56"/>
      <c r="U118" s="56"/>
      <c r="V118" s="56"/>
      <c r="W118" s="56"/>
      <c r="X118" s="56"/>
      <c r="Y118" s="56"/>
      <c r="Z118" s="56"/>
      <c r="AC118" s="57" t="s">
        <v>230</v>
      </c>
      <c r="AD118" s="57"/>
      <c r="AE118" s="57" t="s">
        <v>231</v>
      </c>
      <c r="AF118" s="57"/>
      <c r="AG118" s="57" t="s">
        <v>232</v>
      </c>
      <c r="AH118" s="57"/>
      <c r="AI118" s="57" t="s">
        <v>233</v>
      </c>
      <c r="AJ118" s="57"/>
      <c r="AK118" s="57" t="s">
        <v>234</v>
      </c>
      <c r="AL118" s="57"/>
      <c r="AM118" s="58" t="s">
        <v>235</v>
      </c>
      <c r="AO118" s="57" t="s">
        <v>230</v>
      </c>
      <c r="AP118" s="57"/>
      <c r="AQ118" s="57" t="s">
        <v>231</v>
      </c>
      <c r="AR118" s="57"/>
      <c r="AS118" s="57" t="s">
        <v>232</v>
      </c>
      <c r="AT118" s="57"/>
      <c r="AU118" s="57" t="s">
        <v>233</v>
      </c>
      <c r="AV118" s="57"/>
      <c r="AW118" s="58" t="s">
        <v>234</v>
      </c>
      <c r="AX118" s="58"/>
    </row>
    <row r="119" customFormat="false" ht="37.3" hidden="false" customHeight="false" outlineLevel="0" collapsed="false">
      <c r="A119" s="52"/>
      <c r="B119" s="59" t="s">
        <v>91</v>
      </c>
      <c r="C119" s="59" t="s">
        <v>92</v>
      </c>
      <c r="D119" s="59" t="s">
        <v>93</v>
      </c>
      <c r="E119" s="59" t="s">
        <v>94</v>
      </c>
      <c r="F119" s="59" t="s">
        <v>95</v>
      </c>
      <c r="G119" s="59" t="s">
        <v>96</v>
      </c>
      <c r="H119" s="59" t="s">
        <v>97</v>
      </c>
      <c r="I119" s="52"/>
      <c r="J119" s="54"/>
      <c r="K119" s="55"/>
      <c r="L119" s="54"/>
      <c r="M119" s="55"/>
      <c r="N119" s="54"/>
      <c r="O119" s="54"/>
      <c r="P119" s="52"/>
      <c r="Q119" s="54"/>
      <c r="S119" s="59" t="s">
        <v>91</v>
      </c>
      <c r="T119" s="59" t="s">
        <v>92</v>
      </c>
      <c r="U119" s="59" t="s">
        <v>93</v>
      </c>
      <c r="V119" s="59" t="s">
        <v>94</v>
      </c>
      <c r="W119" s="59" t="s">
        <v>95</v>
      </c>
      <c r="X119" s="59" t="s">
        <v>96</v>
      </c>
      <c r="Y119" s="59" t="s">
        <v>97</v>
      </c>
      <c r="Z119" s="52" t="s">
        <v>43</v>
      </c>
      <c r="AC119" s="59" t="s">
        <v>236</v>
      </c>
      <c r="AD119" s="59" t="s">
        <v>237</v>
      </c>
      <c r="AE119" s="59" t="s">
        <v>236</v>
      </c>
      <c r="AF119" s="59" t="s">
        <v>237</v>
      </c>
      <c r="AG119" s="59" t="s">
        <v>236</v>
      </c>
      <c r="AH119" s="59" t="s">
        <v>237</v>
      </c>
      <c r="AI119" s="59" t="s">
        <v>236</v>
      </c>
      <c r="AJ119" s="59" t="s">
        <v>237</v>
      </c>
      <c r="AK119" s="59" t="s">
        <v>236</v>
      </c>
      <c r="AL119" s="59" t="s">
        <v>237</v>
      </c>
      <c r="AM119" s="60" t="s">
        <v>238</v>
      </c>
      <c r="AO119" s="59" t="s">
        <v>239</v>
      </c>
      <c r="AP119" s="59" t="s">
        <v>240</v>
      </c>
      <c r="AQ119" s="59" t="s">
        <v>239</v>
      </c>
      <c r="AR119" s="59" t="s">
        <v>240</v>
      </c>
      <c r="AS119" s="59" t="s">
        <v>239</v>
      </c>
      <c r="AT119" s="59" t="s">
        <v>240</v>
      </c>
      <c r="AU119" s="59" t="s">
        <v>239</v>
      </c>
      <c r="AV119" s="59" t="s">
        <v>240</v>
      </c>
      <c r="AW119" s="59" t="s">
        <v>239</v>
      </c>
      <c r="AX119" s="60" t="s">
        <v>240</v>
      </c>
    </row>
    <row r="120" customFormat="false" ht="15" hidden="false" customHeight="false" outlineLevel="0" collapsed="false">
      <c r="A120" s="61" t="s">
        <v>44</v>
      </c>
      <c r="B120" s="62" t="n">
        <v>0</v>
      </c>
      <c r="C120" s="62"/>
      <c r="D120" s="62"/>
      <c r="E120" s="62"/>
      <c r="F120" s="62"/>
      <c r="G120" s="62"/>
      <c r="H120" s="62"/>
      <c r="I120" s="63" t="n">
        <f aca="false">AO120+AQ120+AS120+AU120+AW120</f>
        <v>0.104304483167813</v>
      </c>
      <c r="J120" s="64" t="n">
        <f aca="false">ROUND(AP120+AR120+AT120+AV120+AX120,0)</f>
        <v>1220349</v>
      </c>
      <c r="K120" s="63" t="n">
        <f aca="false">I120-Tabla_Ministerio!J119</f>
        <v>5.68989300120393E-016</v>
      </c>
      <c r="L120" s="65" t="n">
        <f aca="false">J120-Tabla_Ministerio!K119</f>
        <v>0</v>
      </c>
      <c r="M120" s="66" t="n">
        <f aca="false">P155/P$180</f>
        <v>0.180441757379725</v>
      </c>
      <c r="N120" s="65" t="n">
        <f aca="false">ROUND((N$147-N$146-N$145)*M120,0)</f>
        <v>39163905</v>
      </c>
      <c r="O120" s="65" t="n">
        <f aca="false">N120-Tabla_Ministerio!L119</f>
        <v>3</v>
      </c>
      <c r="P120" s="67" t="n">
        <f aca="false">N120+J120</f>
        <v>40384254</v>
      </c>
      <c r="Q120" s="65" t="n">
        <f aca="false">P120-Tabla_Ministerio!M119</f>
        <v>3</v>
      </c>
      <c r="S120" s="68" t="n">
        <f aca="false">B120+Tabla_Ministerio!B119</f>
        <v>30480</v>
      </c>
      <c r="T120" s="68" t="n">
        <f aca="false">C120+Tabla_Ministerio!C119</f>
        <v>77</v>
      </c>
      <c r="U120" s="68" t="n">
        <f aca="false">D120+Tabla_Ministerio!D119</f>
        <v>2236.63707702301</v>
      </c>
      <c r="V120" s="68" t="n">
        <f aca="false">E120+Tabla_Ministerio!E119</f>
        <v>1499.84219932412</v>
      </c>
      <c r="W120" s="68" t="n">
        <f aca="false">F120+Tabla_Ministerio!F119</f>
        <v>855.5</v>
      </c>
      <c r="X120" s="68" t="n">
        <f aca="false">G120+Tabla_Ministerio!G119</f>
        <v>2305</v>
      </c>
      <c r="Y120" s="68" t="n">
        <f aca="false">H120+Tabla_Ministerio!H119</f>
        <v>279</v>
      </c>
      <c r="Z120" s="68" t="n">
        <f aca="false">X120+0.33*Y120</f>
        <v>2397.07</v>
      </c>
      <c r="AC120" s="69" t="n">
        <f aca="false">IF(T120&gt;0,S120/T120,0)</f>
        <v>395.844155844156</v>
      </c>
      <c r="AD120" s="70" t="n">
        <f aca="false">EXP((((AC120-AC147)/AC148+2)/4-1.9)^3)</f>
        <v>0.560728418623798</v>
      </c>
      <c r="AE120" s="71" t="n">
        <f aca="false">S120/U120</f>
        <v>13.6276020428711</v>
      </c>
      <c r="AF120" s="70" t="n">
        <f aca="false">EXP((((AE120-AE147)/AE148+2)/4-1.9)^3)</f>
        <v>0.0331773313769304</v>
      </c>
      <c r="AG120" s="70" t="n">
        <f aca="false">V120/U120</f>
        <v>0.670579154182863</v>
      </c>
      <c r="AH120" s="70" t="n">
        <f aca="false">EXP((((AG120-AG147)/AG148+2)/4-1.9)^3)</f>
        <v>0.0618994361910884</v>
      </c>
      <c r="AI120" s="70" t="n">
        <f aca="false">W120/U120</f>
        <v>0.382493882797776</v>
      </c>
      <c r="AJ120" s="70" t="n">
        <f aca="false">EXP((((AI120-AI147)/AI148+2)/4-1.9)^3)</f>
        <v>0.512006008430854</v>
      </c>
      <c r="AK120" s="70" t="n">
        <f aca="false">Z120/U120</f>
        <v>1.07172952850738</v>
      </c>
      <c r="AL120" s="70" t="n">
        <f aca="false">EXP((((AK120-AK147)/AK148+2)/4-1.9)^3)</f>
        <v>0.475038132963378</v>
      </c>
      <c r="AM120" s="70" t="n">
        <f aca="false">0.01*AD120+0.15*AF120+0.24*AH120+0.25*AJ120+0.35*AL120</f>
        <v>0.319704597223535</v>
      </c>
      <c r="AO120" s="63" t="n">
        <f aca="false">0.01*AD120/$AM$147</f>
        <v>0.00182939151985878</v>
      </c>
      <c r="AP120" s="64" t="n">
        <f aca="false">AO120*$J$147</f>
        <v>21403.6393026671</v>
      </c>
      <c r="AQ120" s="63" t="n">
        <f aca="false">0.15*AF120/$AM$147</f>
        <v>0.00162362901513349</v>
      </c>
      <c r="AR120" s="64" t="n">
        <f aca="false">AQ120*$J$147</f>
        <v>18996.2451580318</v>
      </c>
      <c r="AS120" s="63" t="n">
        <f aca="false">0.24*AH120/$AM$147</f>
        <v>0.00484676573789239</v>
      </c>
      <c r="AT120" s="64" t="n">
        <f aca="false">AS120*$J$147</f>
        <v>56706.5193602635</v>
      </c>
      <c r="AU120" s="63" t="n">
        <f aca="false">0.25*AJ120/$AM$147</f>
        <v>0.0417608337133599</v>
      </c>
      <c r="AV120" s="64" t="n">
        <f aca="false">AU120*$J$147</f>
        <v>488596.24201626</v>
      </c>
      <c r="AW120" s="63" t="n">
        <f aca="false">0.35*AL120/$AM$147</f>
        <v>0.0542438631815681</v>
      </c>
      <c r="AX120" s="64" t="n">
        <f aca="false">AW120*$J$147</f>
        <v>634646.039034406</v>
      </c>
    </row>
    <row r="121" customFormat="false" ht="15" hidden="false" customHeight="false" outlineLevel="0" collapsed="false">
      <c r="A121" s="72" t="s">
        <v>45</v>
      </c>
      <c r="B121" s="62"/>
      <c r="C121" s="62"/>
      <c r="D121" s="62"/>
      <c r="E121" s="62"/>
      <c r="F121" s="62"/>
      <c r="G121" s="62"/>
      <c r="H121" s="62"/>
      <c r="I121" s="66" t="n">
        <f aca="false">AO121+AQ121+AS121+AU121+AW121</f>
        <v>0.0876135463888688</v>
      </c>
      <c r="J121" s="65" t="n">
        <f aca="false">ROUND(AP121+AR121+AT121+AV121+AX121,0)</f>
        <v>1025067</v>
      </c>
      <c r="K121" s="66" t="n">
        <f aca="false">I121-Tabla_Ministerio!J120</f>
        <v>0</v>
      </c>
      <c r="L121" s="65" t="n">
        <f aca="false">J121-Tabla_Ministerio!K120</f>
        <v>0</v>
      </c>
      <c r="M121" s="66" t="n">
        <f aca="false">P156/P$180</f>
        <v>0.117186040636013</v>
      </c>
      <c r="N121" s="65" t="n">
        <f aca="false">ROUND((N$147-N$146-N$145)*M121,0)</f>
        <v>25434595</v>
      </c>
      <c r="O121" s="65" t="n">
        <f aca="false">N121-Tabla_Ministerio!L120</f>
        <v>0</v>
      </c>
      <c r="P121" s="67" t="n">
        <f aca="false">N121+J121</f>
        <v>26459662</v>
      </c>
      <c r="Q121" s="65" t="n">
        <f aca="false">P121-Tabla_Ministerio!M120</f>
        <v>0</v>
      </c>
      <c r="S121" s="67" t="n">
        <f aca="false">B121+Tabla_Ministerio!B120</f>
        <v>26767</v>
      </c>
      <c r="T121" s="67" t="n">
        <f aca="false">C121+Tabla_Ministerio!C120</f>
        <v>76</v>
      </c>
      <c r="U121" s="67" t="n">
        <f aca="false">D121+Tabla_Ministerio!D120</f>
        <v>2232.59710255467</v>
      </c>
      <c r="V121" s="67" t="n">
        <f aca="false">E121+Tabla_Ministerio!E120</f>
        <v>1508.93801164558</v>
      </c>
      <c r="W121" s="67" t="n">
        <f aca="false">F121+Tabla_Ministerio!F120</f>
        <v>763</v>
      </c>
      <c r="X121" s="67" t="n">
        <f aca="false">G121+Tabla_Ministerio!G120</f>
        <v>2171</v>
      </c>
      <c r="Y121" s="67" t="n">
        <f aca="false">H121+Tabla_Ministerio!H120</f>
        <v>237</v>
      </c>
      <c r="Z121" s="67" t="n">
        <f aca="false">X121+0.33*Y121</f>
        <v>2249.21</v>
      </c>
      <c r="AC121" s="73" t="n">
        <f aca="false">IF(T121&gt;0,S121/T121,0)</f>
        <v>352.197368421053</v>
      </c>
      <c r="AD121" s="74" t="n">
        <f aca="false">EXP((((AC121-AC147)/AC148+2)/4-1.9)^3)</f>
        <v>0.421090807090519</v>
      </c>
      <c r="AE121" s="75" t="n">
        <f aca="false">S121/U121</f>
        <v>11.9891761793346</v>
      </c>
      <c r="AF121" s="74" t="n">
        <f aca="false">EXP((((AE121-AE147)/AE148+2)/4-1.9)^3)</f>
        <v>0.0207365954782126</v>
      </c>
      <c r="AG121" s="74" t="n">
        <f aca="false">V121/U121</f>
        <v>0.675866689031784</v>
      </c>
      <c r="AH121" s="74" t="n">
        <f aca="false">EXP((((AG121-AG147)/AG148+2)/4-1.9)^3)</f>
        <v>0.0661886510022742</v>
      </c>
      <c r="AI121" s="74" t="n">
        <f aca="false">W121/U121</f>
        <v>0.341754452304417</v>
      </c>
      <c r="AJ121" s="74" t="n">
        <f aca="false">EXP((((AI121-AI147)/AI148+2)/4-1.9)^3)</f>
        <v>0.40611976379211</v>
      </c>
      <c r="AK121" s="74" t="n">
        <f aca="false">Z121/U121</f>
        <v>1.00744106378456</v>
      </c>
      <c r="AL121" s="74" t="n">
        <f aca="false">EXP((((AK121-AK147)/AK148+2)/4-1.9)^3)</f>
        <v>0.410881269036979</v>
      </c>
      <c r="AM121" s="74" t="n">
        <f aca="false">0.01*AD121+0.15*AF121+0.24*AH121+0.25*AJ121+0.35*AL121</f>
        <v>0.268545058744153</v>
      </c>
      <c r="AO121" s="66" t="n">
        <f aca="false">0.01*AD121/$AM$147</f>
        <v>0.00137382006332502</v>
      </c>
      <c r="AP121" s="65" t="n">
        <f aca="false">AO121*$J$147</f>
        <v>16073.5133966544</v>
      </c>
      <c r="AQ121" s="66" t="n">
        <f aca="false">0.15*AF121/$AM$147</f>
        <v>0.00101480549206929</v>
      </c>
      <c r="AR121" s="65" t="n">
        <f aca="false">AQ121*$J$147</f>
        <v>11873.0903028858</v>
      </c>
      <c r="AS121" s="66" t="n">
        <f aca="false">0.24*AH121/$AM$147</f>
        <v>0.00518261402131033</v>
      </c>
      <c r="AT121" s="65" t="n">
        <f aca="false">AS121*$J$147</f>
        <v>60635.8999442801</v>
      </c>
      <c r="AU121" s="66" t="n">
        <f aca="false">0.25*AJ121/$AM$147</f>
        <v>0.0331244158157604</v>
      </c>
      <c r="AV121" s="65" t="n">
        <f aca="false">AU121*$J$147</f>
        <v>387551.292621509</v>
      </c>
      <c r="AW121" s="66" t="n">
        <f aca="false">0.35*AL121/$AM$147</f>
        <v>0.0469178909964038</v>
      </c>
      <c r="AX121" s="65" t="n">
        <f aca="false">AW121*$J$147</f>
        <v>548933.131496312</v>
      </c>
    </row>
    <row r="122" customFormat="false" ht="15" hidden="false" customHeight="false" outlineLevel="0" collapsed="false">
      <c r="A122" s="72" t="s">
        <v>46</v>
      </c>
      <c r="B122" s="62"/>
      <c r="C122" s="62"/>
      <c r="D122" s="62"/>
      <c r="E122" s="62"/>
      <c r="F122" s="62"/>
      <c r="G122" s="62"/>
      <c r="H122" s="62"/>
      <c r="I122" s="66" t="n">
        <f aca="false">AO122+AQ122+AS122+AU122+AW122</f>
        <v>0.0639331676705094</v>
      </c>
      <c r="J122" s="65" t="n">
        <f aca="false">ROUND(AP122+AR122+AT122+AV122+AX122,0)</f>
        <v>748010</v>
      </c>
      <c r="K122" s="66" t="n">
        <f aca="false">I122-Tabla_Ministerio!J121</f>
        <v>-3.05311331771918E-016</v>
      </c>
      <c r="L122" s="65" t="n">
        <f aca="false">J122-Tabla_Ministerio!K121</f>
        <v>0</v>
      </c>
      <c r="M122" s="66" t="n">
        <f aca="false">P157/P$180</f>
        <v>0.0722574409347582</v>
      </c>
      <c r="N122" s="65" t="n">
        <f aca="false">ROUND((N$147-N$146-N$145)*M122,0)</f>
        <v>15683086</v>
      </c>
      <c r="O122" s="65" t="n">
        <f aca="false">N122-Tabla_Ministerio!L121</f>
        <v>0</v>
      </c>
      <c r="P122" s="67" t="n">
        <f aca="false">N122+J122</f>
        <v>16431096</v>
      </c>
      <c r="Q122" s="65" t="n">
        <f aca="false">P122-Tabla_Ministerio!M121</f>
        <v>0</v>
      </c>
      <c r="S122" s="67" t="n">
        <f aca="false">B122+Tabla_Ministerio!B121</f>
        <v>24666</v>
      </c>
      <c r="T122" s="67" t="n">
        <f aca="false">C122+Tabla_Ministerio!C121</f>
        <v>90</v>
      </c>
      <c r="U122" s="67" t="n">
        <f aca="false">D122+Tabla_Ministerio!D121</f>
        <v>1432.1590251547</v>
      </c>
      <c r="V122" s="67" t="n">
        <f aca="false">E122+Tabla_Ministerio!E121</f>
        <v>1129.66821277559</v>
      </c>
      <c r="W122" s="67" t="n">
        <f aca="false">F122+Tabla_Ministerio!F121</f>
        <v>388</v>
      </c>
      <c r="X122" s="67" t="n">
        <f aca="false">G122+Tabla_Ministerio!G121</f>
        <v>1050</v>
      </c>
      <c r="Y122" s="67" t="n">
        <f aca="false">H122+Tabla_Ministerio!H121</f>
        <v>121</v>
      </c>
      <c r="Z122" s="67" t="n">
        <f aca="false">X122+0.33*Y122</f>
        <v>1089.93</v>
      </c>
      <c r="AC122" s="73" t="n">
        <f aca="false">IF(T122&gt;0,S122/T122,0)</f>
        <v>274.066666666667</v>
      </c>
      <c r="AD122" s="74" t="n">
        <f aca="false">EXP((((AC122-AC147)/AC148+2)/4-1.9)^3)</f>
        <v>0.204280972424082</v>
      </c>
      <c r="AE122" s="75" t="n">
        <f aca="false">S122/U122</f>
        <v>17.2229477081539</v>
      </c>
      <c r="AF122" s="74" t="n">
        <f aca="false">EXP((((AE122-AE147)/AE148+2)/4-1.9)^3)</f>
        <v>0.0811864801810657</v>
      </c>
      <c r="AG122" s="74" t="n">
        <f aca="false">V122/U122</f>
        <v>0.788786854625704</v>
      </c>
      <c r="AH122" s="74" t="n">
        <f aca="false">EXP((((AG122-AG147)/AG148+2)/4-1.9)^3)</f>
        <v>0.216762545836565</v>
      </c>
      <c r="AI122" s="74" t="n">
        <f aca="false">W122/U122</f>
        <v>0.270919634750819</v>
      </c>
      <c r="AJ122" s="74" t="n">
        <f aca="false">EXP((((AI122-AI147)/AI148+2)/4-1.9)^3)</f>
        <v>0.241439540038553</v>
      </c>
      <c r="AK122" s="74" t="n">
        <f aca="false">Z122/U122</f>
        <v>0.76103978738134</v>
      </c>
      <c r="AL122" s="74" t="n">
        <f aca="false">EXP((((AK122-AK147)/AK148+2)/4-1.9)^3)</f>
        <v>0.198166977063415</v>
      </c>
      <c r="AM122" s="74" t="n">
        <f aca="false">0.01*AD122+0.15*AF122+0.24*AH122+0.25*AJ122+0.35*AL122</f>
        <v>0.19596211973401</v>
      </c>
      <c r="AO122" s="66" t="n">
        <f aca="false">0.01*AD122/$AM$147</f>
        <v>0.000666472156945997</v>
      </c>
      <c r="AP122" s="65" t="n">
        <f aca="false">AO122*$J$147</f>
        <v>7797.63626194345</v>
      </c>
      <c r="AQ122" s="66" t="n">
        <f aca="false">0.15*AF122/$AM$147</f>
        <v>0.00397309606854625</v>
      </c>
      <c r="AR122" s="65" t="n">
        <f aca="false">AQ122*$J$147</f>
        <v>46484.6995533101</v>
      </c>
      <c r="AS122" s="66" t="n">
        <f aca="false">0.24*AH122/$AM$147</f>
        <v>0.0169726470072476</v>
      </c>
      <c r="AT122" s="65" t="n">
        <f aca="false">AS122*$J$147</f>
        <v>198577.729595392</v>
      </c>
      <c r="AU122" s="66" t="n">
        <f aca="false">0.25*AJ122/$AM$147</f>
        <v>0.019692574534976</v>
      </c>
      <c r="AV122" s="65" t="n">
        <f aca="false">AU122*$J$147</f>
        <v>230400.52263938</v>
      </c>
      <c r="AW122" s="66" t="n">
        <f aca="false">0.35*AL122/$AM$147</f>
        <v>0.0226283779027935</v>
      </c>
      <c r="AX122" s="65" t="n">
        <f aca="false">AW122*$J$147</f>
        <v>264749.034516801</v>
      </c>
    </row>
    <row r="123" customFormat="false" ht="15" hidden="false" customHeight="false" outlineLevel="0" collapsed="false">
      <c r="A123" s="72" t="s">
        <v>47</v>
      </c>
      <c r="B123" s="62"/>
      <c r="C123" s="62"/>
      <c r="D123" s="62"/>
      <c r="E123" s="62"/>
      <c r="F123" s="62"/>
      <c r="G123" s="62"/>
      <c r="H123" s="62"/>
      <c r="I123" s="66" t="n">
        <f aca="false">AO123+AQ123+AS123+AU123+AW123</f>
        <v>0.09878846122084</v>
      </c>
      <c r="J123" s="65" t="n">
        <f aca="false">ROUND(AP123+AR123+AT123+AV123+AX123,0)</f>
        <v>1155812</v>
      </c>
      <c r="K123" s="66" t="n">
        <f aca="false">I123-Tabla_Ministerio!J122</f>
        <v>0</v>
      </c>
      <c r="L123" s="65" t="n">
        <f aca="false">J123-Tabla_Ministerio!K122</f>
        <v>0</v>
      </c>
      <c r="M123" s="66" t="n">
        <f aca="false">P158/P$180</f>
        <v>0.0610038542590177</v>
      </c>
      <c r="N123" s="65" t="n">
        <f aca="false">ROUND((N$147-N$146-N$145)*M123,0)</f>
        <v>13240556</v>
      </c>
      <c r="O123" s="65" t="n">
        <f aca="false">N123-Tabla_Ministerio!L122</f>
        <v>-2</v>
      </c>
      <c r="P123" s="67" t="n">
        <f aca="false">N123+J123</f>
        <v>14396368</v>
      </c>
      <c r="Q123" s="65" t="n">
        <f aca="false">P123-Tabla_Ministerio!M122</f>
        <v>-2</v>
      </c>
      <c r="S123" s="67" t="n">
        <f aca="false">B123+Tabla_Ministerio!B122</f>
        <v>14121</v>
      </c>
      <c r="T123" s="67" t="n">
        <f aca="false">C123+Tabla_Ministerio!C122</f>
        <v>52</v>
      </c>
      <c r="U123" s="67" t="n">
        <f aca="false">D123+Tabla_Ministerio!D122</f>
        <v>633.0425414256</v>
      </c>
      <c r="V123" s="67" t="n">
        <f aca="false">E123+Tabla_Ministerio!E122</f>
        <v>518.952093917781</v>
      </c>
      <c r="W123" s="67" t="n">
        <f aca="false">F123+Tabla_Ministerio!F122</f>
        <v>209</v>
      </c>
      <c r="X123" s="67" t="n">
        <f aca="false">G123+Tabla_Ministerio!G122</f>
        <v>545</v>
      </c>
      <c r="Y123" s="67" t="n">
        <f aca="false">H123+Tabla_Ministerio!H122</f>
        <v>69</v>
      </c>
      <c r="Z123" s="67" t="n">
        <f aca="false">X123+0.33*Y123</f>
        <v>567.77</v>
      </c>
      <c r="AC123" s="73" t="n">
        <f aca="false">IF(T123&gt;0,S123/T123,0)</f>
        <v>271.557692307692</v>
      </c>
      <c r="AD123" s="74" t="n">
        <f aca="false">EXP((((AC123-AC147)/AC148+2)/4-1.9)^3)</f>
        <v>0.198595648686664</v>
      </c>
      <c r="AE123" s="75" t="n">
        <f aca="false">S123/U123</f>
        <v>22.3065577365461</v>
      </c>
      <c r="AF123" s="74" t="n">
        <f aca="false">EXP((((AE123-AE147)/AE148+2)/4-1.9)^3)</f>
        <v>0.21535985137541</v>
      </c>
      <c r="AG123" s="74" t="n">
        <f aca="false">V123/U123</f>
        <v>0.819774438458923</v>
      </c>
      <c r="AH123" s="74" t="n">
        <f aca="false">EXP((((AG123-AG147)/AG148+2)/4-1.9)^3)</f>
        <v>0.27846553763668</v>
      </c>
      <c r="AI123" s="74" t="n">
        <f aca="false">W123/U123</f>
        <v>0.330151587489422</v>
      </c>
      <c r="AJ123" s="74" t="n">
        <f aca="false">EXP((((AI123-AI147)/AI148+2)/4-1.9)^3)</f>
        <v>0.376929825767807</v>
      </c>
      <c r="AK123" s="74" t="n">
        <f aca="false">Z123/U123</f>
        <v>0.896890750377364</v>
      </c>
      <c r="AL123" s="74" t="n">
        <f aca="false">EXP((((AK123-AK147)/AK148+2)/4-1.9)^3)</f>
        <v>0.306980770635972</v>
      </c>
      <c r="AM123" s="74" t="n">
        <f aca="false">0.01*AD123+0.15*AF123+0.24*AH123+0.25*AJ123+0.35*AL123</f>
        <v>0.302797389390523</v>
      </c>
      <c r="AO123" s="66" t="n">
        <f aca="false">0.01*AD123/$AM$147</f>
        <v>0.000647923635616526</v>
      </c>
      <c r="AP123" s="65" t="n">
        <f aca="false">AO123*$J$147</f>
        <v>7580.62101079346</v>
      </c>
      <c r="AQ123" s="66" t="n">
        <f aca="false">0.15*AF123/$AM$147</f>
        <v>0.0105392594544566</v>
      </c>
      <c r="AR123" s="65" t="n">
        <f aca="false">AQ123*$J$147</f>
        <v>123307.944434894</v>
      </c>
      <c r="AS123" s="66" t="n">
        <f aca="false">0.24*AH123/$AM$147</f>
        <v>0.0218040310227503</v>
      </c>
      <c r="AT123" s="65" t="n">
        <f aca="false">AS123*$J$147</f>
        <v>255104.284834083</v>
      </c>
      <c r="AU123" s="66" t="n">
        <f aca="false">0.25*AJ123/$AM$147</f>
        <v>0.0307435919038065</v>
      </c>
      <c r="AV123" s="65" t="n">
        <f aca="false">AU123*$J$147</f>
        <v>359695.967120405</v>
      </c>
      <c r="AW123" s="66" t="n">
        <f aca="false">0.35*AL123/$AM$147</f>
        <v>0.0350536552042101</v>
      </c>
      <c r="AX123" s="65" t="n">
        <f aca="false">AW123*$J$147</f>
        <v>410123.138806771</v>
      </c>
    </row>
    <row r="124" customFormat="false" ht="15" hidden="false" customHeight="false" outlineLevel="0" collapsed="false">
      <c r="A124" s="72" t="s">
        <v>48</v>
      </c>
      <c r="B124" s="62"/>
      <c r="C124" s="62"/>
      <c r="D124" s="62"/>
      <c r="E124" s="62"/>
      <c r="F124" s="62"/>
      <c r="G124" s="62"/>
      <c r="H124" s="62"/>
      <c r="I124" s="66" t="n">
        <f aca="false">AO124+AQ124+AS124+AU124+AW124</f>
        <v>0.0525436935573474</v>
      </c>
      <c r="J124" s="65" t="n">
        <f aca="false">ROUND(AP124+AR124+AT124+AV124+AX124,0)</f>
        <v>614754</v>
      </c>
      <c r="K124" s="66" t="n">
        <f aca="false">I124-Tabla_Ministerio!J123</f>
        <v>0</v>
      </c>
      <c r="L124" s="65" t="n">
        <f aca="false">J124-Tabla_Ministerio!K123</f>
        <v>0</v>
      </c>
      <c r="M124" s="66" t="n">
        <f aca="false">P159/P$180</f>
        <v>0.0559716270563181</v>
      </c>
      <c r="N124" s="65" t="n">
        <f aca="false">ROUND((N$147-N$146-N$145)*M124,0)</f>
        <v>12148338</v>
      </c>
      <c r="O124" s="65" t="n">
        <f aca="false">N124-Tabla_Ministerio!L123</f>
        <v>0</v>
      </c>
      <c r="P124" s="67" t="n">
        <f aca="false">N124+J124</f>
        <v>12763092</v>
      </c>
      <c r="Q124" s="65" t="n">
        <f aca="false">P124-Tabla_Ministerio!M123</f>
        <v>0</v>
      </c>
      <c r="S124" s="67" t="n">
        <f aca="false">B124+Tabla_Ministerio!B123</f>
        <v>15105</v>
      </c>
      <c r="T124" s="67" t="n">
        <f aca="false">C124+Tabla_Ministerio!C123</f>
        <v>77</v>
      </c>
      <c r="U124" s="67" t="n">
        <f aca="false">D124+Tabla_Ministerio!D123</f>
        <v>677.026002904433</v>
      </c>
      <c r="V124" s="67" t="n">
        <f aca="false">E124+Tabla_Ministerio!E123</f>
        <v>405.924592615271</v>
      </c>
      <c r="W124" s="67" t="n">
        <f aca="false">F124+Tabla_Ministerio!F123</f>
        <v>169</v>
      </c>
      <c r="X124" s="67" t="n">
        <f aca="false">G124+Tabla_Ministerio!G123</f>
        <v>522</v>
      </c>
      <c r="Y124" s="67" t="n">
        <f aca="false">H124+Tabla_Ministerio!H123</f>
        <v>6</v>
      </c>
      <c r="Z124" s="67" t="n">
        <f aca="false">X124+0.33*Y124</f>
        <v>523.98</v>
      </c>
      <c r="AC124" s="73" t="n">
        <f aca="false">IF(T124&gt;0,S124/T124,0)</f>
        <v>196.168831168831</v>
      </c>
      <c r="AD124" s="74" t="n">
        <f aca="false">EXP((((AC124-AC147)/AC148+2)/4-1.9)^3)</f>
        <v>0.0721899851810148</v>
      </c>
      <c r="AE124" s="75" t="n">
        <f aca="false">S124/U124</f>
        <v>22.3108121921459</v>
      </c>
      <c r="AF124" s="74" t="n">
        <f aca="false">EXP((((AE124-AE147)/AE148+2)/4-1.9)^3)</f>
        <v>0.215507792291441</v>
      </c>
      <c r="AG124" s="74" t="n">
        <f aca="false">V124/U124</f>
        <v>0.599570165508946</v>
      </c>
      <c r="AH124" s="74" t="n">
        <f aca="false">EXP((((AG124-AG147)/AG148+2)/4-1.9)^3)</f>
        <v>0.0225626523655545</v>
      </c>
      <c r="AI124" s="74" t="n">
        <f aca="false">W124/U124</f>
        <v>0.249621136078957</v>
      </c>
      <c r="AJ124" s="74" t="n">
        <f aca="false">EXP((((AI124-AI147)/AI148+2)/4-1.9)^3)</f>
        <v>0.199985705843094</v>
      </c>
      <c r="AK124" s="74" t="n">
        <f aca="false">Z124/U124</f>
        <v>0.773943685696166</v>
      </c>
      <c r="AL124" s="74" t="n">
        <f aca="false">EXP((((AK124-AK147)/AK148+2)/4-1.9)^3)</f>
        <v>0.207407456589368</v>
      </c>
      <c r="AM124" s="74" t="n">
        <f aca="false">0.01*AD124+0.15*AF124+0.24*AH124+0.25*AJ124+0.35*AL124</f>
        <v>0.161052141530312</v>
      </c>
      <c r="AO124" s="66" t="n">
        <f aca="false">0.01*AD124/$AM$147</f>
        <v>0.000235521764766275</v>
      </c>
      <c r="AP124" s="65" t="n">
        <f aca="false">AO124*$J$147</f>
        <v>2755.57355889247</v>
      </c>
      <c r="AQ124" s="66" t="n">
        <f aca="false">0.15*AF124/$AM$147</f>
        <v>0.0105464993726123</v>
      </c>
      <c r="AR124" s="65" t="n">
        <f aca="false">AQ124*$J$147</f>
        <v>123392.650521646</v>
      </c>
      <c r="AS124" s="66" t="n">
        <f aca="false">0.24*AH124/$AM$147</f>
        <v>0.00176667021818673</v>
      </c>
      <c r="AT124" s="65" t="n">
        <f aca="false">AS124*$J$147</f>
        <v>20669.808352316</v>
      </c>
      <c r="AU124" s="66" t="n">
        <f aca="false">0.25*AJ124/$AM$147</f>
        <v>0.0163114683602199</v>
      </c>
      <c r="AV124" s="65" t="n">
        <f aca="false">AU124*$J$147</f>
        <v>190842.026700749</v>
      </c>
      <c r="AW124" s="66" t="n">
        <f aca="false">0.35*AL124/$AM$147</f>
        <v>0.0236835338415622</v>
      </c>
      <c r="AX124" s="65" t="n">
        <f aca="false">AW124*$J$147</f>
        <v>277094.219719811</v>
      </c>
    </row>
    <row r="125" customFormat="false" ht="15" hidden="false" customHeight="false" outlineLevel="0" collapsed="false">
      <c r="A125" s="72" t="s">
        <v>49</v>
      </c>
      <c r="B125" s="62"/>
      <c r="C125" s="62"/>
      <c r="D125" s="62"/>
      <c r="E125" s="62"/>
      <c r="F125" s="62"/>
      <c r="G125" s="62"/>
      <c r="H125" s="62"/>
      <c r="I125" s="66" t="n">
        <f aca="false">AO125+AQ125+AS125+AU125+AW125</f>
        <v>0.0232106358239347</v>
      </c>
      <c r="J125" s="65" t="n">
        <f aca="false">ROUND(AP125+AR125+AT125+AV125+AX125,0)</f>
        <v>271561</v>
      </c>
      <c r="K125" s="66" t="n">
        <f aca="false">I125-Tabla_Ministerio!J124</f>
        <v>0</v>
      </c>
      <c r="L125" s="65" t="n">
        <f aca="false">J125-Tabla_Ministerio!K124</f>
        <v>0</v>
      </c>
      <c r="M125" s="66" t="n">
        <f aca="false">P160/P$180</f>
        <v>0.0562831256960152</v>
      </c>
      <c r="N125" s="65" t="n">
        <f aca="false">ROUND((N$147-N$146-N$145)*M125,0)</f>
        <v>12215947</v>
      </c>
      <c r="O125" s="65" t="n">
        <f aca="false">N125-Tabla_Ministerio!L124</f>
        <v>0</v>
      </c>
      <c r="P125" s="67" t="n">
        <f aca="false">N125+J125</f>
        <v>12487508</v>
      </c>
      <c r="Q125" s="65" t="n">
        <f aca="false">P125-Tabla_Ministerio!M124</f>
        <v>0</v>
      </c>
      <c r="S125" s="67" t="n">
        <f aca="false">B125+Tabla_Ministerio!B124</f>
        <v>18645</v>
      </c>
      <c r="T125" s="67" t="n">
        <f aca="false">C125+Tabla_Ministerio!C124</f>
        <v>68</v>
      </c>
      <c r="U125" s="67" t="n">
        <f aca="false">D125+Tabla_Ministerio!D124</f>
        <v>1122.57020204709</v>
      </c>
      <c r="V125" s="67" t="n">
        <f aca="false">E125+Tabla_Ministerio!E124</f>
        <v>695.137648514908</v>
      </c>
      <c r="W125" s="67" t="n">
        <f aca="false">F125+Tabla_Ministerio!F124</f>
        <v>210</v>
      </c>
      <c r="X125" s="67" t="n">
        <f aca="false">G125+Tabla_Ministerio!G124</f>
        <v>565</v>
      </c>
      <c r="Y125" s="67" t="n">
        <f aca="false">H125+Tabla_Ministerio!H124</f>
        <v>58</v>
      </c>
      <c r="Z125" s="67" t="n">
        <f aca="false">X125+0.33*Y125</f>
        <v>584.14</v>
      </c>
      <c r="AC125" s="73" t="n">
        <f aca="false">IF(T125&gt;0,S125/T125,0)</f>
        <v>274.191176470588</v>
      </c>
      <c r="AD125" s="74" t="n">
        <f aca="false">EXP((((AC125-AC147)/AC148+2)/4-1.9)^3)</f>
        <v>0.204565547940582</v>
      </c>
      <c r="AE125" s="75" t="n">
        <f aca="false">S125/U125</f>
        <v>16.6092062358323</v>
      </c>
      <c r="AF125" s="74" t="n">
        <f aca="false">EXP((((AE125-AE147)/AE148+2)/4-1.9)^3)</f>
        <v>0.0705763501726187</v>
      </c>
      <c r="AG125" s="74" t="n">
        <f aca="false">V125/U125</f>
        <v>0.619237573959538</v>
      </c>
      <c r="AH125" s="74" t="n">
        <f aca="false">EXP((((AG125-AG147)/AG148+2)/4-1.9)^3)</f>
        <v>0.0304714881789447</v>
      </c>
      <c r="AI125" s="74" t="n">
        <f aca="false">W125/U125</f>
        <v>0.187070705793766</v>
      </c>
      <c r="AJ125" s="74" t="n">
        <f aca="false">EXP((((AI125-AI147)/AI148+2)/4-1.9)^3)</f>
        <v>0.104625758406958</v>
      </c>
      <c r="AK125" s="74" t="n">
        <f aca="false">Z125/U125</f>
        <v>0.520359438487479</v>
      </c>
      <c r="AL125" s="74" t="n">
        <f aca="false">EXP((((AK125-AK147)/AK148+2)/4-1.9)^3)</f>
        <v>0.0715469174992926</v>
      </c>
      <c r="AM125" s="74" t="n">
        <f aca="false">0.01*AD125+0.15*AF125+0.24*AH125+0.25*AJ125+0.35*AL125</f>
        <v>0.0711431258947373</v>
      </c>
      <c r="AO125" s="66" t="n">
        <f aca="false">0.01*AD125/$AM$147</f>
        <v>0.00066740059220869</v>
      </c>
      <c r="AP125" s="65" t="n">
        <f aca="false">AO125*$J$147</f>
        <v>7808.4988319635</v>
      </c>
      <c r="AQ125" s="66" t="n">
        <f aca="false">0.15*AF125/$AM$147</f>
        <v>0.00345385855844224</v>
      </c>
      <c r="AR125" s="65" t="n">
        <f aca="false">AQ125*$J$147</f>
        <v>40409.6892244445</v>
      </c>
      <c r="AS125" s="66" t="n">
        <f aca="false">0.24*AH125/$AM$147</f>
        <v>0.00238593715833497</v>
      </c>
      <c r="AT125" s="65" t="n">
        <f aca="false">AS125*$J$147</f>
        <v>27915.1498088142</v>
      </c>
      <c r="AU125" s="66" t="n">
        <f aca="false">0.25*AJ125/$AM$147</f>
        <v>0.00853360864330013</v>
      </c>
      <c r="AV125" s="65" t="n">
        <f aca="false">AU125*$J$147</f>
        <v>99842.0946902706</v>
      </c>
      <c r="AW125" s="66" t="n">
        <f aca="false">0.35*AL125/$AM$147</f>
        <v>0.0081698308716487</v>
      </c>
      <c r="AX125" s="65" t="n">
        <f aca="false">AW125*$J$147</f>
        <v>95585.9427806147</v>
      </c>
    </row>
    <row r="126" customFormat="false" ht="15" hidden="false" customHeight="false" outlineLevel="0" collapsed="false">
      <c r="A126" s="72" t="s">
        <v>50</v>
      </c>
      <c r="B126" s="62"/>
      <c r="C126" s="62"/>
      <c r="D126" s="62"/>
      <c r="E126" s="62"/>
      <c r="F126" s="62"/>
      <c r="G126" s="62"/>
      <c r="H126" s="62"/>
      <c r="I126" s="66" t="n">
        <f aca="false">AO126+AQ126+AS126+AU126+AW126</f>
        <v>0.0309450064661969</v>
      </c>
      <c r="J126" s="65" t="n">
        <f aca="false">ROUND(AP126+AR126+AT126+AV126+AX126,0)</f>
        <v>362052</v>
      </c>
      <c r="K126" s="66" t="n">
        <f aca="false">I126-Tabla_Ministerio!J125</f>
        <v>0</v>
      </c>
      <c r="L126" s="65" t="n">
        <f aca="false">J126-Tabla_Ministerio!K125</f>
        <v>0</v>
      </c>
      <c r="M126" s="66" t="n">
        <f aca="false">P161/P$180</f>
        <v>0.0431220611757749</v>
      </c>
      <c r="N126" s="65" t="n">
        <f aca="false">ROUND((N$147-N$146-N$145)*M126,0)</f>
        <v>9359410</v>
      </c>
      <c r="O126" s="65" t="n">
        <f aca="false">N126-Tabla_Ministerio!L125</f>
        <v>1</v>
      </c>
      <c r="P126" s="67" t="n">
        <f aca="false">N126+J126</f>
        <v>9721462</v>
      </c>
      <c r="Q126" s="65" t="n">
        <f aca="false">P126-Tabla_Ministerio!M125</f>
        <v>1</v>
      </c>
      <c r="S126" s="67" t="n">
        <f aca="false">B126+Tabla_Ministerio!B125</f>
        <v>13218</v>
      </c>
      <c r="T126" s="67" t="n">
        <f aca="false">C126+Tabla_Ministerio!C125</f>
        <v>60</v>
      </c>
      <c r="U126" s="67" t="n">
        <f aca="false">D126+Tabla_Ministerio!D125</f>
        <v>911.623530178029</v>
      </c>
      <c r="V126" s="67" t="n">
        <f aca="false">E126+Tabla_Ministerio!E125</f>
        <v>628.018791299886</v>
      </c>
      <c r="W126" s="67" t="n">
        <f aca="false">F126+Tabla_Ministerio!F125</f>
        <v>184</v>
      </c>
      <c r="X126" s="67" t="n">
        <f aca="false">G126+Tabla_Ministerio!G125</f>
        <v>534</v>
      </c>
      <c r="Y126" s="67" t="n">
        <f aca="false">H126+Tabla_Ministerio!H125</f>
        <v>66</v>
      </c>
      <c r="Z126" s="67" t="n">
        <f aca="false">X126+0.33*Y126</f>
        <v>555.78</v>
      </c>
      <c r="AC126" s="73" t="n">
        <f aca="false">IF(T126&gt;0,S126/T126,0)</f>
        <v>220.3</v>
      </c>
      <c r="AD126" s="74" t="n">
        <f aca="false">EXP((((AC126-AC147)/AC148+2)/4-1.9)^3)</f>
        <v>0.103451204678407</v>
      </c>
      <c r="AE126" s="75" t="n">
        <f aca="false">S126/U126</f>
        <v>14.4994063475069</v>
      </c>
      <c r="AF126" s="74" t="n">
        <f aca="false">EXP((((AE126-AE147)/AE148+2)/4-1.9)^3)</f>
        <v>0.0419164112057894</v>
      </c>
      <c r="AG126" s="74" t="n">
        <f aca="false">V126/U126</f>
        <v>0.688901471397125</v>
      </c>
      <c r="AH126" s="74" t="n">
        <f aca="false">EXP((((AG126-AG147)/AG148+2)/4-1.9)^3)</f>
        <v>0.0777158305361175</v>
      </c>
      <c r="AI126" s="74" t="n">
        <f aca="false">W126/U126</f>
        <v>0.201837703732885</v>
      </c>
      <c r="AJ126" s="74" t="n">
        <f aca="false">EXP((((AI126-AI147)/AI148+2)/4-1.9)^3)</f>
        <v>0.123545976155801</v>
      </c>
      <c r="AK126" s="74" t="n">
        <f aca="false">Z126/U126</f>
        <v>0.609659559677516</v>
      </c>
      <c r="AL126" s="74" t="n">
        <f aca="false">EXP((((AK126-AK147)/AK148+2)/4-1.9)^3)</f>
        <v>0.108541562599239</v>
      </c>
      <c r="AM126" s="74" t="n">
        <f aca="false">0.01*AD126+0.15*AF126+0.24*AH126+0.25*AJ126+0.35*AL126</f>
        <v>0.0948498140050045</v>
      </c>
      <c r="AO126" s="66" t="n">
        <f aca="false">0.01*AD126/$AM$147</f>
        <v>0.000337512332658898</v>
      </c>
      <c r="AP126" s="65" t="n">
        <f aca="false">AO126*$J$147</f>
        <v>3948.8497404812</v>
      </c>
      <c r="AQ126" s="66" t="n">
        <f aca="false">0.15*AF126/$AM$147</f>
        <v>0.0020513012535815</v>
      </c>
      <c r="AR126" s="65" t="n">
        <f aca="false">AQ126*$J$147</f>
        <v>23999.9538951381</v>
      </c>
      <c r="AS126" s="66" t="n">
        <f aca="false">0.24*AH126/$AM$147</f>
        <v>0.00608519960620472</v>
      </c>
      <c r="AT126" s="65" t="n">
        <f aca="false">AS126*$J$147</f>
        <v>71196.0321462472</v>
      </c>
      <c r="AU126" s="66" t="n">
        <f aca="false">0.25*AJ126/$AM$147</f>
        <v>0.0100768016024052</v>
      </c>
      <c r="AV126" s="65" t="n">
        <f aca="false">AU126*$J$147</f>
        <v>117897.248610329</v>
      </c>
      <c r="AW126" s="66" t="n">
        <f aca="false">0.35*AL126/$AM$147</f>
        <v>0.0123941916713466</v>
      </c>
      <c r="AX126" s="65" t="n">
        <f aca="false">AW126*$J$147</f>
        <v>145010.406521454</v>
      </c>
    </row>
    <row r="127" customFormat="false" ht="15" hidden="false" customHeight="false" outlineLevel="0" collapsed="false">
      <c r="A127" s="72" t="s">
        <v>51</v>
      </c>
      <c r="B127" s="62"/>
      <c r="C127" s="62"/>
      <c r="D127" s="62"/>
      <c r="E127" s="62"/>
      <c r="F127" s="62"/>
      <c r="G127" s="62"/>
      <c r="H127" s="62"/>
      <c r="I127" s="66" t="n">
        <f aca="false">AO127+AQ127+AS127+AU127+AW127</f>
        <v>0.0202870625452547</v>
      </c>
      <c r="J127" s="65" t="n">
        <f aca="false">ROUND(AP127+AR127+AT127+AV127+AX127,0)</f>
        <v>237356</v>
      </c>
      <c r="K127" s="66" t="n">
        <f aca="false">I127-Tabla_Ministerio!J126</f>
        <v>0</v>
      </c>
      <c r="L127" s="65" t="n">
        <f aca="false">J127-Tabla_Ministerio!K126</f>
        <v>0</v>
      </c>
      <c r="M127" s="66" t="n">
        <f aca="false">P162/P$180</f>
        <v>0.0424606542333664</v>
      </c>
      <c r="N127" s="65" t="n">
        <f aca="false">ROUND((N$147-N$146-N$145)*M127,0)</f>
        <v>9215855</v>
      </c>
      <c r="O127" s="65" t="n">
        <f aca="false">N127-Tabla_Ministerio!L126</f>
        <v>1</v>
      </c>
      <c r="P127" s="67" t="n">
        <f aca="false">N127+J127</f>
        <v>9453211</v>
      </c>
      <c r="Q127" s="65" t="n">
        <f aca="false">P127-Tabla_Ministerio!M126</f>
        <v>1</v>
      </c>
      <c r="S127" s="67" t="n">
        <f aca="false">B127+Tabla_Ministerio!B126</f>
        <v>10407</v>
      </c>
      <c r="T127" s="67" t="n">
        <f aca="false">C127+Tabla_Ministerio!C126</f>
        <v>52</v>
      </c>
      <c r="U127" s="67" t="n">
        <f aca="false">D127+Tabla_Ministerio!D126</f>
        <v>590.900453486354</v>
      </c>
      <c r="V127" s="67" t="n">
        <f aca="false">E127+Tabla_Ministerio!E126</f>
        <v>362.663479007765</v>
      </c>
      <c r="W127" s="67" t="n">
        <f aca="false">F127+Tabla_Ministerio!F126</f>
        <v>63</v>
      </c>
      <c r="X127" s="67" t="n">
        <f aca="false">G127+Tabla_Ministerio!G126</f>
        <v>328</v>
      </c>
      <c r="Y127" s="67" t="n">
        <f aca="false">H127+Tabla_Ministerio!H126</f>
        <v>34</v>
      </c>
      <c r="Z127" s="67" t="n">
        <f aca="false">X127+0.33*Y127</f>
        <v>339.22</v>
      </c>
      <c r="AC127" s="73" t="n">
        <f aca="false">IF(T127&gt;0,S127/T127,0)</f>
        <v>200.134615384615</v>
      </c>
      <c r="AD127" s="74" t="n">
        <f aca="false">EXP((((AC127-AC147)/AC148+2)/4-1.9)^3)</f>
        <v>0.0767742003080477</v>
      </c>
      <c r="AE127" s="75" t="n">
        <f aca="false">S127/U127</f>
        <v>17.6121035930807</v>
      </c>
      <c r="AF127" s="74" t="n">
        <f aca="false">EXP((((AE127-AE147)/AE148+2)/4-1.9)^3)</f>
        <v>0.0884949474146897</v>
      </c>
      <c r="AG127" s="74" t="n">
        <f aca="false">V127/U127</f>
        <v>0.613747166494839</v>
      </c>
      <c r="AH127" s="74" t="n">
        <f aca="false">EXP((((AG127-AG147)/AG148+2)/4-1.9)^3)</f>
        <v>0.028066174374985</v>
      </c>
      <c r="AI127" s="74" t="n">
        <f aca="false">W127/U127</f>
        <v>0.106616943054106</v>
      </c>
      <c r="AJ127" s="74" t="n">
        <f aca="false">EXP((((AI127-AI147)/AI148+2)/4-1.9)^3)</f>
        <v>0.0361751034678844</v>
      </c>
      <c r="AK127" s="74" t="n">
        <f aca="false">Z127/U127</f>
        <v>0.574073006711331</v>
      </c>
      <c r="AL127" s="74" t="n">
        <f aca="false">EXP((((AK127-AK147)/AK148+2)/4-1.9)^3)</f>
        <v>0.0924583247277304</v>
      </c>
      <c r="AM127" s="74" t="n">
        <f aca="false">0.01*AD127+0.15*AF127+0.24*AH127+0.25*AJ127+0.35*AL127</f>
        <v>0.0621820554869571</v>
      </c>
      <c r="AO127" s="66" t="n">
        <f aca="false">0.01*AD127/$AM$147</f>
        <v>0.000250477889692465</v>
      </c>
      <c r="AP127" s="65" t="n">
        <f aca="false">AO127*$J$147</f>
        <v>2930.5582463204</v>
      </c>
      <c r="AQ127" s="66" t="n">
        <f aca="false">0.15*AF127/$AM$147</f>
        <v>0.00433075712699158</v>
      </c>
      <c r="AR127" s="65" t="n">
        <f aca="false">AQ127*$J$147</f>
        <v>50669.2867258607</v>
      </c>
      <c r="AS127" s="66" t="n">
        <f aca="false">0.24*AH127/$AM$147</f>
        <v>0.00219759953765095</v>
      </c>
      <c r="AT127" s="65" t="n">
        <f aca="false">AS127*$J$147</f>
        <v>25711.6245073772</v>
      </c>
      <c r="AU127" s="66" t="n">
        <f aca="false">0.25*AJ127/$AM$147</f>
        <v>0.00295055615678371</v>
      </c>
      <c r="AV127" s="65" t="n">
        <f aca="false">AU127*$J$147</f>
        <v>34521.1175609567</v>
      </c>
      <c r="AW127" s="66" t="n">
        <f aca="false">0.35*AL127/$AM$147</f>
        <v>0.010557671834136</v>
      </c>
      <c r="AX127" s="65" t="n">
        <f aca="false">AW127*$J$147</f>
        <v>123523.366846709</v>
      </c>
    </row>
    <row r="128" customFormat="false" ht="15" hidden="false" customHeight="false" outlineLevel="0" collapsed="false">
      <c r="A128" s="72" t="s">
        <v>52</v>
      </c>
      <c r="B128" s="62"/>
      <c r="C128" s="62"/>
      <c r="D128" s="62"/>
      <c r="E128" s="62"/>
      <c r="F128" s="62"/>
      <c r="G128" s="62"/>
      <c r="H128" s="62"/>
      <c r="I128" s="66" t="n">
        <f aca="false">AO128+AQ128+AS128+AU128+AW128</f>
        <v>0.0187009610205234</v>
      </c>
      <c r="J128" s="65" t="n">
        <f aca="false">ROUND(AP128+AR128+AT128+AV128+AX128,0)</f>
        <v>218799</v>
      </c>
      <c r="K128" s="66" t="n">
        <f aca="false">I128-Tabla_Ministerio!J127</f>
        <v>-1.14491749414469E-016</v>
      </c>
      <c r="L128" s="65" t="n">
        <f aca="false">J128-Tabla_Ministerio!K127</f>
        <v>0</v>
      </c>
      <c r="M128" s="66" t="n">
        <f aca="false">P163/P$180</f>
        <v>0.0188669809555792</v>
      </c>
      <c r="N128" s="65" t="n">
        <f aca="false">ROUND((N$147-N$146-N$145)*M128,0)</f>
        <v>4094976</v>
      </c>
      <c r="O128" s="65" t="n">
        <f aca="false">N128-Tabla_Ministerio!L127</f>
        <v>-1</v>
      </c>
      <c r="P128" s="67" t="n">
        <f aca="false">N128+J128</f>
        <v>4313775</v>
      </c>
      <c r="Q128" s="65" t="n">
        <f aca="false">P128-Tabla_Ministerio!M127</f>
        <v>-1</v>
      </c>
      <c r="S128" s="67" t="n">
        <f aca="false">B128+Tabla_Ministerio!B127</f>
        <v>14737</v>
      </c>
      <c r="T128" s="67" t="n">
        <f aca="false">C128+Tabla_Ministerio!C127</f>
        <v>60</v>
      </c>
      <c r="U128" s="67" t="n">
        <f aca="false">D128+Tabla_Ministerio!D127</f>
        <v>873.127188768983</v>
      </c>
      <c r="V128" s="67" t="n">
        <f aca="false">E128+Tabla_Ministerio!E127</f>
        <v>557.723307022633</v>
      </c>
      <c r="W128" s="67" t="n">
        <f aca="false">F128+Tabla_Ministerio!F127</f>
        <v>120</v>
      </c>
      <c r="X128" s="67" t="n">
        <f aca="false">G128+Tabla_Ministerio!G127</f>
        <v>409</v>
      </c>
      <c r="Y128" s="67" t="n">
        <f aca="false">H128+Tabla_Ministerio!H127</f>
        <v>42</v>
      </c>
      <c r="Z128" s="67" t="n">
        <f aca="false">X128+0.33*Y128</f>
        <v>422.86</v>
      </c>
      <c r="AC128" s="73" t="n">
        <f aca="false">IF(T128&gt;0,S128/T128,0)</f>
        <v>245.616666666667</v>
      </c>
      <c r="AD128" s="74" t="n">
        <f aca="false">EXP((((AC128-AC147)/AC148+2)/4-1.9)^3)</f>
        <v>0.145415634724799</v>
      </c>
      <c r="AE128" s="75" t="n">
        <f aca="false">S128/U128</f>
        <v>16.8784115184611</v>
      </c>
      <c r="AF128" s="74" t="n">
        <f aca="false">EXP((((AE128-AE147)/AE148+2)/4-1.9)^3)</f>
        <v>0.0750947696745891</v>
      </c>
      <c r="AG128" s="74" t="n">
        <f aca="false">V128/U128</f>
        <v>0.638765250007807</v>
      </c>
      <c r="AH128" s="74" t="n">
        <f aca="false">EXP((((AG128-AG147)/AG148+2)/4-1.9)^3)</f>
        <v>0.0404073658278324</v>
      </c>
      <c r="AI128" s="74" t="n">
        <f aca="false">W128/U128</f>
        <v>0.13743702125367</v>
      </c>
      <c r="AJ128" s="74" t="n">
        <f aca="false">EXP((((AI128-AI147)/AI148+2)/4-1.9)^3)</f>
        <v>0.0561225767960591</v>
      </c>
      <c r="AK128" s="74" t="n">
        <f aca="false">Z128/U128</f>
        <v>0.484305156727725</v>
      </c>
      <c r="AL128" s="74" t="n">
        <f aca="false">EXP((((AK128-AK147)/AK148+2)/4-1.9)^3)</f>
        <v>0.0596391366520963</v>
      </c>
      <c r="AM128" s="74" t="n">
        <f aca="false">0.01*AD128+0.15*AF128+0.24*AH128+0.25*AJ128+0.35*AL128</f>
        <v>0.0573204816243646</v>
      </c>
      <c r="AO128" s="66" t="n">
        <f aca="false">0.01*AD128/$AM$147</f>
        <v>0.000474422412320978</v>
      </c>
      <c r="AP128" s="65" t="n">
        <f aca="false">AO128*$J$147</f>
        <v>5550.67960039702</v>
      </c>
      <c r="AQ128" s="66" t="n">
        <f aca="false">0.15*AF128/$AM$147</f>
        <v>0.00367498053243697</v>
      </c>
      <c r="AR128" s="65" t="n">
        <f aca="false">AQ128*$J$147</f>
        <v>42996.7871320822</v>
      </c>
      <c r="AS128" s="66" t="n">
        <f aca="false">0.24*AH128/$AM$147</f>
        <v>0.00316392278030179</v>
      </c>
      <c r="AT128" s="65" t="n">
        <f aca="false">AS128*$J$147</f>
        <v>37017.4788917239</v>
      </c>
      <c r="AU128" s="66" t="n">
        <f aca="false">0.25*AJ128/$AM$147</f>
        <v>0.00457753533855651</v>
      </c>
      <c r="AV128" s="65" t="n">
        <f aca="false">AU128*$J$147</f>
        <v>53556.5592264465</v>
      </c>
      <c r="AW128" s="66" t="n">
        <f aca="false">0.35*AL128/$AM$147</f>
        <v>0.00681009995690714</v>
      </c>
      <c r="AX128" s="65" t="n">
        <f aca="false">AW128*$J$147</f>
        <v>79677.2705626193</v>
      </c>
    </row>
    <row r="129" customFormat="false" ht="15" hidden="false" customHeight="false" outlineLevel="0" collapsed="false">
      <c r="A129" s="72" t="s">
        <v>53</v>
      </c>
      <c r="B129" s="62"/>
      <c r="C129" s="62"/>
      <c r="D129" s="62"/>
      <c r="E129" s="62"/>
      <c r="F129" s="62"/>
      <c r="G129" s="62"/>
      <c r="H129" s="62"/>
      <c r="I129" s="66" t="n">
        <f aca="false">AO129+AQ129+AS129+AU129+AW129</f>
        <v>0.0173311294064696</v>
      </c>
      <c r="J129" s="65" t="n">
        <f aca="false">ROUND(AP129+AR129+AT129+AV129+AX129,0)</f>
        <v>202772</v>
      </c>
      <c r="K129" s="66" t="n">
        <f aca="false">I129-Tabla_Ministerio!J128</f>
        <v>0</v>
      </c>
      <c r="L129" s="65" t="n">
        <f aca="false">J129-Tabla_Ministerio!K128</f>
        <v>0</v>
      </c>
      <c r="M129" s="66" t="n">
        <f aca="false">P164/P$180</f>
        <v>0.0183074833412177</v>
      </c>
      <c r="N129" s="65" t="n">
        <f aca="false">ROUND((N$147-N$146-N$145)*M129,0)</f>
        <v>3973540</v>
      </c>
      <c r="O129" s="65" t="n">
        <f aca="false">N129-Tabla_Ministerio!L128</f>
        <v>0</v>
      </c>
      <c r="P129" s="67" t="n">
        <f aca="false">N129+J129</f>
        <v>4176312</v>
      </c>
      <c r="Q129" s="65" t="n">
        <f aca="false">P129-Tabla_Ministerio!M128</f>
        <v>0</v>
      </c>
      <c r="S129" s="67" t="n">
        <f aca="false">B129+Tabla_Ministerio!B128</f>
        <v>6369</v>
      </c>
      <c r="T129" s="67" t="n">
        <f aca="false">C129+Tabla_Ministerio!C128</f>
        <v>56</v>
      </c>
      <c r="U129" s="67" t="n">
        <f aca="false">D129+Tabla_Ministerio!D128</f>
        <v>399.74839743611</v>
      </c>
      <c r="V129" s="67" t="n">
        <f aca="false">E129+Tabla_Ministerio!E128</f>
        <v>256.785057515162</v>
      </c>
      <c r="W129" s="67" t="n">
        <f aca="false">F129+Tabla_Ministerio!F128</f>
        <v>39</v>
      </c>
      <c r="X129" s="67" t="n">
        <f aca="false">G129+Tabla_Ministerio!G128</f>
        <v>207</v>
      </c>
      <c r="Y129" s="67" t="n">
        <f aca="false">H129+Tabla_Ministerio!H128</f>
        <v>11</v>
      </c>
      <c r="Z129" s="67" t="n">
        <f aca="false">X129+0.33*Y129</f>
        <v>210.63</v>
      </c>
      <c r="AC129" s="73" t="n">
        <f aca="false">IF(T129&gt;0,S129/T129,0)</f>
        <v>113.732142857143</v>
      </c>
      <c r="AD129" s="74" t="n">
        <f aca="false">EXP((((AC129-AC147)/AC148+2)/4-1.9)^3)</f>
        <v>0.0159086073199684</v>
      </c>
      <c r="AE129" s="75" t="n">
        <f aca="false">S129/U129</f>
        <v>15.9325216582461</v>
      </c>
      <c r="AF129" s="74" t="n">
        <f aca="false">EXP((((AE129-AE147)/AE148+2)/4-1.9)^3)</f>
        <v>0.0601203092117074</v>
      </c>
      <c r="AG129" s="74" t="n">
        <f aca="false">V129/U129</f>
        <v>0.642366696557434</v>
      </c>
      <c r="AH129" s="74" t="n">
        <f aca="false">EXP((((AG129-AG147)/AG148+2)/4-1.9)^3)</f>
        <v>0.0424930469765028</v>
      </c>
      <c r="AI129" s="74" t="n">
        <f aca="false">W129/U129</f>
        <v>0.0975613667250116</v>
      </c>
      <c r="AJ129" s="74" t="n">
        <f aca="false">EXP((((AI129-AI147)/AI148+2)/4-1.9)^3)</f>
        <v>0.0315426763552328</v>
      </c>
      <c r="AK129" s="74" t="n">
        <f aca="false">Z129/U129</f>
        <v>0.526906427520236</v>
      </c>
      <c r="AL129" s="74" t="n">
        <f aca="false">EXP((((AK129-AK147)/AK148+2)/4-1.9)^3)</f>
        <v>0.0738876164759996</v>
      </c>
      <c r="AM129" s="74" t="n">
        <f aca="false">0.01*AD129+0.15*AF129+0.24*AH129+0.25*AJ129+0.35*AL129</f>
        <v>0.0531217985847245</v>
      </c>
      <c r="AO129" s="66" t="n">
        <f aca="false">0.01*AD129/$AM$147</f>
        <v>5.19022584860984E-005</v>
      </c>
      <c r="AP129" s="65" t="n">
        <f aca="false">AO129*$J$147</f>
        <v>607.249573189231</v>
      </c>
      <c r="AQ129" s="66" t="n">
        <f aca="false">0.15*AF129/$AM$147</f>
        <v>0.00294216184315535</v>
      </c>
      <c r="AR129" s="65" t="n">
        <f aca="false">AQ129*$J$147</f>
        <v>34422.9051995543</v>
      </c>
      <c r="AS129" s="66" t="n">
        <f aca="false">0.24*AH129/$AM$147</f>
        <v>0.00332723295812534</v>
      </c>
      <c r="AT129" s="65" t="n">
        <f aca="false">AS129*$J$147</f>
        <v>38928.186415316</v>
      </c>
      <c r="AU129" s="66" t="n">
        <f aca="false">0.25*AJ129/$AM$147</f>
        <v>0.00257272071119278</v>
      </c>
      <c r="AV129" s="65" t="n">
        <f aca="false">AU129*$J$147</f>
        <v>30100.4927218217</v>
      </c>
      <c r="AW129" s="66" t="n">
        <f aca="false">0.35*AL129/$AM$147</f>
        <v>0.00843711163551006</v>
      </c>
      <c r="AX129" s="65" t="n">
        <f aca="false">AW129*$J$147</f>
        <v>98713.0924367318</v>
      </c>
    </row>
    <row r="130" customFormat="false" ht="15" hidden="false" customHeight="false" outlineLevel="0" collapsed="false">
      <c r="A130" s="72" t="s">
        <v>54</v>
      </c>
      <c r="B130" s="62"/>
      <c r="C130" s="62"/>
      <c r="D130" s="62"/>
      <c r="E130" s="62"/>
      <c r="F130" s="62"/>
      <c r="G130" s="62"/>
      <c r="H130" s="62"/>
      <c r="I130" s="66" t="n">
        <f aca="false">AO130+AQ130+AS130+AU130+AW130</f>
        <v>0.0148614762290975</v>
      </c>
      <c r="J130" s="65" t="n">
        <f aca="false">ROUND(AP130+AR130+AT130+AV130+AX130,0)</f>
        <v>173877</v>
      </c>
      <c r="K130" s="66" t="n">
        <f aca="false">I130-Tabla_Ministerio!J129</f>
        <v>0</v>
      </c>
      <c r="L130" s="65" t="n">
        <f aca="false">J130-Tabla_Ministerio!K129</f>
        <v>0</v>
      </c>
      <c r="M130" s="66" t="n">
        <f aca="false">P165/P$180</f>
        <v>0.02002974335088</v>
      </c>
      <c r="N130" s="65" t="n">
        <f aca="false">ROUND((N$147-N$146-N$145)*M130,0)</f>
        <v>4347347</v>
      </c>
      <c r="O130" s="65" t="n">
        <f aca="false">N130-Tabla_Ministerio!L129</f>
        <v>-1</v>
      </c>
      <c r="P130" s="67" t="n">
        <f aca="false">N130+J130</f>
        <v>4521224</v>
      </c>
      <c r="Q130" s="65" t="n">
        <f aca="false">P130-Tabla_Ministerio!M129</f>
        <v>-1</v>
      </c>
      <c r="S130" s="67" t="n">
        <f aca="false">B130+Tabla_Ministerio!B129</f>
        <v>7084</v>
      </c>
      <c r="T130" s="67" t="n">
        <f aca="false">C130+Tabla_Ministerio!C129</f>
        <v>41</v>
      </c>
      <c r="U130" s="67" t="n">
        <f aca="false">D130+Tabla_Ministerio!D129</f>
        <v>370.415040543213</v>
      </c>
      <c r="V130" s="67" t="n">
        <f aca="false">E130+Tabla_Ministerio!E129</f>
        <v>209.558441558442</v>
      </c>
      <c r="W130" s="67" t="n">
        <f aca="false">F130+Tabla_Ministerio!F129</f>
        <v>28</v>
      </c>
      <c r="X130" s="67" t="n">
        <f aca="false">G130+Tabla_Ministerio!G129</f>
        <v>165</v>
      </c>
      <c r="Y130" s="67" t="n">
        <f aca="false">H130+Tabla_Ministerio!H129</f>
        <v>14</v>
      </c>
      <c r="Z130" s="67" t="n">
        <f aca="false">X130+0.33*Y130</f>
        <v>169.62</v>
      </c>
      <c r="AC130" s="73" t="n">
        <f aca="false">IF(T130&gt;0,S130/T130,0)</f>
        <v>172.780487804878</v>
      </c>
      <c r="AD130" s="74" t="n">
        <f aca="false">EXP((((AC130-AC147)/AC148+2)/4-1.9)^3)</f>
        <v>0.049209458282852</v>
      </c>
      <c r="AE130" s="75" t="n">
        <f aca="false">S130/U130</f>
        <v>19.12449340505</v>
      </c>
      <c r="AF130" s="74" t="n">
        <f aca="false">EXP((((AE130-AE147)/AE148+2)/4-1.9)^3)</f>
        <v>0.121413330817281</v>
      </c>
      <c r="AG130" s="74" t="n">
        <f aca="false">V130/U130</f>
        <v>0.565739558661346</v>
      </c>
      <c r="AH130" s="74" t="n">
        <f aca="false">EXP((((AG130-AG147)/AG148+2)/4-1.9)^3)</f>
        <v>0.0129347836568332</v>
      </c>
      <c r="AI130" s="74" t="n">
        <f aca="false">W130/U130</f>
        <v>0.075590883023913</v>
      </c>
      <c r="AJ130" s="74" t="n">
        <f aca="false">EXP((((AI130-AI147)/AI148+2)/4-1.9)^3)</f>
        <v>0.0222718046533006</v>
      </c>
      <c r="AK130" s="74" t="n">
        <f aca="false">Z130/U130</f>
        <v>0.45791877066129</v>
      </c>
      <c r="AL130" s="74" t="n">
        <f aca="false">EXP((((AK130-AK147)/AK148+2)/4-1.9)^3)</f>
        <v>0.0519304264638008</v>
      </c>
      <c r="AM130" s="74" t="n">
        <f aca="false">0.01*AD130+0.15*AF130+0.24*AH130+0.25*AJ130+0.35*AL130</f>
        <v>0.0455520427087161</v>
      </c>
      <c r="AO130" s="66" t="n">
        <f aca="false">0.01*AD130/$AM$147</f>
        <v>0.000160547178793683</v>
      </c>
      <c r="AP130" s="65" t="n">
        <f aca="false">AO130*$J$147</f>
        <v>1878.38079965849</v>
      </c>
      <c r="AQ130" s="66" t="n">
        <f aca="false">0.15*AF130/$AM$147</f>
        <v>0.00594171377134966</v>
      </c>
      <c r="AR130" s="65" t="n">
        <f aca="false">AQ130*$J$147</f>
        <v>69517.2668185733</v>
      </c>
      <c r="AS130" s="66" t="n">
        <f aca="false">0.24*AH130/$AM$147</f>
        <v>0.00101280189469666</v>
      </c>
      <c r="AT130" s="65" t="n">
        <f aca="false">AS130*$J$147</f>
        <v>11849.6484781009</v>
      </c>
      <c r="AU130" s="66" t="n">
        <f aca="false">0.25*AJ130/$AM$147</f>
        <v>0.00181655901553454</v>
      </c>
      <c r="AV130" s="65" t="n">
        <f aca="false">AU130*$J$147</f>
        <v>21253.5006959641</v>
      </c>
      <c r="AW130" s="66" t="n">
        <f aca="false">0.35*AL130/$AM$147</f>
        <v>0.00592985436872297</v>
      </c>
      <c r="AX130" s="65" t="n">
        <f aca="false">AW130*$J$147</f>
        <v>69378.5133732821</v>
      </c>
    </row>
    <row r="131" customFormat="false" ht="15" hidden="false" customHeight="false" outlineLevel="0" collapsed="false">
      <c r="A131" s="72" t="s">
        <v>55</v>
      </c>
      <c r="B131" s="62"/>
      <c r="C131" s="62"/>
      <c r="D131" s="62"/>
      <c r="E131" s="62"/>
      <c r="F131" s="62"/>
      <c r="G131" s="62"/>
      <c r="H131" s="62"/>
      <c r="I131" s="66" t="n">
        <f aca="false">AO131+AQ131+AS131+AU131+AW131</f>
        <v>0.0474535778076462</v>
      </c>
      <c r="J131" s="65" t="n">
        <f aca="false">ROUND(AP131+AR131+AT131+AV131+AX131,0)</f>
        <v>555201</v>
      </c>
      <c r="K131" s="66" t="n">
        <f aca="false">I131-Tabla_Ministerio!J130</f>
        <v>3.95516952522712E-016</v>
      </c>
      <c r="L131" s="65" t="n">
        <f aca="false">J131-Tabla_Ministerio!K130</f>
        <v>0</v>
      </c>
      <c r="M131" s="66" t="n">
        <f aca="false">P166/P$180</f>
        <v>0.029020325910459</v>
      </c>
      <c r="N131" s="65" t="n">
        <f aca="false">ROUND((N$147-N$146-N$145)*M131,0)</f>
        <v>6298704</v>
      </c>
      <c r="O131" s="65" t="n">
        <f aca="false">N131-Tabla_Ministerio!L130</f>
        <v>0</v>
      </c>
      <c r="P131" s="67" t="n">
        <f aca="false">N131+J131</f>
        <v>6853905</v>
      </c>
      <c r="Q131" s="65" t="n">
        <f aca="false">P131-Tabla_Ministerio!M130</f>
        <v>0</v>
      </c>
      <c r="S131" s="67" t="n">
        <f aca="false">B131+Tabla_Ministerio!B130</f>
        <v>11028</v>
      </c>
      <c r="T131" s="67" t="n">
        <f aca="false">C131+Tabla_Ministerio!C130</f>
        <v>62</v>
      </c>
      <c r="U131" s="67" t="n">
        <f aca="false">D131+Tabla_Ministerio!D130</f>
        <v>498.667793161615</v>
      </c>
      <c r="V131" s="67" t="n">
        <f aca="false">E131+Tabla_Ministerio!E130</f>
        <v>426.726378193605</v>
      </c>
      <c r="W131" s="67" t="n">
        <f aca="false">F131+Tabla_Ministerio!F130</f>
        <v>66</v>
      </c>
      <c r="X131" s="67" t="n">
        <f aca="false">G131+Tabla_Ministerio!G130</f>
        <v>198</v>
      </c>
      <c r="Y131" s="67" t="n">
        <f aca="false">H131+Tabla_Ministerio!H130</f>
        <v>26</v>
      </c>
      <c r="Z131" s="67" t="n">
        <f aca="false">X131+0.33*Y131</f>
        <v>206.58</v>
      </c>
      <c r="AC131" s="73" t="n">
        <f aca="false">IF(T131&gt;0,S131/T131,0)</f>
        <v>177.870967741935</v>
      </c>
      <c r="AD131" s="74" t="n">
        <f aca="false">EXP((((AC131-AC147)/AC148+2)/4-1.9)^3)</f>
        <v>0.0536491020108029</v>
      </c>
      <c r="AE131" s="75" t="n">
        <f aca="false">S131/U131</f>
        <v>22.1149233041122</v>
      </c>
      <c r="AF131" s="74" t="n">
        <f aca="false">EXP((((AE131-AE147)/AE148+2)/4-1.9)^3)</f>
        <v>0.208755935181747</v>
      </c>
      <c r="AG131" s="74" t="n">
        <f aca="false">V131/U131</f>
        <v>0.855732782516608</v>
      </c>
      <c r="AH131" s="74" t="n">
        <f aca="false">EXP((((AG131-AG147)/AG148+2)/4-1.9)^3)</f>
        <v>0.359161313261544</v>
      </c>
      <c r="AI131" s="74" t="n">
        <f aca="false">W131/U131</f>
        <v>0.132352642190008</v>
      </c>
      <c r="AJ131" s="74" t="n">
        <f aca="false">EXP((((AI131-AI147)/AI148+2)/4-1.9)^3)</f>
        <v>0.0523490890609412</v>
      </c>
      <c r="AK131" s="74" t="n">
        <f aca="false">Z131/U131</f>
        <v>0.414263770054724</v>
      </c>
      <c r="AL131" s="74" t="n">
        <f aca="false">EXP((((AK131-AK147)/AK148+2)/4-1.9)^3)</f>
        <v>0.0408986109079041</v>
      </c>
      <c r="AM131" s="74" t="n">
        <f aca="false">0.01*AD131+0.15*AF131+0.24*AH131+0.25*AJ131+0.35*AL131</f>
        <v>0.145450382563142</v>
      </c>
      <c r="AO131" s="66" t="n">
        <f aca="false">0.01*AD131/$AM$147</f>
        <v>0.000175031635649002</v>
      </c>
      <c r="AP131" s="65" t="n">
        <f aca="false">AO131*$J$147</f>
        <v>2047.84703291741</v>
      </c>
      <c r="AQ131" s="66" t="n">
        <f aca="false">0.15*AF131/$AM$147</f>
        <v>0.0102160776462597</v>
      </c>
      <c r="AR131" s="65" t="n">
        <f aca="false">AQ131*$J$147</f>
        <v>119526.75993899</v>
      </c>
      <c r="AS131" s="66" t="n">
        <f aca="false">0.24*AH131/$AM$147</f>
        <v>0.0281225622494943</v>
      </c>
      <c r="AT131" s="65" t="n">
        <f aca="false">AS131*$J$147</f>
        <v>329030.266140867</v>
      </c>
      <c r="AU131" s="66" t="n">
        <f aca="false">0.25*AJ131/$AM$147</f>
        <v>0.00426975771245284</v>
      </c>
      <c r="AV131" s="65" t="n">
        <f aca="false">AU131*$J$147</f>
        <v>49955.6016276802</v>
      </c>
      <c r="AW131" s="66" t="n">
        <f aca="false">0.35*AL131/$AM$147</f>
        <v>0.00467014856379028</v>
      </c>
      <c r="AX131" s="65" t="n">
        <f aca="false">AW131*$J$147</f>
        <v>54640.1217367359</v>
      </c>
    </row>
    <row r="132" customFormat="false" ht="15" hidden="false" customHeight="false" outlineLevel="0" collapsed="false">
      <c r="A132" s="72" t="s">
        <v>56</v>
      </c>
      <c r="B132" s="62"/>
      <c r="C132" s="62"/>
      <c r="D132" s="62"/>
      <c r="E132" s="62"/>
      <c r="F132" s="62"/>
      <c r="G132" s="62"/>
      <c r="H132" s="62"/>
      <c r="I132" s="66" t="n">
        <f aca="false">AO132+AQ132+AS132+AU132+AW132</f>
        <v>0.115224781259667</v>
      </c>
      <c r="J132" s="65" t="n">
        <f aca="false">ROUND(AP132+AR132+AT132+AV132+AX132,0)</f>
        <v>1348115</v>
      </c>
      <c r="K132" s="66" t="n">
        <f aca="false">I132-Tabla_Ministerio!J131</f>
        <v>0</v>
      </c>
      <c r="L132" s="65" t="n">
        <f aca="false">J132-Tabla_Ministerio!K131</f>
        <v>0</v>
      </c>
      <c r="M132" s="66" t="n">
        <f aca="false">P167/P$180</f>
        <v>0.0506811574039936</v>
      </c>
      <c r="N132" s="65" t="n">
        <f aca="false">ROUND((N$147-N$146-N$145)*M132,0)</f>
        <v>11000070</v>
      </c>
      <c r="O132" s="65" t="n">
        <f aca="false">N132-Tabla_Ministerio!L131</f>
        <v>-1</v>
      </c>
      <c r="P132" s="67" t="n">
        <f aca="false">N132+J132</f>
        <v>12348185</v>
      </c>
      <c r="Q132" s="65" t="n">
        <f aca="false">P132-Tabla_Ministerio!M131</f>
        <v>-1</v>
      </c>
      <c r="S132" s="67" t="n">
        <f aca="false">B132+Tabla_Ministerio!B131</f>
        <v>9346</v>
      </c>
      <c r="T132" s="67" t="n">
        <f aca="false">C132+Tabla_Ministerio!C131</f>
        <v>48</v>
      </c>
      <c r="U132" s="67" t="n">
        <f aca="false">D132+Tabla_Ministerio!D131</f>
        <v>423.957992007992</v>
      </c>
      <c r="V132" s="67" t="n">
        <f aca="false">E132+Tabla_Ministerio!E131</f>
        <v>300.007992007992</v>
      </c>
      <c r="W132" s="67" t="n">
        <f aca="false">F132+Tabla_Ministerio!F131</f>
        <v>160</v>
      </c>
      <c r="X132" s="67" t="n">
        <f aca="false">G132+Tabla_Ministerio!G131</f>
        <v>450</v>
      </c>
      <c r="Y132" s="67" t="n">
        <f aca="false">H132+Tabla_Ministerio!H131</f>
        <v>40</v>
      </c>
      <c r="Z132" s="67" t="n">
        <f aca="false">X132+0.33*Y132</f>
        <v>463.2</v>
      </c>
      <c r="AC132" s="73" t="n">
        <f aca="false">IF(T132&gt;0,S132/T132,0)</f>
        <v>194.708333333333</v>
      </c>
      <c r="AD132" s="74" t="n">
        <f aca="false">EXP((((AC132-AC147)/AC148+2)/4-1.9)^3)</f>
        <v>0.0705542539916422</v>
      </c>
      <c r="AE132" s="75" t="n">
        <f aca="false">S132/U132</f>
        <v>22.0446369125737</v>
      </c>
      <c r="AF132" s="74" t="n">
        <f aca="false">EXP((((AE132-AE147)/AE148+2)/4-1.9)^3)</f>
        <v>0.206363277003024</v>
      </c>
      <c r="AG132" s="74" t="n">
        <f aca="false">V132/U132</f>
        <v>0.707636128256633</v>
      </c>
      <c r="AH132" s="74" t="n">
        <f aca="false">EXP((((AG132-AG147)/AG148+2)/4-1.9)^3)</f>
        <v>0.0967895386023498</v>
      </c>
      <c r="AI132" s="74" t="n">
        <f aca="false">W132/U132</f>
        <v>0.377395881233874</v>
      </c>
      <c r="AJ132" s="74" t="n">
        <f aca="false">EXP((((AI132-AI147)/AI148+2)/4-1.9)^3)</f>
        <v>0.498608597231518</v>
      </c>
      <c r="AK132" s="74" t="n">
        <f aca="false">Z132/U132</f>
        <v>1.09256107617207</v>
      </c>
      <c r="AL132" s="74" t="n">
        <f aca="false">EXP((((AK132-AK147)/AK148+2)/4-1.9)^3)</f>
        <v>0.496099506219534</v>
      </c>
      <c r="AM132" s="74" t="n">
        <f aca="false">0.01*AD132+0.15*AF132+0.24*AH132+0.25*AJ132+0.35*AL132</f>
        <v>0.35317649983965</v>
      </c>
      <c r="AO132" s="66" t="n">
        <f aca="false">0.01*AD132/$AM$147</f>
        <v>0.000230185147845822</v>
      </c>
      <c r="AP132" s="65" t="n">
        <f aca="false">AO132*$J$147</f>
        <v>2693.1358453566</v>
      </c>
      <c r="AQ132" s="66" t="n">
        <f aca="false">0.15*AF132/$AM$147</f>
        <v>0.0100989859730888</v>
      </c>
      <c r="AR132" s="65" t="n">
        <f aca="false">AQ132*$J$147</f>
        <v>118156.802818991</v>
      </c>
      <c r="AS132" s="66" t="n">
        <f aca="false">0.24*AH132/$AM$147</f>
        <v>0.00757868323769676</v>
      </c>
      <c r="AT132" s="65" t="n">
        <f aca="false">AS132*$J$147</f>
        <v>88669.5934948647</v>
      </c>
      <c r="AU132" s="66" t="n">
        <f aca="false">0.25*AJ132/$AM$147</f>
        <v>0.0406680983702735</v>
      </c>
      <c r="AV132" s="65" t="n">
        <f aca="false">AU132*$J$147</f>
        <v>475811.382743215</v>
      </c>
      <c r="AW132" s="66" t="n">
        <f aca="false">0.35*AL132/$AM$147</f>
        <v>0.0566488285307622</v>
      </c>
      <c r="AX132" s="65" t="n">
        <f aca="false">AW132*$J$147</f>
        <v>662783.816164552</v>
      </c>
    </row>
    <row r="133" customFormat="false" ht="15" hidden="false" customHeight="false" outlineLevel="0" collapsed="false">
      <c r="A133" s="72" t="s">
        <v>57</v>
      </c>
      <c r="B133" s="62"/>
      <c r="C133" s="62"/>
      <c r="D133" s="62"/>
      <c r="E133" s="62"/>
      <c r="F133" s="62"/>
      <c r="G133" s="62"/>
      <c r="H133" s="62"/>
      <c r="I133" s="66" t="n">
        <f aca="false">AO133+AQ133+AS133+AU133+AW133</f>
        <v>0.0083698992537501</v>
      </c>
      <c r="J133" s="65" t="n">
        <f aca="false">ROUND(AP133+AR133+AT133+AV133+AX133,0)</f>
        <v>97927</v>
      </c>
      <c r="K133" s="66" t="n">
        <f aca="false">I133-Tabla_Ministerio!J132</f>
        <v>0</v>
      </c>
      <c r="L133" s="65" t="n">
        <f aca="false">J133-Tabla_Ministerio!K132</f>
        <v>0</v>
      </c>
      <c r="M133" s="66" t="n">
        <f aca="false">P168/P$180</f>
        <v>0.00952970100280072</v>
      </c>
      <c r="N133" s="65" t="n">
        <f aca="false">ROUND((N$147-N$146-N$145)*M133,0)</f>
        <v>2068370</v>
      </c>
      <c r="O133" s="65" t="n">
        <f aca="false">N133-Tabla_Ministerio!L132</f>
        <v>0</v>
      </c>
      <c r="P133" s="67" t="n">
        <f aca="false">N133+J133</f>
        <v>2166297</v>
      </c>
      <c r="Q133" s="65" t="n">
        <f aca="false">P133-Tabla_Ministerio!M132</f>
        <v>0</v>
      </c>
      <c r="S133" s="67" t="n">
        <f aca="false">B133+Tabla_Ministerio!B132</f>
        <v>2962</v>
      </c>
      <c r="T133" s="67" t="n">
        <f aca="false">C133+Tabla_Ministerio!C132</f>
        <v>27</v>
      </c>
      <c r="U133" s="67" t="n">
        <f aca="false">D133+Tabla_Ministerio!D132</f>
        <v>268.07780907203</v>
      </c>
      <c r="V133" s="67" t="n">
        <f aca="false">E133+Tabla_Ministerio!E132</f>
        <v>129.128011363636</v>
      </c>
      <c r="W133" s="67" t="n">
        <f aca="false">F133+Tabla_Ministerio!F132</f>
        <v>27</v>
      </c>
      <c r="X133" s="67" t="n">
        <f aca="false">G133+Tabla_Ministerio!G132</f>
        <v>106</v>
      </c>
      <c r="Y133" s="67" t="n">
        <f aca="false">H133+Tabla_Ministerio!H132</f>
        <v>15</v>
      </c>
      <c r="Z133" s="67" t="n">
        <f aca="false">X133+0.33*Y133</f>
        <v>110.95</v>
      </c>
      <c r="AC133" s="73" t="n">
        <f aca="false">IF(T133&gt;0,S133/T133,0)</f>
        <v>109.703703703704</v>
      </c>
      <c r="AD133" s="74" t="n">
        <f aca="false">EXP((((AC133-AC147)/AC148+2)/4-1.9)^3)</f>
        <v>0.0145986349840463</v>
      </c>
      <c r="AE133" s="75" t="n">
        <f aca="false">S133/U133</f>
        <v>11.0490309147675</v>
      </c>
      <c r="AF133" s="74" t="n">
        <f aca="false">EXP((((AE133-AE147)/AE148+2)/4-1.9)^3)</f>
        <v>0.015543857350701</v>
      </c>
      <c r="AG133" s="74" t="n">
        <f aca="false">V133/U133</f>
        <v>0.481681090317105</v>
      </c>
      <c r="AH133" s="74" t="n">
        <f aca="false">EXP((((AG133-AG147)/AG148+2)/4-1.9)^3)</f>
        <v>0.00257983221638491</v>
      </c>
      <c r="AI133" s="74" t="n">
        <f aca="false">W133/U133</f>
        <v>0.100717027244673</v>
      </c>
      <c r="AJ133" s="74" t="n">
        <f aca="false">EXP((((AI133-AI147)/AI148+2)/4-1.9)^3)</f>
        <v>0.0330993260289543</v>
      </c>
      <c r="AK133" s="74" t="n">
        <f aca="false">Z133/U133</f>
        <v>0.413872376770241</v>
      </c>
      <c r="AL133" s="74" t="n">
        <f aca="false">EXP((((AK133-AK147)/AK148+2)/4-1.9)^3)</f>
        <v>0.0408088465915301</v>
      </c>
      <c r="AM133" s="74" t="n">
        <f aca="false">0.01*AD133+0.15*AF133+0.24*AH133+0.25*AJ133+0.35*AL133</f>
        <v>0.0256546524986521</v>
      </c>
      <c r="AO133" s="66" t="n">
        <f aca="false">0.01*AD133/$AM$147</f>
        <v>4.76284385708048E-005</v>
      </c>
      <c r="AP133" s="65" t="n">
        <f aca="false">AO133*$J$147</f>
        <v>557.246444324525</v>
      </c>
      <c r="AQ133" s="66" t="n">
        <f aca="false">0.15*AF133/$AM$147</f>
        <v>0.000760683778781641</v>
      </c>
      <c r="AR133" s="65" t="n">
        <f aca="false">AQ133*$J$147</f>
        <v>8899.8998014864</v>
      </c>
      <c r="AS133" s="66" t="n">
        <f aca="false">0.24*AH133/$AM$147</f>
        <v>0.000202002524825671</v>
      </c>
      <c r="AT133" s="65" t="n">
        <f aca="false">AS133*$J$147</f>
        <v>2363.40287612707</v>
      </c>
      <c r="AU133" s="66" t="n">
        <f aca="false">0.25*AJ133/$AM$147</f>
        <v>0.0026996859950055</v>
      </c>
      <c r="AV133" s="65" t="n">
        <f aca="false">AU133*$J$147</f>
        <v>31585.969783013</v>
      </c>
      <c r="AW133" s="66" t="n">
        <f aca="false">0.35*AL133/$AM$147</f>
        <v>0.00465989851656649</v>
      </c>
      <c r="AX133" s="65" t="n">
        <f aca="false">AW133*$J$147</f>
        <v>54520.1975372237</v>
      </c>
    </row>
    <row r="134" customFormat="false" ht="15" hidden="false" customHeight="false" outlineLevel="0" collapsed="false">
      <c r="A134" s="72" t="s">
        <v>58</v>
      </c>
      <c r="B134" s="62"/>
      <c r="C134" s="62"/>
      <c r="D134" s="62"/>
      <c r="E134" s="62"/>
      <c r="F134" s="62"/>
      <c r="G134" s="62"/>
      <c r="H134" s="62"/>
      <c r="I134" s="66" t="n">
        <f aca="false">AO134+AQ134+AS134+AU134+AW134</f>
        <v>0.0852199426688166</v>
      </c>
      <c r="J134" s="65" t="n">
        <f aca="false">ROUND(AP134+AR134+AT134+AV134+AX134,0)</f>
        <v>997062</v>
      </c>
      <c r="K134" s="66" t="n">
        <f aca="false">I134-Tabla_Ministerio!J133</f>
        <v>4.71844785465692E-016</v>
      </c>
      <c r="L134" s="65" t="n">
        <f aca="false">J134-Tabla_Ministerio!K133</f>
        <v>0</v>
      </c>
      <c r="M134" s="66" t="n">
        <f aca="false">P169/P$180</f>
        <v>0.069756223259074</v>
      </c>
      <c r="N134" s="65" t="n">
        <f aca="false">ROUND((N$147-N$146-N$145)*M134,0)</f>
        <v>15140210</v>
      </c>
      <c r="O134" s="65" t="n">
        <f aca="false">N134-Tabla_Ministerio!L133</f>
        <v>0</v>
      </c>
      <c r="P134" s="67" t="n">
        <f aca="false">N134+J134</f>
        <v>16137272</v>
      </c>
      <c r="Q134" s="65" t="n">
        <f aca="false">P134-Tabla_Ministerio!M133</f>
        <v>0</v>
      </c>
      <c r="S134" s="67" t="n">
        <f aca="false">B134+Tabla_Ministerio!B133</f>
        <v>9342</v>
      </c>
      <c r="T134" s="67" t="n">
        <f aca="false">C134+Tabla_Ministerio!C133</f>
        <v>41</v>
      </c>
      <c r="U134" s="67" t="n">
        <f aca="false">D134+Tabla_Ministerio!D133</f>
        <v>464.999993629302</v>
      </c>
      <c r="V134" s="67" t="n">
        <f aca="false">E134+Tabla_Ministerio!E133</f>
        <v>427.796129992939</v>
      </c>
      <c r="W134" s="67" t="n">
        <f aca="false">F134+Tabla_Ministerio!F133</f>
        <v>124</v>
      </c>
      <c r="X134" s="67" t="n">
        <f aca="false">G134+Tabla_Ministerio!G133</f>
        <v>312</v>
      </c>
      <c r="Y134" s="67" t="n">
        <f aca="false">H134+Tabla_Ministerio!H133</f>
        <v>43</v>
      </c>
      <c r="Z134" s="67" t="n">
        <f aca="false">X134+0.33*Y134</f>
        <v>326.19</v>
      </c>
      <c r="AC134" s="73" t="n">
        <f aca="false">IF(T134&gt;0,S134/T134,0)</f>
        <v>227.853658536585</v>
      </c>
      <c r="AD134" s="74" t="n">
        <f aca="false">EXP((((AC134-AC147)/AC148+2)/4-1.9)^3)</f>
        <v>0.114958241892138</v>
      </c>
      <c r="AE134" s="75" t="n">
        <f aca="false">S134/U134</f>
        <v>20.0903228558911</v>
      </c>
      <c r="AF134" s="74" t="n">
        <f aca="false">EXP((((AE134-AE147)/AE148+2)/4-1.9)^3)</f>
        <v>0.146353730566937</v>
      </c>
      <c r="AG134" s="74" t="n">
        <f aca="false">V134/U134</f>
        <v>0.919991690008448</v>
      </c>
      <c r="AH134" s="74" t="n">
        <f aca="false">EXP((((AG134-AG147)/AG148+2)/4-1.9)^3)</f>
        <v>0.518078907577576</v>
      </c>
      <c r="AI134" s="74" t="n">
        <f aca="false">W134/U134</f>
        <v>0.266666670320114</v>
      </c>
      <c r="AJ134" s="74" t="n">
        <f aca="false">EXP((((AI134-AI147)/AI148+2)/4-1.9)^3)</f>
        <v>0.232815784617329</v>
      </c>
      <c r="AK134" s="74" t="n">
        <f aca="false">Z134/U134</f>
        <v>0.70148388057837</v>
      </c>
      <c r="AL134" s="74" t="n">
        <f aca="false">EXP((((AK134-AK147)/AK148+2)/4-1.9)^3)</f>
        <v>0.158751076451204</v>
      </c>
      <c r="AM134" s="74" t="n">
        <f aca="false">0.01*AD134+0.15*AF134+0.24*AH134+0.25*AJ134+0.35*AL134</f>
        <v>0.261208402734834</v>
      </c>
      <c r="AO134" s="66" t="n">
        <f aca="false">0.01*AD134/$AM$147</f>
        <v>0.000375054350502695</v>
      </c>
      <c r="AP134" s="65" t="n">
        <f aca="false">AO134*$J$147</f>
        <v>4388.08639370727</v>
      </c>
      <c r="AQ134" s="66" t="n">
        <f aca="false">0.15*AF134/$AM$147</f>
        <v>0.00716224462787078</v>
      </c>
      <c r="AR134" s="65" t="n">
        <f aca="false">AQ134*$J$147</f>
        <v>83797.3167297972</v>
      </c>
      <c r="AS134" s="66" t="n">
        <f aca="false">0.24*AH134/$AM$147</f>
        <v>0.0405659122810107</v>
      </c>
      <c r="AT134" s="65" t="n">
        <f aca="false">AS134*$J$147</f>
        <v>474615.818987405</v>
      </c>
      <c r="AU134" s="66" t="n">
        <f aca="false">0.25*AJ134/$AM$147</f>
        <v>0.0189891936952976</v>
      </c>
      <c r="AV134" s="65" t="n">
        <f aca="false">AU134*$J$147</f>
        <v>222171.059661415</v>
      </c>
      <c r="AW134" s="66" t="n">
        <f aca="false">0.35*AL134/$AM$147</f>
        <v>0.0181275377141347</v>
      </c>
      <c r="AX134" s="65" t="n">
        <f aca="false">AW134*$J$147</f>
        <v>212089.798420398</v>
      </c>
    </row>
    <row r="135" customFormat="false" ht="15" hidden="false" customHeight="false" outlineLevel="0" collapsed="false">
      <c r="A135" s="72" t="s">
        <v>59</v>
      </c>
      <c r="B135" s="62"/>
      <c r="C135" s="62"/>
      <c r="D135" s="62"/>
      <c r="E135" s="62"/>
      <c r="F135" s="62"/>
      <c r="G135" s="62"/>
      <c r="H135" s="62"/>
      <c r="I135" s="66" t="n">
        <f aca="false">AO135+AQ135+AS135+AU135+AW135</f>
        <v>0.00946637444002655</v>
      </c>
      <c r="J135" s="65" t="n">
        <f aca="false">ROUND(AP135+AR135+AT135+AV135+AX135,0)</f>
        <v>110755</v>
      </c>
      <c r="K135" s="66" t="n">
        <f aca="false">I135-Tabla_Ministerio!J134</f>
        <v>-3.46944695195361E-017</v>
      </c>
      <c r="L135" s="65" t="n">
        <f aca="false">J135-Tabla_Ministerio!K134</f>
        <v>0</v>
      </c>
      <c r="M135" s="66" t="n">
        <f aca="false">P170/P$180</f>
        <v>0.00767049457976021</v>
      </c>
      <c r="N135" s="65" t="n">
        <f aca="false">ROUND((N$147-N$146-N$145)*M135,0)</f>
        <v>1664839</v>
      </c>
      <c r="O135" s="65" t="n">
        <f aca="false">N135-Tabla_Ministerio!L134</f>
        <v>-4</v>
      </c>
      <c r="P135" s="67" t="n">
        <f aca="false">N135+J135</f>
        <v>1775594</v>
      </c>
      <c r="Q135" s="65" t="n">
        <f aca="false">P135-Tabla_Ministerio!M134</f>
        <v>-4</v>
      </c>
      <c r="S135" s="67" t="n">
        <f aca="false">B135+Tabla_Ministerio!B134</f>
        <v>6359</v>
      </c>
      <c r="T135" s="67" t="n">
        <f aca="false">C135+Tabla_Ministerio!C134</f>
        <v>71</v>
      </c>
      <c r="U135" s="67" t="n">
        <f aca="false">D135+Tabla_Ministerio!D134</f>
        <v>317.727272727273</v>
      </c>
      <c r="V135" s="67" t="n">
        <f aca="false">E135+Tabla_Ministerio!E134</f>
        <v>138.045454545455</v>
      </c>
      <c r="W135" s="67" t="n">
        <f aca="false">F135+Tabla_Ministerio!F134</f>
        <v>5</v>
      </c>
      <c r="X135" s="67" t="n">
        <f aca="false">G135+Tabla_Ministerio!G134</f>
        <v>78</v>
      </c>
      <c r="Y135" s="67" t="n">
        <f aca="false">H135+Tabla_Ministerio!H134</f>
        <v>3</v>
      </c>
      <c r="Z135" s="67" t="n">
        <f aca="false">X135+0.33*Y135</f>
        <v>78.99</v>
      </c>
      <c r="AC135" s="73" t="n">
        <f aca="false">IF(T135&gt;0,S135/T135,0)</f>
        <v>89.5633802816901</v>
      </c>
      <c r="AD135" s="74" t="n">
        <f aca="false">EXP((((AC135-AC147)/AC148+2)/4-1.9)^3)</f>
        <v>0.00933189423425115</v>
      </c>
      <c r="AE135" s="75" t="n">
        <f aca="false">S135/U135</f>
        <v>20.0140200286123</v>
      </c>
      <c r="AF135" s="74" t="n">
        <f aca="false">EXP((((AE135-AE147)/AE148+2)/4-1.9)^3)</f>
        <v>0.144269823713473</v>
      </c>
      <c r="AG135" s="74" t="n">
        <f aca="false">V135/U135</f>
        <v>0.434477825464951</v>
      </c>
      <c r="AH135" s="74" t="n">
        <f aca="false">EXP((((AG135-AG147)/AG148+2)/4-1.9)^3)</f>
        <v>0.000894511167324482</v>
      </c>
      <c r="AI135" s="74" t="n">
        <f aca="false">W135/U135</f>
        <v>0.0157367668097282</v>
      </c>
      <c r="AJ135" s="74" t="n">
        <f aca="false">EXP((((AI135-AI147)/AI148+2)/4-1.9)^3)</f>
        <v>0.0076785738032509</v>
      </c>
      <c r="AK135" s="74" t="n">
        <f aca="false">Z135/U135</f>
        <v>0.248609442060086</v>
      </c>
      <c r="AL135" s="74" t="n">
        <f aca="false">EXP((((AK135-AK147)/AK148+2)/4-1.9)^3)</f>
        <v>0.0147067134134598</v>
      </c>
      <c r="AM135" s="74" t="n">
        <f aca="false">0.01*AD135+0.15*AF135+0.24*AH135+0.25*AJ135+0.35*AL135</f>
        <v>0.0290154683250449</v>
      </c>
      <c r="AO135" s="66" t="n">
        <f aca="false">0.01*AD135/$AM$147</f>
        <v>3.04455554763166E-005</v>
      </c>
      <c r="AP135" s="65" t="n">
        <f aca="false">AO135*$J$147</f>
        <v>356.208980259581</v>
      </c>
      <c r="AQ135" s="66" t="n">
        <f aca="false">0.15*AF135/$AM$147</f>
        <v>0.00706026259701723</v>
      </c>
      <c r="AR135" s="65" t="n">
        <f aca="false">AQ135*$J$147</f>
        <v>82604.1404304388</v>
      </c>
      <c r="AS135" s="66" t="n">
        <f aca="false">0.24*AH135/$AM$147</f>
        <v>7.00408007686279E-005</v>
      </c>
      <c r="AT135" s="65" t="n">
        <f aca="false">AS135*$J$147</f>
        <v>819.468123607245</v>
      </c>
      <c r="AU135" s="66" t="n">
        <f aca="false">0.25*AJ135/$AM$147</f>
        <v>0.000626288829570694</v>
      </c>
      <c r="AV135" s="65" t="n">
        <f aca="false">AU135*$J$147</f>
        <v>7327.49663585161</v>
      </c>
      <c r="AW135" s="66" t="n">
        <f aca="false">0.35*AL135/$AM$147</f>
        <v>0.00167933665719368</v>
      </c>
      <c r="AX135" s="65" t="n">
        <f aca="false">AW135*$J$147</f>
        <v>19648.0172167273</v>
      </c>
    </row>
    <row r="136" customFormat="false" ht="15" hidden="false" customHeight="false" outlineLevel="0" collapsed="false">
      <c r="A136" s="72" t="s">
        <v>60</v>
      </c>
      <c r="B136" s="62"/>
      <c r="C136" s="62"/>
      <c r="D136" s="62"/>
      <c r="E136" s="62"/>
      <c r="F136" s="62"/>
      <c r="G136" s="62"/>
      <c r="H136" s="62"/>
      <c r="I136" s="66" t="n">
        <f aca="false">AO136+AQ136+AS136+AU136+AW136</f>
        <v>0.063110454444994</v>
      </c>
      <c r="J136" s="65" t="n">
        <f aca="false">ROUND(AP136+AR136+AT136+AV136+AX136,0)</f>
        <v>738384</v>
      </c>
      <c r="K136" s="66" t="n">
        <f aca="false">I136-Tabla_Ministerio!J135</f>
        <v>0</v>
      </c>
      <c r="L136" s="65" t="n">
        <f aca="false">J136-Tabla_Ministerio!K135</f>
        <v>0</v>
      </c>
      <c r="M136" s="66" t="n">
        <f aca="false">P171/P$180</f>
        <v>0.0450545077711645</v>
      </c>
      <c r="N136" s="65" t="n">
        <f aca="false">ROUND((N$147-N$146-N$145)*M136,0)</f>
        <v>9778837</v>
      </c>
      <c r="O136" s="65" t="n">
        <f aca="false">N136-Tabla_Ministerio!L135</f>
        <v>1</v>
      </c>
      <c r="P136" s="67" t="n">
        <f aca="false">N136+J136</f>
        <v>10517221</v>
      </c>
      <c r="Q136" s="65" t="n">
        <f aca="false">P136-Tabla_Ministerio!M135</f>
        <v>1</v>
      </c>
      <c r="S136" s="67" t="n">
        <f aca="false">B136+Tabla_Ministerio!B135</f>
        <v>8525</v>
      </c>
      <c r="T136" s="67" t="n">
        <f aca="false">C136+Tabla_Ministerio!C135</f>
        <v>63</v>
      </c>
      <c r="U136" s="67" t="n">
        <f aca="false">D136+Tabla_Ministerio!D135</f>
        <v>358.227272727273</v>
      </c>
      <c r="V136" s="67" t="n">
        <f aca="false">E136+Tabla_Ministerio!E135</f>
        <v>305.340909090909</v>
      </c>
      <c r="W136" s="67" t="n">
        <f aca="false">F136+Tabla_Ministerio!F135</f>
        <v>36</v>
      </c>
      <c r="X136" s="67" t="n">
        <f aca="false">G136+Tabla_Ministerio!G135</f>
        <v>248</v>
      </c>
      <c r="Y136" s="67" t="n">
        <f aca="false">H136+Tabla_Ministerio!H135</f>
        <v>32</v>
      </c>
      <c r="Z136" s="67" t="n">
        <f aca="false">X136+0.33*Y136</f>
        <v>258.56</v>
      </c>
      <c r="AC136" s="73" t="n">
        <f aca="false">IF(T136&gt;0,S136/T136,0)</f>
        <v>135.31746031746</v>
      </c>
      <c r="AD136" s="74" t="n">
        <f aca="false">EXP((((AC136-AC147)/AC148+2)/4-1.9)^3)</f>
        <v>0.0247179445787105</v>
      </c>
      <c r="AE136" s="75" t="n">
        <f aca="false">S136/U136</f>
        <v>23.7977414033752</v>
      </c>
      <c r="AF136" s="74" t="n">
        <f aca="false">EXP((((AE136-AE147)/AE148+2)/4-1.9)^3)</f>
        <v>0.270609515056182</v>
      </c>
      <c r="AG136" s="74" t="n">
        <f aca="false">V136/U136</f>
        <v>0.852366450957999</v>
      </c>
      <c r="AH136" s="74" t="n">
        <f aca="false">EXP((((AG136-AG147)/AG148+2)/4-1.9)^3)</f>
        <v>0.35126054077677</v>
      </c>
      <c r="AI136" s="74" t="n">
        <f aca="false">W136/U136</f>
        <v>0.100494861058241</v>
      </c>
      <c r="AJ136" s="74" t="n">
        <f aca="false">EXP((((AI136-AI147)/AI148+2)/4-1.9)^3)</f>
        <v>0.0329877496394191</v>
      </c>
      <c r="AK136" s="74" t="n">
        <f aca="false">Z136/U136</f>
        <v>0.721776424311635</v>
      </c>
      <c r="AL136" s="74" t="n">
        <f aca="false">EXP((((AK136-AK147)/AK148+2)/4-1.9)^3)</f>
        <v>0.171578114923196</v>
      </c>
      <c r="AM136" s="74" t="n">
        <f aca="false">0.01*AD136+0.15*AF136+0.24*AH136+0.25*AJ136+0.35*AL136</f>
        <v>0.193440414123613</v>
      </c>
      <c r="AO136" s="66" t="n">
        <f aca="false">0.01*AD136/$AM$147</f>
        <v>8.06429578005218E-005</v>
      </c>
      <c r="AP136" s="65" t="n">
        <f aca="false">AO136*$J$147</f>
        <v>943.511961395676</v>
      </c>
      <c r="AQ136" s="66" t="n">
        <f aca="false">0.15*AF136/$AM$147</f>
        <v>0.0132430621204794</v>
      </c>
      <c r="AR136" s="65" t="n">
        <f aca="false">AQ136*$J$147</f>
        <v>154942.078725409</v>
      </c>
      <c r="AS136" s="66" t="n">
        <f aca="false">0.24*AH136/$AM$147</f>
        <v>0.0275039266731723</v>
      </c>
      <c r="AT136" s="65" t="n">
        <f aca="false">AS136*$J$147</f>
        <v>321792.311557795</v>
      </c>
      <c r="AU136" s="66" t="n">
        <f aca="false">0.25*AJ136/$AM$147</f>
        <v>0.00269058547084565</v>
      </c>
      <c r="AV136" s="65" t="n">
        <f aca="false">AU136*$J$147</f>
        <v>31479.4948516119</v>
      </c>
      <c r="AW136" s="66" t="n">
        <f aca="false">0.35*AL136/$AM$147</f>
        <v>0.0195922372226962</v>
      </c>
      <c r="AX136" s="65" t="n">
        <f aca="false">AW136*$J$147</f>
        <v>229226.589330232</v>
      </c>
    </row>
    <row r="137" customFormat="false" ht="15" hidden="false" customHeight="false" outlineLevel="0" collapsed="false">
      <c r="A137" s="72" t="s">
        <v>61</v>
      </c>
      <c r="B137" s="62"/>
      <c r="C137" s="62"/>
      <c r="D137" s="62"/>
      <c r="E137" s="62"/>
      <c r="F137" s="62"/>
      <c r="G137" s="62"/>
      <c r="H137" s="62"/>
      <c r="I137" s="66" t="n">
        <f aca="false">AO137+AQ137+AS137+AU137+AW137</f>
        <v>0.00260270710548616</v>
      </c>
      <c r="J137" s="65" t="n">
        <f aca="false">ROUND(AP137+AR137+AT137+AV137+AX137,0)</f>
        <v>30451</v>
      </c>
      <c r="K137" s="66" t="n">
        <f aca="false">I137-Tabla_Ministerio!J136</f>
        <v>-2.03830008427275E-017</v>
      </c>
      <c r="L137" s="65" t="n">
        <f aca="false">J137-Tabla_Ministerio!K136</f>
        <v>0</v>
      </c>
      <c r="M137" s="66" t="n">
        <f aca="false">P172/P$180</f>
        <v>0.0111972453180673</v>
      </c>
      <c r="N137" s="65" t="n">
        <f aca="false">ROUND((N$147-N$146-N$145)*M137,0)</f>
        <v>2430301</v>
      </c>
      <c r="O137" s="65" t="n">
        <f aca="false">N137-Tabla_Ministerio!L136</f>
        <v>-1</v>
      </c>
      <c r="P137" s="67" t="n">
        <f aca="false">N137+J137</f>
        <v>2460752</v>
      </c>
      <c r="Q137" s="65" t="n">
        <f aca="false">P137-Tabla_Ministerio!M136</f>
        <v>-1</v>
      </c>
      <c r="S137" s="67" t="n">
        <f aca="false">B137+Tabla_Ministerio!B136</f>
        <v>4326</v>
      </c>
      <c r="T137" s="67" t="n">
        <f aca="false">C137+Tabla_Ministerio!C136</f>
        <v>39</v>
      </c>
      <c r="U137" s="67" t="n">
        <f aca="false">D137+Tabla_Ministerio!D136</f>
        <v>441.078692556321</v>
      </c>
      <c r="V137" s="67" t="n">
        <f aca="false">E137+Tabla_Ministerio!E136</f>
        <v>227.296225023853</v>
      </c>
      <c r="W137" s="67" t="n">
        <f aca="false">F137+Tabla_Ministerio!F136</f>
        <v>16</v>
      </c>
      <c r="X137" s="67" t="n">
        <f aca="false">G137+Tabla_Ministerio!G136</f>
        <v>52</v>
      </c>
      <c r="Y137" s="67" t="n">
        <f aca="false">H137+Tabla_Ministerio!H136</f>
        <v>18</v>
      </c>
      <c r="Z137" s="67" t="n">
        <f aca="false">X137+0.33*Y137</f>
        <v>57.94</v>
      </c>
      <c r="AC137" s="73" t="n">
        <f aca="false">IF(T137&gt;0,S137/T137,0)</f>
        <v>110.923076923077</v>
      </c>
      <c r="AD137" s="74" t="n">
        <f aca="false">EXP((((AC137-AC147)/AC148+2)/4-1.9)^3)</f>
        <v>0.0149852024633788</v>
      </c>
      <c r="AE137" s="75" t="n">
        <f aca="false">S137/U137</f>
        <v>9.80777369890208</v>
      </c>
      <c r="AF137" s="74" t="n">
        <f aca="false">EXP((((AE137-AE147)/AE148+2)/4-1.9)^3)</f>
        <v>0.0103988765287837</v>
      </c>
      <c r="AG137" s="74" t="n">
        <f aca="false">V137/U137</f>
        <v>0.515318986973803</v>
      </c>
      <c r="AH137" s="74" t="n">
        <f aca="false">EXP((((AG137-AG147)/AG148+2)/4-1.9)^3)</f>
        <v>0.00512244858928062</v>
      </c>
      <c r="AI137" s="74" t="n">
        <f aca="false">W137/U137</f>
        <v>0.0362747062372707</v>
      </c>
      <c r="AJ137" s="74" t="n">
        <f aca="false">EXP((((AI137-AI147)/AI148+2)/4-1.9)^3)</f>
        <v>0.0112868605303014</v>
      </c>
      <c r="AK137" s="74" t="n">
        <f aca="false">Z137/U137</f>
        <v>0.131359779961717</v>
      </c>
      <c r="AL137" s="74" t="n">
        <f aca="false">EXP((((AK137-AK147)/AK148+2)/4-1.9)^3)</f>
        <v>0.00633369815479726</v>
      </c>
      <c r="AM137" s="74" t="n">
        <f aca="false">0.01*AD137+0.15*AF137+0.24*AH137+0.25*AJ137+0.35*AL137</f>
        <v>0.0079775806521331</v>
      </c>
      <c r="AO137" s="66" t="n">
        <f aca="false">0.01*AD137/$AM$147</f>
        <v>4.88896253504577E-005</v>
      </c>
      <c r="AP137" s="65" t="n">
        <f aca="false">AO137*$J$147</f>
        <v>572.002163169809</v>
      </c>
      <c r="AQ137" s="66" t="n">
        <f aca="false">0.15*AF137/$AM$147</f>
        <v>0.000508899207868901</v>
      </c>
      <c r="AR137" s="65" t="n">
        <f aca="false">AQ137*$J$147</f>
        <v>5954.0535573707</v>
      </c>
      <c r="AS137" s="66" t="n">
        <f aca="false">0.24*AH137/$AM$147</f>
        <v>0.000401091025126572</v>
      </c>
      <c r="AT137" s="65" t="n">
        <f aca="false">AS137*$J$147</f>
        <v>4692.71204996558</v>
      </c>
      <c r="AU137" s="66" t="n">
        <f aca="false">0.25*AJ137/$AM$147</f>
        <v>0.000920592137573439</v>
      </c>
      <c r="AV137" s="65" t="n">
        <f aca="false">AU137*$J$147</f>
        <v>10770.8064914471</v>
      </c>
      <c r="AW137" s="66" t="n">
        <f aca="false">0.35*AL137/$AM$147</f>
        <v>0.00072323510956679</v>
      </c>
      <c r="AX137" s="65" t="n">
        <f aca="false">AW137*$J$147</f>
        <v>8461.75531489699</v>
      </c>
    </row>
    <row r="138" customFormat="false" ht="15" hidden="false" customHeight="false" outlineLevel="0" collapsed="false">
      <c r="A138" s="72" t="s">
        <v>62</v>
      </c>
      <c r="B138" s="62"/>
      <c r="C138" s="62"/>
      <c r="D138" s="62"/>
      <c r="E138" s="62"/>
      <c r="F138" s="62"/>
      <c r="G138" s="62"/>
      <c r="H138" s="62"/>
      <c r="I138" s="66" t="n">
        <f aca="false">AO138+AQ138+AS138+AU138+AW138</f>
        <v>0.00699187273380498</v>
      </c>
      <c r="J138" s="65" t="n">
        <f aca="false">ROUND(AP138+AR138+AT138+AV138+AX138,0)</f>
        <v>81804</v>
      </c>
      <c r="K138" s="66" t="n">
        <f aca="false">I138-Tabla_Ministerio!J137</f>
        <v>-1.16226472890446E-016</v>
      </c>
      <c r="L138" s="65" t="n">
        <f aca="false">J138-Tabla_Ministerio!K137</f>
        <v>0</v>
      </c>
      <c r="M138" s="66" t="n">
        <f aca="false">P173/P$180</f>
        <v>0.0199238192632476</v>
      </c>
      <c r="N138" s="65" t="n">
        <f aca="false">ROUND((N$147-N$146-N$145)*M138,0)</f>
        <v>4324357</v>
      </c>
      <c r="O138" s="65" t="n">
        <f aca="false">N138-Tabla_Ministerio!L137</f>
        <v>1</v>
      </c>
      <c r="P138" s="67" t="n">
        <f aca="false">N138+J138</f>
        <v>4406161</v>
      </c>
      <c r="Q138" s="65" t="n">
        <f aca="false">P138-Tabla_Ministerio!M137</f>
        <v>1</v>
      </c>
      <c r="S138" s="67" t="n">
        <f aca="false">B138+Tabla_Ministerio!B137</f>
        <v>4548</v>
      </c>
      <c r="T138" s="67" t="n">
        <f aca="false">C138+Tabla_Ministerio!C137</f>
        <v>24</v>
      </c>
      <c r="U138" s="67" t="n">
        <f aca="false">D138+Tabla_Ministerio!D137</f>
        <v>325.96198488263</v>
      </c>
      <c r="V138" s="67" t="n">
        <f aca="false">E138+Tabla_Ministerio!E137</f>
        <v>212.827439428084</v>
      </c>
      <c r="W138" s="67" t="n">
        <f aca="false">F138+Tabla_Ministerio!F137</f>
        <v>3</v>
      </c>
      <c r="X138" s="67" t="n">
        <f aca="false">G138+Tabla_Ministerio!G137</f>
        <v>33</v>
      </c>
      <c r="Y138" s="67" t="n">
        <f aca="false">H138+Tabla_Ministerio!H137</f>
        <v>8</v>
      </c>
      <c r="Z138" s="67" t="n">
        <f aca="false">X138+0.33*Y138</f>
        <v>35.64</v>
      </c>
      <c r="AC138" s="73" t="n">
        <f aca="false">IF(T138&gt;0,S138/T138,0)</f>
        <v>189.5</v>
      </c>
      <c r="AD138" s="74" t="n">
        <f aca="false">EXP((((AC138-AC147)/AC148+2)/4-1.9)^3)</f>
        <v>0.0649465205665518</v>
      </c>
      <c r="AE138" s="75" t="n">
        <f aca="false">S138/U138</f>
        <v>13.9525472629503</v>
      </c>
      <c r="AF138" s="74" t="n">
        <f aca="false">EXP((((AE138-AE147)/AE148+2)/4-1.9)^3)</f>
        <v>0.0362453653091992</v>
      </c>
      <c r="AG138" s="74" t="n">
        <f aca="false">V138/U138</f>
        <v>0.652921043859508</v>
      </c>
      <c r="AH138" s="74" t="n">
        <f aca="false">EXP((((AG138-AG147)/AG148+2)/4-1.9)^3)</f>
        <v>0.0490968803215553</v>
      </c>
      <c r="AI138" s="74" t="n">
        <f aca="false">W138/U138</f>
        <v>0.00920352721830497</v>
      </c>
      <c r="AJ138" s="74" t="n">
        <f aca="false">EXP((((AI138-AI147)/AI148+2)/4-1.9)^3)</f>
        <v>0.00676273927163122</v>
      </c>
      <c r="AK138" s="74" t="n">
        <f aca="false">Z138/U138</f>
        <v>0.109337903353463</v>
      </c>
      <c r="AL138" s="74" t="n">
        <f aca="false">EXP((((AK138-AK147)/AK148+2)/4-1.9)^3)</f>
        <v>0.00534470023741507</v>
      </c>
      <c r="AM138" s="74" t="n">
        <f aca="false">0.01*AD138+0.15*AF138+0.24*AH138+0.25*AJ138+0.35*AL138</f>
        <v>0.0214308511802217</v>
      </c>
      <c r="AO138" s="66" t="n">
        <f aca="false">0.01*AD138/$AM$147</f>
        <v>0.000211889766993417</v>
      </c>
      <c r="AP138" s="65" t="n">
        <f aca="false">AO138*$J$147</f>
        <v>2479.08230437374</v>
      </c>
      <c r="AQ138" s="66" t="n">
        <f aca="false">0.15*AF138/$AM$147</f>
        <v>0.00177377216122478</v>
      </c>
      <c r="AR138" s="65" t="n">
        <f aca="false">AQ138*$J$147</f>
        <v>20752.9001484047</v>
      </c>
      <c r="AS138" s="66" t="n">
        <f aca="false">0.24*AH138/$AM$147</f>
        <v>0.00384431736414065</v>
      </c>
      <c r="AT138" s="65" t="n">
        <f aca="false">AS138*$J$147</f>
        <v>44978.0057105535</v>
      </c>
      <c r="AU138" s="66" t="n">
        <f aca="false">0.25*AJ138/$AM$147</f>
        <v>0.000551590460891125</v>
      </c>
      <c r="AV138" s="65" t="n">
        <f aca="false">AU138*$J$147</f>
        <v>6453.53558248533</v>
      </c>
      <c r="AW138" s="66" t="n">
        <f aca="false">0.35*AL138/$AM$147</f>
        <v>0.000610302980555011</v>
      </c>
      <c r="AX138" s="65" t="n">
        <f aca="false">AW138*$J$147</f>
        <v>7140.4643125002</v>
      </c>
    </row>
    <row r="139" customFormat="false" ht="15" hidden="false" customHeight="false" outlineLevel="0" collapsed="false">
      <c r="A139" s="72" t="s">
        <v>63</v>
      </c>
      <c r="B139" s="62"/>
      <c r="C139" s="62"/>
      <c r="D139" s="62"/>
      <c r="E139" s="62"/>
      <c r="F139" s="62"/>
      <c r="G139" s="62"/>
      <c r="H139" s="62"/>
      <c r="I139" s="66" t="n">
        <f aca="false">AO139+AQ139+AS139+AU139+AW139</f>
        <v>0.01782880746471</v>
      </c>
      <c r="J139" s="65" t="n">
        <f aca="false">ROUND(AP139+AR139+AT139+AV139+AX139,0)</f>
        <v>208595</v>
      </c>
      <c r="K139" s="66" t="n">
        <f aca="false">I139-Tabla_Ministerio!J138</f>
        <v>7.97972798949331E-017</v>
      </c>
      <c r="L139" s="65" t="n">
        <f aca="false">J139-Tabla_Ministerio!K138</f>
        <v>0</v>
      </c>
      <c r="M139" s="66" t="n">
        <f aca="false">P174/P$180</f>
        <v>0.0131905689614895</v>
      </c>
      <c r="N139" s="65" t="n">
        <f aca="false">ROUND((N$147-N$146-N$145)*M139,0)</f>
        <v>2862941</v>
      </c>
      <c r="O139" s="65" t="n">
        <f aca="false">N139-Tabla_Ministerio!L138</f>
        <v>-1</v>
      </c>
      <c r="P139" s="67" t="n">
        <f aca="false">N139+J139</f>
        <v>3071536</v>
      </c>
      <c r="Q139" s="65" t="n">
        <f aca="false">P139-Tabla_Ministerio!M138</f>
        <v>-1</v>
      </c>
      <c r="S139" s="67" t="n">
        <f aca="false">B139+Tabla_Ministerio!B138</f>
        <v>7747</v>
      </c>
      <c r="T139" s="67" t="n">
        <f aca="false">C139+Tabla_Ministerio!C138</f>
        <v>52</v>
      </c>
      <c r="U139" s="67" t="n">
        <f aca="false">D139+Tabla_Ministerio!D138</f>
        <v>421.979979467411</v>
      </c>
      <c r="V139" s="67" t="n">
        <f aca="false">E139+Tabla_Ministerio!E138</f>
        <v>309.352322895154</v>
      </c>
      <c r="W139" s="67" t="n">
        <f aca="false">F139+Tabla_Ministerio!F138</f>
        <v>30</v>
      </c>
      <c r="X139" s="67" t="n">
        <f aca="false">G139+Tabla_Ministerio!G138</f>
        <v>65</v>
      </c>
      <c r="Y139" s="67" t="n">
        <f aca="false">H139+Tabla_Ministerio!H138</f>
        <v>18</v>
      </c>
      <c r="Z139" s="67" t="n">
        <f aca="false">X139+0.33*Y139</f>
        <v>70.94</v>
      </c>
      <c r="AC139" s="73" t="n">
        <f aca="false">IF(T139&gt;0,S139/T139,0)</f>
        <v>148.980769230769</v>
      </c>
      <c r="AD139" s="74" t="n">
        <f aca="false">EXP((((AC139-AC147)/AC148+2)/4-1.9)^3)</f>
        <v>0.0321248779779025</v>
      </c>
      <c r="AE139" s="75" t="n">
        <f aca="false">S139/U139</f>
        <v>18.3586908785996</v>
      </c>
      <c r="AF139" s="74" t="n">
        <f aca="false">EXP((((AE139-AE147)/AE148+2)/4-1.9)^3)</f>
        <v>0.10382902214124</v>
      </c>
      <c r="AG139" s="74" t="n">
        <f aca="false">V139/U139</f>
        <v>0.733097156139003</v>
      </c>
      <c r="AH139" s="74" t="n">
        <f aca="false">EXP((((AG139-AG147)/AG148+2)/4-1.9)^3)</f>
        <v>0.127758794035551</v>
      </c>
      <c r="AI139" s="74" t="n">
        <f aca="false">W139/U139</f>
        <v>0.0710934202088535</v>
      </c>
      <c r="AJ139" s="74" t="n">
        <f aca="false">EXP((((AI139-AI147)/AI148+2)/4-1.9)^3)</f>
        <v>0.0206830698052864</v>
      </c>
      <c r="AK139" s="74" t="n">
        <f aca="false">Z139/U139</f>
        <v>0.168112240987202</v>
      </c>
      <c r="AL139" s="74" t="n">
        <f aca="false">EXP((((AK139-AK147)/AK148+2)/4-1.9)^3)</f>
        <v>0.00833930256540413</v>
      </c>
      <c r="AM139" s="74" t="n">
        <f aca="false">0.01*AD139+0.15*AF139+0.24*AH139+0.25*AJ139+0.35*AL139</f>
        <v>0.0546472360187103</v>
      </c>
      <c r="AO139" s="66" t="n">
        <f aca="false">0.01*AD139/$AM$147</f>
        <v>0.00010480827687227</v>
      </c>
      <c r="AP139" s="65" t="n">
        <f aca="false">AO139*$J$147</f>
        <v>1226.24300471301</v>
      </c>
      <c r="AQ139" s="66" t="n">
        <f aca="false">0.15*AF139/$AM$147</f>
        <v>0.00508117458412207</v>
      </c>
      <c r="AR139" s="65" t="n">
        <f aca="false">AQ139*$J$147</f>
        <v>59449.0719191832</v>
      </c>
      <c r="AS139" s="66" t="n">
        <f aca="false">0.24*AH139/$AM$147</f>
        <v>0.0100035958927701</v>
      </c>
      <c r="AT139" s="65" t="n">
        <f aca="false">AS139*$J$147</f>
        <v>117040.751470753</v>
      </c>
      <c r="AU139" s="66" t="n">
        <f aca="false">0.25*AJ139/$AM$147</f>
        <v>0.00168697676315849</v>
      </c>
      <c r="AV139" s="65" t="n">
        <f aca="false">AU139*$J$147</f>
        <v>19737.4054480216</v>
      </c>
      <c r="AW139" s="66" t="n">
        <f aca="false">0.35*AL139/$AM$147</f>
        <v>0.000952251947787009</v>
      </c>
      <c r="AX139" s="65" t="n">
        <f aca="false">AW139*$J$147</f>
        <v>11141.2220918509</v>
      </c>
    </row>
    <row r="140" customFormat="false" ht="15" hidden="false" customHeight="false" outlineLevel="0" collapsed="false">
      <c r="A140" s="72" t="s">
        <v>64</v>
      </c>
      <c r="B140" s="62"/>
      <c r="C140" s="62"/>
      <c r="D140" s="62"/>
      <c r="E140" s="62"/>
      <c r="F140" s="62"/>
      <c r="G140" s="62"/>
      <c r="H140" s="62"/>
      <c r="I140" s="66" t="n">
        <f aca="false">AO140+AQ140+AS140+AU140+AW140</f>
        <v>0.0237867168570178</v>
      </c>
      <c r="J140" s="65" t="n">
        <f aca="false">ROUND(AP140+AR140+AT140+AV140+AX140,0)</f>
        <v>278301</v>
      </c>
      <c r="K140" s="66" t="n">
        <f aca="false">I140-Tabla_Ministerio!J139</f>
        <v>0</v>
      </c>
      <c r="L140" s="65" t="n">
        <f aca="false">J140-Tabla_Ministerio!K139</f>
        <v>0</v>
      </c>
      <c r="M140" s="66" t="n">
        <f aca="false">P175/P$180</f>
        <v>0.0192702397547961</v>
      </c>
      <c r="N140" s="65" t="n">
        <f aca="false">ROUND((N$147-N$146-N$145)*M140,0)</f>
        <v>4182501</v>
      </c>
      <c r="O140" s="65" t="n">
        <f aca="false">N140-Tabla_Ministerio!L139</f>
        <v>0</v>
      </c>
      <c r="P140" s="67" t="n">
        <f aca="false">N140+J140</f>
        <v>4460802</v>
      </c>
      <c r="Q140" s="65" t="n">
        <f aca="false">P140-Tabla_Ministerio!M139</f>
        <v>0</v>
      </c>
      <c r="S140" s="67" t="n">
        <f aca="false">B140+Tabla_Ministerio!B139</f>
        <v>7970</v>
      </c>
      <c r="T140" s="67" t="n">
        <f aca="false">C140+Tabla_Ministerio!C139</f>
        <v>36</v>
      </c>
      <c r="U140" s="67" t="n">
        <f aca="false">D140+Tabla_Ministerio!D139</f>
        <v>297.300837347872</v>
      </c>
      <c r="V140" s="67" t="n">
        <f aca="false">E140+Tabla_Ministerio!E139</f>
        <v>175.72560295201</v>
      </c>
      <c r="W140" s="67" t="n">
        <f aca="false">F140+Tabla_Ministerio!F139</f>
        <v>13</v>
      </c>
      <c r="X140" s="67" t="n">
        <f aca="false">G140+Tabla_Ministerio!G139</f>
        <v>61</v>
      </c>
      <c r="Y140" s="67" t="n">
        <f aca="false">H140+Tabla_Ministerio!H139</f>
        <v>5</v>
      </c>
      <c r="Z140" s="67" t="n">
        <f aca="false">X140+0.33*Y140</f>
        <v>62.65</v>
      </c>
      <c r="AC140" s="73" t="n">
        <f aca="false">IF(T140&gt;0,S140/T140,0)</f>
        <v>221.388888888889</v>
      </c>
      <c r="AD140" s="74" t="n">
        <f aca="false">EXP((((AC140-AC147)/AC148+2)/4-1.9)^3)</f>
        <v>0.10505779798002</v>
      </c>
      <c r="AE140" s="75" t="n">
        <f aca="false">S140/U140</f>
        <v>26.8078626050901</v>
      </c>
      <c r="AF140" s="74" t="n">
        <f aca="false">EXP((((AE140-AE147)/AE148+2)/4-1.9)^3)</f>
        <v>0.39956190256595</v>
      </c>
      <c r="AG140" s="74" t="n">
        <f aca="false">V140/U140</f>
        <v>0.591069989979185</v>
      </c>
      <c r="AH140" s="74" t="n">
        <f aca="false">EXP((((AG140-AG147)/AG148+2)/4-1.9)^3)</f>
        <v>0.0197126447482274</v>
      </c>
      <c r="AI140" s="74" t="n">
        <f aca="false">W140/U140</f>
        <v>0.043726752053472</v>
      </c>
      <c r="AJ140" s="74" t="n">
        <f aca="false">EXP((((AI140-AI147)/AI148+2)/4-1.9)^3)</f>
        <v>0.012912780313369</v>
      </c>
      <c r="AK140" s="74" t="n">
        <f aca="false">Z140/U140</f>
        <v>0.210729308934617</v>
      </c>
      <c r="AL140" s="74" t="n">
        <f aca="false">EXP((((AK140-AK147)/AK148+2)/4-1.9)^3)</f>
        <v>0.0113279537150098</v>
      </c>
      <c r="AM140" s="74" t="n">
        <f aca="false">0.01*AD140+0.15*AF140+0.24*AH140+0.25*AJ140+0.35*AL140</f>
        <v>0.072908876982863</v>
      </c>
      <c r="AO140" s="66" t="n">
        <f aca="false">0.01*AD140/$AM$147</f>
        <v>0.000342753886438258</v>
      </c>
      <c r="AP140" s="65" t="n">
        <f aca="false">AO140*$J$147</f>
        <v>4010.17522781461</v>
      </c>
      <c r="AQ140" s="66" t="n">
        <f aca="false">0.15*AF140/$AM$147</f>
        <v>0.0195537215147784</v>
      </c>
      <c r="AR140" s="65" t="n">
        <f aca="false">AQ140*$J$147</f>
        <v>228775.960631668</v>
      </c>
      <c r="AS140" s="66" t="n">
        <f aca="false">0.24*AH140/$AM$147</f>
        <v>0.00154351278538314</v>
      </c>
      <c r="AT140" s="65" t="n">
        <f aca="false">AS140*$J$147</f>
        <v>18058.8958452951</v>
      </c>
      <c r="AU140" s="66" t="n">
        <f aca="false">0.25*AJ140/$AM$147</f>
        <v>0.00105320731117275</v>
      </c>
      <c r="AV140" s="65" t="n">
        <f aca="false">AU140*$J$147</f>
        <v>12322.3865173561</v>
      </c>
      <c r="AW140" s="66" t="n">
        <f aca="false">0.35*AL140/$AM$147</f>
        <v>0.00129352135924527</v>
      </c>
      <c r="AX140" s="65" t="n">
        <f aca="false">AW140*$J$147</f>
        <v>15134.0291583503</v>
      </c>
    </row>
    <row r="141" customFormat="false" ht="15" hidden="false" customHeight="false" outlineLevel="0" collapsed="false">
      <c r="A141" s="72" t="s">
        <v>65</v>
      </c>
      <c r="B141" s="62"/>
      <c r="C141" s="62"/>
      <c r="D141" s="62"/>
      <c r="E141" s="62"/>
      <c r="F141" s="62"/>
      <c r="G141" s="62"/>
      <c r="H141" s="62"/>
      <c r="I141" s="66" t="n">
        <f aca="false">AO141+AQ141+AS141+AU141+AW141</f>
        <v>0.00564587295741438</v>
      </c>
      <c r="J141" s="65" t="n">
        <f aca="false">ROUND(AP141+AR141+AT141+AV141+AX141,0)</f>
        <v>66056</v>
      </c>
      <c r="K141" s="66" t="n">
        <f aca="false">I141-Tabla_Ministerio!J140</f>
        <v>0</v>
      </c>
      <c r="L141" s="65" t="n">
        <f aca="false">J141-Tabla_Ministerio!K140</f>
        <v>0</v>
      </c>
      <c r="M141" s="66" t="n">
        <f aca="false">P176/P$180</f>
        <v>0.0121667738317072</v>
      </c>
      <c r="N141" s="65" t="n">
        <f aca="false">ROUND((N$147-N$146-N$145)*M141,0)</f>
        <v>2640732</v>
      </c>
      <c r="O141" s="65" t="n">
        <f aca="false">N141-Tabla_Ministerio!L140</f>
        <v>0</v>
      </c>
      <c r="P141" s="67" t="n">
        <f aca="false">N141+J141</f>
        <v>2706788</v>
      </c>
      <c r="Q141" s="65" t="n">
        <f aca="false">P141-Tabla_Ministerio!M140</f>
        <v>0</v>
      </c>
      <c r="S141" s="67" t="n">
        <f aca="false">B141+Tabla_Ministerio!B140</f>
        <v>4150</v>
      </c>
      <c r="T141" s="67" t="n">
        <f aca="false">C141+Tabla_Ministerio!C140</f>
        <v>43</v>
      </c>
      <c r="U141" s="67" t="n">
        <f aca="false">D141+Tabla_Ministerio!D140</f>
        <v>430.322988394584</v>
      </c>
      <c r="V141" s="67" t="n">
        <f aca="false">E141+Tabla_Ministerio!E140</f>
        <v>254.293442940039</v>
      </c>
      <c r="W141" s="67" t="n">
        <f aca="false">F141+Tabla_Ministerio!F140</f>
        <v>36</v>
      </c>
      <c r="X141" s="67" t="n">
        <f aca="false">G141+Tabla_Ministerio!G140</f>
        <v>97</v>
      </c>
      <c r="Y141" s="67" t="n">
        <f aca="false">H141+Tabla_Ministerio!H140</f>
        <v>11</v>
      </c>
      <c r="Z141" s="67" t="n">
        <f aca="false">X141+0.33*Y141</f>
        <v>100.63</v>
      </c>
      <c r="AC141" s="73" t="n">
        <f aca="false">IF(T141&gt;0,S141/T141,0)</f>
        <v>96.5116279069767</v>
      </c>
      <c r="AD141" s="74" t="n">
        <f aca="false">EXP((((AC141-AC147)/AC148+2)/4-1.9)^3)</f>
        <v>0.0109267688631026</v>
      </c>
      <c r="AE141" s="75" t="n">
        <f aca="false">S141/U141</f>
        <v>9.64391889794803</v>
      </c>
      <c r="AF141" s="74" t="n">
        <f aca="false">EXP((((AE141-AE147)/AE148+2)/4-1.9)^3)</f>
        <v>0.0098431757961393</v>
      </c>
      <c r="AG141" s="74" t="n">
        <f aca="false">V141/U141</f>
        <v>0.590936226504509</v>
      </c>
      <c r="AH141" s="74" t="n">
        <f aca="false">EXP((((AG141-AG147)/AG148+2)/4-1.9)^3)</f>
        <v>0.0196703036549514</v>
      </c>
      <c r="AI141" s="74" t="n">
        <f aca="false">W141/U141</f>
        <v>0.0836580916448504</v>
      </c>
      <c r="AJ141" s="74" t="n">
        <f aca="false">EXP((((AI141-AI147)/AI148+2)/4-1.9)^3)</f>
        <v>0.0253733149013114</v>
      </c>
      <c r="AK141" s="74" t="n">
        <f aca="false">Z141/U141</f>
        <v>0.233847604506147</v>
      </c>
      <c r="AL141" s="74" t="n">
        <f aca="false">EXP((((AK141-AK147)/AK148+2)/4-1.9)^3)</f>
        <v>0.0133007704490852</v>
      </c>
      <c r="AM141" s="74" t="n">
        <f aca="false">0.01*AD141+0.15*AF141+0.24*AH141+0.25*AJ141+0.35*AL141</f>
        <v>0.0173052153177479</v>
      </c>
      <c r="AO141" s="66" t="n">
        <f aca="false">0.01*AD141/$AM$147</f>
        <v>3.56488767711772E-005</v>
      </c>
      <c r="AP141" s="65" t="n">
        <f aca="false">AO141*$J$147</f>
        <v>417.087152571039</v>
      </c>
      <c r="AQ141" s="66" t="n">
        <f aca="false">0.15*AF141/$AM$147</f>
        <v>0.000481704379478338</v>
      </c>
      <c r="AR141" s="65" t="n">
        <f aca="false">AQ141*$J$147</f>
        <v>5635.87765491847</v>
      </c>
      <c r="AS141" s="66" t="n">
        <f aca="false">0.24*AH141/$AM$147</f>
        <v>0.00154019745049767</v>
      </c>
      <c r="AT141" s="65" t="n">
        <f aca="false">AS141*$J$147</f>
        <v>18020.1068647593</v>
      </c>
      <c r="AU141" s="66" t="n">
        <f aca="false">0.25*AJ141/$AM$147</f>
        <v>0.00206952802682487</v>
      </c>
      <c r="AV141" s="65" t="n">
        <f aca="false">AU141*$J$147</f>
        <v>24213.2047361514</v>
      </c>
      <c r="AW141" s="66" t="n">
        <f aca="false">0.35*AL141/$AM$147</f>
        <v>0.00151879422384233</v>
      </c>
      <c r="AX141" s="65" t="n">
        <f aca="false">AW141*$J$147</f>
        <v>17769.6919381177</v>
      </c>
    </row>
    <row r="142" customFormat="false" ht="15" hidden="false" customHeight="false" outlineLevel="0" collapsed="false">
      <c r="A142" s="72" t="s">
        <v>66</v>
      </c>
      <c r="B142" s="62"/>
      <c r="C142" s="62"/>
      <c r="D142" s="62"/>
      <c r="E142" s="62"/>
      <c r="F142" s="62"/>
      <c r="G142" s="62"/>
      <c r="H142" s="62"/>
      <c r="I142" s="66" t="n">
        <f aca="false">AO142+AQ142+AS142+AU142+AW142</f>
        <v>0.0139071564182123</v>
      </c>
      <c r="J142" s="65" t="n">
        <f aca="false">ROUND(AP142+AR142+AT142+AV142+AX142,0)</f>
        <v>162712</v>
      </c>
      <c r="K142" s="66" t="n">
        <f aca="false">I142-Tabla_Ministerio!J141</f>
        <v>-9.54097911787244E-017</v>
      </c>
      <c r="L142" s="65" t="n">
        <f aca="false">J142-Tabla_Ministerio!K141</f>
        <v>0</v>
      </c>
      <c r="M142" s="66" t="n">
        <f aca="false">P177/P$180</f>
        <v>0.0109306410313639</v>
      </c>
      <c r="N142" s="65" t="n">
        <f aca="false">ROUND((N$147-N$146-N$145)*M142,0)</f>
        <v>2372436</v>
      </c>
      <c r="O142" s="65" t="n">
        <f aca="false">N142-Tabla_Ministerio!L141</f>
        <v>0</v>
      </c>
      <c r="P142" s="67" t="n">
        <f aca="false">N142+J142</f>
        <v>2535148</v>
      </c>
      <c r="Q142" s="65" t="n">
        <f aca="false">P142-Tabla_Ministerio!M141</f>
        <v>0</v>
      </c>
      <c r="S142" s="67" t="n">
        <f aca="false">B142+Tabla_Ministerio!B141</f>
        <v>6955</v>
      </c>
      <c r="T142" s="67" t="n">
        <f aca="false">C142+Tabla_Ministerio!C141</f>
        <v>28</v>
      </c>
      <c r="U142" s="67" t="n">
        <f aca="false">D142+Tabla_Ministerio!D141</f>
        <v>405.875247376136</v>
      </c>
      <c r="V142" s="67" t="n">
        <f aca="false">E142+Tabla_Ministerio!E141</f>
        <v>281.932065557954</v>
      </c>
      <c r="W142" s="67" t="n">
        <f aca="false">F142+Tabla_Ministerio!F141</f>
        <v>22</v>
      </c>
      <c r="X142" s="67" t="n">
        <f aca="false">G142+Tabla_Ministerio!G141</f>
        <v>95</v>
      </c>
      <c r="Y142" s="67" t="n">
        <f aca="false">H142+Tabla_Ministerio!H141</f>
        <v>24</v>
      </c>
      <c r="Z142" s="67" t="n">
        <f aca="false">X142+0.33*Y142</f>
        <v>102.92</v>
      </c>
      <c r="AC142" s="73" t="n">
        <f aca="false">IF(T142&gt;0,S142/T142,0)</f>
        <v>248.392857142857</v>
      </c>
      <c r="AD142" s="74" t="n">
        <f aca="false">EXP((((AC142-AC147)/AC148+2)/4-1.9)^3)</f>
        <v>0.15061309731202</v>
      </c>
      <c r="AE142" s="75" t="n">
        <f aca="false">S142/U142</f>
        <v>17.1358072337794</v>
      </c>
      <c r="AF142" s="74" t="n">
        <f aca="false">EXP((((AE142-AE147)/AE148+2)/4-1.9)^3)</f>
        <v>0.0796125373117837</v>
      </c>
      <c r="AG142" s="74" t="n">
        <f aca="false">V142/U142</f>
        <v>0.694627394453251</v>
      </c>
      <c r="AH142" s="74" t="n">
        <f aca="false">EXP((((AG142-AG147)/AG148+2)/4-1.9)^3)</f>
        <v>0.083224052853853</v>
      </c>
      <c r="AI142" s="74" t="n">
        <f aca="false">W142/U142</f>
        <v>0.0542038474684611</v>
      </c>
      <c r="AJ142" s="74" t="n">
        <f aca="false">EXP((((AI142-AI147)/AI148+2)/4-1.9)^3)</f>
        <v>0.0155309065395603</v>
      </c>
      <c r="AK142" s="74" t="n">
        <f aca="false">Z142/U142</f>
        <v>0.253575453702455</v>
      </c>
      <c r="AL142" s="74" t="n">
        <f aca="false">EXP((((AK142-AK147)/AK148+2)/4-1.9)^3)</f>
        <v>0.0152069648445264</v>
      </c>
      <c r="AM142" s="74" t="n">
        <f aca="false">0.01*AD142+0.15*AF142+0.24*AH142+0.25*AJ142+0.35*AL142</f>
        <v>0.0426269485852868</v>
      </c>
      <c r="AO142" s="66" t="n">
        <f aca="false">0.01*AD142/$AM$147</f>
        <v>0.000491379273550129</v>
      </c>
      <c r="AP142" s="65" t="n">
        <f aca="false">AO142*$J$147</f>
        <v>5749.0726384724</v>
      </c>
      <c r="AQ142" s="66" t="n">
        <f aca="false">0.15*AF142/$AM$147</f>
        <v>0.00389607060553672</v>
      </c>
      <c r="AR142" s="65" t="n">
        <f aca="false">AQ142*$J$147</f>
        <v>45583.5118034597</v>
      </c>
      <c r="AS142" s="66" t="n">
        <f aca="false">0.24*AH142/$AM$147</f>
        <v>0.0065164969628378</v>
      </c>
      <c r="AT142" s="65" t="n">
        <f aca="false">AS142*$J$147</f>
        <v>76242.1542876031</v>
      </c>
      <c r="AU142" s="66" t="n">
        <f aca="false">0.25*AJ142/$AM$147</f>
        <v>0.00126674998874335</v>
      </c>
      <c r="AV142" s="65" t="n">
        <f aca="false">AU142*$J$147</f>
        <v>14820.8076572987</v>
      </c>
      <c r="AW142" s="66" t="n">
        <f aca="false">0.35*AL142/$AM$147</f>
        <v>0.00173645958754431</v>
      </c>
      <c r="AX142" s="65" t="n">
        <f aca="false">AW142*$J$147</f>
        <v>20316.3479616029</v>
      </c>
    </row>
    <row r="143" customFormat="false" ht="15" hidden="false" customHeight="false" outlineLevel="0" collapsed="false">
      <c r="A143" s="72" t="s">
        <v>67</v>
      </c>
      <c r="B143" s="62"/>
      <c r="C143" s="62"/>
      <c r="D143" s="62"/>
      <c r="E143" s="62"/>
      <c r="F143" s="62"/>
      <c r="G143" s="62"/>
      <c r="H143" s="62"/>
      <c r="I143" s="66" t="n">
        <f aca="false">AO143+AQ143+AS143+AU143+AW143</f>
        <v>0.0143306671360642</v>
      </c>
      <c r="J143" s="65" t="n">
        <f aca="false">ROUND(AP143+AR143+AT143+AV143+AX143,0)</f>
        <v>167667</v>
      </c>
      <c r="K143" s="66" t="n">
        <f aca="false">I143-Tabla_Ministerio!J142</f>
        <v>0</v>
      </c>
      <c r="L143" s="65" t="n">
        <f aca="false">J143-Tabla_Ministerio!K142</f>
        <v>0</v>
      </c>
      <c r="M143" s="66" t="n">
        <f aca="false">P178/P$180</f>
        <v>0.00853265746457424</v>
      </c>
      <c r="N143" s="65" t="n">
        <f aca="false">ROUND((N$147-N$146-N$145)*M143,0)</f>
        <v>1851967</v>
      </c>
      <c r="O143" s="65" t="n">
        <f aca="false">N143-Tabla_Ministerio!L142</f>
        <v>-2</v>
      </c>
      <c r="P143" s="67" t="n">
        <f aca="false">N143+J143</f>
        <v>2019634</v>
      </c>
      <c r="Q143" s="65" t="n">
        <f aca="false">P143-Tabla_Ministerio!M142</f>
        <v>-2</v>
      </c>
      <c r="S143" s="67" t="n">
        <f aca="false">B143+Tabla_Ministerio!B142</f>
        <v>8404</v>
      </c>
      <c r="T143" s="67" t="n">
        <f aca="false">C143+Tabla_Ministerio!C142</f>
        <v>57</v>
      </c>
      <c r="U143" s="67" t="n">
        <f aca="false">D143+Tabla_Ministerio!D142</f>
        <v>492.287854220248</v>
      </c>
      <c r="V143" s="67" t="n">
        <f aca="false">E143+Tabla_Ministerio!E142</f>
        <v>340.622950932047</v>
      </c>
      <c r="W143" s="67" t="n">
        <f aca="false">F143+Tabla_Ministerio!F142</f>
        <v>42</v>
      </c>
      <c r="X143" s="67" t="n">
        <f aca="false">G143+Tabla_Ministerio!G142</f>
        <v>125</v>
      </c>
      <c r="Y143" s="67" t="n">
        <f aca="false">H143+Tabla_Ministerio!H142</f>
        <v>26</v>
      </c>
      <c r="Z143" s="67" t="n">
        <f aca="false">X143+0.33*Y143</f>
        <v>133.58</v>
      </c>
      <c r="AC143" s="73" t="n">
        <f aca="false">IF(T143&gt;0,S143/T143,0)</f>
        <v>147.438596491228</v>
      </c>
      <c r="AD143" s="74" t="n">
        <f aca="false">EXP((((AC143-AC147)/AC148+2)/4-1.9)^3)</f>
        <v>0.0312084245482418</v>
      </c>
      <c r="AE143" s="75" t="n">
        <f aca="false">S143/U143</f>
        <v>17.0713129075902</v>
      </c>
      <c r="AF143" s="74" t="n">
        <f aca="false">EXP((((AE143-AE147)/AE148+2)/4-1.9)^3)</f>
        <v>0.0784621876114226</v>
      </c>
      <c r="AG143" s="74" t="n">
        <f aca="false">V143/U143</f>
        <v>0.691918250698205</v>
      </c>
      <c r="AH143" s="74" t="n">
        <f aca="false">EXP((((AG143-AG147)/AG148+2)/4-1.9)^3)</f>
        <v>0.0805833304528924</v>
      </c>
      <c r="AI143" s="74" t="n">
        <f aca="false">W143/U143</f>
        <v>0.0853159379008553</v>
      </c>
      <c r="AJ143" s="74" t="n">
        <f aca="false">EXP((((AI143-AI147)/AI148+2)/4-1.9)^3)</f>
        <v>0.0260525739378608</v>
      </c>
      <c r="AK143" s="74" t="n">
        <f aca="false">Z143/U143</f>
        <v>0.271345309161816</v>
      </c>
      <c r="AL143" s="74" t="n">
        <f aca="false">EXP((((AK143-AK147)/AK148+2)/4-1.9)^3)</f>
        <v>0.0171157139015468</v>
      </c>
      <c r="AM143" s="74" t="n">
        <f aca="false">0.01*AD143+0.15*AF143+0.24*AH143+0.25*AJ143+0.35*AL143</f>
        <v>0.0439250550458966</v>
      </c>
      <c r="AO143" s="66" t="n">
        <f aca="false">0.01*AD143/$AM$147</f>
        <v>0.000101818322953612</v>
      </c>
      <c r="AP143" s="65" t="n">
        <f aca="false">AO143*$J$147</f>
        <v>1191.26093853863</v>
      </c>
      <c r="AQ143" s="66" t="n">
        <f aca="false">0.15*AF143/$AM$147</f>
        <v>0.00383977490381687</v>
      </c>
      <c r="AR143" s="65" t="n">
        <f aca="false">AQ143*$J$147</f>
        <v>44924.85952437</v>
      </c>
      <c r="AS143" s="66" t="n">
        <f aca="false">0.24*AH143/$AM$147</f>
        <v>0.00630972669732602</v>
      </c>
      <c r="AT143" s="65" t="n">
        <f aca="false">AS143*$J$147</f>
        <v>73822.9694747904</v>
      </c>
      <c r="AU143" s="66" t="n">
        <f aca="false">0.25*AJ143/$AM$147</f>
        <v>0.00212493054790186</v>
      </c>
      <c r="AV143" s="65" t="n">
        <f aca="false">AU143*$J$147</f>
        <v>24861.4069196195</v>
      </c>
      <c r="AW143" s="66" t="n">
        <f aca="false">0.35*AL143/$AM$147</f>
        <v>0.00195441666406588</v>
      </c>
      <c r="AX143" s="65" t="n">
        <f aca="false">AW143*$J$147</f>
        <v>22866.4169865711</v>
      </c>
    </row>
    <row r="144" customFormat="false" ht="15" hidden="false" customHeight="false" outlineLevel="0" collapsed="false">
      <c r="A144" s="72" t="s">
        <v>68</v>
      </c>
      <c r="B144" s="62"/>
      <c r="C144" s="62"/>
      <c r="D144" s="62"/>
      <c r="E144" s="62"/>
      <c r="F144" s="62"/>
      <c r="G144" s="62"/>
      <c r="H144" s="62"/>
      <c r="I144" s="66" t="n">
        <f aca="false">AO144+AQ144+AS144+AU144+AW144</f>
        <v>0.00894314373743506</v>
      </c>
      <c r="J144" s="65" t="n">
        <f aca="false">ROUND(AP144+AR144+AT144+AV144+AX144,0)</f>
        <v>104634</v>
      </c>
      <c r="K144" s="66" t="n">
        <f aca="false">I144-Tabla_Ministerio!J143</f>
        <v>0</v>
      </c>
      <c r="L144" s="65" t="n">
        <f aca="false">J144-Tabla_Ministerio!K143</f>
        <v>0</v>
      </c>
      <c r="M144" s="66" t="n">
        <f aca="false">P179/P$180</f>
        <v>0.00714483501179324</v>
      </c>
      <c r="N144" s="65" t="n">
        <f aca="false">ROUND((N$147-N$146-N$145)*M144,0)</f>
        <v>1550748</v>
      </c>
      <c r="O144" s="65" t="n">
        <f aca="false">N144-Tabla_Ministerio!L143</f>
        <v>-3</v>
      </c>
      <c r="P144" s="67" t="n">
        <f aca="false">N144+J144</f>
        <v>1655382</v>
      </c>
      <c r="Q144" s="65" t="n">
        <f aca="false">P144-Tabla_Ministerio!M143</f>
        <v>-3</v>
      </c>
      <c r="S144" s="67" t="n">
        <f aca="false">B144+Tabla_Ministerio!B143</f>
        <v>8844</v>
      </c>
      <c r="T144" s="67" t="n">
        <f aca="false">C144+Tabla_Ministerio!C143</f>
        <v>31</v>
      </c>
      <c r="U144" s="67" t="n">
        <f aca="false">D144+Tabla_Ministerio!D143</f>
        <v>497.693353453634</v>
      </c>
      <c r="V144" s="67" t="n">
        <f aca="false">E144+Tabla_Ministerio!E143</f>
        <v>285.649839454619</v>
      </c>
      <c r="W144" s="67" t="n">
        <f aca="false">F144+Tabla_Ministerio!F143</f>
        <v>24</v>
      </c>
      <c r="X144" s="67" t="n">
        <f aca="false">G144+Tabla_Ministerio!G143</f>
        <v>107</v>
      </c>
      <c r="Y144" s="67" t="n">
        <f aca="false">H144+Tabla_Ministerio!H143</f>
        <v>11</v>
      </c>
      <c r="Z144" s="67" t="n">
        <f aca="false">X144+0.33*Y144</f>
        <v>110.63</v>
      </c>
      <c r="AC144" s="73" t="n">
        <f aca="false">IF(T144&gt;0,S144/T144,0)</f>
        <v>285.290322580645</v>
      </c>
      <c r="AD144" s="74" t="n">
        <f aca="false">EXP((((AC144-AC147)/AC148+2)/4-1.9)^3)</f>
        <v>0.230843985849761</v>
      </c>
      <c r="AE144" s="75" t="n">
        <f aca="false">S144/U144</f>
        <v>17.7699781173066</v>
      </c>
      <c r="AF144" s="74" t="n">
        <f aca="false">EXP((((AE144-AE147)/AE148+2)/4-1.9)^3)</f>
        <v>0.0915919902792166</v>
      </c>
      <c r="AG144" s="74" t="n">
        <f aca="false">V144/U144</f>
        <v>0.573947466793387</v>
      </c>
      <c r="AH144" s="74" t="n">
        <f aca="false">EXP((((AG144-AG147)/AG148+2)/4-1.9)^3)</f>
        <v>0.014873628696111</v>
      </c>
      <c r="AI144" s="74" t="n">
        <f aca="false">W144/U144</f>
        <v>0.0482224643617546</v>
      </c>
      <c r="AJ144" s="74" t="n">
        <f aca="false">EXP((((AI144-AI147)/AI148+2)/4-1.9)^3)</f>
        <v>0.0139864567067881</v>
      </c>
      <c r="AK144" s="74" t="n">
        <f aca="false">Z144/U144</f>
        <v>0.222285468014205</v>
      </c>
      <c r="AL144" s="74" t="n">
        <f aca="false">EXP((((AK144-AK147)/AK148+2)/4-1.9)^3)</f>
        <v>0.0122805308282712</v>
      </c>
      <c r="AM144" s="74" t="n">
        <f aca="false">0.01*AD144+0.15*AF144+0.24*AH144+0.25*AJ144+0.35*AL144</f>
        <v>0.0274117092540387</v>
      </c>
      <c r="AO144" s="66" t="n">
        <f aca="false">0.01*AD144/$AM$147</f>
        <v>0.00075313470139505</v>
      </c>
      <c r="AP144" s="65" t="n">
        <f aca="false">AO144*$J$147</f>
        <v>8811.57659254151</v>
      </c>
      <c r="AQ144" s="66" t="n">
        <f aca="false">0.15*AF144/$AM$147</f>
        <v>0.00448231990938747</v>
      </c>
      <c r="AR144" s="65" t="n">
        <f aca="false">AQ144*$J$147</f>
        <v>52442.5512736054</v>
      </c>
      <c r="AS144" s="66" t="n">
        <f aca="false">0.24*AH144/$AM$147</f>
        <v>0.00116461471054275</v>
      </c>
      <c r="AT144" s="65" t="n">
        <f aca="false">AS144*$J$147</f>
        <v>13625.8383842084</v>
      </c>
      <c r="AU144" s="66" t="n">
        <f aca="false">0.25*AJ144/$AM$147</f>
        <v>0.00114077976264641</v>
      </c>
      <c r="AV144" s="65" t="n">
        <f aca="false">AU144*$J$147</f>
        <v>13346.9726400344</v>
      </c>
      <c r="AW144" s="66" t="n">
        <f aca="false">0.35*AL144/$AM$147</f>
        <v>0.00140229465346338</v>
      </c>
      <c r="AX144" s="65" t="n">
        <f aca="false">AW144*$J$147</f>
        <v>16406.6623426273</v>
      </c>
    </row>
    <row r="145" customFormat="false" ht="15" hidden="false" customHeight="false" outlineLevel="0" collapsed="false">
      <c r="A145" s="72" t="s">
        <v>69</v>
      </c>
      <c r="B145" s="62"/>
      <c r="C145" s="62"/>
      <c r="D145" s="62"/>
      <c r="E145" s="62"/>
      <c r="F145" s="62"/>
      <c r="G145" s="62"/>
      <c r="H145" s="62"/>
      <c r="I145" s="66" t="n">
        <f aca="false">AO145+AQ145+AS145+AU145+AW145</f>
        <v>0.0316946317861652</v>
      </c>
      <c r="J145" s="65" t="n">
        <f aca="false">ROUND(AP145+AR145+AT145+AV145+AX145,0)</f>
        <v>370823</v>
      </c>
      <c r="K145" s="66" t="n">
        <f aca="false">I145-Tabla_Ministerio!J144</f>
        <v>0</v>
      </c>
      <c r="L145" s="65" t="n">
        <f aca="false">J145-Tabla_Ministerio!K144</f>
        <v>0</v>
      </c>
      <c r="M145" s="66" t="n">
        <v>0</v>
      </c>
      <c r="N145" s="65" t="n">
        <f aca="false">Tabla_Ministerio!L144</f>
        <v>2626453</v>
      </c>
      <c r="O145" s="65" t="n">
        <v>0</v>
      </c>
      <c r="P145" s="67" t="n">
        <f aca="false">N145+J145</f>
        <v>2997276</v>
      </c>
      <c r="Q145" s="65" t="n">
        <f aca="false">P145-Tabla_Ministerio!M144</f>
        <v>0</v>
      </c>
      <c r="S145" s="67" t="n">
        <f aca="false">B145+Tabla_Ministerio!B144</f>
        <v>0</v>
      </c>
      <c r="T145" s="67" t="n">
        <f aca="false">C145+Tabla_Ministerio!C144</f>
        <v>0</v>
      </c>
      <c r="U145" s="67" t="n">
        <f aca="false">D145+Tabla_Ministerio!D144</f>
        <v>34.8609674534894</v>
      </c>
      <c r="V145" s="67" t="n">
        <f aca="false">E145+Tabla_Ministerio!E144</f>
        <v>29.0314219989439</v>
      </c>
      <c r="W145" s="67" t="n">
        <f aca="false">F145+Tabla_Ministerio!F144</f>
        <v>4</v>
      </c>
      <c r="X145" s="67" t="n">
        <f aca="false">G145+Tabla_Ministerio!G144</f>
        <v>14</v>
      </c>
      <c r="Y145" s="67" t="n">
        <f aca="false">H145+Tabla_Ministerio!H144</f>
        <v>0</v>
      </c>
      <c r="Z145" s="67" t="n">
        <f aca="false">X145+0.33*Y145</f>
        <v>14</v>
      </c>
      <c r="AC145" s="73" t="n">
        <f aca="false">IF(T145&gt;0,S145/T145,0)</f>
        <v>0</v>
      </c>
      <c r="AD145" s="74" t="n">
        <f aca="false">EXP((((AC145-AC147)/AC148+2)/4-1.9)^3)</f>
        <v>0.0008692139861122</v>
      </c>
      <c r="AE145" s="75" t="n">
        <f aca="false">S145/U145</f>
        <v>0</v>
      </c>
      <c r="AF145" s="74" t="n">
        <f aca="false">EXP((((AE145-AE147)/AE148+2)/4-1.9)^3)</f>
        <v>0.000169068040733733</v>
      </c>
      <c r="AG145" s="74" t="n">
        <f aca="false">V145/U145</f>
        <v>0.832777289892395</v>
      </c>
      <c r="AH145" s="74" t="n">
        <f aca="false">EXP((((AG145-AG147)/AG148+2)/4-1.9)^3)</f>
        <v>0.306639472703143</v>
      </c>
      <c r="AI145" s="74" t="n">
        <f aca="false">W145/U145</f>
        <v>0.114741508689818</v>
      </c>
      <c r="AJ145" s="74" t="n">
        <f aca="false">EXP((((AI145-AI147)/AI148+2)/4-1.9)^3)</f>
        <v>0.0407798248384232</v>
      </c>
      <c r="AK145" s="74" t="n">
        <f aca="false">Z145/U145</f>
        <v>0.401595280414361</v>
      </c>
      <c r="AL145" s="74" t="n">
        <f aca="false">EXP((((AK145-AK147)/AK148+2)/4-1.9)^3)</f>
        <v>0.0380714720657382</v>
      </c>
      <c r="AM145" s="74" t="n">
        <f aca="false">0.01*AD145+0.15*AF145+0.24*AH145+0.25*AJ145+0.35*AL145</f>
        <v>0.0971474972273398</v>
      </c>
      <c r="AO145" s="66" t="n">
        <f aca="false">0.01*AD145/$AM$147</f>
        <v>2.83583396582429E-006</v>
      </c>
      <c r="AP145" s="65" t="n">
        <f aca="false">AO145*$J$147</f>
        <v>33.1788830700607</v>
      </c>
      <c r="AQ145" s="66" t="n">
        <f aca="false">0.15*AF145/$AM$147</f>
        <v>8.27383532896E-006</v>
      </c>
      <c r="AR145" s="65" t="n">
        <f aca="false">AQ145*$J$147</f>
        <v>96.8027812025686</v>
      </c>
      <c r="AS145" s="66" t="n">
        <f aca="false">0.24*AH145/$AM$147</f>
        <v>0.0240100682919783</v>
      </c>
      <c r="AT145" s="65" t="n">
        <f aca="false">AS145*$J$147</f>
        <v>280914.629687131</v>
      </c>
      <c r="AU145" s="66" t="n">
        <f aca="false">0.25*AJ145/$AM$147</f>
        <v>0.00332613183418789</v>
      </c>
      <c r="AV145" s="65" t="n">
        <f aca="false">AU145*$J$147</f>
        <v>38915.3034105962</v>
      </c>
      <c r="AW145" s="66" t="n">
        <f aca="false">0.35*AL145/$AM$147</f>
        <v>0.00434732199070426</v>
      </c>
      <c r="AX145" s="65" t="n">
        <f aca="false">AW145*$J$147</f>
        <v>50863.0934447371</v>
      </c>
    </row>
    <row r="146" customFormat="false" ht="15" hidden="false" customHeight="false" outlineLevel="0" collapsed="false">
      <c r="A146" s="76" t="s">
        <v>70</v>
      </c>
      <c r="B146" s="62"/>
      <c r="C146" s="62"/>
      <c r="D146" s="62"/>
      <c r="E146" s="62"/>
      <c r="F146" s="62"/>
      <c r="G146" s="62"/>
      <c r="H146" s="62"/>
      <c r="I146" s="77" t="n">
        <f aca="false">AO146+AQ146+AS146+AU146+AW146</f>
        <v>0.0129037704319343</v>
      </c>
      <c r="J146" s="78" t="n">
        <f aca="false">ROUND(AP146+AR146+AT146+AV146+AX146,0)</f>
        <v>150972</v>
      </c>
      <c r="K146" s="77" t="n">
        <f aca="false">I146-Tabla_Ministerio!J145</f>
        <v>7.97972798949331E-017</v>
      </c>
      <c r="L146" s="78" t="n">
        <f aca="false">J146-Tabla_Ministerio!K145</f>
        <v>0</v>
      </c>
      <c r="M146" s="77" t="n">
        <v>0</v>
      </c>
      <c r="N146" s="78" t="n">
        <f aca="false">Tabla_Ministerio!L145</f>
        <v>2626453</v>
      </c>
      <c r="O146" s="78" t="n">
        <v>0</v>
      </c>
      <c r="P146" s="79" t="n">
        <f aca="false">N146+J146</f>
        <v>2777425</v>
      </c>
      <c r="Q146" s="78" t="n">
        <f aca="false">P146-Tabla_Ministerio!M145</f>
        <v>0</v>
      </c>
      <c r="S146" s="79" t="n">
        <f aca="false">B146+Tabla_Ministerio!B145</f>
        <v>0</v>
      </c>
      <c r="T146" s="79" t="n">
        <f aca="false">C146+Tabla_Ministerio!C145</f>
        <v>0</v>
      </c>
      <c r="U146" s="79" t="n">
        <f aca="false">D146+Tabla_Ministerio!D145</f>
        <v>15.3522727272727</v>
      </c>
      <c r="V146" s="79" t="n">
        <f aca="false">E146+Tabla_Ministerio!E145</f>
        <v>11.2840909090909</v>
      </c>
      <c r="W146" s="79" t="n">
        <f aca="false">F146+Tabla_Ministerio!F145</f>
        <v>1</v>
      </c>
      <c r="X146" s="79" t="n">
        <f aca="false">G146+Tabla_Ministerio!G145</f>
        <v>3</v>
      </c>
      <c r="Y146" s="79" t="n">
        <f aca="false">H146+Tabla_Ministerio!H145</f>
        <v>0</v>
      </c>
      <c r="Z146" s="79" t="n">
        <f aca="false">X146+0.33*Y146</f>
        <v>3</v>
      </c>
      <c r="AC146" s="80" t="n">
        <f aca="false">IF(T146&gt;0,S146/T146,0)</f>
        <v>0</v>
      </c>
      <c r="AD146" s="81" t="n">
        <f aca="false">EXP((((AC146-AC147)/AC148+2)/4-1.9)^3)</f>
        <v>0.0008692139861122</v>
      </c>
      <c r="AE146" s="82" t="n">
        <f aca="false">S146/U146</f>
        <v>0</v>
      </c>
      <c r="AF146" s="81" t="n">
        <f aca="false">EXP((((AE146-AE147)/AE148+2)/4-1.9)^3)</f>
        <v>0.000169068040733733</v>
      </c>
      <c r="AG146" s="81" t="n">
        <f aca="false">V146/U146</f>
        <v>0.735011102886751</v>
      </c>
      <c r="AH146" s="81" t="n">
        <f aca="false">EXP((((AG146-AG147)/AG148+2)/4-1.9)^3)</f>
        <v>0.130330496491172</v>
      </c>
      <c r="AI146" s="81" t="n">
        <f aca="false">W146/U146</f>
        <v>0.065136935603257</v>
      </c>
      <c r="AJ146" s="81" t="n">
        <f aca="false">EXP((((AI146-AI147)/AI148+2)/4-1.9)^3)</f>
        <v>0.0187244914967556</v>
      </c>
      <c r="AK146" s="81" t="n">
        <f aca="false">Z146/U146</f>
        <v>0.195410806809771</v>
      </c>
      <c r="AL146" s="81" t="n">
        <f aca="false">EXP((((AK146-AK147)/AK148+2)/4-1.9)^3)</f>
        <v>0.010162762611658</v>
      </c>
      <c r="AM146" s="81" t="n">
        <f aca="false">0.01*AD146+0.15*AF146+0.24*AH146+0.25*AJ146+0.35*AL146</f>
        <v>0.0395514612921218</v>
      </c>
      <c r="AO146" s="77" t="n">
        <f aca="false">0.01*AD146/$AM$147</f>
        <v>2.83583396582429E-006</v>
      </c>
      <c r="AP146" s="78" t="n">
        <f aca="false">AO146*$J$147</f>
        <v>33.1788830700607</v>
      </c>
      <c r="AQ146" s="77" t="n">
        <f aca="false">0.15*AF146/$AM$147</f>
        <v>8.27383532896E-006</v>
      </c>
      <c r="AR146" s="78" t="n">
        <f aca="false">AQ146*$J$147</f>
        <v>96.8027812025686</v>
      </c>
      <c r="AS146" s="77" t="n">
        <f aca="false">0.24*AH146/$AM$147</f>
        <v>0.0102049618520897</v>
      </c>
      <c r="AT146" s="78" t="n">
        <f aca="false">AS146*$J$147</f>
        <v>119396.706614485</v>
      </c>
      <c r="AU146" s="77" t="n">
        <f aca="false">0.25*AJ146/$AM$147</f>
        <v>0.0015272289053007</v>
      </c>
      <c r="AV146" s="78" t="n">
        <f aca="false">AU146*$J$147</f>
        <v>17868.3765978026</v>
      </c>
      <c r="AW146" s="77" t="n">
        <f aca="false">0.35*AL146/$AM$147</f>
        <v>0.00116047000524909</v>
      </c>
      <c r="AX146" s="78" t="n">
        <f aca="false">AW146*$J$147</f>
        <v>13577.3458793737</v>
      </c>
    </row>
    <row r="147" customFormat="false" ht="15" hidden="false" customHeight="false" outlineLevel="0" collapsed="false">
      <c r="A147" s="83" t="s">
        <v>71</v>
      </c>
      <c r="B147" s="62"/>
      <c r="C147" s="62"/>
      <c r="D147" s="62"/>
      <c r="E147" s="62"/>
      <c r="F147" s="62"/>
      <c r="G147" s="62"/>
      <c r="H147" s="62"/>
      <c r="I147" s="84"/>
      <c r="J147" s="85" t="n">
        <f aca="false">Tabla_Ministerio!K146</f>
        <v>11699868</v>
      </c>
      <c r="K147" s="84"/>
      <c r="L147" s="86"/>
      <c r="M147" s="84"/>
      <c r="N147" s="85" t="n">
        <f aca="false">Tabla_Ministerio!L146</f>
        <v>222297483</v>
      </c>
      <c r="O147" s="86"/>
      <c r="P147" s="87" t="n">
        <f aca="false">Tabla_Ministerio!M146</f>
        <v>233997351</v>
      </c>
      <c r="Q147" s="86"/>
      <c r="S147" s="88"/>
      <c r="T147" s="88"/>
      <c r="U147" s="88"/>
      <c r="V147" s="88"/>
      <c r="W147" s="88"/>
      <c r="X147" s="88"/>
      <c r="Y147" s="88"/>
      <c r="Z147" s="88"/>
      <c r="AB147" s="89" t="s">
        <v>241</v>
      </c>
      <c r="AC147" s="89" t="n">
        <f aca="false">AVERAGE(AC120:AC146)</f>
        <v>188.890127654498</v>
      </c>
      <c r="AD147" s="88"/>
      <c r="AE147" s="90" t="n">
        <f aca="false">AVERAGE(AE120:AE146)</f>
        <v>16.2137705792121</v>
      </c>
      <c r="AF147" s="88"/>
      <c r="AG147" s="91" t="n">
        <f aca="false">AVERAGE(AG120:AG146)</f>
        <v>0.673586884984743</v>
      </c>
      <c r="AH147" s="88"/>
      <c r="AI147" s="91" t="n">
        <f aca="false">AVERAGE(AI120:AI146)</f>
        <v>0.147629494712899</v>
      </c>
      <c r="AJ147" s="88"/>
      <c r="AK147" s="91" t="n">
        <f aca="false">AVERAGE(AK120:AK146)</f>
        <v>0.499053085234269</v>
      </c>
      <c r="AL147" s="92"/>
      <c r="AM147" s="91" t="n">
        <f aca="false">SUM(AM120:AM146)</f>
        <v>3.06510887656833</v>
      </c>
      <c r="AO147" s="84" t="n">
        <f aca="false">SUM(AO120:AO146)</f>
        <v>0.0097303742887746</v>
      </c>
      <c r="AP147" s="86" t="n">
        <f aca="false">SUM(AP120:AP146)</f>
        <v>113844.094769257</v>
      </c>
      <c r="AQ147" s="84" t="n">
        <f aca="false">SUM(AQ120:AQ146)</f>
        <v>0.138267364169144</v>
      </c>
      <c r="AR147" s="86" t="n">
        <f aca="false">SUM(AR120:AR146)</f>
        <v>1617709.90948692</v>
      </c>
      <c r="AS147" s="84" t="n">
        <f aca="false">SUM(AS120:AS146)</f>
        <v>0.238327132742363</v>
      </c>
      <c r="AT147" s="86" t="n">
        <f aca="false">SUM(AT120:AT146)</f>
        <v>2788395.99390412</v>
      </c>
      <c r="AU147" s="84" t="n">
        <f aca="false">SUM(AU120:AU146)</f>
        <v>0.257771991607742</v>
      </c>
      <c r="AV147" s="86" t="n">
        <f aca="false">SUM(AV120:AV146)</f>
        <v>3015898.27590769</v>
      </c>
      <c r="AW147" s="84" t="n">
        <f aca="false">SUM(AW120:AW146)</f>
        <v>0.355903137191976</v>
      </c>
      <c r="AX147" s="86" t="n">
        <f aca="false">SUM(AX120:AX146)</f>
        <v>4164019.72593201</v>
      </c>
    </row>
    <row r="148" customFormat="false" ht="15" hidden="false" customHeight="false" outlineLevel="0" collapsed="false">
      <c r="A148" s="43" t="s">
        <v>72</v>
      </c>
      <c r="AB148" s="89" t="s">
        <v>242</v>
      </c>
      <c r="AC148" s="89" t="n">
        <f aca="false">_xlfn.STDEV.P(AC120:AC146)</f>
        <v>91.2889321272915</v>
      </c>
      <c r="AD148" s="88"/>
      <c r="AE148" s="90" t="n">
        <f aca="false">_xlfn.STDEV.P(AE120:AE146)</f>
        <v>6.18332722811864</v>
      </c>
      <c r="AF148" s="88"/>
      <c r="AG148" s="91" t="n">
        <f aca="false">_xlfn.STDEV.P(AG120:AG146)</f>
        <v>0.116144172653698</v>
      </c>
      <c r="AH148" s="88"/>
      <c r="AI148" s="91" t="n">
        <f aca="false">_xlfn.STDEV.P(AI120:AI146)</f>
        <v>0.111793544758489</v>
      </c>
      <c r="AJ148" s="88"/>
      <c r="AK148" s="91" t="n">
        <f aca="false">_xlfn.STDEV.P(AK120:AK146)</f>
        <v>0.289978722545285</v>
      </c>
      <c r="AL148" s="88"/>
      <c r="AM148" s="91"/>
    </row>
    <row r="149" customFormat="false" ht="15" hidden="false" customHeight="false" outlineLevel="0" collapsed="false">
      <c r="A149" s="43" t="s">
        <v>73</v>
      </c>
      <c r="AB149" s="8" t="n">
        <f aca="false">MIN(AC149:AL149)</f>
        <v>-2.62217572854306</v>
      </c>
      <c r="AC149" s="8" t="n">
        <f aca="false">(MIN(AC120:AC146)-AC147)/AC148</f>
        <v>-2.06914598793984</v>
      </c>
      <c r="AE149" s="8" t="n">
        <f aca="false">(MIN(AE120:AE146)-AE147)/AE148</f>
        <v>-2.62217572854306</v>
      </c>
      <c r="AG149" s="8" t="n">
        <f aca="false">(MIN(AG120:AG146)-AG147)/AG148</f>
        <v>-2.05872627146549</v>
      </c>
      <c r="AI149" s="8" t="n">
        <f aca="false">(MIN(AI120:AI146)-AI147)/AI148</f>
        <v>-1.2382286275441</v>
      </c>
      <c r="AK149" s="8" t="n">
        <f aca="false">(MIN(AK120:AK146)-AK147)/AK148</f>
        <v>-1.34394406065412</v>
      </c>
    </row>
    <row r="150" customFormat="false" ht="15" hidden="false" customHeight="false" outlineLevel="0" collapsed="false">
      <c r="AB150" s="8" t="n">
        <f aca="false">MAX(AC150:AM150)</f>
        <v>2.26702211721664</v>
      </c>
      <c r="AC150" s="8" t="n">
        <f aca="false">(MAX(AC120:AC146)-AC147)/AC148</f>
        <v>2.26702211721664</v>
      </c>
      <c r="AE150" s="8" t="n">
        <f aca="false">(MAX(AE120:AE146)-AE147)/AE148</f>
        <v>1.71333193845887</v>
      </c>
      <c r="AG150" s="8" t="n">
        <f aca="false">(MAX(AG120:AG146)-AG147)/AG148</f>
        <v>2.12154255692534</v>
      </c>
      <c r="AI150" s="8" t="n">
        <f aca="false">(MAX(AI120:AI146)-AI147)/AI148</f>
        <v>2.10087611581028</v>
      </c>
      <c r="AK150" s="8" t="n">
        <f aca="false">(MAX(AK120:AK146)-AK147)/AK148</f>
        <v>2.04672944872743</v>
      </c>
    </row>
    <row r="151" customFormat="false" ht="15" hidden="false" customHeight="false" outlineLevel="0" collapsed="false">
      <c r="A151" s="14" t="str">
        <f aca="false">"Tabla " &amp; TEXT((ROW()+24) / 35, "0")</f>
        <v>Tabla 5</v>
      </c>
      <c r="B151" s="14"/>
      <c r="C151" s="14"/>
      <c r="D151" s="14"/>
      <c r="E151" s="14"/>
      <c r="F151" s="14"/>
      <c r="G151" s="14"/>
      <c r="H151" s="14"/>
      <c r="I151" s="14"/>
      <c r="J151" s="14"/>
    </row>
    <row r="152" customFormat="false" ht="15" hidden="false" customHeight="false" outlineLevel="0" collapsed="false">
      <c r="A152" s="14" t="s">
        <v>98</v>
      </c>
      <c r="B152" s="14"/>
      <c r="C152" s="14"/>
      <c r="D152" s="14"/>
      <c r="E152" s="14"/>
      <c r="F152" s="14"/>
      <c r="G152" s="14"/>
      <c r="H152" s="14"/>
      <c r="I152" s="14"/>
      <c r="J152" s="14"/>
    </row>
    <row r="153" customFormat="false" ht="12.75" hidden="false" customHeight="true" outlineLevel="0" collapsed="false">
      <c r="A153" s="52" t="s">
        <v>30</v>
      </c>
      <c r="B153" s="53" t="s">
        <v>222</v>
      </c>
      <c r="C153" s="53"/>
      <c r="D153" s="53"/>
      <c r="E153" s="53"/>
      <c r="F153" s="53"/>
      <c r="G153" s="53"/>
      <c r="H153" s="53"/>
      <c r="I153" s="52" t="s">
        <v>32</v>
      </c>
      <c r="J153" s="54" t="s">
        <v>33</v>
      </c>
      <c r="K153" s="55" t="s">
        <v>223</v>
      </c>
      <c r="L153" s="54" t="s">
        <v>224</v>
      </c>
      <c r="M153" s="55" t="s">
        <v>225</v>
      </c>
      <c r="N153" s="54" t="s">
        <v>34</v>
      </c>
      <c r="O153" s="54" t="s">
        <v>226</v>
      </c>
      <c r="P153" s="52" t="s">
        <v>227</v>
      </c>
      <c r="Q153" s="54" t="s">
        <v>228</v>
      </c>
      <c r="S153" s="56" t="s">
        <v>222</v>
      </c>
      <c r="T153" s="56"/>
      <c r="U153" s="56"/>
      <c r="V153" s="56"/>
      <c r="W153" s="56"/>
      <c r="X153" s="56"/>
      <c r="Y153" s="56"/>
      <c r="Z153" s="56"/>
      <c r="AC153" s="57" t="s">
        <v>230</v>
      </c>
      <c r="AD153" s="57"/>
      <c r="AE153" s="57" t="s">
        <v>231</v>
      </c>
      <c r="AF153" s="57"/>
      <c r="AG153" s="57" t="s">
        <v>232</v>
      </c>
      <c r="AH153" s="57"/>
      <c r="AI153" s="57" t="s">
        <v>233</v>
      </c>
      <c r="AJ153" s="57"/>
      <c r="AK153" s="57" t="s">
        <v>234</v>
      </c>
      <c r="AL153" s="57"/>
      <c r="AM153" s="58" t="s">
        <v>235</v>
      </c>
      <c r="AO153" s="57" t="s">
        <v>230</v>
      </c>
      <c r="AP153" s="57"/>
      <c r="AQ153" s="57" t="s">
        <v>231</v>
      </c>
      <c r="AR153" s="57"/>
      <c r="AS153" s="57" t="s">
        <v>232</v>
      </c>
      <c r="AT153" s="57"/>
      <c r="AU153" s="57" t="s">
        <v>233</v>
      </c>
      <c r="AV153" s="57"/>
      <c r="AW153" s="58" t="s">
        <v>234</v>
      </c>
      <c r="AX153" s="58"/>
    </row>
    <row r="154" customFormat="false" ht="37.3" hidden="false" customHeight="false" outlineLevel="0" collapsed="false">
      <c r="A154" s="52"/>
      <c r="B154" s="59" t="s">
        <v>99</v>
      </c>
      <c r="C154" s="59" t="s">
        <v>100</v>
      </c>
      <c r="D154" s="59" t="s">
        <v>101</v>
      </c>
      <c r="E154" s="59" t="s">
        <v>102</v>
      </c>
      <c r="F154" s="59" t="s">
        <v>103</v>
      </c>
      <c r="G154" s="59" t="s">
        <v>104</v>
      </c>
      <c r="H154" s="59" t="s">
        <v>105</v>
      </c>
      <c r="I154" s="52"/>
      <c r="J154" s="54"/>
      <c r="K154" s="55"/>
      <c r="L154" s="54"/>
      <c r="M154" s="55"/>
      <c r="N154" s="54"/>
      <c r="O154" s="54"/>
      <c r="P154" s="52"/>
      <c r="Q154" s="54"/>
      <c r="S154" s="59" t="s">
        <v>99</v>
      </c>
      <c r="T154" s="59" t="s">
        <v>100</v>
      </c>
      <c r="U154" s="59" t="s">
        <v>101</v>
      </c>
      <c r="V154" s="59" t="s">
        <v>102</v>
      </c>
      <c r="W154" s="59" t="s">
        <v>103</v>
      </c>
      <c r="X154" s="59" t="s">
        <v>104</v>
      </c>
      <c r="Y154" s="59" t="s">
        <v>105</v>
      </c>
      <c r="Z154" s="52" t="s">
        <v>43</v>
      </c>
      <c r="AC154" s="59" t="s">
        <v>236</v>
      </c>
      <c r="AD154" s="59" t="s">
        <v>237</v>
      </c>
      <c r="AE154" s="59" t="s">
        <v>236</v>
      </c>
      <c r="AF154" s="59" t="s">
        <v>237</v>
      </c>
      <c r="AG154" s="59" t="s">
        <v>236</v>
      </c>
      <c r="AH154" s="59" t="s">
        <v>237</v>
      </c>
      <c r="AI154" s="59" t="s">
        <v>236</v>
      </c>
      <c r="AJ154" s="59" t="s">
        <v>237</v>
      </c>
      <c r="AK154" s="59" t="s">
        <v>236</v>
      </c>
      <c r="AL154" s="59" t="s">
        <v>237</v>
      </c>
      <c r="AM154" s="60" t="s">
        <v>238</v>
      </c>
      <c r="AO154" s="59" t="s">
        <v>239</v>
      </c>
      <c r="AP154" s="59" t="s">
        <v>240</v>
      </c>
      <c r="AQ154" s="59" t="s">
        <v>239</v>
      </c>
      <c r="AR154" s="59" t="s">
        <v>240</v>
      </c>
      <c r="AS154" s="59" t="s">
        <v>239</v>
      </c>
      <c r="AT154" s="59" t="s">
        <v>240</v>
      </c>
      <c r="AU154" s="59" t="s">
        <v>239</v>
      </c>
      <c r="AV154" s="59" t="s">
        <v>240</v>
      </c>
      <c r="AW154" s="59" t="s">
        <v>239</v>
      </c>
      <c r="AX154" s="60" t="s">
        <v>240</v>
      </c>
    </row>
    <row r="155" customFormat="false" ht="15" hidden="false" customHeight="false" outlineLevel="0" collapsed="false">
      <c r="A155" s="61" t="s">
        <v>106</v>
      </c>
      <c r="B155" s="62" t="n">
        <v>0</v>
      </c>
      <c r="C155" s="62"/>
      <c r="D155" s="62"/>
      <c r="E155" s="62"/>
      <c r="F155" s="62"/>
      <c r="G155" s="62"/>
      <c r="H155" s="62"/>
      <c r="I155" s="63" t="n">
        <f aca="false">AO155+AQ155+AS155+AU155+AW155</f>
        <v>0.123935867368533</v>
      </c>
      <c r="J155" s="64" t="n">
        <f aca="false">ROUND(AP155+AR155+AT155+AV155+AX155,0)</f>
        <v>1379892</v>
      </c>
      <c r="K155" s="63" t="n">
        <f aca="false">I155-Tabla_Ministerio!J154</f>
        <v>0</v>
      </c>
      <c r="L155" s="65" t="n">
        <f aca="false">J155-Tabla_Ministerio!K154</f>
        <v>0</v>
      </c>
      <c r="M155" s="66" t="n">
        <f aca="false">P190/P$215</f>
        <v>0.18341574959727</v>
      </c>
      <c r="N155" s="65" t="n">
        <f aca="false">ROUND(N$180*M155,0)</f>
        <v>38800579</v>
      </c>
      <c r="O155" s="65" t="n">
        <f aca="false">N155-Tabla_Ministerio!L154</f>
        <v>3</v>
      </c>
      <c r="P155" s="67" t="n">
        <f aca="false">N155+J155</f>
        <v>40180471</v>
      </c>
      <c r="Q155" s="65" t="n">
        <f aca="false">P155-Tabla_Ministerio!M154</f>
        <v>3</v>
      </c>
      <c r="S155" s="68" t="n">
        <f aca="false">B155+Tabla_Ministerio!B154</f>
        <v>29492</v>
      </c>
      <c r="T155" s="68" t="n">
        <f aca="false">C155+Tabla_Ministerio!C154</f>
        <v>72</v>
      </c>
      <c r="U155" s="68" t="n">
        <f aca="false">D155+Tabla_Ministerio!D154</f>
        <v>2170.0114342041</v>
      </c>
      <c r="V155" s="68" t="n">
        <f aca="false">E155+Tabla_Ministerio!E154</f>
        <v>1465.02392254146</v>
      </c>
      <c r="W155" s="68" t="n">
        <f aca="false">F155+Tabla_Ministerio!F154</f>
        <v>875.5</v>
      </c>
      <c r="X155" s="68" t="n">
        <f aca="false">G155+Tabla_Ministerio!G154</f>
        <v>2257</v>
      </c>
      <c r="Y155" s="68" t="n">
        <f aca="false">H155+Tabla_Ministerio!H154</f>
        <v>256</v>
      </c>
      <c r="Z155" s="68" t="n">
        <f aca="false">X155+0.33*Y155</f>
        <v>2341.48</v>
      </c>
      <c r="AC155" s="69" t="n">
        <f aca="false">IF(T155&gt;0,S155/T155,0)</f>
        <v>409.611111111111</v>
      </c>
      <c r="AD155" s="70" t="n">
        <f aca="false">EXP((((AC155-AC$180)/AC$181+2)/4-1.9)^3)</f>
        <v>0.666604438763057</v>
      </c>
      <c r="AE155" s="71" t="n">
        <f aca="false">S155/U155</f>
        <v>13.5907117977085</v>
      </c>
      <c r="AF155" s="70" t="n">
        <f aca="false">EXP((((AE155-AE$180)/AE$181+2)/4-1.9)^3)</f>
        <v>0.0161973846915818</v>
      </c>
      <c r="AG155" s="70" t="n">
        <f aca="false">V155/U155</f>
        <v>0.675122674217056</v>
      </c>
      <c r="AH155" s="70" t="n">
        <f aca="false">EXP((((AG155-AG$180)/AG$181+2)/4-1.9)^3)</f>
        <v>0.0835286098923528</v>
      </c>
      <c r="AI155" s="70" t="n">
        <f aca="false">W155/U155</f>
        <v>0.403454095310382</v>
      </c>
      <c r="AJ155" s="70" t="n">
        <f aca="false">EXP((((AI155-AI$180)/AI$181+2)/4-1.9)^3)</f>
        <v>0.570978536309499</v>
      </c>
      <c r="AK155" s="70" t="n">
        <f aca="false">Z155/U155</f>
        <v>1.07901735589646</v>
      </c>
      <c r="AL155" s="70" t="n">
        <f aca="false">EXP((((AK155-AK$180)/AK$181+2)/4-1.9)^3)</f>
        <v>0.524532227515222</v>
      </c>
      <c r="AM155" s="70" t="n">
        <f aca="false">0.01*AD155+0.15*AF155+0.24*AH155+0.25*AJ155+0.35*AL155</f>
        <v>0.355473432173235</v>
      </c>
      <c r="AO155" s="63" t="n">
        <f aca="false">0.01*AD155/$AM$180</f>
        <v>0.00232411741166501</v>
      </c>
      <c r="AP155" s="64" t="n">
        <f aca="false">AO155*$J$180</f>
        <v>25876.530359733</v>
      </c>
      <c r="AQ155" s="63" t="n">
        <f aca="false">0.15*AF155/$AM$180</f>
        <v>0.000847083103474253</v>
      </c>
      <c r="AR155" s="64" t="n">
        <f aca="false">AQ155*$J$180</f>
        <v>9431.35296618474</v>
      </c>
      <c r="AS155" s="63" t="n">
        <f aca="false">0.24*AH155/$AM$180</f>
        <v>0.00698934307667859</v>
      </c>
      <c r="AT155" s="64" t="n">
        <f aca="false">AS155*$J$180</f>
        <v>77818.765700264</v>
      </c>
      <c r="AU155" s="63" t="n">
        <f aca="false">0.25*AJ155/$AM$180</f>
        <v>0.0497679388538994</v>
      </c>
      <c r="AV155" s="64" t="n">
        <f aca="false">AU155*$J$180</f>
        <v>554112.100460391</v>
      </c>
      <c r="AW155" s="63" t="n">
        <f aca="false">0.35*AL155/$AM$180</f>
        <v>0.0640073849228157</v>
      </c>
      <c r="AX155" s="64" t="n">
        <f aca="false">AW155*$J$180</f>
        <v>712652.911117682</v>
      </c>
    </row>
    <row r="156" customFormat="false" ht="15" hidden="false" customHeight="false" outlineLevel="0" collapsed="false">
      <c r="A156" s="72" t="s">
        <v>107</v>
      </c>
      <c r="B156" s="62"/>
      <c r="C156" s="62"/>
      <c r="D156" s="62"/>
      <c r="E156" s="62"/>
      <c r="F156" s="62"/>
      <c r="G156" s="62"/>
      <c r="H156" s="62"/>
      <c r="I156" s="66" t="n">
        <f aca="false">AO156+AQ156+AS156+AU156+AW156</f>
        <v>0.0925893195555448</v>
      </c>
      <c r="J156" s="65" t="n">
        <f aca="false">ROUND(AP156+AR156+AT156+AV156+AX156,0)</f>
        <v>1030882</v>
      </c>
      <c r="K156" s="66" t="n">
        <f aca="false">I156-Tabla_Ministerio!J155</f>
        <v>0</v>
      </c>
      <c r="L156" s="65" t="n">
        <f aca="false">J156-Tabla_Ministerio!K155</f>
        <v>0</v>
      </c>
      <c r="M156" s="66" t="n">
        <f aca="false">P191/P$215</f>
        <v>0.11848060194374</v>
      </c>
      <c r="N156" s="65" t="n">
        <f aca="false">ROUND(N$180*M156,0)</f>
        <v>25063911</v>
      </c>
      <c r="O156" s="65" t="n">
        <f aca="false">N156-Tabla_Ministerio!L155</f>
        <v>0</v>
      </c>
      <c r="P156" s="67" t="n">
        <f aca="false">N156+J156</f>
        <v>26094793</v>
      </c>
      <c r="Q156" s="65" t="n">
        <f aca="false">P156-Tabla_Ministerio!M155</f>
        <v>0</v>
      </c>
      <c r="S156" s="67" t="n">
        <f aca="false">B156+Tabla_Ministerio!B155</f>
        <v>25271</v>
      </c>
      <c r="T156" s="67" t="n">
        <f aca="false">C156+Tabla_Ministerio!C155</f>
        <v>75</v>
      </c>
      <c r="U156" s="67" t="n">
        <f aca="false">D156+Tabla_Ministerio!D155</f>
        <v>2191.49447809381</v>
      </c>
      <c r="V156" s="67" t="n">
        <f aca="false">E156+Tabla_Ministerio!E155</f>
        <v>1495.96098270745</v>
      </c>
      <c r="W156" s="67" t="n">
        <f aca="false">F156+Tabla_Ministerio!F155</f>
        <v>758</v>
      </c>
      <c r="X156" s="67" t="n">
        <f aca="false">G156+Tabla_Ministerio!G155</f>
        <v>1984</v>
      </c>
      <c r="Y156" s="67" t="n">
        <f aca="false">H156+Tabla_Ministerio!H155</f>
        <v>188</v>
      </c>
      <c r="Z156" s="67" t="n">
        <f aca="false">X156+0.33*Y156</f>
        <v>2046.04</v>
      </c>
      <c r="AC156" s="73" t="n">
        <f aca="false">IF(T156&gt;0,S156/T156,0)</f>
        <v>336.946666666667</v>
      </c>
      <c r="AD156" s="74" t="n">
        <f aca="false">EXP((((AC156-AC$180)/AC$181+2)/4-1.9)^3)</f>
        <v>0.398935320685813</v>
      </c>
      <c r="AE156" s="75" t="n">
        <f aca="false">S156/U156</f>
        <v>11.531400262519</v>
      </c>
      <c r="AF156" s="74" t="n">
        <f aca="false">EXP((((AE156-AE$180)/AE$181+2)/4-1.9)^3)</f>
        <v>0.00611298791701088</v>
      </c>
      <c r="AG156" s="74" t="n">
        <f aca="false">V156/U156</f>
        <v>0.682621379000077</v>
      </c>
      <c r="AH156" s="74" t="n">
        <f aca="false">EXP((((AG156-AG$180)/AG$181+2)/4-1.9)^3)</f>
        <v>0.0910170612301064</v>
      </c>
      <c r="AI156" s="74" t="n">
        <f aca="false">W156/U156</f>
        <v>0.345882687625715</v>
      </c>
      <c r="AJ156" s="74" t="n">
        <f aca="false">EXP((((AI156-AI$180)/AI$181+2)/4-1.9)^3)</f>
        <v>0.423785822289064</v>
      </c>
      <c r="AK156" s="74" t="n">
        <f aca="false">Z156/U156</f>
        <v>0.933627723205432</v>
      </c>
      <c r="AL156" s="74" t="n">
        <f aca="false">EXP((((AK156-AK$180)/AK$181+2)/4-1.9)^3)</f>
        <v>0.379623617252123</v>
      </c>
      <c r="AM156" s="74" t="n">
        <f aca="false">0.01*AD156+0.15*AF156+0.24*AH156+0.25*AJ156+0.35*AL156</f>
        <v>0.265565117700144</v>
      </c>
      <c r="AO156" s="66" t="n">
        <f aca="false">0.01*AD156/$AM$180</f>
        <v>0.00139088861552514</v>
      </c>
      <c r="AP156" s="65" t="n">
        <f aca="false">AO156*$J$180</f>
        <v>15486.0384015018</v>
      </c>
      <c r="AQ156" s="66" t="n">
        <f aca="false">0.15*AF156/$AM$180</f>
        <v>0.000319694128085593</v>
      </c>
      <c r="AR156" s="65" t="n">
        <f aca="false">AQ156*$J$180</f>
        <v>3559.44788749236</v>
      </c>
      <c r="AS156" s="66" t="n">
        <f aca="false">0.24*AH156/$AM$180</f>
        <v>0.00761594701010959</v>
      </c>
      <c r="AT156" s="65" t="n">
        <f aca="false">AS156*$J$180</f>
        <v>84795.3218869584</v>
      </c>
      <c r="AU156" s="66" t="n">
        <f aca="false">0.25*AJ156/$AM$180</f>
        <v>0.0369382481995772</v>
      </c>
      <c r="AV156" s="65" t="n">
        <f aca="false">AU156*$J$180</f>
        <v>411267.389579492</v>
      </c>
      <c r="AW156" s="66" t="n">
        <f aca="false">0.35*AL156/$AM$180</f>
        <v>0.0463245416022472</v>
      </c>
      <c r="AX156" s="65" t="n">
        <f aca="false">AW156*$J$180</f>
        <v>515773.601262467</v>
      </c>
    </row>
    <row r="157" customFormat="false" ht="15" hidden="false" customHeight="false" outlineLevel="0" collapsed="false">
      <c r="A157" s="72" t="s">
        <v>108</v>
      </c>
      <c r="B157" s="62"/>
      <c r="C157" s="62"/>
      <c r="D157" s="62"/>
      <c r="E157" s="62"/>
      <c r="F157" s="62"/>
      <c r="G157" s="62"/>
      <c r="H157" s="62"/>
      <c r="I157" s="66" t="n">
        <f aca="false">AO157+AQ157+AS157+AU157+AW157</f>
        <v>0.0650763063576155</v>
      </c>
      <c r="J157" s="65" t="n">
        <f aca="false">ROUND(AP157+AR157+AT157+AV157+AX157,0)</f>
        <v>724554</v>
      </c>
      <c r="K157" s="66" t="n">
        <f aca="false">I157-Tabla_Ministerio!J156</f>
        <v>1.0547118733939E-015</v>
      </c>
      <c r="L157" s="65" t="n">
        <f aca="false">J157-Tabla_Ministerio!K156</f>
        <v>0</v>
      </c>
      <c r="M157" s="66" t="n">
        <f aca="false">P192/P$215</f>
        <v>0.0726353940306448</v>
      </c>
      <c r="N157" s="65" t="n">
        <f aca="false">ROUND(N$180*M157,0)</f>
        <v>15365613</v>
      </c>
      <c r="O157" s="65" t="n">
        <f aca="false">N157-Tabla_Ministerio!L156</f>
        <v>0</v>
      </c>
      <c r="P157" s="67" t="n">
        <f aca="false">N157+J157</f>
        <v>16090167</v>
      </c>
      <c r="Q157" s="65" t="n">
        <f aca="false">P157-Tabla_Ministerio!M156</f>
        <v>0</v>
      </c>
      <c r="S157" s="67" t="n">
        <f aca="false">B157+Tabla_Ministerio!B156</f>
        <v>24210</v>
      </c>
      <c r="T157" s="67" t="n">
        <f aca="false">C157+Tabla_Ministerio!C156</f>
        <v>92</v>
      </c>
      <c r="U157" s="67" t="n">
        <f aca="false">D157+Tabla_Ministerio!D156</f>
        <v>1403.58364973843</v>
      </c>
      <c r="V157" s="67" t="n">
        <f aca="false">E157+Tabla_Ministerio!E156</f>
        <v>1103.6348107071</v>
      </c>
      <c r="W157" s="67" t="n">
        <f aca="false">F157+Tabla_Ministerio!F156</f>
        <v>337</v>
      </c>
      <c r="X157" s="67" t="n">
        <f aca="false">G157+Tabla_Ministerio!G156</f>
        <v>977</v>
      </c>
      <c r="Y157" s="67" t="n">
        <f aca="false">H157+Tabla_Ministerio!H156</f>
        <v>77</v>
      </c>
      <c r="Z157" s="67" t="n">
        <f aca="false">X157+0.33*Y157</f>
        <v>1002.41</v>
      </c>
      <c r="AC157" s="73" t="n">
        <f aca="false">IF(T157&gt;0,S157/T157,0)</f>
        <v>263.152173913043</v>
      </c>
      <c r="AD157" s="74" t="n">
        <f aca="false">EXP((((AC157-AC$180)/AC$181+2)/4-1.9)^3)</f>
        <v>0.171680849656123</v>
      </c>
      <c r="AE157" s="75" t="n">
        <f aca="false">S157/U157</f>
        <v>17.2487047740345</v>
      </c>
      <c r="AF157" s="74" t="n">
        <f aca="false">EXP((((AE157-AE$180)/AE$181+2)/4-1.9)^3)</f>
        <v>0.0663141074890967</v>
      </c>
      <c r="AG157" s="74" t="n">
        <f aca="false">V157/U157</f>
        <v>0.786297853293441</v>
      </c>
      <c r="AH157" s="74" t="n">
        <f aca="false">EXP((((AG157-AG$180)/AG$181+2)/4-1.9)^3)</f>
        <v>0.24547716321856</v>
      </c>
      <c r="AI157" s="74" t="n">
        <f aca="false">W157/U157</f>
        <v>0.240099690576192</v>
      </c>
      <c r="AJ157" s="74" t="n">
        <f aca="false">EXP((((AI157-AI$180)/AI$181+2)/4-1.9)^3)</f>
        <v>0.191872828712152</v>
      </c>
      <c r="AK157" s="74" t="n">
        <f aca="false">Z157/U157</f>
        <v>0.714179023235849</v>
      </c>
      <c r="AL157" s="74" t="n">
        <f aca="false">EXP((((AK157-AK$180)/AK$181+2)/4-1.9)^3)</f>
        <v>0.19458718314013</v>
      </c>
      <c r="AM157" s="74" t="n">
        <f aca="false">0.01*AD157+0.15*AF157+0.24*AH157+0.25*AJ157+0.35*AL157</f>
        <v>0.186652165069463</v>
      </c>
      <c r="AO157" s="66" t="n">
        <f aca="false">0.01*AD157/$AM$180</f>
        <v>0.0005985655491218</v>
      </c>
      <c r="AP157" s="65" t="n">
        <f aca="false">AO157*$J$180</f>
        <v>6664.37914298154</v>
      </c>
      <c r="AQ157" s="66" t="n">
        <f aca="false">0.15*AF157/$AM$180</f>
        <v>0.00346806358221423</v>
      </c>
      <c r="AR157" s="65" t="n">
        <f aca="false">AQ157*$J$180</f>
        <v>38613.132075096</v>
      </c>
      <c r="AS157" s="66" t="n">
        <f aca="false">0.24*AH157/$AM$180</f>
        <v>0.020540556264919</v>
      </c>
      <c r="AT157" s="65" t="n">
        <f aca="false">AS157*$J$180</f>
        <v>228696.848587438</v>
      </c>
      <c r="AU157" s="66" t="n">
        <f aca="false">0.25*AJ157/$AM$180</f>
        <v>0.0167241228869853</v>
      </c>
      <c r="AV157" s="65" t="n">
        <f aca="false">AU157*$J$180</f>
        <v>186204.996121495</v>
      </c>
      <c r="AW157" s="66" t="n">
        <f aca="false">0.35*AL157/$AM$180</f>
        <v>0.0237449980743753</v>
      </c>
      <c r="AX157" s="65" t="n">
        <f aca="false">AW157*$J$180</f>
        <v>264374.837725254</v>
      </c>
    </row>
    <row r="158" customFormat="false" ht="15" hidden="false" customHeight="false" outlineLevel="0" collapsed="false">
      <c r="A158" s="72" t="s">
        <v>109</v>
      </c>
      <c r="B158" s="62"/>
      <c r="C158" s="62"/>
      <c r="D158" s="62"/>
      <c r="E158" s="62"/>
      <c r="F158" s="62"/>
      <c r="G158" s="62"/>
      <c r="H158" s="62"/>
      <c r="I158" s="66" t="n">
        <f aca="false">AO158+AQ158+AS158+AU158+AW158</f>
        <v>0.0968118738602447</v>
      </c>
      <c r="J158" s="65" t="n">
        <f aca="false">ROUND(AP158+AR158+AT158+AV158+AX158,0)</f>
        <v>1077895</v>
      </c>
      <c r="K158" s="66" t="n">
        <f aca="false">I158-Tabla_Ministerio!J157</f>
        <v>-3.7470027081099E-016</v>
      </c>
      <c r="L158" s="65" t="n">
        <f aca="false">J158-Tabla_Ministerio!K157</f>
        <v>0</v>
      </c>
      <c r="M158" s="66" t="n">
        <f aca="false">P193/P$215</f>
        <v>0.0591192214137357</v>
      </c>
      <c r="N158" s="65" t="n">
        <f aca="false">ROUND(N$180*M158,0)</f>
        <v>12506342</v>
      </c>
      <c r="O158" s="65" t="n">
        <f aca="false">N158-Tabla_Ministerio!L157</f>
        <v>-2</v>
      </c>
      <c r="P158" s="67" t="n">
        <f aca="false">N158+J158</f>
        <v>13584237</v>
      </c>
      <c r="Q158" s="65" t="n">
        <f aca="false">P158-Tabla_Ministerio!M157</f>
        <v>-2</v>
      </c>
      <c r="S158" s="67" t="n">
        <f aca="false">B158+Tabla_Ministerio!B157</f>
        <v>13806</v>
      </c>
      <c r="T158" s="67" t="n">
        <f aca="false">C158+Tabla_Ministerio!C157</f>
        <v>53</v>
      </c>
      <c r="U158" s="67" t="n">
        <f aca="false">D158+Tabla_Ministerio!D157</f>
        <v>623.992958044321</v>
      </c>
      <c r="V158" s="67" t="n">
        <f aca="false">E158+Tabla_Ministerio!E157</f>
        <v>506.390536731368</v>
      </c>
      <c r="W158" s="67" t="n">
        <f aca="false">F158+Tabla_Ministerio!F157</f>
        <v>201</v>
      </c>
      <c r="X158" s="67" t="n">
        <f aca="false">G158+Tabla_Ministerio!G157</f>
        <v>447</v>
      </c>
      <c r="Y158" s="67" t="n">
        <f aca="false">H158+Tabla_Ministerio!H157</f>
        <v>56</v>
      </c>
      <c r="Z158" s="67" t="n">
        <f aca="false">X158+0.33*Y158</f>
        <v>465.48</v>
      </c>
      <c r="AC158" s="73" t="n">
        <f aca="false">IF(T158&gt;0,S158/T158,0)</f>
        <v>260.490566037736</v>
      </c>
      <c r="AD158" s="74" t="n">
        <f aca="false">EXP((((AC158-AC$180)/AC$181+2)/4-1.9)^3)</f>
        <v>0.165369059103064</v>
      </c>
      <c r="AE158" s="75" t="n">
        <f aca="false">S158/U158</f>
        <v>22.1252496875444</v>
      </c>
      <c r="AF158" s="74" t="n">
        <f aca="false">EXP((((AE158-AE$180)/AE$181+2)/4-1.9)^3)</f>
        <v>0.248618901869866</v>
      </c>
      <c r="AG158" s="74" t="n">
        <f aca="false">V158/U158</f>
        <v>0.81153245433805</v>
      </c>
      <c r="AH158" s="74" t="n">
        <f aca="false">EXP((((AG158-AG$180)/AG$181+2)/4-1.9)^3)</f>
        <v>0.297029174719144</v>
      </c>
      <c r="AI158" s="74" t="n">
        <f aca="false">W158/U158</f>
        <v>0.322119019788238</v>
      </c>
      <c r="AJ158" s="74" t="n">
        <f aca="false">EXP((((AI158-AI$180)/AI$181+2)/4-1.9)^3)</f>
        <v>0.365209801056573</v>
      </c>
      <c r="AK158" s="74" t="n">
        <f aca="false">Z158/U158</f>
        <v>0.745969956870792</v>
      </c>
      <c r="AL158" s="74" t="n">
        <f aca="false">EXP((((AK158-AK$180)/AK$181+2)/4-1.9)^3)</f>
        <v>0.217543684458518</v>
      </c>
      <c r="AM158" s="74" t="n">
        <f aca="false">0.01*AD158+0.15*AF158+0.24*AH158+0.25*AJ158+0.35*AL158</f>
        <v>0.27767626762873</v>
      </c>
      <c r="AO158" s="66" t="n">
        <f aca="false">0.01*AD158/$AM$180</f>
        <v>0.000576559481549902</v>
      </c>
      <c r="AP158" s="65" t="n">
        <f aca="false">AO158*$J$180</f>
        <v>6419.36541313965</v>
      </c>
      <c r="AQ158" s="66" t="n">
        <f aca="false">0.15*AF158/$AM$180</f>
        <v>0.013002152815926</v>
      </c>
      <c r="AR158" s="65" t="n">
        <f aca="false">AQ158*$J$180</f>
        <v>144764.890273836</v>
      </c>
      <c r="AS158" s="66" t="n">
        <f aca="false">0.24*AH158/$AM$180</f>
        <v>0.0248542243019522</v>
      </c>
      <c r="AT158" s="65" t="n">
        <f aca="false">AS158*$J$180</f>
        <v>276724.870477319</v>
      </c>
      <c r="AU158" s="66" t="n">
        <f aca="false">0.25*AJ158/$AM$180</f>
        <v>0.0318326134731903</v>
      </c>
      <c r="AV158" s="65" t="n">
        <f aca="false">AU158*$J$180</f>
        <v>354421.676303583</v>
      </c>
      <c r="AW158" s="66" t="n">
        <f aca="false">0.35*AL158/$AM$180</f>
        <v>0.0265463237876263</v>
      </c>
      <c r="AX158" s="65" t="n">
        <f aca="false">AW158*$J$180</f>
        <v>295564.565706556</v>
      </c>
    </row>
    <row r="159" customFormat="false" ht="15" hidden="false" customHeight="false" outlineLevel="0" collapsed="false">
      <c r="A159" s="72" t="s">
        <v>110</v>
      </c>
      <c r="B159" s="62"/>
      <c r="C159" s="62"/>
      <c r="D159" s="62"/>
      <c r="E159" s="62"/>
      <c r="F159" s="62"/>
      <c r="G159" s="62"/>
      <c r="H159" s="62"/>
      <c r="I159" s="66" t="n">
        <f aca="false">AO159+AQ159+AS159+AU159+AW159</f>
        <v>0.0483237348045894</v>
      </c>
      <c r="J159" s="65" t="n">
        <f aca="false">ROUND(AP159+AR159+AT159+AV159+AX159,0)</f>
        <v>538032</v>
      </c>
      <c r="K159" s="66" t="n">
        <f aca="false">I159-Tabla_Ministerio!J158</f>
        <v>0</v>
      </c>
      <c r="L159" s="65" t="n">
        <f aca="false">J159-Tabla_Ministerio!K158</f>
        <v>0</v>
      </c>
      <c r="M159" s="66" t="n">
        <f aca="false">P194/P$215</f>
        <v>0.0563741501135726</v>
      </c>
      <c r="N159" s="65" t="n">
        <f aca="false">ROUND(N$180*M159,0)</f>
        <v>11925637</v>
      </c>
      <c r="O159" s="65" t="n">
        <f aca="false">N159-Tabla_Ministerio!L158</f>
        <v>0</v>
      </c>
      <c r="P159" s="67" t="n">
        <f aca="false">N159+J159</f>
        <v>12463669</v>
      </c>
      <c r="Q159" s="65" t="n">
        <f aca="false">P159-Tabla_Ministerio!M158</f>
        <v>0</v>
      </c>
      <c r="S159" s="67" t="n">
        <f aca="false">B159+Tabla_Ministerio!B158</f>
        <v>14988</v>
      </c>
      <c r="T159" s="67" t="n">
        <f aca="false">C159+Tabla_Ministerio!C158</f>
        <v>80</v>
      </c>
      <c r="U159" s="67" t="n">
        <f aca="false">D159+Tabla_Ministerio!D158</f>
        <v>671.216677022115</v>
      </c>
      <c r="V159" s="67" t="n">
        <f aca="false">E159+Tabla_Ministerio!E158</f>
        <v>386.090462373489</v>
      </c>
      <c r="W159" s="67" t="n">
        <f aca="false">F159+Tabla_Ministerio!F158</f>
        <v>142</v>
      </c>
      <c r="X159" s="67" t="n">
        <f aca="false">G159+Tabla_Ministerio!G158</f>
        <v>446</v>
      </c>
      <c r="Y159" s="67" t="n">
        <f aca="false">H159+Tabla_Ministerio!H158</f>
        <v>9</v>
      </c>
      <c r="Z159" s="67" t="n">
        <f aca="false">X159+0.33*Y159</f>
        <v>448.97</v>
      </c>
      <c r="AC159" s="73" t="n">
        <f aca="false">IF(T159&gt;0,S159/T159,0)</f>
        <v>187.35</v>
      </c>
      <c r="AD159" s="74" t="n">
        <f aca="false">EXP((((AC159-AC$180)/AC$181+2)/4-1.9)^3)</f>
        <v>0.047459307160032</v>
      </c>
      <c r="AE159" s="75" t="n">
        <f aca="false">S159/U159</f>
        <v>22.3296001322479</v>
      </c>
      <c r="AF159" s="74" t="n">
        <f aca="false">EXP((((AE159-AE$180)/AE$181+2)/4-1.9)^3)</f>
        <v>0.259582504423635</v>
      </c>
      <c r="AG159" s="74" t="n">
        <f aca="false">V159/U159</f>
        <v>0.575209877213418</v>
      </c>
      <c r="AH159" s="74" t="n">
        <f aca="false">EXP((((AG159-AG$180)/AG$181+2)/4-1.9)^3)</f>
        <v>0.0217276460650409</v>
      </c>
      <c r="AI159" s="74" t="n">
        <f aca="false">W159/U159</f>
        <v>0.211556126152869</v>
      </c>
      <c r="AJ159" s="74" t="n">
        <f aca="false">EXP((((AI159-AI$180)/AI$181+2)/4-1.9)^3)</f>
        <v>0.145625145236759</v>
      </c>
      <c r="AK159" s="74" t="n">
        <f aca="false">Z159/U159</f>
        <v>0.668889816611645</v>
      </c>
      <c r="AL159" s="74" t="n">
        <f aca="false">EXP((((AK159-AK$180)/AK$181+2)/4-1.9)^3)</f>
        <v>0.164484203414304</v>
      </c>
      <c r="AM159" s="74" t="n">
        <f aca="false">0.01*AD159+0.15*AF159+0.24*AH159+0.25*AJ159+0.35*AL159</f>
        <v>0.138602361294952</v>
      </c>
      <c r="AO159" s="66" t="n">
        <f aca="false">0.01*AD159/$AM$180</f>
        <v>0.000165466948166234</v>
      </c>
      <c r="AP159" s="65" t="n">
        <f aca="false">AO159*$J$180</f>
        <v>1842.29526712615</v>
      </c>
      <c r="AQ159" s="66" t="n">
        <f aca="false">0.15*AF159/$AM$180</f>
        <v>0.0135755220760469</v>
      </c>
      <c r="AR159" s="65" t="n">
        <f aca="false">AQ159*$J$180</f>
        <v>151148.736026373</v>
      </c>
      <c r="AS159" s="66" t="n">
        <f aca="false">0.24*AH159/$AM$180</f>
        <v>0.00181808332250385</v>
      </c>
      <c r="AT159" s="65" t="n">
        <f aca="false">AS159*$J$180</f>
        <v>20242.3888118421</v>
      </c>
      <c r="AU159" s="66" t="n">
        <f aca="false">0.25*AJ159/$AM$180</f>
        <v>0.0126930573793141</v>
      </c>
      <c r="AV159" s="65" t="n">
        <f aca="false">AU159*$J$180</f>
        <v>141323.44733752</v>
      </c>
      <c r="AW159" s="66" t="n">
        <f aca="false">0.35*AL159/$AM$180</f>
        <v>0.0200716050785584</v>
      </c>
      <c r="AX159" s="65" t="n">
        <f aca="false">AW159*$J$180</f>
        <v>223475.585001448</v>
      </c>
    </row>
    <row r="160" customFormat="false" ht="15" hidden="false" customHeight="false" outlineLevel="0" collapsed="false">
      <c r="A160" s="72" t="s">
        <v>111</v>
      </c>
      <c r="B160" s="62"/>
      <c r="C160" s="62"/>
      <c r="D160" s="62"/>
      <c r="E160" s="62"/>
      <c r="F160" s="62"/>
      <c r="G160" s="62"/>
      <c r="H160" s="62"/>
      <c r="I160" s="66" t="n">
        <f aca="false">AO160+AQ160+AS160+AU160+AW160</f>
        <v>0.0284609916261833</v>
      </c>
      <c r="J160" s="65" t="n">
        <f aca="false">ROUND(AP160+AR160+AT160+AV160+AX160,0)</f>
        <v>316882</v>
      </c>
      <c r="K160" s="66" t="n">
        <f aca="false">I160-Tabla_Ministerio!J159</f>
        <v>0</v>
      </c>
      <c r="L160" s="65" t="n">
        <f aca="false">J160-Tabla_Ministerio!K159</f>
        <v>0</v>
      </c>
      <c r="M160" s="66" t="n">
        <f aca="false">P195/P$215</f>
        <v>0.0577474489721462</v>
      </c>
      <c r="N160" s="65" t="n">
        <f aca="false">ROUND(N$180*M160,0)</f>
        <v>12216151</v>
      </c>
      <c r="O160" s="65" t="n">
        <f aca="false">N160-Tabla_Ministerio!L159</f>
        <v>0</v>
      </c>
      <c r="P160" s="67" t="n">
        <f aca="false">N160+J160</f>
        <v>12533033</v>
      </c>
      <c r="Q160" s="65" t="n">
        <f aca="false">P160-Tabla_Ministerio!M159</f>
        <v>0</v>
      </c>
      <c r="S160" s="67" t="n">
        <f aca="false">B160+Tabla_Ministerio!B159</f>
        <v>19186</v>
      </c>
      <c r="T160" s="67" t="n">
        <f aca="false">C160+Tabla_Ministerio!C159</f>
        <v>66</v>
      </c>
      <c r="U160" s="67" t="n">
        <f aca="false">D160+Tabla_Ministerio!D159</f>
        <v>1054.52049654736</v>
      </c>
      <c r="V160" s="67" t="n">
        <f aca="false">E160+Tabla_Ministerio!E159</f>
        <v>650.250050858559</v>
      </c>
      <c r="W160" s="67" t="n">
        <f aca="false">F160+Tabla_Ministerio!F159</f>
        <v>205</v>
      </c>
      <c r="X160" s="67" t="n">
        <f aca="false">G160+Tabla_Ministerio!G159</f>
        <v>491</v>
      </c>
      <c r="Y160" s="67" t="n">
        <f aca="false">H160+Tabla_Ministerio!H159</f>
        <v>59</v>
      </c>
      <c r="Z160" s="67" t="n">
        <f aca="false">X160+0.33*Y160</f>
        <v>510.47</v>
      </c>
      <c r="AC160" s="73" t="n">
        <f aca="false">IF(T160&gt;0,S160/T160,0)</f>
        <v>290.69696969697</v>
      </c>
      <c r="AD160" s="74" t="n">
        <f aca="false">EXP((((AC160-AC$180)/AC$181+2)/4-1.9)^3)</f>
        <v>0.245480891709992</v>
      </c>
      <c r="AE160" s="75" t="n">
        <f aca="false">S160/U160</f>
        <v>18.1940512894889</v>
      </c>
      <c r="AF160" s="74" t="n">
        <f aca="false">EXP((((AE160-AE$180)/AE$181+2)/4-1.9)^3)</f>
        <v>0.0897652148583135</v>
      </c>
      <c r="AG160" s="74" t="n">
        <f aca="false">V160/U160</f>
        <v>0.616631021386084</v>
      </c>
      <c r="AH160" s="74" t="n">
        <f aca="false">EXP((((AG160-AG$180)/AG$181+2)/4-1.9)^3)</f>
        <v>0.039808918371946</v>
      </c>
      <c r="AI160" s="74" t="n">
        <f aca="false">W160/U160</f>
        <v>0.194401152629273</v>
      </c>
      <c r="AJ160" s="74" t="n">
        <f aca="false">EXP((((AI160-AI$180)/AI$181+2)/4-1.9)^3)</f>
        <v>0.121675947754778</v>
      </c>
      <c r="AK160" s="74" t="n">
        <f aca="false">Z160/U160</f>
        <v>0.484077836013</v>
      </c>
      <c r="AL160" s="74" t="n">
        <f aca="false">EXP((((AK160-AK$180)/AK$181+2)/4-1.9)^3)</f>
        <v>0.0735406579462575</v>
      </c>
      <c r="AM160" s="74" t="n">
        <f aca="false">0.01*AD160+0.15*AF160+0.24*AH160+0.25*AJ160+0.35*AL160</f>
        <v>0.0816319487749986</v>
      </c>
      <c r="AO160" s="66" t="n">
        <f aca="false">0.01*AD160/$AM$180</f>
        <v>0.000855869510429464</v>
      </c>
      <c r="AP160" s="65" t="n">
        <f aca="false">AO160*$J$180</f>
        <v>9529.18009195229</v>
      </c>
      <c r="AQ160" s="66" t="n">
        <f aca="false">0.15*AF160/$AM$180</f>
        <v>0.00469449841650872</v>
      </c>
      <c r="AR160" s="65" t="n">
        <f aca="false">AQ160*$J$180</f>
        <v>52268.1557260395</v>
      </c>
      <c r="AS160" s="66" t="n">
        <f aca="false">0.24*AH160/$AM$180</f>
        <v>0.00333105253842488</v>
      </c>
      <c r="AT160" s="65" t="n">
        <f aca="false">AS160*$J$180</f>
        <v>37087.662485462</v>
      </c>
      <c r="AU160" s="66" t="n">
        <f aca="false">0.25*AJ160/$AM$180</f>
        <v>0.0106055845233517</v>
      </c>
      <c r="AV160" s="65" t="n">
        <f aca="false">AU160*$J$180</f>
        <v>118081.697819482</v>
      </c>
      <c r="AW160" s="66" t="n">
        <f aca="false">0.35*AL160/$AM$180</f>
        <v>0.00897398663746858</v>
      </c>
      <c r="AX160" s="65" t="n">
        <f aca="false">AW160*$J$180</f>
        <v>99915.6223806843</v>
      </c>
    </row>
    <row r="161" customFormat="false" ht="15" hidden="false" customHeight="false" outlineLevel="0" collapsed="false">
      <c r="A161" s="72" t="s">
        <v>112</v>
      </c>
      <c r="B161" s="62"/>
      <c r="C161" s="62"/>
      <c r="D161" s="62"/>
      <c r="E161" s="62"/>
      <c r="F161" s="62"/>
      <c r="G161" s="62"/>
      <c r="H161" s="62"/>
      <c r="I161" s="66" t="n">
        <f aca="false">AO161+AQ161+AS161+AU161+AW161</f>
        <v>0.0243590505474636</v>
      </c>
      <c r="J161" s="65" t="n">
        <f aca="false">ROUND(AP161+AR161+AT161+AV161+AX161,0)</f>
        <v>271212</v>
      </c>
      <c r="K161" s="66" t="n">
        <f aca="false">I161-Tabla_Ministerio!J160</f>
        <v>0</v>
      </c>
      <c r="L161" s="65" t="n">
        <f aca="false">J161-Tabla_Ministerio!K160</f>
        <v>0</v>
      </c>
      <c r="M161" s="66" t="n">
        <f aca="false">P196/P$215</f>
        <v>0.044109588543062</v>
      </c>
      <c r="N161" s="65" t="n">
        <f aca="false">ROUND(N$180*M161,0)</f>
        <v>9331137</v>
      </c>
      <c r="O161" s="65" t="n">
        <f aca="false">N161-Tabla_Ministerio!L160</f>
        <v>1</v>
      </c>
      <c r="P161" s="67" t="n">
        <f aca="false">N161+J161</f>
        <v>9602349</v>
      </c>
      <c r="Q161" s="65" t="n">
        <f aca="false">P161-Tabla_Ministerio!M160</f>
        <v>1</v>
      </c>
      <c r="S161" s="67" t="n">
        <f aca="false">B161+Tabla_Ministerio!B160</f>
        <v>12795</v>
      </c>
      <c r="T161" s="67" t="n">
        <f aca="false">C161+Tabla_Ministerio!C160</f>
        <v>61</v>
      </c>
      <c r="U161" s="67" t="n">
        <f aca="false">D161+Tabla_Ministerio!D160</f>
        <v>981.603232663224</v>
      </c>
      <c r="V161" s="67" t="n">
        <f aca="false">E161+Tabla_Ministerio!E160</f>
        <v>626.069518132141</v>
      </c>
      <c r="W161" s="67" t="n">
        <f aca="false">F161+Tabla_Ministerio!F160</f>
        <v>168</v>
      </c>
      <c r="X161" s="67" t="n">
        <f aca="false">G161+Tabla_Ministerio!G160</f>
        <v>503</v>
      </c>
      <c r="Y161" s="67" t="n">
        <f aca="false">H161+Tabla_Ministerio!H160</f>
        <v>34</v>
      </c>
      <c r="Z161" s="67" t="n">
        <f aca="false">X161+0.33*Y161</f>
        <v>514.22</v>
      </c>
      <c r="AC161" s="73" t="n">
        <f aca="false">IF(T161&gt;0,S161/T161,0)</f>
        <v>209.754098360656</v>
      </c>
      <c r="AD161" s="74" t="n">
        <f aca="false">EXP((((AC161-AC$180)/AC$181+2)/4-1.9)^3)</f>
        <v>0.0729023586413539</v>
      </c>
      <c r="AE161" s="75" t="n">
        <f aca="false">S161/U161</f>
        <v>13.0347981488258</v>
      </c>
      <c r="AF161" s="74" t="n">
        <f aca="false">EXP((((AE161-AE$180)/AE$181+2)/4-1.9)^3)</f>
        <v>0.012620169599007</v>
      </c>
      <c r="AG161" s="74" t="n">
        <f aca="false">V161/U161</f>
        <v>0.637803032120757</v>
      </c>
      <c r="AH161" s="74" t="n">
        <f aca="false">EXP((((AG161-AG$180)/AG$181+2)/4-1.9)^3)</f>
        <v>0.0528410156878323</v>
      </c>
      <c r="AI161" s="74" t="n">
        <f aca="false">W161/U161</f>
        <v>0.171148580617642</v>
      </c>
      <c r="AJ161" s="74" t="n">
        <f aca="false">EXP((((AI161-AI$180)/AI$181+2)/4-1.9)^3)</f>
        <v>0.0937342720146598</v>
      </c>
      <c r="AK161" s="74" t="n">
        <f aca="false">Z161/U161</f>
        <v>0.523857280507167</v>
      </c>
      <c r="AL161" s="74" t="n">
        <f aca="false">EXP((((AK161-AK$180)/AK$181+2)/4-1.9)^3)</f>
        <v>0.0889408041944793</v>
      </c>
      <c r="AM161" s="74" t="n">
        <f aca="false">0.01*AD161+0.15*AF161+0.24*AH161+0.25*AJ161+0.35*AL161</f>
        <v>0.0698667422630771</v>
      </c>
      <c r="AO161" s="66" t="n">
        <f aca="false">0.01*AD161/$AM$180</f>
        <v>0.000254174186694911</v>
      </c>
      <c r="AP161" s="65" t="n">
        <f aca="false">AO161*$J$180</f>
        <v>2829.95429820364</v>
      </c>
      <c r="AQ161" s="66" t="n">
        <f aca="false">0.15*AF161/$AM$180</f>
        <v>0.000660003613784284</v>
      </c>
      <c r="AR161" s="65" t="n">
        <f aca="false">AQ161*$J$180</f>
        <v>7348.42545557428</v>
      </c>
      <c r="AS161" s="66" t="n">
        <f aca="false">0.24*AH161/$AM$180</f>
        <v>0.00442152679948081</v>
      </c>
      <c r="AT161" s="65" t="n">
        <f aca="false">AS161*$J$180</f>
        <v>49228.9123986949</v>
      </c>
      <c r="AU161" s="66" t="n">
        <f aca="false">0.25*AJ161/$AM$180</f>
        <v>0.00817011712610456</v>
      </c>
      <c r="AV161" s="65" t="n">
        <f aca="false">AU161*$J$180</f>
        <v>90965.4059623268</v>
      </c>
      <c r="AW161" s="66" t="n">
        <f aca="false">0.35*AL161/$AM$180</f>
        <v>0.010853228821399</v>
      </c>
      <c r="AX161" s="65" t="n">
        <f aca="false">AW161*$J$180</f>
        <v>120838.948879464</v>
      </c>
    </row>
    <row r="162" customFormat="false" ht="15" hidden="false" customHeight="false" outlineLevel="0" collapsed="false">
      <c r="A162" s="72" t="s">
        <v>113</v>
      </c>
      <c r="B162" s="62"/>
      <c r="C162" s="62"/>
      <c r="D162" s="62"/>
      <c r="E162" s="62"/>
      <c r="F162" s="62"/>
      <c r="G162" s="62"/>
      <c r="H162" s="62"/>
      <c r="I162" s="66" t="n">
        <f aca="false">AO162+AQ162+AS162+AU162+AW162</f>
        <v>0.0204749074979799</v>
      </c>
      <c r="J162" s="65" t="n">
        <f aca="false">ROUND(AP162+AR162+AT162+AV162+AX162,0)</f>
        <v>227966</v>
      </c>
      <c r="K162" s="66" t="n">
        <f aca="false">I162-Tabla_Ministerio!J161</f>
        <v>0</v>
      </c>
      <c r="L162" s="65" t="n">
        <f aca="false">J162-Tabla_Ministerio!K161</f>
        <v>0</v>
      </c>
      <c r="M162" s="66" t="n">
        <f aca="false">P197/P$215</f>
        <v>0.043617800118314</v>
      </c>
      <c r="N162" s="65" t="n">
        <f aca="false">ROUND(N$180*M162,0)</f>
        <v>9227102</v>
      </c>
      <c r="O162" s="65" t="n">
        <f aca="false">N162-Tabla_Ministerio!L161</f>
        <v>1</v>
      </c>
      <c r="P162" s="67" t="n">
        <f aca="false">N162+J162</f>
        <v>9455068</v>
      </c>
      <c r="Q162" s="65" t="n">
        <f aca="false">P162-Tabla_Ministerio!M161</f>
        <v>1</v>
      </c>
      <c r="S162" s="67" t="n">
        <f aca="false">B162+Tabla_Ministerio!B161</f>
        <v>10131</v>
      </c>
      <c r="T162" s="67" t="n">
        <f aca="false">C162+Tabla_Ministerio!C161</f>
        <v>48</v>
      </c>
      <c r="U162" s="67" t="n">
        <f aca="false">D162+Tabla_Ministerio!D161</f>
        <v>568.195538220483</v>
      </c>
      <c r="V162" s="67" t="n">
        <f aca="false">E162+Tabla_Ministerio!E161</f>
        <v>348.597142929121</v>
      </c>
      <c r="W162" s="67" t="n">
        <f aca="false">F162+Tabla_Ministerio!F161</f>
        <v>51</v>
      </c>
      <c r="X162" s="67" t="n">
        <f aca="false">G162+Tabla_Ministerio!G161</f>
        <v>276</v>
      </c>
      <c r="Y162" s="67" t="n">
        <f aca="false">H162+Tabla_Ministerio!H161</f>
        <v>38</v>
      </c>
      <c r="Z162" s="67" t="n">
        <f aca="false">X162+0.33*Y162</f>
        <v>288.54</v>
      </c>
      <c r="AC162" s="73" t="n">
        <f aca="false">IF(T162&gt;0,S162/T162,0)</f>
        <v>211.0625</v>
      </c>
      <c r="AD162" s="74" t="n">
        <f aca="false">EXP((((AC162-AC$180)/AC$181+2)/4-1.9)^3)</f>
        <v>0.0746536840171687</v>
      </c>
      <c r="AE162" s="75" t="n">
        <f aca="false">S162/U162</f>
        <v>17.8301294510848</v>
      </c>
      <c r="AF162" s="74" t="n">
        <f aca="false">EXP((((AE162-AE$180)/AE$181+2)/4-1.9)^3)</f>
        <v>0.0801144224317766</v>
      </c>
      <c r="AG162" s="74" t="n">
        <f aca="false">V162/U162</f>
        <v>0.613516156816161</v>
      </c>
      <c r="AH162" s="74" t="n">
        <f aca="false">EXP((((AG162-AG$180)/AG$181+2)/4-1.9)^3)</f>
        <v>0.0381281252148823</v>
      </c>
      <c r="AI162" s="74" t="n">
        <f aca="false">W162/U162</f>
        <v>0.0897578325935568</v>
      </c>
      <c r="AJ162" s="74" t="n">
        <f aca="false">EXP((((AI162-AI$180)/AI$181+2)/4-1.9)^3)</f>
        <v>0.0317859678384812</v>
      </c>
      <c r="AK162" s="74" t="n">
        <f aca="false">Z162/U162</f>
        <v>0.507818137579311</v>
      </c>
      <c r="AL162" s="74" t="n">
        <f aca="false">EXP((((AK162-AK$180)/AK$181+2)/4-1.9)^3)</f>
        <v>0.0824722367347086</v>
      </c>
      <c r="AM162" s="74" t="n">
        <f aca="false">0.01*AD162+0.15*AF162+0.24*AH162+0.25*AJ162+0.35*AL162</f>
        <v>0.0587262250732783</v>
      </c>
      <c r="AO162" s="66" t="n">
        <f aca="false">0.01*AD162/$AM$180</f>
        <v>0.000260280185339286</v>
      </c>
      <c r="AP162" s="65" t="n">
        <f aca="false">AO162*$J$180</f>
        <v>2897.93798031223</v>
      </c>
      <c r="AQ162" s="66" t="n">
        <f aca="false">0.15*AF162/$AM$180</f>
        <v>0.00418978587461882</v>
      </c>
      <c r="AR162" s="65" t="n">
        <f aca="false">AQ162*$J$180</f>
        <v>46648.7281757784</v>
      </c>
      <c r="AS162" s="66" t="n">
        <f aca="false">0.24*AH162/$AM$180</f>
        <v>0.0031904104275267</v>
      </c>
      <c r="AT162" s="65" t="n">
        <f aca="false">AS162*$J$180</f>
        <v>35521.7648960168</v>
      </c>
      <c r="AU162" s="66" t="n">
        <f aca="false">0.25*AJ162/$AM$180</f>
        <v>0.00277054565662353</v>
      </c>
      <c r="AV162" s="65" t="n">
        <f aca="false">AU162*$J$180</f>
        <v>30847.0253855569</v>
      </c>
      <c r="AW162" s="66" t="n">
        <f aca="false">0.35*AL162/$AM$180</f>
        <v>0.0100638853538716</v>
      </c>
      <c r="AX162" s="65" t="n">
        <f aca="false">AW162*$J$180</f>
        <v>112050.464227522</v>
      </c>
    </row>
    <row r="163" customFormat="false" ht="15" hidden="false" customHeight="false" outlineLevel="0" collapsed="false">
      <c r="A163" s="72" t="s">
        <v>114</v>
      </c>
      <c r="B163" s="62"/>
      <c r="C163" s="62"/>
      <c r="D163" s="62"/>
      <c r="E163" s="62"/>
      <c r="F163" s="62"/>
      <c r="G163" s="62"/>
      <c r="H163" s="62"/>
      <c r="I163" s="66" t="n">
        <f aca="false">AO163+AQ163+AS163+AU163+AW163</f>
        <v>0.014097634445503</v>
      </c>
      <c r="J163" s="65" t="n">
        <f aca="false">ROUND(AP163+AR163+AT163+AV163+AX163,0)</f>
        <v>156962</v>
      </c>
      <c r="K163" s="66" t="n">
        <f aca="false">I163-Tabla_Ministerio!J162</f>
        <v>0</v>
      </c>
      <c r="L163" s="65" t="n">
        <f aca="false">J163-Tabla_Ministerio!K162</f>
        <v>0</v>
      </c>
      <c r="M163" s="66" t="n">
        <f aca="false">P198/P$215</f>
        <v>0.0191179980599055</v>
      </c>
      <c r="N163" s="65" t="n">
        <f aca="false">ROUND(N$180*M163,0)</f>
        <v>4044306</v>
      </c>
      <c r="O163" s="65" t="n">
        <f aca="false">N163-Tabla_Ministerio!L162</f>
        <v>-1</v>
      </c>
      <c r="P163" s="67" t="n">
        <f aca="false">N163+J163</f>
        <v>4201268</v>
      </c>
      <c r="Q163" s="65" t="n">
        <f aca="false">P163-Tabla_Ministerio!M162</f>
        <v>-1</v>
      </c>
      <c r="S163" s="67" t="n">
        <f aca="false">B163+Tabla_Ministerio!B162</f>
        <v>14158</v>
      </c>
      <c r="T163" s="67" t="n">
        <f aca="false">C163+Tabla_Ministerio!C162</f>
        <v>60</v>
      </c>
      <c r="U163" s="67" t="n">
        <f aca="false">D163+Tabla_Ministerio!D162</f>
        <v>916.558630722538</v>
      </c>
      <c r="V163" s="67" t="n">
        <f aca="false">E163+Tabla_Ministerio!E162</f>
        <v>535.788453426594</v>
      </c>
      <c r="W163" s="67" t="n">
        <f aca="false">F163+Tabla_Ministerio!F162</f>
        <v>102</v>
      </c>
      <c r="X163" s="67" t="n">
        <f aca="false">G163+Tabla_Ministerio!G162</f>
        <v>357</v>
      </c>
      <c r="Y163" s="67" t="n">
        <f aca="false">H163+Tabla_Ministerio!H162</f>
        <v>45</v>
      </c>
      <c r="Z163" s="67" t="n">
        <f aca="false">X163+0.33*Y163</f>
        <v>371.85</v>
      </c>
      <c r="AC163" s="73" t="n">
        <f aca="false">IF(T163&gt;0,S163/T163,0)</f>
        <v>235.966666666667</v>
      </c>
      <c r="AD163" s="74" t="n">
        <f aca="false">EXP((((AC163-AC$180)/AC$181+2)/4-1.9)^3)</f>
        <v>0.114179397977062</v>
      </c>
      <c r="AE163" s="75" t="n">
        <f aca="false">S163/U163</f>
        <v>15.4469114418125</v>
      </c>
      <c r="AF163" s="74" t="n">
        <f aca="false">EXP((((AE163-AE$180)/AE$181+2)/4-1.9)^3)</f>
        <v>0.0347807976491076</v>
      </c>
      <c r="AG163" s="74" t="n">
        <f aca="false">V163/U163</f>
        <v>0.584565390000445</v>
      </c>
      <c r="AH163" s="74" t="n">
        <f aca="false">EXP((((AG163-AG$180)/AG$181+2)/4-1.9)^3)</f>
        <v>0.0250644356562149</v>
      </c>
      <c r="AI163" s="74" t="n">
        <f aca="false">W163/U163</f>
        <v>0.111285843132143</v>
      </c>
      <c r="AJ163" s="74" t="n">
        <f aca="false">EXP((((AI163-AI$180)/AI$181+2)/4-1.9)^3)</f>
        <v>0.0434514305445982</v>
      </c>
      <c r="AK163" s="74" t="n">
        <f aca="false">Z163/U163</f>
        <v>0.405702360477327</v>
      </c>
      <c r="AL163" s="74" t="n">
        <f aca="false">EXP((((AK163-AK$180)/AK$181+2)/4-1.9)^3)</f>
        <v>0.0491361856378144</v>
      </c>
      <c r="AM163" s="74" t="n">
        <f aca="false">0.01*AD163+0.15*AF163+0.24*AH163+0.25*AJ163+0.35*AL163</f>
        <v>0.0404349007940129</v>
      </c>
      <c r="AO163" s="66" t="n">
        <f aca="false">0.01*AD163/$AM$180</f>
        <v>0.000398086648484262</v>
      </c>
      <c r="AP163" s="65" t="n">
        <f aca="false">AO163*$J$180</f>
        <v>4432.26370303195</v>
      </c>
      <c r="AQ163" s="66" t="n">
        <f aca="false">0.15*AF163/$AM$180</f>
        <v>0.0018189495758058</v>
      </c>
      <c r="AR163" s="65" t="n">
        <f aca="false">AQ163*$J$180</f>
        <v>20252.033604207</v>
      </c>
      <c r="AS163" s="66" t="n">
        <f aca="false">0.24*AH163/$AM$180</f>
        <v>0.00209729265278554</v>
      </c>
      <c r="AT163" s="65" t="n">
        <f aca="false">AS163*$J$180</f>
        <v>23351.082320824</v>
      </c>
      <c r="AU163" s="66" t="n">
        <f aca="false">0.25*AJ163/$AM$180</f>
        <v>0.00378733700295494</v>
      </c>
      <c r="AV163" s="65" t="n">
        <f aca="false">AU163*$J$180</f>
        <v>42167.895841929</v>
      </c>
      <c r="AW163" s="66" t="n">
        <f aca="false">0.35*AL163/$AM$180</f>
        <v>0.00599596856547246</v>
      </c>
      <c r="AX163" s="65" t="n">
        <f aca="false">AW163*$J$180</f>
        <v>66758.6163425794</v>
      </c>
    </row>
    <row r="164" customFormat="false" ht="15" hidden="false" customHeight="false" outlineLevel="0" collapsed="false">
      <c r="A164" s="72" t="s">
        <v>115</v>
      </c>
      <c r="B164" s="62"/>
      <c r="C164" s="62"/>
      <c r="D164" s="62"/>
      <c r="E164" s="62"/>
      <c r="F164" s="62"/>
      <c r="G164" s="62"/>
      <c r="H164" s="62"/>
      <c r="I164" s="66" t="n">
        <f aca="false">AO164+AQ164+AS164+AU164+AW164</f>
        <v>0.018467909732396</v>
      </c>
      <c r="J164" s="65" t="n">
        <f aca="false">ROUND(AP164+AR164+AT164+AV164+AX164,0)</f>
        <v>205620</v>
      </c>
      <c r="K164" s="66" t="n">
        <f aca="false">I164-Tabla_Ministerio!J163</f>
        <v>0</v>
      </c>
      <c r="L164" s="65" t="n">
        <f aca="false">J164-Tabla_Ministerio!K163</f>
        <v>0</v>
      </c>
      <c r="M164" s="66" t="n">
        <f aca="false">P199/P$215</f>
        <v>0.0182990429693921</v>
      </c>
      <c r="N164" s="65" t="n">
        <f aca="false">ROUND(N$180*M164,0)</f>
        <v>3871060</v>
      </c>
      <c r="O164" s="65" t="n">
        <f aca="false">N164-Tabla_Ministerio!L163</f>
        <v>0</v>
      </c>
      <c r="P164" s="67" t="n">
        <f aca="false">N164+J164</f>
        <v>4076680</v>
      </c>
      <c r="Q164" s="65" t="n">
        <f aca="false">P164-Tabla_Ministerio!M163</f>
        <v>0</v>
      </c>
      <c r="S164" s="67" t="n">
        <f aca="false">B164+Tabla_Ministerio!B163</f>
        <v>6442</v>
      </c>
      <c r="T164" s="67" t="n">
        <f aca="false">C164+Tabla_Ministerio!C163</f>
        <v>58</v>
      </c>
      <c r="U164" s="67" t="n">
        <f aca="false">D164+Tabla_Ministerio!D163</f>
        <v>379.020137334597</v>
      </c>
      <c r="V164" s="67" t="n">
        <f aca="false">E164+Tabla_Ministerio!E163</f>
        <v>241.967637334597</v>
      </c>
      <c r="W164" s="67" t="n">
        <f aca="false">F164+Tabla_Ministerio!F163</f>
        <v>32</v>
      </c>
      <c r="X164" s="67" t="n">
        <f aca="false">G164+Tabla_Ministerio!G163</f>
        <v>174</v>
      </c>
      <c r="Y164" s="67" t="n">
        <f aca="false">H164+Tabla_Ministerio!H163</f>
        <v>9</v>
      </c>
      <c r="Z164" s="67" t="n">
        <f aca="false">X164+0.33*Y164</f>
        <v>176.97</v>
      </c>
      <c r="AC164" s="73" t="n">
        <f aca="false">IF(T164&gt;0,S164/T164,0)</f>
        <v>111.068965517241</v>
      </c>
      <c r="AD164" s="74" t="n">
        <f aca="false">EXP((((AC164-AC$180)/AC$181+2)/4-1.9)^3)</f>
        <v>0.0077783827467978</v>
      </c>
      <c r="AE164" s="75" t="n">
        <f aca="false">S164/U164</f>
        <v>16.9964584079949</v>
      </c>
      <c r="AF164" s="74" t="n">
        <f aca="false">EXP((((AE164-AE$180)/AE$181+2)/4-1.9)^3)</f>
        <v>0.0609181626064531</v>
      </c>
      <c r="AG164" s="74" t="n">
        <f aca="false">V164/U164</f>
        <v>0.638403117671263</v>
      </c>
      <c r="AH164" s="74" t="n">
        <f aca="false">EXP((((AG164-AG$180)/AG$181+2)/4-1.9)^3)</f>
        <v>0.0532534640712503</v>
      </c>
      <c r="AI164" s="74" t="n">
        <f aca="false">W164/U164</f>
        <v>0.0844282317689906</v>
      </c>
      <c r="AJ164" s="74" t="n">
        <f aca="false">EXP((((AI164-AI$180)/AI$181+2)/4-1.9)^3)</f>
        <v>0.0293281934812751</v>
      </c>
      <c r="AK164" s="74" t="n">
        <f aca="false">Z164/U164</f>
        <v>0.466914505504946</v>
      </c>
      <c r="AL164" s="74" t="n">
        <f aca="false">EXP((((AK164-AK$180)/AK$181+2)/4-1.9)^3)</f>
        <v>0.0675467336173293</v>
      </c>
      <c r="AM164" s="74" t="n">
        <f aca="false">0.01*AD164+0.15*AF164+0.24*AH164+0.25*AJ164+0.35*AL164</f>
        <v>0.0529697447319201</v>
      </c>
      <c r="AO164" s="66" t="n">
        <f aca="false">0.01*AD164/$AM$180</f>
        <v>2.71193435344843E-005</v>
      </c>
      <c r="AP164" s="65" t="n">
        <f aca="false">AO164*$J$180</f>
        <v>301.944520007435</v>
      </c>
      <c r="AQ164" s="66" t="n">
        <f aca="false">0.15*AF164/$AM$180</f>
        <v>0.00318586902893297</v>
      </c>
      <c r="AR164" s="65" t="n">
        <f aca="false">AQ164*$J$180</f>
        <v>35471.2013410103</v>
      </c>
      <c r="AS164" s="66" t="n">
        <f aca="false">0.24*AH164/$AM$180</f>
        <v>0.00445603884579458</v>
      </c>
      <c r="AT164" s="65" t="n">
        <f aca="false">AS164*$J$180</f>
        <v>49613.1666578526</v>
      </c>
      <c r="AU164" s="66" t="n">
        <f aca="false">0.25*AJ164/$AM$180</f>
        <v>0.0025563198037277</v>
      </c>
      <c r="AV164" s="65" t="n">
        <f aca="false">AU164*$J$180</f>
        <v>28461.8525201605</v>
      </c>
      <c r="AW164" s="66" t="n">
        <f aca="false">0.35*AL164/$AM$180</f>
        <v>0.00824256271040624</v>
      </c>
      <c r="AX164" s="65" t="n">
        <f aca="false">AW164*$J$180</f>
        <v>91772.0090849582</v>
      </c>
    </row>
    <row r="165" customFormat="false" ht="15" hidden="false" customHeight="false" outlineLevel="0" collapsed="false">
      <c r="A165" s="72" t="s">
        <v>116</v>
      </c>
      <c r="B165" s="62"/>
      <c r="C165" s="62"/>
      <c r="D165" s="62"/>
      <c r="E165" s="62"/>
      <c r="F165" s="62"/>
      <c r="G165" s="62"/>
      <c r="H165" s="62"/>
      <c r="I165" s="66" t="n">
        <f aca="false">AO165+AQ165+AS165+AU165+AW165</f>
        <v>0.0151001744093879</v>
      </c>
      <c r="J165" s="65" t="n">
        <f aca="false">ROUND(AP165+AR165+AT165+AV165+AX165,0)</f>
        <v>168124</v>
      </c>
      <c r="K165" s="66" t="n">
        <f aca="false">I165-Tabla_Ministerio!J164</f>
        <v>9.0205620750794E-017</v>
      </c>
      <c r="L165" s="65" t="n">
        <f aca="false">J165-Tabla_Ministerio!K164</f>
        <v>0</v>
      </c>
      <c r="M165" s="66" t="n">
        <f aca="false">P200/P$215</f>
        <v>0.0202891946842778</v>
      </c>
      <c r="N165" s="65" t="n">
        <f aca="false">ROUND(N$180*M165,0)</f>
        <v>4292066</v>
      </c>
      <c r="O165" s="65" t="n">
        <f aca="false">N165-Tabla_Ministerio!L164</f>
        <v>-1</v>
      </c>
      <c r="P165" s="67" t="n">
        <f aca="false">N165+J165</f>
        <v>4460190</v>
      </c>
      <c r="Q165" s="65" t="n">
        <f aca="false">P165-Tabla_Ministerio!M164</f>
        <v>-1</v>
      </c>
      <c r="S165" s="67" t="n">
        <f aca="false">B165+Tabla_Ministerio!B164</f>
        <v>6988</v>
      </c>
      <c r="T165" s="67" t="n">
        <f aca="false">C165+Tabla_Ministerio!C164</f>
        <v>41</v>
      </c>
      <c r="U165" s="67" t="n">
        <f aca="false">D165+Tabla_Ministerio!D164</f>
        <v>349.694373706004</v>
      </c>
      <c r="V165" s="67" t="n">
        <f aca="false">E165+Tabla_Ministerio!E164</f>
        <v>192.808668831169</v>
      </c>
      <c r="W165" s="67" t="n">
        <f aca="false">F165+Tabla_Ministerio!F164</f>
        <v>24</v>
      </c>
      <c r="X165" s="67" t="n">
        <f aca="false">G165+Tabla_Ministerio!G164</f>
        <v>111</v>
      </c>
      <c r="Y165" s="67" t="n">
        <f aca="false">H165+Tabla_Ministerio!H164</f>
        <v>14</v>
      </c>
      <c r="Z165" s="67" t="n">
        <f aca="false">X165+0.33*Y165</f>
        <v>115.62</v>
      </c>
      <c r="AC165" s="73" t="n">
        <f aca="false">IF(T165&gt;0,S165/T165,0)</f>
        <v>170.439024390244</v>
      </c>
      <c r="AD165" s="74" t="n">
        <f aca="false">EXP((((AC165-AC$180)/AC$181+2)/4-1.9)^3)</f>
        <v>0.0333315533886475</v>
      </c>
      <c r="AE165" s="75" t="n">
        <f aca="false">S165/U165</f>
        <v>19.9831639438242</v>
      </c>
      <c r="AF165" s="74" t="n">
        <f aca="false">EXP((((AE165-AE$180)/AE$181+2)/4-1.9)^3)</f>
        <v>0.149447453580032</v>
      </c>
      <c r="AG165" s="74" t="n">
        <f aca="false">V165/U165</f>
        <v>0.551363371357149</v>
      </c>
      <c r="AH165" s="74" t="n">
        <f aca="false">EXP((((AG165-AG$180)/AG$181+2)/4-1.9)^3)</f>
        <v>0.0148476894828431</v>
      </c>
      <c r="AI165" s="74" t="n">
        <f aca="false">W165/U165</f>
        <v>0.0686313587080396</v>
      </c>
      <c r="AJ165" s="74" t="n">
        <f aca="false">EXP((((AI165-AI$180)/AI$181+2)/4-1.9)^3)</f>
        <v>0.0229354995190511</v>
      </c>
      <c r="AK165" s="74" t="n">
        <f aca="false">Z165/U165</f>
        <v>0.330631570575981</v>
      </c>
      <c r="AL165" s="74" t="n">
        <f aca="false">EXP((((AK165-AK$180)/AK$181+2)/4-1.9)^3)</f>
        <v>0.0321789618927971</v>
      </c>
      <c r="AM165" s="74" t="n">
        <f aca="false">0.01*AD165+0.15*AF165+0.24*AH165+0.25*AJ165+0.35*AL165</f>
        <v>0.0433103905890154</v>
      </c>
      <c r="AO165" s="66" t="n">
        <f aca="false">0.01*AD165/$AM$180</f>
        <v>0.000116210512687469</v>
      </c>
      <c r="AP165" s="65" t="n">
        <f aca="false">AO165*$J$180</f>
        <v>1293.87820278973</v>
      </c>
      <c r="AQ165" s="66" t="n">
        <f aca="false">0.15*AF165/$AM$180</f>
        <v>0.00781573168726999</v>
      </c>
      <c r="AR165" s="65" t="n">
        <f aca="false">AQ165*$J$180</f>
        <v>87019.707900334</v>
      </c>
      <c r="AS165" s="66" t="n">
        <f aca="false">0.24*AH165/$AM$180</f>
        <v>0.00124239581893346</v>
      </c>
      <c r="AT165" s="65" t="n">
        <f aca="false">AS165*$J$180</f>
        <v>13832.7319291521</v>
      </c>
      <c r="AU165" s="66" t="n">
        <f aca="false">0.25*AJ165/$AM$180</f>
        <v>0.00199911636788576</v>
      </c>
      <c r="AV165" s="65" t="n">
        <f aca="false">AU165*$J$180</f>
        <v>22257.9957133815</v>
      </c>
      <c r="AW165" s="66" t="n">
        <f aca="false">0.35*AL165/$AM$180</f>
        <v>0.00392672002261122</v>
      </c>
      <c r="AX165" s="65" t="n">
        <f aca="false">AW165*$J$180</f>
        <v>43719.7748139915</v>
      </c>
    </row>
    <row r="166" customFormat="false" ht="15" hidden="false" customHeight="false" outlineLevel="0" collapsed="false">
      <c r="A166" s="72" t="s">
        <v>117</v>
      </c>
      <c r="B166" s="62"/>
      <c r="C166" s="62"/>
      <c r="D166" s="62"/>
      <c r="E166" s="62"/>
      <c r="F166" s="62"/>
      <c r="G166" s="62"/>
      <c r="H166" s="62"/>
      <c r="I166" s="66" t="n">
        <f aca="false">AO166+AQ166+AS166+AU166+AW166</f>
        <v>0.055015211053604</v>
      </c>
      <c r="J166" s="65" t="n">
        <f aca="false">ROUND(AP166+AR166+AT166+AV166+AX166,0)</f>
        <v>612535</v>
      </c>
      <c r="K166" s="66" t="n">
        <f aca="false">I166-Tabla_Ministerio!J165</f>
        <v>-2.0122792321331E-016</v>
      </c>
      <c r="L166" s="65" t="n">
        <f aca="false">J166-Tabla_Ministerio!K165</f>
        <v>0</v>
      </c>
      <c r="M166" s="66" t="n">
        <f aca="false">P201/P$215</f>
        <v>0.0276521722904964</v>
      </c>
      <c r="N166" s="65" t="n">
        <f aca="false">ROUND(N$180*M166,0)</f>
        <v>5849663</v>
      </c>
      <c r="O166" s="65" t="n">
        <f aca="false">N166-Tabla_Ministerio!L165</f>
        <v>0</v>
      </c>
      <c r="P166" s="67" t="n">
        <f aca="false">N166+J166</f>
        <v>6462198</v>
      </c>
      <c r="Q166" s="65" t="n">
        <f aca="false">P166-Tabla_Ministerio!M165</f>
        <v>0</v>
      </c>
      <c r="S166" s="67" t="n">
        <f aca="false">B166+Tabla_Ministerio!B165</f>
        <v>11149</v>
      </c>
      <c r="T166" s="67" t="n">
        <f aca="false">C166+Tabla_Ministerio!C165</f>
        <v>61</v>
      </c>
      <c r="U166" s="67" t="n">
        <f aca="false">D166+Tabla_Ministerio!D165</f>
        <v>494.311610045939</v>
      </c>
      <c r="V166" s="67" t="n">
        <f aca="false">E166+Tabla_Ministerio!E165</f>
        <v>416.186482956717</v>
      </c>
      <c r="W166" s="67" t="n">
        <f aca="false">F166+Tabla_Ministerio!F165</f>
        <v>68</v>
      </c>
      <c r="X166" s="67" t="n">
        <f aca="false">G166+Tabla_Ministerio!G165</f>
        <v>169</v>
      </c>
      <c r="Y166" s="67" t="n">
        <f aca="false">H166+Tabla_Ministerio!H165</f>
        <v>30</v>
      </c>
      <c r="Z166" s="67" t="n">
        <f aca="false">X166+0.33*Y166</f>
        <v>178.9</v>
      </c>
      <c r="AC166" s="73" t="n">
        <f aca="false">IF(T166&gt;0,S166/T166,0)</f>
        <v>182.770491803279</v>
      </c>
      <c r="AD166" s="74" t="n">
        <f aca="false">EXP((((AC166-AC$180)/AC$181+2)/4-1.9)^3)</f>
        <v>0.0432381849947308</v>
      </c>
      <c r="AE166" s="75" t="n">
        <f aca="false">S166/U166</f>
        <v>22.5545987053872</v>
      </c>
      <c r="AF166" s="74" t="n">
        <f aca="false">EXP((((AE166-AE$180)/AE$181+2)/4-1.9)^3)</f>
        <v>0.271930398488978</v>
      </c>
      <c r="AG166" s="74" t="n">
        <f aca="false">V166/U166</f>
        <v>0.841951664695957</v>
      </c>
      <c r="AH166" s="74" t="n">
        <f aca="false">EXP((((AG166-AG$180)/AG$181+2)/4-1.9)^3)</f>
        <v>0.364917867570381</v>
      </c>
      <c r="AI166" s="74" t="n">
        <f aca="false">W166/U166</f>
        <v>0.137565047265793</v>
      </c>
      <c r="AJ166" s="74" t="n">
        <f aca="false">EXP((((AI166-AI$180)/AI$181+2)/4-1.9)^3)</f>
        <v>0.0619858946260416</v>
      </c>
      <c r="AK166" s="74" t="n">
        <f aca="false">Z166/U166</f>
        <v>0.361917455233094</v>
      </c>
      <c r="AL166" s="74" t="n">
        <f aca="false">EXP((((AK166-AK$180)/AK$181+2)/4-1.9)^3)</f>
        <v>0.0385605175703601</v>
      </c>
      <c r="AM166" s="74" t="n">
        <f aca="false">0.01*AD166+0.15*AF166+0.24*AH166+0.25*AJ166+0.35*AL166</f>
        <v>0.157794884646322</v>
      </c>
      <c r="AO166" s="66" t="n">
        <f aca="false">0.01*AD166/$AM$180</f>
        <v>0.000150749999177197</v>
      </c>
      <c r="AP166" s="65" t="n">
        <f aca="false">AO166*$J$180</f>
        <v>1678.43797858898</v>
      </c>
      <c r="AQ166" s="66" t="n">
        <f aca="false">0.15*AF166/$AM$180</f>
        <v>0.0142212863537625</v>
      </c>
      <c r="AR166" s="65" t="n">
        <f aca="false">AQ166*$J$180</f>
        <v>158338.621896024</v>
      </c>
      <c r="AS166" s="66" t="n">
        <f aca="false">0.24*AH166/$AM$180</f>
        <v>0.030534881096984</v>
      </c>
      <c r="AT166" s="65" t="n">
        <f aca="false">AS166*$J$180</f>
        <v>339972.831738689</v>
      </c>
      <c r="AU166" s="66" t="n">
        <f aca="false">0.25*AJ166/$AM$180</f>
        <v>0.00540284794852763</v>
      </c>
      <c r="AV166" s="65" t="n">
        <f aca="false">AU166*$J$180</f>
        <v>60154.8606225269</v>
      </c>
      <c r="AW166" s="66" t="n">
        <f aca="false">0.35*AL166/$AM$180</f>
        <v>0.00470544565515264</v>
      </c>
      <c r="AX166" s="65" t="n">
        <f aca="false">AW166*$J$180</f>
        <v>52390.0413724802</v>
      </c>
    </row>
    <row r="167" customFormat="false" ht="15" hidden="false" customHeight="false" outlineLevel="0" collapsed="false">
      <c r="A167" s="72" t="s">
        <v>118</v>
      </c>
      <c r="B167" s="62"/>
      <c r="C167" s="62"/>
      <c r="D167" s="62"/>
      <c r="E167" s="62"/>
      <c r="F167" s="62"/>
      <c r="G167" s="62"/>
      <c r="H167" s="62"/>
      <c r="I167" s="66" t="n">
        <f aca="false">AO167+AQ167+AS167+AU167+AW167</f>
        <v>0.127692469357621</v>
      </c>
      <c r="J167" s="65" t="n">
        <f aca="false">ROUND(AP167+AR167+AT167+AV167+AX167,0)</f>
        <v>1421717</v>
      </c>
      <c r="K167" s="66" t="n">
        <f aca="false">I167-Tabla_Ministerio!J166</f>
        <v>0</v>
      </c>
      <c r="L167" s="65" t="n">
        <f aca="false">J167-Tabla_Ministerio!K166</f>
        <v>0</v>
      </c>
      <c r="M167" s="66" t="n">
        <f aca="false">P202/P$215</f>
        <v>0.0466279314150136</v>
      </c>
      <c r="N167" s="65" t="n">
        <f aca="false">ROUND(N$180*M167,0)</f>
        <v>9863879</v>
      </c>
      <c r="O167" s="65" t="n">
        <f aca="false">N167-Tabla_Ministerio!L166</f>
        <v>-1</v>
      </c>
      <c r="P167" s="67" t="n">
        <f aca="false">N167+J167</f>
        <v>11285596</v>
      </c>
      <c r="Q167" s="65" t="n">
        <f aca="false">P167-Tabla_Ministerio!M166</f>
        <v>-1</v>
      </c>
      <c r="S167" s="67" t="n">
        <f aca="false">B167+Tabla_Ministerio!B166</f>
        <v>9143</v>
      </c>
      <c r="T167" s="67" t="n">
        <f aca="false">C167+Tabla_Ministerio!C166</f>
        <v>49</v>
      </c>
      <c r="U167" s="67" t="n">
        <f aca="false">D167+Tabla_Ministerio!D166</f>
        <v>388.672781507483</v>
      </c>
      <c r="V167" s="67" t="n">
        <f aca="false">E167+Tabla_Ministerio!E166</f>
        <v>276.063463325665</v>
      </c>
      <c r="W167" s="67" t="n">
        <f aca="false">F167+Tabla_Ministerio!F166</f>
        <v>130</v>
      </c>
      <c r="X167" s="67" t="n">
        <f aca="false">G167+Tabla_Ministerio!G166</f>
        <v>408</v>
      </c>
      <c r="Y167" s="67" t="n">
        <f aca="false">H167+Tabla_Ministerio!H166</f>
        <v>50</v>
      </c>
      <c r="Z167" s="67" t="n">
        <f aca="false">X167+0.33*Y167</f>
        <v>424.5</v>
      </c>
      <c r="AC167" s="73" t="n">
        <f aca="false">IF(T167&gt;0,S167/T167,0)</f>
        <v>186.591836734694</v>
      </c>
      <c r="AD167" s="74" t="n">
        <f aca="false">EXP((((AC167-AC$180)/AC$181+2)/4-1.9)^3)</f>
        <v>0.0467390664248652</v>
      </c>
      <c r="AE167" s="75" t="n">
        <f aca="false">S167/U167</f>
        <v>23.5236436277799</v>
      </c>
      <c r="AF167" s="74" t="n">
        <f aca="false">EXP((((AE167-AE$180)/AE$181+2)/4-1.9)^3)</f>
        <v>0.328163564768217</v>
      </c>
      <c r="AG167" s="74" t="n">
        <f aca="false">V167/U167</f>
        <v>0.710272178707605</v>
      </c>
      <c r="AH167" s="74" t="n">
        <f aca="false">EXP((((AG167-AG$180)/AG$181+2)/4-1.9)^3)</f>
        <v>0.122794809943508</v>
      </c>
      <c r="AI167" s="74" t="n">
        <f aca="false">W167/U167</f>
        <v>0.334471581714031</v>
      </c>
      <c r="AJ167" s="74" t="n">
        <f aca="false">EXP((((AI167-AI$180)/AI$181+2)/4-1.9)^3)</f>
        <v>0.39535056701939</v>
      </c>
      <c r="AK167" s="74" t="n">
        <f aca="false">Z167/U167</f>
        <v>1.09217835721236</v>
      </c>
      <c r="AL167" s="74" t="n">
        <f aca="false">EXP((((AK167-AK$180)/AK$181+2)/4-1.9)^3)</f>
        <v>0.537850897081867</v>
      </c>
      <c r="AM167" s="74" t="n">
        <f aca="false">0.01*AD167+0.15*AF167+0.24*AH167+0.25*AJ167+0.35*AL167</f>
        <v>0.366248135499424</v>
      </c>
      <c r="AO167" s="66" t="n">
        <f aca="false">0.01*AD167/$AM$180</f>
        <v>0.000162955827723805</v>
      </c>
      <c r="AP167" s="65" t="n">
        <f aca="false">AO167*$J$180</f>
        <v>1814.33666054314</v>
      </c>
      <c r="AQ167" s="66" t="n">
        <f aca="false">0.15*AF167/$AM$180</f>
        <v>0.0171621416780642</v>
      </c>
      <c r="AR167" s="65" t="n">
        <f aca="false">AQ167*$J$180</f>
        <v>191081.860985808</v>
      </c>
      <c r="AS167" s="66" t="n">
        <f aca="false">0.24*AH167/$AM$180</f>
        <v>0.0102749830966515</v>
      </c>
      <c r="AT167" s="65" t="n">
        <f aca="false">AS167*$J$180</f>
        <v>114400.80897452</v>
      </c>
      <c r="AU167" s="66" t="n">
        <f aca="false">0.25*AJ167/$AM$180</f>
        <v>0.0344597591574093</v>
      </c>
      <c r="AV167" s="65" t="n">
        <f aca="false">AU167*$J$180</f>
        <v>383672.098298585</v>
      </c>
      <c r="AW167" s="66" t="n">
        <f aca="false">0.35*AL167/$AM$180</f>
        <v>0.065632629597772</v>
      </c>
      <c r="AX167" s="65" t="n">
        <f aca="false">AW167*$J$180</f>
        <v>730748.250433337</v>
      </c>
    </row>
    <row r="168" customFormat="false" ht="15" hidden="false" customHeight="false" outlineLevel="0" collapsed="false">
      <c r="A168" s="72" t="s">
        <v>119</v>
      </c>
      <c r="B168" s="62"/>
      <c r="C168" s="62"/>
      <c r="D168" s="62"/>
      <c r="E168" s="62"/>
      <c r="F168" s="62"/>
      <c r="G168" s="62"/>
      <c r="H168" s="62"/>
      <c r="I168" s="66" t="n">
        <f aca="false">AO168+AQ168+AS168+AU168+AW168</f>
        <v>0.0120497950505915</v>
      </c>
      <c r="J168" s="65" t="n">
        <f aca="false">ROUND(AP168+AR168+AT168+AV168+AX168,0)</f>
        <v>134161</v>
      </c>
      <c r="K168" s="66" t="n">
        <f aca="false">I168-Tabla_Ministerio!J167</f>
        <v>7.11236625150491E-017</v>
      </c>
      <c r="L168" s="65" t="n">
        <f aca="false">J168-Tabla_Ministerio!K167</f>
        <v>0</v>
      </c>
      <c r="M168" s="66" t="n">
        <f aca="false">P203/P$215</f>
        <v>0.00939706700271646</v>
      </c>
      <c r="N168" s="65" t="n">
        <f aca="false">ROUND(N$180*M168,0)</f>
        <v>1987897</v>
      </c>
      <c r="O168" s="65" t="n">
        <f aca="false">N168-Tabla_Ministerio!L167</f>
        <v>0</v>
      </c>
      <c r="P168" s="67" t="n">
        <f aca="false">N168+J168</f>
        <v>2122058</v>
      </c>
      <c r="Q168" s="65" t="n">
        <f aca="false">P168-Tabla_Ministerio!M167</f>
        <v>0</v>
      </c>
      <c r="S168" s="67" t="n">
        <f aca="false">B168+Tabla_Ministerio!B167</f>
        <v>2783</v>
      </c>
      <c r="T168" s="67" t="n">
        <f aca="false">C168+Tabla_Ministerio!C167</f>
        <v>27</v>
      </c>
      <c r="U168" s="67" t="n">
        <f aca="false">D168+Tabla_Ministerio!D167</f>
        <v>260.478725330885</v>
      </c>
      <c r="V168" s="67" t="n">
        <f aca="false">E168+Tabla_Ministerio!E167</f>
        <v>120.081535160064</v>
      </c>
      <c r="W168" s="67" t="n">
        <f aca="false">F168+Tabla_Ministerio!F167</f>
        <v>24</v>
      </c>
      <c r="X168" s="67" t="n">
        <f aca="false">G168+Tabla_Ministerio!G167</f>
        <v>114</v>
      </c>
      <c r="Y168" s="67" t="n">
        <f aca="false">H168+Tabla_Ministerio!H167</f>
        <v>32</v>
      </c>
      <c r="Z168" s="67" t="n">
        <f aca="false">X168+0.33*Y168</f>
        <v>124.56</v>
      </c>
      <c r="AC168" s="73" t="n">
        <f aca="false">IF(T168&gt;0,S168/T168,0)</f>
        <v>103.074074074074</v>
      </c>
      <c r="AD168" s="74" t="n">
        <f aca="false">EXP((((AC168-AC$180)/AC$181+2)/4-1.9)^3)</f>
        <v>0.00622391609512031</v>
      </c>
      <c r="AE168" s="75" t="n">
        <f aca="false">S168/U168</f>
        <v>10.6841739050464</v>
      </c>
      <c r="AF168" s="74" t="n">
        <f aca="false">EXP((((AE168-AE$180)/AE$181+2)/4-1.9)^3)</f>
        <v>0.00393016185348549</v>
      </c>
      <c r="AG168" s="74" t="n">
        <f aca="false">V168/U168</f>
        <v>0.46100323551386</v>
      </c>
      <c r="AH168" s="74" t="n">
        <f aca="false">EXP((((AG168-AG$180)/AG$181+2)/4-1.9)^3)</f>
        <v>0.00279260187151957</v>
      </c>
      <c r="AI168" s="74" t="n">
        <f aca="false">W168/U168</f>
        <v>0.092138043018726</v>
      </c>
      <c r="AJ168" s="74" t="n">
        <f aca="false">EXP((((AI168-AI$180)/AI$181+2)/4-1.9)^3)</f>
        <v>0.0329360145385088</v>
      </c>
      <c r="AK168" s="74" t="n">
        <f aca="false">Z168/U168</f>
        <v>0.478196443267188</v>
      </c>
      <c r="AL168" s="74" t="n">
        <f aca="false">EXP((((AK168-AK$180)/AK$181+2)/4-1.9)^3)</f>
        <v>0.0714436765096579</v>
      </c>
      <c r="AM168" s="74" t="n">
        <f aca="false">0.01*AD168+0.15*AF168+0.24*AH168+0.25*AJ168+0.35*AL168</f>
        <v>0.0345612783011462</v>
      </c>
      <c r="AO168" s="66" t="n">
        <f aca="false">0.01*AD168/$AM$180</f>
        <v>2.16996931377362E-005</v>
      </c>
      <c r="AP168" s="65" t="n">
        <f aca="false">AO168*$J$180</f>
        <v>241.602582321024</v>
      </c>
      <c r="AQ168" s="66" t="n">
        <f aca="false">0.15*AF168/$AM$180</f>
        <v>0.000205537731145996</v>
      </c>
      <c r="AR168" s="65" t="n">
        <f aca="false">AQ168*$J$180</f>
        <v>2288.44003894784</v>
      </c>
      <c r="AS168" s="66" t="n">
        <f aca="false">0.24*AH168/$AM$180</f>
        <v>0.00023367385835559</v>
      </c>
      <c r="AT168" s="65" t="n">
        <f aca="false">AS168*$J$180</f>
        <v>2601.7053440009</v>
      </c>
      <c r="AU168" s="66" t="n">
        <f aca="false">0.25*AJ168/$AM$180</f>
        <v>0.00287078664679462</v>
      </c>
      <c r="AV168" s="65" t="n">
        <f aca="false">AU168*$J$180</f>
        <v>31963.1002501196</v>
      </c>
      <c r="AW168" s="66" t="n">
        <f aca="false">0.35*AL168/$AM$180</f>
        <v>0.00871809712115753</v>
      </c>
      <c r="AX168" s="65" t="n">
        <f aca="false">AW168*$J$180</f>
        <v>97066.5697449069</v>
      </c>
    </row>
    <row r="169" customFormat="false" ht="15" hidden="false" customHeight="false" outlineLevel="0" collapsed="false">
      <c r="A169" s="72" t="s">
        <v>120</v>
      </c>
      <c r="B169" s="62"/>
      <c r="C169" s="62"/>
      <c r="D169" s="62"/>
      <c r="E169" s="62"/>
      <c r="F169" s="62"/>
      <c r="G169" s="62"/>
      <c r="H169" s="62"/>
      <c r="I169" s="66" t="n">
        <f aca="false">AO169+AQ169+AS169+AU169+AW169</f>
        <v>0.0950134454742436</v>
      </c>
      <c r="J169" s="65" t="n">
        <f aca="false">ROUND(AP169+AR169+AT169+AV169+AX169,0)</f>
        <v>1057872</v>
      </c>
      <c r="K169" s="66" t="n">
        <f aca="false">I169-Tabla_Ministerio!J168</f>
        <v>-5.13478148889135E-016</v>
      </c>
      <c r="L169" s="65" t="n">
        <f aca="false">J169-Tabla_Ministerio!K168</f>
        <v>0</v>
      </c>
      <c r="M169" s="66" t="n">
        <f aca="false">P204/P$215</f>
        <v>0.0684268958872558</v>
      </c>
      <c r="N169" s="65" t="n">
        <f aca="false">ROUND(N$180*M169,0)</f>
        <v>14475328</v>
      </c>
      <c r="O169" s="65" t="n">
        <f aca="false">N169-Tabla_Ministerio!L168</f>
        <v>0</v>
      </c>
      <c r="P169" s="67" t="n">
        <f aca="false">N169+J169</f>
        <v>15533200</v>
      </c>
      <c r="Q169" s="65" t="n">
        <f aca="false">P169-Tabla_Ministerio!M168</f>
        <v>0</v>
      </c>
      <c r="S169" s="67" t="n">
        <f aca="false">B169+Tabla_Ministerio!B168</f>
        <v>9069</v>
      </c>
      <c r="T169" s="67" t="n">
        <f aca="false">C169+Tabla_Ministerio!C168</f>
        <v>32</v>
      </c>
      <c r="U169" s="67" t="n">
        <f aca="false">D169+Tabla_Ministerio!D168</f>
        <v>449.37199890788</v>
      </c>
      <c r="V169" s="67" t="n">
        <f aca="false">E169+Tabla_Ministerio!E168</f>
        <v>413.712680726062</v>
      </c>
      <c r="W169" s="67" t="n">
        <f aca="false">F169+Tabla_Ministerio!F168</f>
        <v>117</v>
      </c>
      <c r="X169" s="67" t="n">
        <f aca="false">G169+Tabla_Ministerio!G168</f>
        <v>284</v>
      </c>
      <c r="Y169" s="67" t="n">
        <f aca="false">H169+Tabla_Ministerio!H168</f>
        <v>39</v>
      </c>
      <c r="Z169" s="67" t="n">
        <f aca="false">X169+0.33*Y169</f>
        <v>296.87</v>
      </c>
      <c r="AC169" s="73" t="n">
        <f aca="false">IF(T169&gt;0,S169/T169,0)</f>
        <v>283.40625</v>
      </c>
      <c r="AD169" s="74" t="n">
        <f aca="false">EXP((((AC169-AC$180)/AC$181+2)/4-1.9)^3)</f>
        <v>0.224482481379207</v>
      </c>
      <c r="AE169" s="75" t="n">
        <f aca="false">S169/U169</f>
        <v>20.1814977836639</v>
      </c>
      <c r="AF169" s="74" t="n">
        <f aca="false">EXP((((AE169-AE$180)/AE$181+2)/4-1.9)^3)</f>
        <v>0.157364924347524</v>
      </c>
      <c r="AG169" s="74" t="n">
        <f aca="false">V169/U169</f>
        <v>0.920646328056751</v>
      </c>
      <c r="AH169" s="74" t="n">
        <f aca="false">EXP((((AG169-AG$180)/AG$181+2)/4-1.9)^3)</f>
        <v>0.556400683676591</v>
      </c>
      <c r="AI169" s="74" t="n">
        <f aca="false">W169/U169</f>
        <v>0.260363352154447</v>
      </c>
      <c r="AJ169" s="74" t="n">
        <f aca="false">EXP((((AI169-AI$180)/AI$181+2)/4-1.9)^3)</f>
        <v>0.229465361015577</v>
      </c>
      <c r="AK169" s="74" t="n">
        <f aca="false">Z169/U169</f>
        <v>0.660633062855475</v>
      </c>
      <c r="AL169" s="74" t="n">
        <f aca="false">EXP((((AK169-AK$180)/AK$181+2)/4-1.9)^3)</f>
        <v>0.159331254718193</v>
      </c>
      <c r="AM169" s="74" t="n">
        <f aca="false">0.01*AD169+0.15*AF169+0.24*AH169+0.25*AJ169+0.35*AL169</f>
        <v>0.272518006953564</v>
      </c>
      <c r="AO169" s="66" t="n">
        <f aca="false">0.01*AD169/$AM$180</f>
        <v>0.000782658520179202</v>
      </c>
      <c r="AP169" s="65" t="n">
        <f aca="false">AO169*$J$180</f>
        <v>8714.05500301806</v>
      </c>
      <c r="AQ169" s="66" t="n">
        <f aca="false">0.15*AF169/$AM$180</f>
        <v>0.00822979579929168</v>
      </c>
      <c r="AR169" s="65" t="n">
        <f aca="false">AQ169*$J$180</f>
        <v>91629.8633562622</v>
      </c>
      <c r="AS169" s="66" t="n">
        <f aca="false">0.24*AH169/$AM$180</f>
        <v>0.0465574043591291</v>
      </c>
      <c r="AT169" s="65" t="n">
        <f aca="false">AS169*$J$180</f>
        <v>518366.275869981</v>
      </c>
      <c r="AU169" s="66" t="n">
        <f aca="false">0.25*AJ169/$AM$180</f>
        <v>0.0200007834443727</v>
      </c>
      <c r="AV169" s="65" t="n">
        <f aca="false">AU169*$J$180</f>
        <v>222687.062804619</v>
      </c>
      <c r="AW169" s="66" t="n">
        <f aca="false">0.35*AL169/$AM$180</f>
        <v>0.019442803351271</v>
      </c>
      <c r="AX169" s="65" t="n">
        <f aca="false">AW169*$J$180</f>
        <v>216474.558760373</v>
      </c>
    </row>
    <row r="170" customFormat="false" ht="15" hidden="false" customHeight="false" outlineLevel="0" collapsed="false">
      <c r="A170" s="72" t="s">
        <v>121</v>
      </c>
      <c r="B170" s="62"/>
      <c r="C170" s="62"/>
      <c r="D170" s="62"/>
      <c r="E170" s="62"/>
      <c r="F170" s="62"/>
      <c r="G170" s="62"/>
      <c r="H170" s="62"/>
      <c r="I170" s="66" t="n">
        <f aca="false">AO170+AQ170+AS170+AU170+AW170</f>
        <v>0.00341159969097477</v>
      </c>
      <c r="J170" s="65" t="n">
        <f aca="false">ROUND(AP170+AR170+AT170+AV170+AX170,0)</f>
        <v>37984</v>
      </c>
      <c r="K170" s="66" t="n">
        <f aca="false">I170-Tabla_Ministerio!J169</f>
        <v>0</v>
      </c>
      <c r="L170" s="65" t="n">
        <f aca="false">J170-Tabla_Ministerio!K169</f>
        <v>-1</v>
      </c>
      <c r="M170" s="66" t="n">
        <f aca="false">P205/P$215</f>
        <v>0.00789464714380577</v>
      </c>
      <c r="N170" s="65" t="n">
        <f aca="false">ROUND(N$180*M170,0)</f>
        <v>1670069</v>
      </c>
      <c r="O170" s="65" t="n">
        <f aca="false">N170-Tabla_Ministerio!L169</f>
        <v>-3</v>
      </c>
      <c r="P170" s="67" t="n">
        <f aca="false">N170+J170</f>
        <v>1708053</v>
      </c>
      <c r="Q170" s="65" t="n">
        <f aca="false">P170-Tabla_Ministerio!M169</f>
        <v>-4</v>
      </c>
      <c r="S170" s="67" t="n">
        <f aca="false">B170+Tabla_Ministerio!B169</f>
        <v>3416</v>
      </c>
      <c r="T170" s="67" t="n">
        <f aca="false">C170+Tabla_Ministerio!C169</f>
        <v>30</v>
      </c>
      <c r="U170" s="67" t="n">
        <f aca="false">D170+Tabla_Ministerio!D169</f>
        <v>261.068181818182</v>
      </c>
      <c r="V170" s="67" t="n">
        <f aca="false">E170+Tabla_Ministerio!E169</f>
        <v>116.454545454545</v>
      </c>
      <c r="W170" s="67" t="n">
        <f aca="false">F170+Tabla_Ministerio!F169</f>
        <v>7</v>
      </c>
      <c r="X170" s="67" t="n">
        <f aca="false">G170+Tabla_Ministerio!G169</f>
        <v>46</v>
      </c>
      <c r="Y170" s="67" t="n">
        <f aca="false">H170+Tabla_Ministerio!H169</f>
        <v>7</v>
      </c>
      <c r="Z170" s="67" t="n">
        <f aca="false">X170+0.33*Y170</f>
        <v>48.31</v>
      </c>
      <c r="AC170" s="73" t="n">
        <f aca="false">IF(T170&gt;0,S170/T170,0)</f>
        <v>113.866666666667</v>
      </c>
      <c r="AD170" s="74" t="n">
        <f aca="false">EXP((((AC170-AC$180)/AC$181+2)/4-1.9)^3)</f>
        <v>0.00839635228138534</v>
      </c>
      <c r="AE170" s="75" t="n">
        <f aca="false">S170/U170</f>
        <v>13.084704448507</v>
      </c>
      <c r="AF170" s="74" t="n">
        <f aca="false">EXP((((AE170-AE$180)/AE$181+2)/4-1.9)^3)</f>
        <v>0.0129112637267664</v>
      </c>
      <c r="AG170" s="74" t="n">
        <f aca="false">V170/U170</f>
        <v>0.446069469835464</v>
      </c>
      <c r="AH170" s="74" t="n">
        <f aca="false">EXP((((AG170-AG$180)/AG$181+2)/4-1.9)^3)</f>
        <v>0.00204248909741161</v>
      </c>
      <c r="AI170" s="74" t="n">
        <f aca="false">W170/U170</f>
        <v>0.0268129189518586</v>
      </c>
      <c r="AJ170" s="74" t="n">
        <f aca="false">EXP((((AI170-AI$180)/AI$181+2)/4-1.9)^3)</f>
        <v>0.0113280385807647</v>
      </c>
      <c r="AK170" s="74" t="n">
        <f aca="false">Z170/U170</f>
        <v>0.185047444937756</v>
      </c>
      <c r="AL170" s="74" t="n">
        <f aca="false">EXP((((AK170-AK$180)/AK$181+2)/4-1.9)^3)</f>
        <v>0.0126923029058894</v>
      </c>
      <c r="AM170" s="74" t="n">
        <f aca="false">0.01*AD170+0.15*AF170+0.24*AH170+0.25*AJ170+0.35*AL170</f>
        <v>0.00978516612746004</v>
      </c>
      <c r="AO170" s="66" t="n">
        <f aca="false">0.01*AD170/$AM$180</f>
        <v>2.92738952771617E-005</v>
      </c>
      <c r="AP170" s="65" t="n">
        <f aca="false">AO170*$J$180</f>
        <v>325.93312028261</v>
      </c>
      <c r="AQ170" s="66" t="n">
        <f aca="false">0.15*AF170/$AM$180</f>
        <v>0.00067522711571628</v>
      </c>
      <c r="AR170" s="65" t="n">
        <f aca="false">AQ170*$J$180</f>
        <v>7517.92266253446</v>
      </c>
      <c r="AS170" s="66" t="n">
        <f aca="false">0.24*AH170/$AM$180</f>
        <v>0.00017090739389274</v>
      </c>
      <c r="AT170" s="65" t="n">
        <f aca="false">AS170*$J$180</f>
        <v>1902.86873828807</v>
      </c>
      <c r="AU170" s="66" t="n">
        <f aca="false">0.25*AJ170/$AM$180</f>
        <v>0.000987380602896278</v>
      </c>
      <c r="AV170" s="65" t="n">
        <f aca="false">AU170*$J$180</f>
        <v>10993.4136800571</v>
      </c>
      <c r="AW170" s="66" t="n">
        <f aca="false">0.35*AL170/$AM$180</f>
        <v>0.00154881068319231</v>
      </c>
      <c r="AX170" s="65" t="n">
        <f aca="false">AW170*$J$180</f>
        <v>17244.3295953765</v>
      </c>
    </row>
    <row r="171" customFormat="false" ht="15" hidden="false" customHeight="false" outlineLevel="0" collapsed="false">
      <c r="A171" s="72" t="s">
        <v>122</v>
      </c>
      <c r="B171" s="62"/>
      <c r="C171" s="62"/>
      <c r="D171" s="62"/>
      <c r="E171" s="62"/>
      <c r="F171" s="62"/>
      <c r="G171" s="62"/>
      <c r="H171" s="62"/>
      <c r="I171" s="66" t="n">
        <f aca="false">AO171+AQ171+AS171+AU171+AW171</f>
        <v>0.0619653455662682</v>
      </c>
      <c r="J171" s="65" t="n">
        <f aca="false">ROUND(AP171+AR171+AT171+AV171+AX171,0)</f>
        <v>689917</v>
      </c>
      <c r="K171" s="66" t="n">
        <f aca="false">I171-Tabla_Ministerio!J170</f>
        <v>-6.93889390390723E-016</v>
      </c>
      <c r="L171" s="65" t="n">
        <f aca="false">J171-Tabla_Ministerio!K170</f>
        <v>0</v>
      </c>
      <c r="M171" s="66" t="n">
        <f aca="false">P206/P$215</f>
        <v>0.0441644655463935</v>
      </c>
      <c r="N171" s="65" t="n">
        <f aca="false">ROUND(N$180*M171,0)</f>
        <v>9342746</v>
      </c>
      <c r="O171" s="65" t="n">
        <f aca="false">N171-Tabla_Ministerio!L170</f>
        <v>1</v>
      </c>
      <c r="P171" s="67" t="n">
        <f aca="false">N171+J171</f>
        <v>10032663</v>
      </c>
      <c r="Q171" s="65" t="n">
        <f aca="false">P171-Tabla_Ministerio!M170</f>
        <v>1</v>
      </c>
      <c r="S171" s="67" t="n">
        <f aca="false">B171+Tabla_Ministerio!B170</f>
        <v>8584</v>
      </c>
      <c r="T171" s="67" t="n">
        <f aca="false">C171+Tabla_Ministerio!C170</f>
        <v>76</v>
      </c>
      <c r="U171" s="67" t="n">
        <f aca="false">D171+Tabla_Ministerio!D170</f>
        <v>355.545454545455</v>
      </c>
      <c r="V171" s="67" t="n">
        <f aca="false">E171+Tabla_Ministerio!E170</f>
        <v>295.886363636364</v>
      </c>
      <c r="W171" s="67" t="n">
        <f aca="false">F171+Tabla_Ministerio!F170</f>
        <v>32</v>
      </c>
      <c r="X171" s="67" t="n">
        <f aca="false">G171+Tabla_Ministerio!G170</f>
        <v>179</v>
      </c>
      <c r="Y171" s="67" t="n">
        <f aca="false">H171+Tabla_Ministerio!H170</f>
        <v>32</v>
      </c>
      <c r="Z171" s="67" t="n">
        <f aca="false">X171+0.33*Y171</f>
        <v>189.56</v>
      </c>
      <c r="AC171" s="73" t="n">
        <f aca="false">IF(T171&gt;0,S171/T171,0)</f>
        <v>112.947368421053</v>
      </c>
      <c r="AD171" s="74" t="n">
        <f aca="false">EXP((((AC171-AC$180)/AC$181+2)/4-1.9)^3)</f>
        <v>0.00818878998029918</v>
      </c>
      <c r="AE171" s="75" t="n">
        <f aca="false">S171/U171</f>
        <v>24.1431858859626</v>
      </c>
      <c r="AF171" s="74" t="n">
        <f aca="false">EXP((((AE171-AE$180)/AE$181+2)/4-1.9)^3)</f>
        <v>0.366374028439977</v>
      </c>
      <c r="AG171" s="74" t="n">
        <f aca="false">V171/U171</f>
        <v>0.832204039887497</v>
      </c>
      <c r="AH171" s="74" t="n">
        <f aca="false">EXP((((AG171-AG$180)/AG$181+2)/4-1.9)^3)</f>
        <v>0.342569944935895</v>
      </c>
      <c r="AI171" s="74" t="n">
        <f aca="false">W171/U171</f>
        <v>0.0900025568908206</v>
      </c>
      <c r="AJ171" s="74" t="n">
        <f aca="false">EXP((((AI171-AI$180)/AI$181+2)/4-1.9)^3)</f>
        <v>0.0319026963008276</v>
      </c>
      <c r="AK171" s="74" t="n">
        <f aca="false">Z171/U171</f>
        <v>0.533152646381999</v>
      </c>
      <c r="AL171" s="74" t="n">
        <f aca="false">EXP((((AK171-AK$180)/AK$181+2)/4-1.9)^3)</f>
        <v>0.0928538280254174</v>
      </c>
      <c r="AM171" s="74" t="n">
        <f aca="false">0.01*AD171+0.15*AF171+0.24*AH171+0.25*AJ171+0.35*AL171</f>
        <v>0.177729292834517</v>
      </c>
      <c r="AO171" s="66" t="n">
        <f aca="false">0.01*AD171/$AM$180</f>
        <v>2.85502289918685E-005</v>
      </c>
      <c r="AP171" s="65" t="n">
        <f aca="false">AO171*$J$180</f>
        <v>317.875879926458</v>
      </c>
      <c r="AQ171" s="66" t="n">
        <f aca="false">0.15*AF171/$AM$180</f>
        <v>0.0191604542926363</v>
      </c>
      <c r="AR171" s="65" t="n">
        <f aca="false">AQ171*$J$180</f>
        <v>213330.907776506</v>
      </c>
      <c r="AS171" s="66" t="n">
        <f aca="false">0.24*AH171/$AM$180</f>
        <v>0.0286648954891212</v>
      </c>
      <c r="AT171" s="65" t="n">
        <f aca="false">AS171*$J$180</f>
        <v>319152.567189549</v>
      </c>
      <c r="AU171" s="66" t="n">
        <f aca="false">0.25*AJ171/$AM$180</f>
        <v>0.00278072000575776</v>
      </c>
      <c r="AV171" s="65" t="n">
        <f aca="false">AU171*$J$180</f>
        <v>30960.3057443464</v>
      </c>
      <c r="AW171" s="66" t="n">
        <f aca="false">0.35*AL171/$AM$180</f>
        <v>0.0113307255497611</v>
      </c>
      <c r="AX171" s="65" t="n">
        <f aca="false">AW171*$J$180</f>
        <v>126155.35782082</v>
      </c>
    </row>
    <row r="172" customFormat="false" ht="15" hidden="false" customHeight="false" outlineLevel="0" collapsed="false">
      <c r="A172" s="72" t="s">
        <v>123</v>
      </c>
      <c r="B172" s="62"/>
      <c r="C172" s="62"/>
      <c r="D172" s="62"/>
      <c r="E172" s="62"/>
      <c r="F172" s="62"/>
      <c r="G172" s="62"/>
      <c r="H172" s="62"/>
      <c r="I172" s="66" t="n">
        <f aca="false">AO172+AQ172+AS172+AU172+AW172</f>
        <v>0.00293410131000227</v>
      </c>
      <c r="J172" s="65" t="n">
        <f aca="false">ROUND(AP172+AR172+AT172+AV172+AX172,0)</f>
        <v>32668</v>
      </c>
      <c r="K172" s="66" t="n">
        <f aca="false">I172-Tabla_Ministerio!J171</f>
        <v>1.69135538907739E-017</v>
      </c>
      <c r="L172" s="65" t="n">
        <f aca="false">J172-Tabla_Ministerio!K171</f>
        <v>-1</v>
      </c>
      <c r="M172" s="66" t="n">
        <f aca="false">P207/P$215</f>
        <v>0.0116321485119726</v>
      </c>
      <c r="N172" s="65" t="n">
        <f aca="false">ROUND(N$180*M172,0)</f>
        <v>2460716</v>
      </c>
      <c r="O172" s="65" t="n">
        <f aca="false">N172-Tabla_Ministerio!L171</f>
        <v>0</v>
      </c>
      <c r="P172" s="67" t="n">
        <f aca="false">N172+J172</f>
        <v>2493384</v>
      </c>
      <c r="Q172" s="65" t="n">
        <f aca="false">P172-Tabla_Ministerio!M171</f>
        <v>-1</v>
      </c>
      <c r="S172" s="67" t="n">
        <f aca="false">B172+Tabla_Ministerio!B171</f>
        <v>4395</v>
      </c>
      <c r="T172" s="67" t="n">
        <f aca="false">C172+Tabla_Ministerio!C171</f>
        <v>41</v>
      </c>
      <c r="U172" s="67" t="n">
        <f aca="false">D172+Tabla_Ministerio!D171</f>
        <v>422.79666563415</v>
      </c>
      <c r="V172" s="67" t="n">
        <f aca="false">E172+Tabla_Ministerio!E171</f>
        <v>204.982160938066</v>
      </c>
      <c r="W172" s="67" t="n">
        <f aca="false">F172+Tabla_Ministerio!F171</f>
        <v>15</v>
      </c>
      <c r="X172" s="67" t="n">
        <f aca="false">G172+Tabla_Ministerio!G171</f>
        <v>56</v>
      </c>
      <c r="Y172" s="67" t="n">
        <f aca="false">H172+Tabla_Ministerio!H171</f>
        <v>22</v>
      </c>
      <c r="Z172" s="67" t="n">
        <f aca="false">X172+0.33*Y172</f>
        <v>63.26</v>
      </c>
      <c r="AC172" s="73" t="n">
        <f aca="false">IF(T172&gt;0,S172/T172,0)</f>
        <v>107.19512195122</v>
      </c>
      <c r="AD172" s="74" t="n">
        <f aca="false">EXP((((AC172-AC$180)/AC$181+2)/4-1.9)^3)</f>
        <v>0.00698771594183446</v>
      </c>
      <c r="AE172" s="75" t="n">
        <f aca="false">S172/U172</f>
        <v>10.3950677884556</v>
      </c>
      <c r="AF172" s="74" t="n">
        <f aca="false">EXP((((AE172-AE$180)/AE$181+2)/4-1.9)^3)</f>
        <v>0.00336120679155637</v>
      </c>
      <c r="AG172" s="74" t="n">
        <f aca="false">V172/U172</f>
        <v>0.48482445014228</v>
      </c>
      <c r="AH172" s="74" t="n">
        <f aca="false">EXP((((AG172-AG$180)/AG$181+2)/4-1.9)^3)</f>
        <v>0.00449892350110286</v>
      </c>
      <c r="AI172" s="74" t="n">
        <f aca="false">W172/U172</f>
        <v>0.0354780470595755</v>
      </c>
      <c r="AJ172" s="74" t="n">
        <f aca="false">EXP((((AI172-AI$180)/AI$181+2)/4-1.9)^3)</f>
        <v>0.0131984189949872</v>
      </c>
      <c r="AK172" s="74" t="n">
        <f aca="false">Z172/U172</f>
        <v>0.149622750465917</v>
      </c>
      <c r="AL172" s="74" t="n">
        <f aca="false">EXP((((AK172-AK$180)/AK$181+2)/4-1.9)^3)</f>
        <v>0.00989199565555312</v>
      </c>
      <c r="AM172" s="74" t="n">
        <f aca="false">0.01*AD172+0.15*AF172+0.24*AH172+0.25*AJ172+0.35*AL172</f>
        <v>0.00841560304660687</v>
      </c>
      <c r="AO172" s="66" t="n">
        <f aca="false">0.01*AD172/$AM$180</f>
        <v>2.43626824902664E-005</v>
      </c>
      <c r="AP172" s="65" t="n">
        <f aca="false">AO172*$J$180</f>
        <v>271.25208474398</v>
      </c>
      <c r="AQ172" s="66" t="n">
        <f aca="false">0.15*AF172/$AM$180</f>
        <v>0.000175782790532232</v>
      </c>
      <c r="AR172" s="65" t="n">
        <f aca="false">AQ172*$J$180</f>
        <v>1957.15099981426</v>
      </c>
      <c r="AS172" s="66" t="n">
        <f aca="false">0.24*AH172/$AM$180</f>
        <v>0.000376452090672452</v>
      </c>
      <c r="AT172" s="65" t="n">
        <f aca="false">AS172*$J$180</f>
        <v>4191.38633202356</v>
      </c>
      <c r="AU172" s="66" t="n">
        <f aca="false">0.25*AJ172/$AM$180</f>
        <v>0.00115040770841623</v>
      </c>
      <c r="AV172" s="65" t="n">
        <f aca="false">AU172*$J$180</f>
        <v>12808.5439416665</v>
      </c>
      <c r="AW172" s="66" t="n">
        <f aca="false">0.35*AL172/$AM$180</f>
        <v>0.00120709603789109</v>
      </c>
      <c r="AX172" s="65" t="n">
        <f aca="false">AW172*$J$180</f>
        <v>13439.7070969082</v>
      </c>
    </row>
    <row r="173" customFormat="false" ht="15" hidden="false" customHeight="false" outlineLevel="0" collapsed="false">
      <c r="A173" s="72" t="s">
        <v>124</v>
      </c>
      <c r="B173" s="62"/>
      <c r="C173" s="62"/>
      <c r="D173" s="62"/>
      <c r="E173" s="62"/>
      <c r="F173" s="62"/>
      <c r="G173" s="62"/>
      <c r="H173" s="62"/>
      <c r="I173" s="66" t="n">
        <f aca="false">AO173+AQ173+AS173+AU173+AW173</f>
        <v>0.0113054026487475</v>
      </c>
      <c r="J173" s="65" t="n">
        <f aca="false">ROUND(AP173+AR173+AT173+AV173+AX173,0)</f>
        <v>125873</v>
      </c>
      <c r="K173" s="66" t="n">
        <f aca="false">I173-Tabla_Ministerio!J172</f>
        <v>7.63278329429795E-017</v>
      </c>
      <c r="L173" s="65" t="n">
        <f aca="false">J173-Tabla_Ministerio!K172</f>
        <v>0</v>
      </c>
      <c r="M173" s="66" t="n">
        <f aca="false">P208/P$215</f>
        <v>0.020377421585959</v>
      </c>
      <c r="N173" s="65" t="n">
        <f aca="false">ROUND(N$180*M173,0)</f>
        <v>4310730</v>
      </c>
      <c r="O173" s="65" t="n">
        <f aca="false">N173-Tabla_Ministerio!L172</f>
        <v>1</v>
      </c>
      <c r="P173" s="67" t="n">
        <f aca="false">N173+J173</f>
        <v>4436603</v>
      </c>
      <c r="Q173" s="65" t="n">
        <f aca="false">P173-Tabla_Ministerio!M172</f>
        <v>1</v>
      </c>
      <c r="S173" s="67" t="n">
        <f aca="false">B173+Tabla_Ministerio!B172</f>
        <v>4684</v>
      </c>
      <c r="T173" s="67" t="n">
        <f aca="false">C173+Tabla_Ministerio!C172</f>
        <v>25</v>
      </c>
      <c r="U173" s="67" t="n">
        <f aca="false">D173+Tabla_Ministerio!D172</f>
        <v>302.294940036645</v>
      </c>
      <c r="V173" s="67" t="n">
        <f aca="false">E173+Tabla_Ministerio!E172</f>
        <v>206.4416445821</v>
      </c>
      <c r="W173" s="67" t="n">
        <f aca="false">F173+Tabla_Ministerio!F172</f>
        <v>5</v>
      </c>
      <c r="X173" s="67" t="n">
        <f aca="false">G173+Tabla_Ministerio!G172</f>
        <v>28</v>
      </c>
      <c r="Y173" s="67" t="n">
        <f aca="false">H173+Tabla_Ministerio!H172</f>
        <v>5</v>
      </c>
      <c r="Z173" s="67" t="n">
        <f aca="false">X173+0.33*Y173</f>
        <v>29.65</v>
      </c>
      <c r="AC173" s="73" t="n">
        <f aca="false">IF(T173&gt;0,S173/T173,0)</f>
        <v>187.36</v>
      </c>
      <c r="AD173" s="74" t="n">
        <f aca="false">EXP((((AC173-AC$180)/AC$181+2)/4-1.9)^3)</f>
        <v>0.0474688645791085</v>
      </c>
      <c r="AE173" s="75" t="n">
        <f aca="false">S173/U173</f>
        <v>15.4948012012116</v>
      </c>
      <c r="AF173" s="74" t="n">
        <f aca="false">EXP((((AE173-AE$180)/AE$181+2)/4-1.9)^3)</f>
        <v>0.0354249941771114</v>
      </c>
      <c r="AG173" s="74" t="n">
        <f aca="false">V173/U173</f>
        <v>0.682914654664992</v>
      </c>
      <c r="AH173" s="74" t="n">
        <f aca="false">EXP((((AG173-AG$180)/AG$181+2)/4-1.9)^3)</f>
        <v>0.0913194718692259</v>
      </c>
      <c r="AI173" s="74" t="n">
        <f aca="false">W173/U173</f>
        <v>0.0165401379176042</v>
      </c>
      <c r="AJ173" s="74" t="n">
        <f aca="false">EXP((((AI173-AI$180)/AI$181+2)/4-1.9)^3)</f>
        <v>0.00940745889633888</v>
      </c>
      <c r="AK173" s="74" t="n">
        <f aca="false">Z173/U173</f>
        <v>0.0980830178513929</v>
      </c>
      <c r="AL173" s="74" t="n">
        <f aca="false">EXP((((AK173-AK$180)/AK$181+2)/4-1.9)^3)</f>
        <v>0.00676923657479685</v>
      </c>
      <c r="AM173" s="74" t="n">
        <f aca="false">0.01*AD173+0.15*AF173+0.24*AH173+0.25*AJ173+0.35*AL173</f>
        <v>0.0324262085462356</v>
      </c>
      <c r="AO173" s="66" t="n">
        <f aca="false">0.01*AD173/$AM$180</f>
        <v>0.000165500270122696</v>
      </c>
      <c r="AP173" s="65" t="n">
        <f aca="false">AO173*$J$180</f>
        <v>1842.66627102368</v>
      </c>
      <c r="AQ173" s="66" t="n">
        <f aca="false">0.15*AF173/$AM$180</f>
        <v>0.00185263945874551</v>
      </c>
      <c r="AR173" s="65" t="n">
        <f aca="false">AQ173*$J$180</f>
        <v>20627.1339645974</v>
      </c>
      <c r="AS173" s="66" t="n">
        <f aca="false">0.24*AH173/$AM$180</f>
        <v>0.00764125153402742</v>
      </c>
      <c r="AT173" s="65" t="n">
        <f aca="false">AS173*$J$180</f>
        <v>85077.0603559839</v>
      </c>
      <c r="AU173" s="66" t="n">
        <f aca="false">0.25*AJ173/$AM$180</f>
        <v>0.000819978001536965</v>
      </c>
      <c r="AV173" s="65" t="n">
        <f aca="false">AU173*$J$180</f>
        <v>9129.56701093844</v>
      </c>
      <c r="AW173" s="66" t="n">
        <f aca="false">0.35*AL173/$AM$180</f>
        <v>0.000826033384314887</v>
      </c>
      <c r="AX173" s="65" t="n">
        <f aca="false">AW173*$J$180</f>
        <v>9196.98714019105</v>
      </c>
    </row>
    <row r="174" customFormat="false" ht="15" hidden="false" customHeight="false" outlineLevel="0" collapsed="false">
      <c r="A174" s="72" t="s">
        <v>125</v>
      </c>
      <c r="B174" s="62"/>
      <c r="C174" s="62"/>
      <c r="D174" s="62"/>
      <c r="E174" s="62"/>
      <c r="F174" s="62"/>
      <c r="G174" s="62"/>
      <c r="H174" s="62"/>
      <c r="I174" s="66" t="n">
        <f aca="false">AO174+AQ174+AS174+AU174+AW174</f>
        <v>0.0150494383602694</v>
      </c>
      <c r="J174" s="65" t="n">
        <f aca="false">ROUND(AP174+AR174+AT174+AV174+AX174,0)</f>
        <v>167559</v>
      </c>
      <c r="K174" s="66" t="n">
        <f aca="false">I174-Tabla_Ministerio!J173</f>
        <v>-1.75207071073658E-016</v>
      </c>
      <c r="L174" s="65" t="n">
        <f aca="false">J174-Tabla_Ministerio!K173</f>
        <v>0</v>
      </c>
      <c r="M174" s="66" t="n">
        <f aca="false">P209/P$215</f>
        <v>0.0130927352945069</v>
      </c>
      <c r="N174" s="65" t="n">
        <f aca="false">ROUND(N$180*M174,0)</f>
        <v>2769695</v>
      </c>
      <c r="O174" s="65" t="n">
        <f aca="false">N174-Tabla_Ministerio!L173</f>
        <v>-1</v>
      </c>
      <c r="P174" s="67" t="n">
        <f aca="false">N174+J174</f>
        <v>2937254</v>
      </c>
      <c r="Q174" s="65" t="n">
        <f aca="false">P174-Tabla_Ministerio!M173</f>
        <v>-1</v>
      </c>
      <c r="S174" s="67" t="n">
        <f aca="false">B174+Tabla_Ministerio!B173</f>
        <v>7044</v>
      </c>
      <c r="T174" s="67" t="n">
        <f aca="false">C174+Tabla_Ministerio!C173</f>
        <v>53</v>
      </c>
      <c r="U174" s="67" t="n">
        <f aca="false">D174+Tabla_Ministerio!D173</f>
        <v>444.58230254965</v>
      </c>
      <c r="V174" s="67" t="n">
        <f aca="false">E174+Tabla_Ministerio!E173</f>
        <v>315.377708678927</v>
      </c>
      <c r="W174" s="67" t="n">
        <f aca="false">F174+Tabla_Ministerio!F173</f>
        <v>20</v>
      </c>
      <c r="X174" s="67" t="n">
        <f aca="false">G174+Tabla_Ministerio!G173</f>
        <v>69</v>
      </c>
      <c r="Y174" s="67" t="n">
        <f aca="false">H174+Tabla_Ministerio!H173</f>
        <v>14</v>
      </c>
      <c r="Z174" s="67" t="n">
        <f aca="false">X174+0.33*Y174</f>
        <v>73.62</v>
      </c>
      <c r="AC174" s="73" t="n">
        <f aca="false">IF(T174&gt;0,S174/T174,0)</f>
        <v>132.905660377359</v>
      </c>
      <c r="AD174" s="74" t="n">
        <f aca="false">EXP((((AC174-AC$180)/AC$181+2)/4-1.9)^3)</f>
        <v>0.0138301260490912</v>
      </c>
      <c r="AE174" s="75" t="n">
        <f aca="false">S174/U174</f>
        <v>15.8440854698964</v>
      </c>
      <c r="AF174" s="74" t="n">
        <f aca="false">EXP((((AE174-AE$180)/AE$181+2)/4-1.9)^3)</f>
        <v>0.0404170422453493</v>
      </c>
      <c r="AG174" s="74" t="n">
        <f aca="false">V174/U174</f>
        <v>0.709379808575953</v>
      </c>
      <c r="AH174" s="74" t="n">
        <f aca="false">EXP((((AG174-AG$180)/AG$181+2)/4-1.9)^3)</f>
        <v>0.121664002349306</v>
      </c>
      <c r="AI174" s="74" t="n">
        <f aca="false">W174/U174</f>
        <v>0.0449860461950494</v>
      </c>
      <c r="AJ174" s="74" t="n">
        <f aca="false">EXP((((AI174-AI$180)/AI$181+2)/4-1.9)^3)</f>
        <v>0.0155449374494555</v>
      </c>
      <c r="AK174" s="74" t="n">
        <f aca="false">Z174/U174</f>
        <v>0.165593636043977</v>
      </c>
      <c r="AL174" s="74" t="n">
        <f aca="false">EXP((((AK174-AK$180)/AK$181+2)/4-1.9)^3)</f>
        <v>0.0110811905516467</v>
      </c>
      <c r="AM174" s="74" t="n">
        <f aca="false">0.01*AD174+0.15*AF174+0.24*AH174+0.25*AJ174+0.35*AL174</f>
        <v>0.043164869216567</v>
      </c>
      <c r="AO174" s="66" t="n">
        <f aca="false">0.01*AD174/$AM$180</f>
        <v>4.82187559624692E-005</v>
      </c>
      <c r="AP174" s="65" t="n">
        <f aca="false">AO174*$J$180</f>
        <v>536.863626729387</v>
      </c>
      <c r="AQ174" s="66" t="n">
        <f aca="false">0.15*AF174/$AM$180</f>
        <v>0.00211371120896043</v>
      </c>
      <c r="AR174" s="65" t="n">
        <f aca="false">AQ174*$J$180</f>
        <v>23533.885162535</v>
      </c>
      <c r="AS174" s="66" t="n">
        <f aca="false">0.24*AH174/$AM$180</f>
        <v>0.0101803615982238</v>
      </c>
      <c r="AT174" s="65" t="n">
        <f aca="false">AS174*$J$180</f>
        <v>113347.301064612</v>
      </c>
      <c r="AU174" s="66" t="n">
        <f aca="false">0.25*AJ174/$AM$180</f>
        <v>0.00135493621436733</v>
      </c>
      <c r="AV174" s="65" t="n">
        <f aca="false">AU174*$J$180</f>
        <v>15085.7473510601</v>
      </c>
      <c r="AW174" s="66" t="n">
        <f aca="false">0.35*AL174/$AM$180</f>
        <v>0.00135221058275535</v>
      </c>
      <c r="AX174" s="65" t="n">
        <f aca="false">AW174*$J$180</f>
        <v>15055.4003949197</v>
      </c>
    </row>
    <row r="175" customFormat="false" ht="15" hidden="false" customHeight="false" outlineLevel="0" collapsed="false">
      <c r="A175" s="72" t="s">
        <v>126</v>
      </c>
      <c r="B175" s="62"/>
      <c r="C175" s="62"/>
      <c r="D175" s="62"/>
      <c r="E175" s="62"/>
      <c r="F175" s="62"/>
      <c r="G175" s="62"/>
      <c r="H175" s="62"/>
      <c r="I175" s="66" t="n">
        <f aca="false">AO175+AQ175+AS175+AU175+AW175</f>
        <v>0.0251218937050133</v>
      </c>
      <c r="J175" s="65" t="n">
        <f aca="false">ROUND(AP175+AR175+AT175+AV175+AX175,0)</f>
        <v>279705</v>
      </c>
      <c r="K175" s="66" t="n">
        <f aca="false">I175-Tabla_Ministerio!J174</f>
        <v>0</v>
      </c>
      <c r="L175" s="65" t="n">
        <f aca="false">J175-Tabla_Ministerio!K174</f>
        <v>0</v>
      </c>
      <c r="M175" s="66" t="n">
        <f aca="false">P210/P$215</f>
        <v>0.0189622572724669</v>
      </c>
      <c r="N175" s="65" t="n">
        <f aca="false">ROUND(N$180*M175,0)</f>
        <v>4011360</v>
      </c>
      <c r="O175" s="65" t="n">
        <f aca="false">N175-Tabla_Ministerio!L174</f>
        <v>0</v>
      </c>
      <c r="P175" s="67" t="n">
        <f aca="false">N175+J175</f>
        <v>4291065</v>
      </c>
      <c r="Q175" s="65" t="n">
        <f aca="false">P175-Tabla_Ministerio!M174</f>
        <v>0</v>
      </c>
      <c r="S175" s="67" t="n">
        <f aca="false">B175+Tabla_Ministerio!B174</f>
        <v>7277</v>
      </c>
      <c r="T175" s="67" t="n">
        <f aca="false">C175+Tabla_Ministerio!C174</f>
        <v>35</v>
      </c>
      <c r="U175" s="67" t="n">
        <f aca="false">D175+Tabla_Ministerio!D174</f>
        <v>296.146906911842</v>
      </c>
      <c r="V175" s="67" t="n">
        <f aca="false">E175+Tabla_Ministerio!E174</f>
        <v>177.250355257509</v>
      </c>
      <c r="W175" s="67" t="n">
        <f aca="false">F175+Tabla_Ministerio!F174</f>
        <v>7</v>
      </c>
      <c r="X175" s="67" t="n">
        <f aca="false">G175+Tabla_Ministerio!G174</f>
        <v>26</v>
      </c>
      <c r="Y175" s="67" t="n">
        <f aca="false">H175+Tabla_Ministerio!H174</f>
        <v>2</v>
      </c>
      <c r="Z175" s="67" t="n">
        <f aca="false">X175+0.33*Y175</f>
        <v>26.66</v>
      </c>
      <c r="AC175" s="73" t="n">
        <f aca="false">IF(T175&gt;0,S175/T175,0)</f>
        <v>207.914285714286</v>
      </c>
      <c r="AD175" s="74" t="n">
        <f aca="false">EXP((((AC175-AC$180)/AC$181+2)/4-1.9)^3)</f>
        <v>0.0704917877459118</v>
      </c>
      <c r="AE175" s="75" t="n">
        <f aca="false">S175/U175</f>
        <v>24.5722640694885</v>
      </c>
      <c r="AF175" s="74" t="n">
        <f aca="false">EXP((((AE175-AE$180)/AE$181+2)/4-1.9)^3)</f>
        <v>0.393672640142177</v>
      </c>
      <c r="AG175" s="74" t="n">
        <f aca="false">V175/U175</f>
        <v>0.598521717163413</v>
      </c>
      <c r="AH175" s="74" t="n">
        <f aca="false">EXP((((AG175-AG$180)/AG$181+2)/4-1.9)^3)</f>
        <v>0.0308117997823203</v>
      </c>
      <c r="AI175" s="74" t="n">
        <f aca="false">W175/U175</f>
        <v>0.0236369174778644</v>
      </c>
      <c r="AJ175" s="74" t="n">
        <f aca="false">EXP((((AI175-AI$180)/AI$181+2)/4-1.9)^3)</f>
        <v>0.0107014733431094</v>
      </c>
      <c r="AK175" s="74" t="n">
        <f aca="false">Z175/U175</f>
        <v>0.090022888565695</v>
      </c>
      <c r="AL175" s="74" t="n">
        <f aca="false">EXP((((AK175-AK$180)/AK$181+2)/4-1.9)^3)</f>
        <v>0.00636776679754384</v>
      </c>
      <c r="AM175" s="74" t="n">
        <f aca="false">0.01*AD175+0.15*AF175+0.24*AH175+0.25*AJ175+0.35*AL175</f>
        <v>0.0720547325614603</v>
      </c>
      <c r="AO175" s="66" t="n">
        <f aca="false">0.01*AD175/$AM$180</f>
        <v>0.000245769727521873</v>
      </c>
      <c r="AP175" s="65" t="n">
        <f aca="false">AO175*$J$180</f>
        <v>2736.37974734115</v>
      </c>
      <c r="AQ175" s="66" t="n">
        <f aca="false">0.15*AF175/$AM$180</f>
        <v>0.0205881040744715</v>
      </c>
      <c r="AR175" s="65" t="n">
        <f aca="false">AQ175*$J$180</f>
        <v>229226.241952528</v>
      </c>
      <c r="AS175" s="66" t="n">
        <f aca="false">0.24*AH175/$AM$180</f>
        <v>0.00257820930775819</v>
      </c>
      <c r="AT175" s="65" t="n">
        <f aca="false">AS175*$J$180</f>
        <v>28705.5684412072</v>
      </c>
      <c r="AU175" s="66" t="n">
        <f aca="false">0.25*AJ175/$AM$180</f>
        <v>0.000932767586026758</v>
      </c>
      <c r="AV175" s="65" t="n">
        <f aca="false">AU175*$J$180</f>
        <v>10385.3568831123</v>
      </c>
      <c r="AW175" s="66" t="n">
        <f aca="false">0.35*AL175/$AM$180</f>
        <v>0.000777043009234902</v>
      </c>
      <c r="AX175" s="65" t="n">
        <f aca="false">AW175*$J$180</f>
        <v>8651.53237025164</v>
      </c>
    </row>
    <row r="176" customFormat="false" ht="15" hidden="false" customHeight="false" outlineLevel="0" collapsed="false">
      <c r="A176" s="72" t="s">
        <v>127</v>
      </c>
      <c r="B176" s="62"/>
      <c r="C176" s="62"/>
      <c r="D176" s="62"/>
      <c r="E176" s="62"/>
      <c r="F176" s="62"/>
      <c r="G176" s="62"/>
      <c r="H176" s="62"/>
      <c r="I176" s="66" t="n">
        <f aca="false">AO176+AQ176+AS176+AU176+AW176</f>
        <v>0.00503807109193123</v>
      </c>
      <c r="J176" s="65" t="n">
        <f aca="false">ROUND(AP176+AR176+AT176+AV176+AX176,0)</f>
        <v>56093</v>
      </c>
      <c r="K176" s="66" t="n">
        <f aca="false">I176-Tabla_Ministerio!J175</f>
        <v>6.07153216591883E-017</v>
      </c>
      <c r="L176" s="65" t="n">
        <f aca="false">J176-Tabla_Ministerio!K175</f>
        <v>-1</v>
      </c>
      <c r="M176" s="66" t="n">
        <f aca="false">P211/P$215</f>
        <v>0.0125419716681004</v>
      </c>
      <c r="N176" s="65" t="n">
        <f aca="false">ROUND(N$180*M176,0)</f>
        <v>2653184</v>
      </c>
      <c r="O176" s="65" t="n">
        <f aca="false">N176-Tabla_Ministerio!L175</f>
        <v>1</v>
      </c>
      <c r="P176" s="67" t="n">
        <f aca="false">N176+J176</f>
        <v>2709277</v>
      </c>
      <c r="Q176" s="65" t="n">
        <f aca="false">P176-Tabla_Ministerio!M175</f>
        <v>0</v>
      </c>
      <c r="S176" s="67" t="n">
        <f aca="false">B176+Tabla_Ministerio!B175</f>
        <v>3907</v>
      </c>
      <c r="T176" s="67" t="n">
        <f aca="false">C176+Tabla_Ministerio!C175</f>
        <v>42</v>
      </c>
      <c r="U176" s="67" t="n">
        <f aca="false">D176+Tabla_Ministerio!D175</f>
        <v>404.367285225451</v>
      </c>
      <c r="V176" s="67" t="n">
        <f aca="false">E176+Tabla_Ministerio!E175</f>
        <v>226.815415390747</v>
      </c>
      <c r="W176" s="67" t="n">
        <f aca="false">F176+Tabla_Ministerio!F175</f>
        <v>21</v>
      </c>
      <c r="X176" s="67" t="n">
        <f aca="false">G176+Tabla_Ministerio!G175</f>
        <v>84</v>
      </c>
      <c r="Y176" s="67" t="n">
        <f aca="false">H176+Tabla_Ministerio!H175</f>
        <v>12</v>
      </c>
      <c r="Z176" s="67" t="n">
        <f aca="false">X176+0.33*Y176</f>
        <v>87.96</v>
      </c>
      <c r="AC176" s="73" t="n">
        <f aca="false">IF(T176&gt;0,S176/T176,0)</f>
        <v>93.0238095238095</v>
      </c>
      <c r="AD176" s="74" t="n">
        <f aca="false">EXP((((AC176-AC$180)/AC$181+2)/4-1.9)^3)</f>
        <v>0.00465799858536579</v>
      </c>
      <c r="AE176" s="75" t="n">
        <f aca="false">S176/U176</f>
        <v>9.66200813654272</v>
      </c>
      <c r="AF176" s="74" t="n">
        <f aca="false">EXP((((AE176-AE$180)/AE$181+2)/4-1.9)^3)</f>
        <v>0.00223144183680034</v>
      </c>
      <c r="AG176" s="74" t="n">
        <f aca="false">V176/U176</f>
        <v>0.560914356027314</v>
      </c>
      <c r="AH176" s="74" t="n">
        <f aca="false">EXP((((AG176-AG$180)/AG$181+2)/4-1.9)^3)</f>
        <v>0.01734370432022</v>
      </c>
      <c r="AI176" s="74" t="n">
        <f aca="false">W176/U176</f>
        <v>0.0519329846090088</v>
      </c>
      <c r="AJ176" s="74" t="n">
        <f aca="false">EXP((((AI176-AI$180)/AI$181+2)/4-1.9)^3)</f>
        <v>0.0174729019034411</v>
      </c>
      <c r="AK176" s="74" t="n">
        <f aca="false">Z176/U176</f>
        <v>0.217525015533734</v>
      </c>
      <c r="AL176" s="74" t="n">
        <f aca="false">EXP((((AK176-AK$180)/AK$181+2)/4-1.9)^3)</f>
        <v>0.0158234520083655</v>
      </c>
      <c r="AM176" s="74" t="n">
        <f aca="false">0.01*AD176+0.15*AF176+0.24*AH176+0.25*AJ176+0.35*AL176</f>
        <v>0.0144502189770147</v>
      </c>
      <c r="AO176" s="66" t="n">
        <f aca="false">0.01*AD176/$AM$180</f>
        <v>1.62401193065076E-005</v>
      </c>
      <c r="AP176" s="65" t="n">
        <f aca="false">AO176*$J$180</f>
        <v>180.816140428753</v>
      </c>
      <c r="AQ176" s="66" t="n">
        <f aca="false">0.15*AF176/$AM$180</f>
        <v>0.000116698881475694</v>
      </c>
      <c r="AR176" s="65" t="n">
        <f aca="false">AQ176*$J$180</f>
        <v>1299.31566034321</v>
      </c>
      <c r="AS176" s="66" t="n">
        <f aca="false">0.24*AH176/$AM$180</f>
        <v>0.00145125244955846</v>
      </c>
      <c r="AT176" s="65" t="n">
        <f aca="false">AS176*$J$180</f>
        <v>16158.1243194306</v>
      </c>
      <c r="AU176" s="66" t="n">
        <f aca="false">0.25*AJ176/$AM$180</f>
        <v>0.0015229824909903</v>
      </c>
      <c r="AV176" s="65" t="n">
        <f aca="false">AU176*$J$180</f>
        <v>16956.7606471393</v>
      </c>
      <c r="AW176" s="66" t="n">
        <f aca="false">0.35*AL176/$AM$180</f>
        <v>0.00193089715060026</v>
      </c>
      <c r="AX176" s="65" t="n">
        <f aca="false">AW176*$J$180</f>
        <v>21498.4486103198</v>
      </c>
    </row>
    <row r="177" customFormat="false" ht="15" hidden="false" customHeight="false" outlineLevel="0" collapsed="false">
      <c r="A177" s="72" t="s">
        <v>128</v>
      </c>
      <c r="B177" s="62"/>
      <c r="C177" s="62"/>
      <c r="D177" s="62"/>
      <c r="E177" s="62"/>
      <c r="F177" s="62"/>
      <c r="G177" s="62"/>
      <c r="H177" s="62"/>
      <c r="I177" s="66" t="n">
        <f aca="false">AO177+AQ177+AS177+AU177+AW177</f>
        <v>0.015095049550238</v>
      </c>
      <c r="J177" s="65" t="n">
        <f aca="false">ROUND(AP177+AR177+AT177+AV177+AX177,0)</f>
        <v>168067</v>
      </c>
      <c r="K177" s="66" t="n">
        <f aca="false">I177-Tabla_Ministerio!J176</f>
        <v>-1.30104260698261E-016</v>
      </c>
      <c r="L177" s="65" t="n">
        <f aca="false">J177-Tabla_Ministerio!K176</f>
        <v>0</v>
      </c>
      <c r="M177" s="66" t="n">
        <f aca="false">P212/P$215</f>
        <v>0.0107114600422217</v>
      </c>
      <c r="N177" s="65" t="n">
        <f aca="false">ROUND(N$180*M177,0)</f>
        <v>2265950</v>
      </c>
      <c r="O177" s="65" t="n">
        <f aca="false">N177-Tabla_Ministerio!L176</f>
        <v>0</v>
      </c>
      <c r="P177" s="67" t="n">
        <f aca="false">N177+J177</f>
        <v>2434017</v>
      </c>
      <c r="Q177" s="65" t="n">
        <f aca="false">P177-Tabla_Ministerio!M176</f>
        <v>0</v>
      </c>
      <c r="S177" s="67" t="n">
        <f aca="false">B177+Tabla_Ministerio!B176</f>
        <v>6553</v>
      </c>
      <c r="T177" s="67" t="n">
        <f aca="false">C177+Tabla_Ministerio!C176</f>
        <v>26</v>
      </c>
      <c r="U177" s="67" t="n">
        <f aca="false">D177+Tabla_Ministerio!D176</f>
        <v>392.43923237613</v>
      </c>
      <c r="V177" s="67" t="n">
        <f aca="false">E177+Tabla_Ministerio!E176</f>
        <v>274.554845024351</v>
      </c>
      <c r="W177" s="67" t="n">
        <f aca="false">F177+Tabla_Ministerio!F176</f>
        <v>15</v>
      </c>
      <c r="X177" s="67" t="n">
        <f aca="false">G177+Tabla_Ministerio!G176</f>
        <v>61</v>
      </c>
      <c r="Y177" s="67" t="n">
        <f aca="false">H177+Tabla_Ministerio!H176</f>
        <v>8</v>
      </c>
      <c r="Z177" s="67" t="n">
        <f aca="false">X177+0.33*Y177</f>
        <v>63.64</v>
      </c>
      <c r="AC177" s="73" t="n">
        <f aca="false">IF(T177&gt;0,S177/T177,0)</f>
        <v>252.038461538462</v>
      </c>
      <c r="AD177" s="74" t="n">
        <f aca="false">EXP((((AC177-AC$180)/AC$181+2)/4-1.9)^3)</f>
        <v>0.146308677868589</v>
      </c>
      <c r="AE177" s="75" t="n">
        <f aca="false">S177/U177</f>
        <v>16.6981266381628</v>
      </c>
      <c r="AF177" s="74" t="n">
        <f aca="false">EXP((((AE177-AE$180)/AE$181+2)/4-1.9)^3)</f>
        <v>0.0549757307483036</v>
      </c>
      <c r="AG177" s="74" t="n">
        <f aca="false">V177/U177</f>
        <v>0.699611105041624</v>
      </c>
      <c r="AH177" s="74" t="n">
        <f aca="false">EXP((((AG177-AG$180)/AG$181+2)/4-1.9)^3)</f>
        <v>0.109749627206465</v>
      </c>
      <c r="AI177" s="74" t="n">
        <f aca="false">W177/U177</f>
        <v>0.0382224781889885</v>
      </c>
      <c r="AJ177" s="74" t="n">
        <f aca="false">EXP((((AI177-AI$180)/AI$181+2)/4-1.9)^3)</f>
        <v>0.0138427596120457</v>
      </c>
      <c r="AK177" s="74" t="n">
        <f aca="false">Z177/U177</f>
        <v>0.162165234129815</v>
      </c>
      <c r="AL177" s="74" t="n">
        <f aca="false">EXP((((AK177-AK$180)/AK$181+2)/4-1.9)^3)</f>
        <v>0.0108161274875193</v>
      </c>
      <c r="AM177" s="74" t="n">
        <f aca="false">0.01*AD177+0.15*AF177+0.24*AH177+0.25*AJ177+0.35*AL177</f>
        <v>0.0432956914441261</v>
      </c>
      <c r="AO177" s="66" t="n">
        <f aca="false">0.01*AD177/$AM$180</f>
        <v>0.000510105432755662</v>
      </c>
      <c r="AP177" s="65" t="n">
        <f aca="false">AO177*$J$180</f>
        <v>5679.47154955063</v>
      </c>
      <c r="AQ177" s="66" t="n">
        <f aca="false">0.15*AF177/$AM$180</f>
        <v>0.0028750945603114</v>
      </c>
      <c r="AR177" s="65" t="n">
        <f aca="false">AQ177*$J$180</f>
        <v>32011.0642016586</v>
      </c>
      <c r="AS177" s="66" t="n">
        <f aca="false">0.24*AH177/$AM$180</f>
        <v>0.00918341389940678</v>
      </c>
      <c r="AT177" s="65" t="n">
        <f aca="false">AS177*$J$180</f>
        <v>102247.368132641</v>
      </c>
      <c r="AU177" s="66" t="n">
        <f aca="false">0.25*AJ177/$AM$180</f>
        <v>0.00120657007248357</v>
      </c>
      <c r="AV177" s="65" t="n">
        <f aca="false">AU177*$J$180</f>
        <v>13433.8510417161</v>
      </c>
      <c r="AW177" s="66" t="n">
        <f aca="false">0.35*AL177/$AM$180</f>
        <v>0.00131986558528056</v>
      </c>
      <c r="AX177" s="65" t="n">
        <f aca="false">AW177*$J$180</f>
        <v>14695.2738776702</v>
      </c>
    </row>
    <row r="178" customFormat="false" ht="15" hidden="false" customHeight="false" outlineLevel="0" collapsed="false">
      <c r="A178" s="72" t="s">
        <v>129</v>
      </c>
      <c r="B178" s="62"/>
      <c r="C178" s="62"/>
      <c r="D178" s="62"/>
      <c r="E178" s="62"/>
      <c r="F178" s="62"/>
      <c r="G178" s="62"/>
      <c r="H178" s="62"/>
      <c r="I178" s="66" t="n">
        <f aca="false">AO178+AQ178+AS178+AU178+AW178</f>
        <v>0.0170289559632352</v>
      </c>
      <c r="J178" s="65" t="n">
        <f aca="false">ROUND(AP178+AR178+AT178+AV178+AX178,0)</f>
        <v>189599</v>
      </c>
      <c r="K178" s="66" t="n">
        <f aca="false">I178-Tabla_Ministerio!J177</f>
        <v>0</v>
      </c>
      <c r="L178" s="65" t="n">
        <f aca="false">J178-Tabla_Ministerio!K177</f>
        <v>0</v>
      </c>
      <c r="M178" s="66" t="n">
        <f aca="false">P213/P$215</f>
        <v>0.00808548164536076</v>
      </c>
      <c r="N178" s="65" t="n">
        <f aca="false">ROUND(N$180*M178,0)</f>
        <v>1710439</v>
      </c>
      <c r="O178" s="65" t="n">
        <f aca="false">N178-Tabla_Ministerio!L177</f>
        <v>-2</v>
      </c>
      <c r="P178" s="67" t="n">
        <f aca="false">N178+J178</f>
        <v>1900038</v>
      </c>
      <c r="Q178" s="65" t="n">
        <f aca="false">P178-Tabla_Ministerio!M177</f>
        <v>-2</v>
      </c>
      <c r="S178" s="67" t="n">
        <f aca="false">B178+Tabla_Ministerio!B177</f>
        <v>8646</v>
      </c>
      <c r="T178" s="67" t="n">
        <f aca="false">C178+Tabla_Ministerio!C177</f>
        <v>53</v>
      </c>
      <c r="U178" s="67" t="n">
        <f aca="false">D178+Tabla_Ministerio!D177</f>
        <v>461.585002292913</v>
      </c>
      <c r="V178" s="67" t="n">
        <f aca="false">E178+Tabla_Ministerio!E177</f>
        <v>313.327410264182</v>
      </c>
      <c r="W178" s="67" t="n">
        <f aca="false">F178+Tabla_Ministerio!F177</f>
        <v>34</v>
      </c>
      <c r="X178" s="67" t="n">
        <f aca="false">G178+Tabla_Ministerio!G177</f>
        <v>97</v>
      </c>
      <c r="Y178" s="67" t="n">
        <f aca="false">H178+Tabla_Ministerio!H177</f>
        <v>13</v>
      </c>
      <c r="Z178" s="67" t="n">
        <f aca="false">X178+0.33*Y178</f>
        <v>101.29</v>
      </c>
      <c r="AC178" s="73" t="n">
        <f aca="false">IF(T178&gt;0,S178/T178,0)</f>
        <v>163.132075471698</v>
      </c>
      <c r="AD178" s="74" t="n">
        <f aca="false">EXP((((AC178-AC$180)/AC$181+2)/4-1.9)^3)</f>
        <v>0.0283814498130451</v>
      </c>
      <c r="AE178" s="75" t="n">
        <f aca="false">S178/U178</f>
        <v>18.7311111865663</v>
      </c>
      <c r="AF178" s="74" t="n">
        <f aca="false">EXP((((AE178-AE$180)/AE$181+2)/4-1.9)^3)</f>
        <v>0.105502085362091</v>
      </c>
      <c r="AG178" s="74" t="n">
        <f aca="false">V178/U178</f>
        <v>0.678807605766512</v>
      </c>
      <c r="AH178" s="74" t="n">
        <f aca="false">EXP((((AG178-AG$180)/AG$181+2)/4-1.9)^3)</f>
        <v>0.0871501284071607</v>
      </c>
      <c r="AI178" s="74" t="n">
        <f aca="false">W178/U178</f>
        <v>0.0736592389941306</v>
      </c>
      <c r="AJ178" s="74" t="n">
        <f aca="false">EXP((((AI178-AI$180)/AI$181+2)/4-1.9)^3)</f>
        <v>0.0248321504995121</v>
      </c>
      <c r="AK178" s="74" t="n">
        <f aca="false">Z178/U178</f>
        <v>0.219439538756338</v>
      </c>
      <c r="AL178" s="74" t="n">
        <f aca="false">EXP((((AK178-AK$180)/AK$181+2)/4-1.9)^3)</f>
        <v>0.0160266716641137</v>
      </c>
      <c r="AM178" s="74" t="n">
        <f aca="false">0.01*AD178+0.15*AF178+0.24*AH178+0.25*AJ178+0.35*AL178</f>
        <v>0.0488425308274805</v>
      </c>
      <c r="AO178" s="66" t="n">
        <f aca="false">0.01*AD178/$AM$180</f>
        <v>9.8951968878564E-005</v>
      </c>
      <c r="AP178" s="65" t="n">
        <f aca="false">AO178*$J$180</f>
        <v>1101.72300848051</v>
      </c>
      <c r="AQ178" s="66" t="n">
        <f aca="false">0.15*AF178/$AM$180</f>
        <v>0.00551749776851156</v>
      </c>
      <c r="AR178" s="65" t="n">
        <f aca="false">AQ178*$J$180</f>
        <v>61431.3622022929</v>
      </c>
      <c r="AS178" s="66" t="n">
        <f aca="false">0.24*AH178/$AM$180</f>
        <v>0.00729237739499367</v>
      </c>
      <c r="AT178" s="65" t="n">
        <f aca="false">AS178*$J$180</f>
        <v>81192.7246485358</v>
      </c>
      <c r="AU178" s="66" t="n">
        <f aca="false">0.25*AJ178/$AM$180</f>
        <v>0.0021644332826561</v>
      </c>
      <c r="AV178" s="65" t="n">
        <f aca="false">AU178*$J$180</f>
        <v>24098.6205211305</v>
      </c>
      <c r="AW178" s="66" t="n">
        <f aca="false">0.35*AL178/$AM$180</f>
        <v>0.00195569554819535</v>
      </c>
      <c r="AX178" s="65" t="n">
        <f aca="false">AW178*$J$180</f>
        <v>21774.5519108765</v>
      </c>
    </row>
    <row r="179" customFormat="false" ht="15" hidden="false" customHeight="false" outlineLevel="0" collapsed="false">
      <c r="A179" s="76" t="s">
        <v>130</v>
      </c>
      <c r="B179" s="62"/>
      <c r="C179" s="62"/>
      <c r="D179" s="62"/>
      <c r="E179" s="62"/>
      <c r="F179" s="62"/>
      <c r="G179" s="62"/>
      <c r="H179" s="62"/>
      <c r="I179" s="77" t="n">
        <f aca="false">AO179+AQ179+AS179+AU179+AW179</f>
        <v>0.00558145097181923</v>
      </c>
      <c r="J179" s="78" t="n">
        <f aca="false">ROUND(AP179+AR179+AT179+AV179+AX179,0)</f>
        <v>62143</v>
      </c>
      <c r="K179" s="66" t="n">
        <f aca="false">I179-Tabla_Ministerio!J178</f>
        <v>0</v>
      </c>
      <c r="L179" s="65" t="n">
        <f aca="false">J179-Tabla_Ministerio!K178</f>
        <v>0</v>
      </c>
      <c r="M179" s="66" t="n">
        <f aca="false">P214/P$215</f>
        <v>0.00722712186912738</v>
      </c>
      <c r="N179" s="65" t="n">
        <f aca="false">ROUND(N$180*M179,0)</f>
        <v>1528857</v>
      </c>
      <c r="O179" s="65" t="n">
        <f aca="false">N179-Tabla_Ministerio!L178</f>
        <v>-3</v>
      </c>
      <c r="P179" s="67" t="n">
        <f aca="false">N179+J179</f>
        <v>1591000</v>
      </c>
      <c r="Q179" s="65" t="n">
        <f aca="false">P179-Tabla_Ministerio!M178</f>
        <v>-3</v>
      </c>
      <c r="S179" s="79" t="n">
        <f aca="false">B179+Tabla_Ministerio!B178</f>
        <v>8631</v>
      </c>
      <c r="T179" s="79" t="n">
        <f aca="false">C179+Tabla_Ministerio!C178</f>
        <v>33</v>
      </c>
      <c r="U179" s="79" t="n">
        <f aca="false">D179+Tabla_Ministerio!D178</f>
        <v>573.67824250946</v>
      </c>
      <c r="V179" s="79" t="n">
        <f aca="false">E179+Tabla_Ministerio!E178</f>
        <v>305.427086998304</v>
      </c>
      <c r="W179" s="79" t="n">
        <f aca="false">F179+Tabla_Ministerio!F178</f>
        <v>24</v>
      </c>
      <c r="X179" s="79" t="n">
        <f aca="false">G179+Tabla_Ministerio!G178</f>
        <v>85</v>
      </c>
      <c r="Y179" s="79" t="n">
        <f aca="false">H179+Tabla_Ministerio!H178</f>
        <v>12</v>
      </c>
      <c r="Z179" s="79" t="n">
        <f aca="false">X179+0.33*Y179</f>
        <v>88.96</v>
      </c>
      <c r="AC179" s="73" t="n">
        <f aca="false">IF(T179&gt;0,S179/T179,0)</f>
        <v>261.545454545455</v>
      </c>
      <c r="AD179" s="74" t="n">
        <f aca="false">EXP((((AC179-AC$180)/AC$181+2)/4-1.9)^3)</f>
        <v>0.167852946968926</v>
      </c>
      <c r="AE179" s="75" t="n">
        <f aca="false">S179/U179</f>
        <v>15.0450188981286</v>
      </c>
      <c r="AF179" s="74" t="n">
        <f aca="false">EXP((((AE179-AE$180)/AE$181+2)/4-1.9)^3)</f>
        <v>0.0297371532409421</v>
      </c>
      <c r="AG179" s="74" t="n">
        <f aca="false">V179/U179</f>
        <v>0.532401378274804</v>
      </c>
      <c r="AH179" s="74" t="n">
        <f aca="false">EXP((((AG179-AG$180)/AG$181+2)/4-1.9)^3)</f>
        <v>0.0107799318331277</v>
      </c>
      <c r="AI179" s="74" t="n">
        <f aca="false">W179/U179</f>
        <v>0.0418352975964645</v>
      </c>
      <c r="AJ179" s="74" t="n">
        <f aca="false">EXP((((AI179-AI$180)/AI$181+2)/4-1.9)^3)</f>
        <v>0.0147312984196064</v>
      </c>
      <c r="AK179" s="74" t="n">
        <f aca="false">Z179/U179</f>
        <v>0.155069503090895</v>
      </c>
      <c r="AL179" s="74" t="n">
        <f aca="false">EXP((((AK179-AK$180)/AK$181+2)/4-1.9)^3)</f>
        <v>0.0102846656551435</v>
      </c>
      <c r="AM179" s="74" t="n">
        <f aca="false">0.01*AD179+0.15*AF179+0.24*AH179+0.25*AJ179+0.35*AL179</f>
        <v>0.016008743679983</v>
      </c>
      <c r="AO179" s="66" t="n">
        <f aca="false">0.01*AD179/$AM$180</f>
        <v>0.000585219560454243</v>
      </c>
      <c r="AP179" s="65" t="n">
        <f aca="false">AO179*$J$180</f>
        <v>6515.78601287403</v>
      </c>
      <c r="AQ179" s="66" t="n">
        <f aca="false">0.15*AF179/$AM$180</f>
        <v>0.00155517946480079</v>
      </c>
      <c r="AR179" s="65" t="n">
        <f aca="false">AQ179*$J$180</f>
        <v>17315.2390811964</v>
      </c>
      <c r="AS179" s="66" t="n">
        <f aca="false">0.24*AH179/$AM$180</f>
        <v>0.000902021978122685</v>
      </c>
      <c r="AT179" s="65" t="n">
        <f aca="false">AS179*$J$180</f>
        <v>10043.0378365938</v>
      </c>
      <c r="AU179" s="66" t="n">
        <f aca="false">0.25*AJ179/$AM$180</f>
        <v>0.00128401737081779</v>
      </c>
      <c r="AV179" s="65" t="n">
        <f aca="false">AU179*$J$180</f>
        <v>14296.1428332435</v>
      </c>
      <c r="AW179" s="66" t="n">
        <f aca="false">0.35*AL179/$AM$180</f>
        <v>0.00125501259762372</v>
      </c>
      <c r="AX179" s="65" t="n">
        <f aca="false">AW179*$J$180</f>
        <v>13973.2060958969</v>
      </c>
    </row>
    <row r="180" customFormat="false" ht="15" hidden="false" customHeight="false" outlineLevel="0" collapsed="false">
      <c r="A180" s="83" t="s">
        <v>71</v>
      </c>
      <c r="B180" s="62"/>
      <c r="C180" s="62"/>
      <c r="D180" s="62"/>
      <c r="E180" s="62"/>
      <c r="F180" s="62"/>
      <c r="G180" s="62"/>
      <c r="H180" s="62"/>
      <c r="I180" s="84" t="n">
        <f aca="false">SUM(I153:I179)</f>
        <v>1</v>
      </c>
      <c r="J180" s="86" t="n">
        <f aca="false">Tabla_Ministerio!K179</f>
        <v>11133917</v>
      </c>
      <c r="K180" s="84" t="n">
        <f aca="false">I180-Tabla_Ministerio!J179</f>
        <v>0</v>
      </c>
      <c r="L180" s="86" t="n">
        <f aca="false">J180-Tabla_Ministerio!K179</f>
        <v>0</v>
      </c>
      <c r="M180" s="84"/>
      <c r="N180" s="86" t="n">
        <f aca="false">Tabla_Ministerio!L179</f>
        <v>211544423</v>
      </c>
      <c r="O180" s="86"/>
      <c r="P180" s="88" t="n">
        <f aca="false">Tabla_Ministerio!M179</f>
        <v>222678340</v>
      </c>
      <c r="Q180" s="86"/>
      <c r="S180" s="88"/>
      <c r="T180" s="88"/>
      <c r="U180" s="88"/>
      <c r="V180" s="88"/>
      <c r="W180" s="88"/>
      <c r="X180" s="88"/>
      <c r="Y180" s="88"/>
      <c r="Z180" s="88"/>
      <c r="AB180" s="89" t="s">
        <v>241</v>
      </c>
      <c r="AC180" s="89" t="n">
        <f aca="false">AVERAGE(AC155:AC179)</f>
        <v>202.972411967296</v>
      </c>
      <c r="AD180" s="88"/>
      <c r="AE180" s="89" t="n">
        <f aca="false">AVERAGE(AE155:AE179)</f>
        <v>17.1570186832754</v>
      </c>
      <c r="AF180" s="88"/>
      <c r="AG180" s="91" t="n">
        <f aca="false">AVERAGE(AG155:AG179)</f>
        <v>0.653303532790717</v>
      </c>
      <c r="AH180" s="88"/>
      <c r="AI180" s="91" t="n">
        <f aca="false">AVERAGE(AI155:AI179)</f>
        <v>0.140416370677496</v>
      </c>
      <c r="AJ180" s="88"/>
      <c r="AK180" s="91" t="n">
        <f aca="false">AVERAGE(AK155:AK179)</f>
        <v>0.457173302432142</v>
      </c>
      <c r="AL180" s="88"/>
      <c r="AM180" s="91" t="n">
        <f aca="false">SUM(AM155:AM179)</f>
        <v>2.86820465875473</v>
      </c>
      <c r="AO180" s="84" t="n">
        <f aca="false">SUM(AO153:AO179)</f>
        <v>0.00983759507517721</v>
      </c>
      <c r="AP180" s="86" t="n">
        <f aca="false">SUM(AP153:AP179)</f>
        <v>109530.967046632</v>
      </c>
      <c r="AQ180" s="84" t="n">
        <f aca="false">SUM(AQ153:AQ179)</f>
        <v>0.148026505081094</v>
      </c>
      <c r="AR180" s="86" t="n">
        <f aca="false">SUM(AR153:AR179)</f>
        <v>1648114.82137297</v>
      </c>
      <c r="AS180" s="84" t="n">
        <f aca="false">SUM(AS153:AS179)</f>
        <v>0.236598956606007</v>
      </c>
      <c r="AT180" s="86" t="n">
        <f aca="false">SUM(AT153:AT179)</f>
        <v>2634273.14513788</v>
      </c>
      <c r="AU180" s="84" t="n">
        <f aca="false">SUM(AU153:AU179)</f>
        <v>0.254783371806668</v>
      </c>
      <c r="AV180" s="86" t="n">
        <f aca="false">SUM(AV153:AV179)</f>
        <v>2836736.91467558</v>
      </c>
      <c r="AW180" s="84" t="n">
        <f aca="false">SUM(AW153:AW179)</f>
        <v>0.350753571431055</v>
      </c>
      <c r="AX180" s="86" t="n">
        <f aca="false">SUM(AX153:AX179)</f>
        <v>3905261.15176693</v>
      </c>
    </row>
    <row r="181" customFormat="false" ht="15" hidden="false" customHeight="false" outlineLevel="0" collapsed="false">
      <c r="A181" s="43" t="s">
        <v>72</v>
      </c>
      <c r="B181" s="93"/>
      <c r="C181" s="93"/>
      <c r="D181" s="93"/>
      <c r="E181" s="93"/>
      <c r="F181" s="93"/>
      <c r="G181" s="93"/>
      <c r="H181" s="93"/>
      <c r="I181" s="93"/>
      <c r="J181" s="94"/>
      <c r="S181" s="93"/>
      <c r="T181" s="93"/>
      <c r="U181" s="93"/>
      <c r="V181" s="93"/>
      <c r="W181" s="93"/>
      <c r="X181" s="93"/>
      <c r="Y181" s="93"/>
      <c r="Z181" s="93"/>
      <c r="AB181" s="89" t="s">
        <v>242</v>
      </c>
      <c r="AC181" s="89" t="n">
        <f aca="false">_xlfn.STDEV.P(AC155:AC179)</f>
        <v>78.2963797025188</v>
      </c>
      <c r="AD181" s="88"/>
      <c r="AE181" s="89" t="n">
        <f aca="false">_xlfn.STDEV.P(AE155:AE179)</f>
        <v>4.38130548656311</v>
      </c>
      <c r="AF181" s="88"/>
      <c r="AG181" s="91" t="n">
        <f aca="false">_xlfn.STDEV.P(AG155:AG179)</f>
        <v>0.118702495158907</v>
      </c>
      <c r="AH181" s="88"/>
      <c r="AI181" s="91" t="n">
        <f aca="false">_xlfn.STDEV.P(AI155:AI179)</f>
        <v>0.114255945183397</v>
      </c>
      <c r="AJ181" s="88"/>
      <c r="AK181" s="91" t="n">
        <f aca="false">_xlfn.STDEV.P(AK155:AK179)</f>
        <v>0.290105865884308</v>
      </c>
      <c r="AL181" s="88"/>
      <c r="AM181" s="91"/>
    </row>
    <row r="182" customFormat="false" ht="15" hidden="false" customHeight="false" outlineLevel="0" collapsed="false">
      <c r="A182" s="43" t="s">
        <v>73</v>
      </c>
      <c r="B182" s="93"/>
      <c r="C182" s="93"/>
      <c r="D182" s="93"/>
      <c r="E182" s="93"/>
      <c r="F182" s="93"/>
      <c r="G182" s="93"/>
      <c r="H182" s="93"/>
      <c r="I182" s="95"/>
      <c r="J182" s="94"/>
      <c r="S182" s="93"/>
      <c r="T182" s="93"/>
      <c r="U182" s="93"/>
      <c r="V182" s="93"/>
      <c r="W182" s="93"/>
      <c r="X182" s="93"/>
      <c r="Y182" s="93"/>
      <c r="Z182" s="93"/>
      <c r="AB182" s="8" t="n">
        <f aca="false">MIN(AC182:AL182)</f>
        <v>-1.74582735331578</v>
      </c>
      <c r="AC182" s="8" t="n">
        <f aca="false">(MIN(AC155:AC179)-AC180)/AC181</f>
        <v>-1.40426163842093</v>
      </c>
      <c r="AE182" s="8" t="n">
        <f aca="false">(MIN(AE155:AE179)-AE180)/AE181</f>
        <v>-1.71067974367889</v>
      </c>
      <c r="AG182" s="8" t="n">
        <f aca="false">(MIN(AG155:AG179)-AG180)/AG181</f>
        <v>-1.74582735331578</v>
      </c>
      <c r="AI182" s="8" t="n">
        <f aca="false">(MIN(AI155:AI179)-AI180)/AI181</f>
        <v>-1.08419944853682</v>
      </c>
      <c r="AK182" s="8" t="n">
        <f aca="false">(MIN(AK155:AK179)-AK180)/AK181</f>
        <v>-1.26557390608869</v>
      </c>
    </row>
    <row r="183" customFormat="false" ht="15" hidden="false" customHeight="false" outlineLevel="0" collapsed="false">
      <c r="A183" s="96"/>
      <c r="B183" s="37"/>
      <c r="C183" s="37"/>
      <c r="D183" s="37"/>
      <c r="E183" s="37"/>
      <c r="F183" s="37"/>
      <c r="G183" s="37"/>
      <c r="H183" s="37"/>
      <c r="I183" s="37"/>
      <c r="S183" s="37"/>
      <c r="T183" s="37"/>
      <c r="U183" s="37"/>
      <c r="V183" s="37"/>
      <c r="W183" s="37"/>
      <c r="X183" s="37"/>
      <c r="Y183" s="37"/>
      <c r="Z183" s="37"/>
      <c r="AB183" s="8" t="n">
        <f aca="false">MAX(AC183:AM183)</f>
        <v>2.63918587205339</v>
      </c>
      <c r="AC183" s="8" t="n">
        <f aca="false">(MAX(AC155:AC179)-AC180)/AC181</f>
        <v>2.63918587205339</v>
      </c>
      <c r="AE183" s="8" t="n">
        <f aca="false">(MAX(AE155:AE179)-AE180)/AE181</f>
        <v>1.69247394616848</v>
      </c>
      <c r="AG183" s="8" t="n">
        <f aca="false">(MAX(AG155:AG179)-AG180)/AG181</f>
        <v>2.25220872491469</v>
      </c>
      <c r="AI183" s="8" t="n">
        <f aca="false">(MAX(AI155:AI179)-AI180)/AI181</f>
        <v>2.3021797615054</v>
      </c>
      <c r="AK183" s="8" t="n">
        <f aca="false">(MAX(AK155:AK179)-AK180)/AK181</f>
        <v>2.18887354395464</v>
      </c>
    </row>
    <row r="184" customFormat="false" ht="15" hidden="false" customHeight="false" outlineLevel="0" collapsed="false">
      <c r="A184" s="96"/>
      <c r="B184" s="37"/>
      <c r="C184" s="37"/>
      <c r="D184" s="37"/>
      <c r="E184" s="37"/>
      <c r="F184" s="37"/>
      <c r="G184" s="37"/>
      <c r="H184" s="37"/>
      <c r="I184" s="37"/>
      <c r="S184" s="37"/>
      <c r="T184" s="37"/>
      <c r="U184" s="37"/>
      <c r="V184" s="37"/>
      <c r="W184" s="37"/>
      <c r="X184" s="37"/>
      <c r="Y184" s="37"/>
      <c r="Z184" s="37"/>
    </row>
    <row r="185" customFormat="false" ht="15" hidden="false" customHeight="false" outlineLevel="0" collapsed="false">
      <c r="A185" s="96"/>
      <c r="B185" s="37"/>
      <c r="C185" s="37"/>
      <c r="D185" s="37"/>
      <c r="E185" s="37"/>
      <c r="F185" s="37"/>
      <c r="G185" s="37"/>
      <c r="H185" s="37"/>
      <c r="I185" s="37"/>
      <c r="S185" s="37"/>
      <c r="T185" s="37"/>
      <c r="U185" s="37"/>
      <c r="V185" s="37"/>
      <c r="W185" s="37"/>
      <c r="X185" s="37"/>
      <c r="Y185" s="37"/>
      <c r="Z185" s="37"/>
    </row>
    <row r="186" customFormat="false" ht="15" hidden="false" customHeight="false" outlineLevel="0" collapsed="false">
      <c r="A186" s="14" t="str">
        <f aca="false">"Tabla " &amp; TEXT((ROW()+24) / 35, "0")</f>
        <v>Tabla 6</v>
      </c>
      <c r="B186" s="14"/>
      <c r="C186" s="14"/>
      <c r="D186" s="14"/>
      <c r="E186" s="14"/>
      <c r="F186" s="14"/>
      <c r="G186" s="14"/>
      <c r="H186" s="14"/>
      <c r="I186" s="14"/>
      <c r="J186" s="14"/>
      <c r="S186" s="97"/>
      <c r="T186" s="97"/>
      <c r="U186" s="97"/>
      <c r="V186" s="97"/>
      <c r="W186" s="97"/>
      <c r="X186" s="97"/>
      <c r="Y186" s="97"/>
      <c r="Z186" s="97"/>
    </row>
    <row r="187" customFormat="false" ht="15.75" hidden="false" customHeight="true" outlineLevel="0" collapsed="false">
      <c r="A187" s="14" t="s">
        <v>131</v>
      </c>
      <c r="B187" s="14"/>
      <c r="C187" s="14"/>
      <c r="D187" s="14"/>
      <c r="E187" s="14"/>
      <c r="F187" s="14"/>
      <c r="G187" s="14"/>
      <c r="H187" s="14"/>
      <c r="I187" s="14"/>
      <c r="J187" s="14"/>
      <c r="S187" s="97"/>
      <c r="T187" s="97"/>
      <c r="U187" s="97"/>
      <c r="V187" s="97"/>
      <c r="W187" s="97"/>
      <c r="X187" s="97"/>
      <c r="Y187" s="97"/>
      <c r="Z187" s="97"/>
    </row>
    <row r="188" customFormat="false" ht="15.8" hidden="false" customHeight="true" outlineLevel="0" collapsed="false">
      <c r="A188" s="52" t="s">
        <v>30</v>
      </c>
      <c r="B188" s="53" t="s">
        <v>222</v>
      </c>
      <c r="C188" s="53"/>
      <c r="D188" s="53"/>
      <c r="E188" s="53"/>
      <c r="F188" s="53"/>
      <c r="G188" s="53"/>
      <c r="H188" s="53"/>
      <c r="I188" s="52" t="s">
        <v>32</v>
      </c>
      <c r="J188" s="54" t="s">
        <v>33</v>
      </c>
      <c r="K188" s="55" t="s">
        <v>223</v>
      </c>
      <c r="L188" s="54" t="s">
        <v>224</v>
      </c>
      <c r="M188" s="55" t="s">
        <v>225</v>
      </c>
      <c r="N188" s="54" t="s">
        <v>34</v>
      </c>
      <c r="O188" s="54" t="s">
        <v>226</v>
      </c>
      <c r="P188" s="52" t="s">
        <v>227</v>
      </c>
      <c r="Q188" s="54" t="s">
        <v>228</v>
      </c>
      <c r="S188" s="56" t="s">
        <v>222</v>
      </c>
      <c r="T188" s="56"/>
      <c r="U188" s="56"/>
      <c r="V188" s="56"/>
      <c r="W188" s="56"/>
      <c r="X188" s="56"/>
      <c r="Y188" s="56"/>
      <c r="Z188" s="56"/>
      <c r="AC188" s="57" t="s">
        <v>230</v>
      </c>
      <c r="AD188" s="57"/>
      <c r="AE188" s="57" t="s">
        <v>231</v>
      </c>
      <c r="AF188" s="57"/>
      <c r="AG188" s="57" t="s">
        <v>232</v>
      </c>
      <c r="AH188" s="57"/>
      <c r="AI188" s="57" t="s">
        <v>233</v>
      </c>
      <c r="AJ188" s="57"/>
      <c r="AK188" s="57" t="s">
        <v>234</v>
      </c>
      <c r="AL188" s="57"/>
      <c r="AM188" s="58" t="s">
        <v>235</v>
      </c>
      <c r="AO188" s="57" t="s">
        <v>230</v>
      </c>
      <c r="AP188" s="57"/>
      <c r="AQ188" s="57" t="s">
        <v>231</v>
      </c>
      <c r="AR188" s="57"/>
      <c r="AS188" s="57" t="s">
        <v>232</v>
      </c>
      <c r="AT188" s="57"/>
      <c r="AU188" s="57" t="s">
        <v>233</v>
      </c>
      <c r="AV188" s="57"/>
      <c r="AW188" s="58" t="s">
        <v>234</v>
      </c>
      <c r="AX188" s="58"/>
    </row>
    <row r="189" customFormat="false" ht="37.3" hidden="false" customHeight="false" outlineLevel="0" collapsed="false">
      <c r="A189" s="52"/>
      <c r="B189" s="59" t="s">
        <v>132</v>
      </c>
      <c r="C189" s="59" t="s">
        <v>133</v>
      </c>
      <c r="D189" s="59" t="s">
        <v>134</v>
      </c>
      <c r="E189" s="59" t="s">
        <v>135</v>
      </c>
      <c r="F189" s="59" t="s">
        <v>136</v>
      </c>
      <c r="G189" s="59" t="s">
        <v>137</v>
      </c>
      <c r="H189" s="59" t="s">
        <v>138</v>
      </c>
      <c r="I189" s="52"/>
      <c r="J189" s="54"/>
      <c r="K189" s="55"/>
      <c r="L189" s="54"/>
      <c r="M189" s="55"/>
      <c r="N189" s="54"/>
      <c r="O189" s="54"/>
      <c r="P189" s="52"/>
      <c r="Q189" s="54"/>
      <c r="S189" s="59" t="s">
        <v>132</v>
      </c>
      <c r="T189" s="59" t="s">
        <v>133</v>
      </c>
      <c r="U189" s="59" t="s">
        <v>134</v>
      </c>
      <c r="V189" s="59" t="s">
        <v>135</v>
      </c>
      <c r="W189" s="59" t="s">
        <v>136</v>
      </c>
      <c r="X189" s="59" t="s">
        <v>137</v>
      </c>
      <c r="Y189" s="59" t="s">
        <v>138</v>
      </c>
      <c r="Z189" s="52" t="s">
        <v>43</v>
      </c>
      <c r="AC189" s="59" t="s">
        <v>236</v>
      </c>
      <c r="AD189" s="59" t="s">
        <v>237</v>
      </c>
      <c r="AE189" s="59" t="s">
        <v>236</v>
      </c>
      <c r="AF189" s="59" t="s">
        <v>237</v>
      </c>
      <c r="AG189" s="59" t="s">
        <v>236</v>
      </c>
      <c r="AH189" s="59" t="s">
        <v>237</v>
      </c>
      <c r="AI189" s="59" t="s">
        <v>236</v>
      </c>
      <c r="AJ189" s="59" t="s">
        <v>237</v>
      </c>
      <c r="AK189" s="59" t="s">
        <v>236</v>
      </c>
      <c r="AL189" s="59" t="s">
        <v>237</v>
      </c>
      <c r="AM189" s="60" t="s">
        <v>238</v>
      </c>
      <c r="AO189" s="59" t="s">
        <v>239</v>
      </c>
      <c r="AP189" s="59" t="s">
        <v>240</v>
      </c>
      <c r="AQ189" s="59" t="s">
        <v>239</v>
      </c>
      <c r="AR189" s="59" t="s">
        <v>240</v>
      </c>
      <c r="AS189" s="59" t="s">
        <v>239</v>
      </c>
      <c r="AT189" s="59" t="s">
        <v>240</v>
      </c>
      <c r="AU189" s="59" t="s">
        <v>239</v>
      </c>
      <c r="AV189" s="59" t="s">
        <v>240</v>
      </c>
      <c r="AW189" s="59" t="s">
        <v>239</v>
      </c>
      <c r="AX189" s="60" t="s">
        <v>240</v>
      </c>
    </row>
    <row r="190" customFormat="false" ht="15" hidden="false" customHeight="false" outlineLevel="0" collapsed="false">
      <c r="A190" s="61" t="s">
        <v>106</v>
      </c>
      <c r="B190" s="62" t="n">
        <v>0</v>
      </c>
      <c r="C190" s="62"/>
      <c r="D190" s="62"/>
      <c r="E190" s="62"/>
      <c r="F190" s="62"/>
      <c r="G190" s="62"/>
      <c r="H190" s="62"/>
      <c r="I190" s="63" t="n">
        <f aca="false">AO190+AQ190+AS190+AU190+AW190</f>
        <v>0.119144356940126</v>
      </c>
      <c r="J190" s="64" t="n">
        <f aca="false">ROUND(AP190+AR190+AT190+AV190+AX190,0)</f>
        <v>1287906</v>
      </c>
      <c r="K190" s="63" t="n">
        <f aca="false">I190-Tabla_Ministerio!J189</f>
        <v>0</v>
      </c>
      <c r="L190" s="64" t="n">
        <f aca="false">J190-Tabla_Ministerio!K189</f>
        <v>0</v>
      </c>
      <c r="M190" s="66" t="n">
        <f aca="false">P225/P$250</f>
        <v>0.18679845296574</v>
      </c>
      <c r="N190" s="65" t="n">
        <f aca="false">ROUND((N$215*M190),0)</f>
        <v>38365215</v>
      </c>
      <c r="O190" s="65" t="n">
        <f aca="false">N190-Tabla_Ministerio!L189</f>
        <v>3</v>
      </c>
      <c r="P190" s="67" t="n">
        <f aca="false">N190+J190</f>
        <v>39653121</v>
      </c>
      <c r="Q190" s="65" t="n">
        <f aca="false">P190-Tabla_Ministerio!M189</f>
        <v>3</v>
      </c>
      <c r="S190" s="68" t="n">
        <f aca="false">B190+Tabla_Ministerio!B189</f>
        <v>28403</v>
      </c>
      <c r="T190" s="68" t="n">
        <f aca="false">C190+Tabla_Ministerio!C189</f>
        <v>68</v>
      </c>
      <c r="U190" s="68" t="n">
        <f aca="false">D190+Tabla_Ministerio!D189</f>
        <v>2129.06454545455</v>
      </c>
      <c r="V190" s="68" t="n">
        <f aca="false">E190+Tabla_Ministerio!E189</f>
        <v>1442.12659090909</v>
      </c>
      <c r="W190" s="68" t="n">
        <f aca="false">F190+Tabla_Ministerio!F189</f>
        <v>954.5</v>
      </c>
      <c r="X190" s="68" t="n">
        <f aca="false">G190+Tabla_Ministerio!G189</f>
        <v>2030</v>
      </c>
      <c r="Y190" s="68" t="n">
        <f aca="false">H190+Tabla_Ministerio!H189</f>
        <v>311</v>
      </c>
      <c r="Z190" s="68" t="n">
        <f aca="false">X190+0.33*Y190</f>
        <v>2132.63</v>
      </c>
      <c r="AC190" s="69" t="n">
        <f aca="false">IF(T190&gt;0,S190/T190,0)</f>
        <v>417.691176470588</v>
      </c>
      <c r="AD190" s="70" t="n">
        <f aca="false">EXP((((AC190-AC$215)/AC$216+2)/4-1.9)^3)</f>
        <v>0.700525673730991</v>
      </c>
      <c r="AE190" s="71" t="n">
        <f aca="false">S190/U190</f>
        <v>13.3406007162343</v>
      </c>
      <c r="AF190" s="70" t="n">
        <f aca="false">EXP((((AE190-AE$215)/AE$216+2)/4-1.9)^3)</f>
        <v>0.012729495041012</v>
      </c>
      <c r="AG190" s="70" t="n">
        <f aca="false">V190/U190</f>
        <v>0.677352217427114</v>
      </c>
      <c r="AH190" s="70" t="n">
        <f aca="false">EXP((((AG190-AG$215)/AG$216+2)/4-1.9)^3)</f>
        <v>0.0946251833702843</v>
      </c>
      <c r="AI190" s="70" t="n">
        <f aca="false">W190/U190</f>
        <v>0.448318958689069</v>
      </c>
      <c r="AJ190" s="70" t="n">
        <f aca="false">EXP((((AI190-AI$215)/AI$216+2)/4-1.9)^3)</f>
        <v>0.560570718436358</v>
      </c>
      <c r="AK190" s="70" t="n">
        <f aca="false">Z190/U190</f>
        <v>1.00167465779892</v>
      </c>
      <c r="AL190" s="70" t="n">
        <f aca="false">EXP((((AK190-AK$215)/AK$216+2)/4-1.9)^3)</f>
        <v>0.476177970686474</v>
      </c>
      <c r="AM190" s="70" t="n">
        <f aca="false">0.01*AD190+0.15*AF190+0.24*AH190+0.25*AJ190+0.35*AL190</f>
        <v>0.338429694351685</v>
      </c>
      <c r="AO190" s="63" t="n">
        <f aca="false">0.01*AD190/$AM$215</f>
        <v>0.00246620442324409</v>
      </c>
      <c r="AP190" s="64" t="n">
        <f aca="false">AO190*$J$215</f>
        <v>26658.7523872232</v>
      </c>
      <c r="AQ190" s="63" t="n">
        <f aca="false">0.15*AF190/$AM$215</f>
        <v>0.000672213842112438</v>
      </c>
      <c r="AR190" s="64" t="n">
        <f aca="false">AQ190*$J$215</f>
        <v>7266.38156968619</v>
      </c>
      <c r="AS190" s="63" t="n">
        <f aca="false">0.24*AH190/$AM$215</f>
        <v>0.00799508327631207</v>
      </c>
      <c r="AT190" s="64" t="n">
        <f aca="false">AS190*$J$215</f>
        <v>86423.8760459546</v>
      </c>
      <c r="AU190" s="63" t="n">
        <f aca="false">0.25*AJ190/$AM$215</f>
        <v>0.0493373061541693</v>
      </c>
      <c r="AV190" s="64" t="n">
        <f aca="false">AU190*$J$215</f>
        <v>533317.926048681</v>
      </c>
      <c r="AW190" s="63" t="n">
        <f aca="false">0.35*AL190/$AM$215</f>
        <v>0.0586735492442879</v>
      </c>
      <c r="AX190" s="64" t="n">
        <f aca="false">AW190*$J$215</f>
        <v>634239.240770433</v>
      </c>
    </row>
    <row r="191" customFormat="false" ht="15" hidden="false" customHeight="false" outlineLevel="0" collapsed="false">
      <c r="A191" s="72" t="s">
        <v>107</v>
      </c>
      <c r="B191" s="62"/>
      <c r="C191" s="62"/>
      <c r="D191" s="62"/>
      <c r="E191" s="62"/>
      <c r="F191" s="62"/>
      <c r="G191" s="62"/>
      <c r="H191" s="62"/>
      <c r="I191" s="66" t="n">
        <f aca="false">AO191+AQ191+AS191+AU191+AW191</f>
        <v>0.089006924907431</v>
      </c>
      <c r="J191" s="65" t="n">
        <f aca="false">ROUND(AP191+AR191+AT191+AV191+AX191,0)</f>
        <v>962132</v>
      </c>
      <c r="K191" s="66" t="n">
        <f aca="false">I191-Tabla_Ministerio!J190</f>
        <v>0</v>
      </c>
      <c r="L191" s="65" t="n">
        <f aca="false">J191-Tabla_Ministerio!K190</f>
        <v>0</v>
      </c>
      <c r="M191" s="66" t="n">
        <f aca="false">P226/P$250</f>
        <v>0.120031847434832</v>
      </c>
      <c r="N191" s="65" t="n">
        <f aca="false">ROUND((N$215*M191),0)</f>
        <v>24652493</v>
      </c>
      <c r="O191" s="65" t="n">
        <f aca="false">N191-Tabla_Ministerio!L190</f>
        <v>0</v>
      </c>
      <c r="P191" s="67" t="n">
        <f aca="false">N191+J191</f>
        <v>25614625</v>
      </c>
      <c r="Q191" s="65" t="n">
        <f aca="false">P191-Tabla_Ministerio!M190</f>
        <v>0</v>
      </c>
      <c r="S191" s="67" t="n">
        <f aca="false">B191+Tabla_Ministerio!B190</f>
        <v>24599</v>
      </c>
      <c r="T191" s="67" t="n">
        <f aca="false">C191+Tabla_Ministerio!C190</f>
        <v>78</v>
      </c>
      <c r="U191" s="67" t="n">
        <f aca="false">D191+Tabla_Ministerio!D190</f>
        <v>2076.39090909091</v>
      </c>
      <c r="V191" s="67" t="n">
        <f aca="false">E191+Tabla_Ministerio!E190</f>
        <v>1401.62363636364</v>
      </c>
      <c r="W191" s="67" t="n">
        <f aca="false">F191+Tabla_Ministerio!F190</f>
        <v>778.5</v>
      </c>
      <c r="X191" s="67" t="n">
        <f aca="false">G191+Tabla_Ministerio!G190</f>
        <v>1790</v>
      </c>
      <c r="Y191" s="67" t="n">
        <f aca="false">H191+Tabla_Ministerio!H190</f>
        <v>184</v>
      </c>
      <c r="Z191" s="67" t="n">
        <f aca="false">X191+0.33*Y191</f>
        <v>1850.72</v>
      </c>
      <c r="AC191" s="73" t="n">
        <f aca="false">IF(T191&gt;0,S191/T191,0)</f>
        <v>315.371794871795</v>
      </c>
      <c r="AD191" s="74" t="n">
        <f aca="false">EXP((((AC191-AC$215)/AC$216+2)/4-1.9)^3)</f>
        <v>0.321533065703405</v>
      </c>
      <c r="AE191" s="75" t="n">
        <f aca="false">S191/U191</f>
        <v>11.8469985070249</v>
      </c>
      <c r="AF191" s="74" t="n">
        <f aca="false">EXP((((AE191-AE$215)/AE$216+2)/4-1.9)^3)</f>
        <v>0.00623484506616676</v>
      </c>
      <c r="AG191" s="74" t="n">
        <f aca="false">V191/U191</f>
        <v>0.675028786837302</v>
      </c>
      <c r="AH191" s="74" t="n">
        <f aca="false">EXP((((AG191-AG$215)/AG$216+2)/4-1.9)^3)</f>
        <v>0.0923700256190033</v>
      </c>
      <c r="AI191" s="74" t="n">
        <f aca="false">W191/U191</f>
        <v>0.374929401102437</v>
      </c>
      <c r="AJ191" s="74" t="n">
        <f aca="false">EXP((((AI191-AI$215)/AI$216+2)/4-1.9)^3)</f>
        <v>0.393231510524292</v>
      </c>
      <c r="AK191" s="74" t="n">
        <f aca="false">Z191/U191</f>
        <v>0.891315788321519</v>
      </c>
      <c r="AL191" s="74" t="n">
        <f aca="false">EXP((((AK191-AK$215)/AK$216+2)/4-1.9)^3)</f>
        <v>0.366277256893164</v>
      </c>
      <c r="AM191" s="74" t="n">
        <f aca="false">0.01*AD191+0.15*AF191+0.24*AH191+0.25*AJ191+0.35*AL191</f>
        <v>0.2528242811092</v>
      </c>
      <c r="AO191" s="66" t="n">
        <f aca="false">0.01*AD191/$AM$215</f>
        <v>0.00113195889685762</v>
      </c>
      <c r="AP191" s="65" t="n">
        <f aca="false">AO191*$J$215</f>
        <v>12236.0545863212</v>
      </c>
      <c r="AQ191" s="66" t="n">
        <f aca="false">0.15*AF191/$AM$215</f>
        <v>0.000329247086659812</v>
      </c>
      <c r="AR191" s="65" t="n">
        <f aca="false">AQ191*$J$215</f>
        <v>3559.03852687633</v>
      </c>
      <c r="AS191" s="66" t="n">
        <f aca="false">0.24*AH191/$AM$215</f>
        <v>0.00780454019485607</v>
      </c>
      <c r="AT191" s="65" t="n">
        <f aca="false">AS191*$J$215</f>
        <v>84364.1762174417</v>
      </c>
      <c r="AU191" s="66" t="n">
        <f aca="false">0.25*AJ191/$AM$215</f>
        <v>0.0346093414909721</v>
      </c>
      <c r="AV191" s="65" t="n">
        <f aca="false">AU191*$J$215</f>
        <v>374114.106842373</v>
      </c>
      <c r="AW191" s="66" t="n">
        <f aca="false">0.35*AL191/$AM$215</f>
        <v>0.0451318372380854</v>
      </c>
      <c r="AX191" s="65" t="n">
        <f aca="false">AW191*$J$215</f>
        <v>487858.37150025</v>
      </c>
    </row>
    <row r="192" customFormat="false" ht="15" hidden="false" customHeight="false" outlineLevel="0" collapsed="false">
      <c r="A192" s="72" t="s">
        <v>108</v>
      </c>
      <c r="B192" s="62"/>
      <c r="C192" s="62"/>
      <c r="D192" s="62"/>
      <c r="E192" s="62"/>
      <c r="F192" s="62"/>
      <c r="G192" s="62"/>
      <c r="H192" s="62"/>
      <c r="I192" s="66" t="n">
        <f aca="false">AO192+AQ192+AS192+AU192+AW192</f>
        <v>0.0628006449633177</v>
      </c>
      <c r="J192" s="65" t="n">
        <f aca="false">ROUND(AP192+AR192+AT192+AV192+AX192,0)</f>
        <v>678852</v>
      </c>
      <c r="K192" s="66" t="n">
        <f aca="false">I192-Tabla_Ministerio!J191</f>
        <v>4.71844785465692E-016</v>
      </c>
      <c r="L192" s="65" t="n">
        <f aca="false">J192-Tabla_Ministerio!K191</f>
        <v>0</v>
      </c>
      <c r="M192" s="66" t="n">
        <f aca="false">P227/P$250</f>
        <v>0.0731530121911724</v>
      </c>
      <c r="N192" s="65" t="n">
        <f aca="false">ROUND((N$215*M192),0)</f>
        <v>15024380</v>
      </c>
      <c r="O192" s="65" t="n">
        <f aca="false">N192-Tabla_Ministerio!L191</f>
        <v>0</v>
      </c>
      <c r="P192" s="67" t="n">
        <f aca="false">N192+J192</f>
        <v>15703232</v>
      </c>
      <c r="Q192" s="65" t="n">
        <f aca="false">P192-Tabla_Ministerio!M191</f>
        <v>0</v>
      </c>
      <c r="S192" s="67" t="n">
        <f aca="false">B192+Tabla_Ministerio!B191</f>
        <v>24293</v>
      </c>
      <c r="T192" s="67" t="n">
        <f aca="false">C192+Tabla_Ministerio!C191</f>
        <v>92</v>
      </c>
      <c r="U192" s="67" t="n">
        <f aca="false">D192+Tabla_Ministerio!D191</f>
        <v>1395.3725</v>
      </c>
      <c r="V192" s="67" t="n">
        <f aca="false">E192+Tabla_Ministerio!E191</f>
        <v>1066.67363636364</v>
      </c>
      <c r="W192" s="67" t="n">
        <f aca="false">F192+Tabla_Ministerio!F191</f>
        <v>408</v>
      </c>
      <c r="X192" s="67" t="n">
        <f aca="false">G192+Tabla_Ministerio!G191</f>
        <v>886</v>
      </c>
      <c r="Y192" s="67" t="n">
        <f aca="false">H192+Tabla_Ministerio!H191</f>
        <v>83</v>
      </c>
      <c r="Z192" s="67" t="n">
        <f aca="false">X192+0.33*Y192</f>
        <v>913.39</v>
      </c>
      <c r="AC192" s="73" t="n">
        <f aca="false">IF(T192&gt;0,S192/T192,0)</f>
        <v>264.054347826087</v>
      </c>
      <c r="AD192" s="74" t="n">
        <f aca="false">EXP((((AC192-AC$215)/AC$216+2)/4-1.9)^3)</f>
        <v>0.169554916964835</v>
      </c>
      <c r="AE192" s="75" t="n">
        <f aca="false">S192/U192</f>
        <v>17.4096880940394</v>
      </c>
      <c r="AF192" s="74" t="n">
        <f aca="false">EXP((((AE192-AE$215)/AE$216+2)/4-1.9)^3)</f>
        <v>0.0629764529551531</v>
      </c>
      <c r="AG192" s="74" t="n">
        <f aca="false">V192/U192</f>
        <v>0.764436475825373</v>
      </c>
      <c r="AH192" s="74" t="n">
        <f aca="false">EXP((((AG192-AG$215)/AG$216+2)/4-1.9)^3)</f>
        <v>0.208730059652462</v>
      </c>
      <c r="AI192" s="74" t="n">
        <f aca="false">W192/U192</f>
        <v>0.292395041467422</v>
      </c>
      <c r="AJ192" s="74" t="n">
        <f aca="false">EXP((((AI192-AI$215)/AI$216+2)/4-1.9)^3)</f>
        <v>0.228087888961154</v>
      </c>
      <c r="AK192" s="74" t="n">
        <f aca="false">Z192/U192</f>
        <v>0.654585065994923</v>
      </c>
      <c r="AL192" s="74" t="n">
        <f aca="false">EXP((((AK192-AK$215)/AK$216+2)/4-1.9)^3)</f>
        <v>0.171788876008731</v>
      </c>
      <c r="AM192" s="74" t="n">
        <f aca="false">0.01*AD192+0.15*AF192+0.24*AH192+0.25*AJ192+0.35*AL192</f>
        <v>0.178385310272856</v>
      </c>
      <c r="AO192" s="66" t="n">
        <f aca="false">0.01*AD192/$AM$215</f>
        <v>0.000596919002232083</v>
      </c>
      <c r="AP192" s="65" t="n">
        <f aca="false">AO192*$J$215</f>
        <v>6452.47236025999</v>
      </c>
      <c r="AQ192" s="66" t="n">
        <f aca="false">0.15*AF192/$AM$215</f>
        <v>0.0033256341486607</v>
      </c>
      <c r="AR192" s="65" t="n">
        <f aca="false">AQ192*$J$215</f>
        <v>35948.8680111189</v>
      </c>
      <c r="AS192" s="66" t="n">
        <f aca="false">0.24*AH192/$AM$215</f>
        <v>0.0176360472947319</v>
      </c>
      <c r="AT192" s="65" t="n">
        <f aca="false">AS192*$J$215</f>
        <v>190639.110646459</v>
      </c>
      <c r="AU192" s="66" t="n">
        <f aca="false">0.25*AJ192/$AM$215</f>
        <v>0.0200746161681869</v>
      </c>
      <c r="AV192" s="65" t="n">
        <f aca="false">AU192*$J$215</f>
        <v>216999.133020885</v>
      </c>
      <c r="AW192" s="66" t="n">
        <f aca="false">0.35*AL192/$AM$215</f>
        <v>0.0211674283495061</v>
      </c>
      <c r="AX192" s="65" t="n">
        <f aca="false">AW192*$J$215</f>
        <v>228812.026174815</v>
      </c>
    </row>
    <row r="193" customFormat="false" ht="15" hidden="false" customHeight="false" outlineLevel="0" collapsed="false">
      <c r="A193" s="72" t="s">
        <v>109</v>
      </c>
      <c r="B193" s="62"/>
      <c r="C193" s="62"/>
      <c r="D193" s="62"/>
      <c r="E193" s="62"/>
      <c r="F193" s="62"/>
      <c r="G193" s="62"/>
      <c r="H193" s="62"/>
      <c r="I193" s="66" t="n">
        <f aca="false">AO193+AQ193+AS193+AU193+AW193</f>
        <v>0.0765878907393622</v>
      </c>
      <c r="J193" s="65" t="n">
        <f aca="false">ROUND(AP193+AR193+AT193+AV193+AX193,0)</f>
        <v>827887</v>
      </c>
      <c r="K193" s="66" t="n">
        <f aca="false">I193-Tabla_Ministerio!J192</f>
        <v>0</v>
      </c>
      <c r="L193" s="65" t="n">
        <f aca="false">J193-Tabla_Ministerio!K192</f>
        <v>0</v>
      </c>
      <c r="M193" s="66" t="n">
        <f aca="false">P228/P$250</f>
        <v>0.0581998149502099</v>
      </c>
      <c r="N193" s="65" t="n">
        <f aca="false">ROUND((N$215*M193),0)</f>
        <v>11953249</v>
      </c>
      <c r="O193" s="65" t="n">
        <f aca="false">N193-Tabla_Ministerio!L192</f>
        <v>-2</v>
      </c>
      <c r="P193" s="67" t="n">
        <f aca="false">N193+J193</f>
        <v>12781136</v>
      </c>
      <c r="Q193" s="65" t="n">
        <f aca="false">P193-Tabla_Ministerio!M192</f>
        <v>-2</v>
      </c>
      <c r="S193" s="67" t="n">
        <f aca="false">B193+Tabla_Ministerio!B192</f>
        <v>13502</v>
      </c>
      <c r="T193" s="67" t="n">
        <f aca="false">C193+Tabla_Ministerio!C192</f>
        <v>50</v>
      </c>
      <c r="U193" s="67" t="n">
        <f aca="false">D193+Tabla_Ministerio!D192</f>
        <v>640.391590909091</v>
      </c>
      <c r="V193" s="67" t="n">
        <f aca="false">E193+Tabla_Ministerio!E192</f>
        <v>484.172045454546</v>
      </c>
      <c r="W193" s="67" t="n">
        <f aca="false">F193+Tabla_Ministerio!F192</f>
        <v>207</v>
      </c>
      <c r="X193" s="67" t="n">
        <f aca="false">G193+Tabla_Ministerio!G192</f>
        <v>430</v>
      </c>
      <c r="Y193" s="67" t="n">
        <f aca="false">H193+Tabla_Ministerio!H192</f>
        <v>50</v>
      </c>
      <c r="Z193" s="67" t="n">
        <f aca="false">X193+0.33*Y193</f>
        <v>446.5</v>
      </c>
      <c r="AC193" s="73" t="n">
        <f aca="false">IF(T193&gt;0,S193/T193,0)</f>
        <v>270.04</v>
      </c>
      <c r="AD193" s="74" t="n">
        <f aca="false">EXP((((AC193-AC$215)/AC$216+2)/4-1.9)^3)</f>
        <v>0.184527172310292</v>
      </c>
      <c r="AE193" s="75" t="n">
        <f aca="false">S193/U193</f>
        <v>21.083974542565</v>
      </c>
      <c r="AF193" s="74" t="n">
        <f aca="false">EXP((((AE193-AE$215)/AE$216+2)/4-1.9)^3)</f>
        <v>0.181226540034278</v>
      </c>
      <c r="AG193" s="74" t="n">
        <f aca="false">V193/U193</f>
        <v>0.756056219862635</v>
      </c>
      <c r="AH193" s="74" t="n">
        <f aca="false">EXP((((AG193-AG$215)/AG$216+2)/4-1.9)^3)</f>
        <v>0.195211999616588</v>
      </c>
      <c r="AI193" s="74" t="n">
        <f aca="false">W193/U193</f>
        <v>0.323239722286399</v>
      </c>
      <c r="AJ193" s="74" t="n">
        <f aca="false">EXP((((AI193-AI$215)/AI$216+2)/4-1.9)^3)</f>
        <v>0.285107480125587</v>
      </c>
      <c r="AK193" s="74" t="n">
        <f aca="false">Z193/U193</f>
        <v>0.697229642516315</v>
      </c>
      <c r="AL193" s="74" t="n">
        <f aca="false">EXP((((AK193-AK$215)/AK$216+2)/4-1.9)^3)</f>
        <v>0.201117132605952</v>
      </c>
      <c r="AM193" s="74" t="n">
        <f aca="false">0.01*AD193+0.15*AF193+0.24*AH193+0.25*AJ193+0.35*AL193</f>
        <v>0.217547999079706</v>
      </c>
      <c r="AO193" s="66" t="n">
        <f aca="false">0.01*AD193/$AM$215</f>
        <v>0.000649628908154939</v>
      </c>
      <c r="AP193" s="65" t="n">
        <f aca="false">AO193*$J$215</f>
        <v>7022.24683520106</v>
      </c>
      <c r="AQ193" s="66" t="n">
        <f aca="false">0.15*AF193/$AM$215</f>
        <v>0.0095701352156307</v>
      </c>
      <c r="AR193" s="65" t="n">
        <f aca="false">AQ193*$J$215</f>
        <v>103449.601590668</v>
      </c>
      <c r="AS193" s="66" t="n">
        <f aca="false">0.24*AH193/$AM$215</f>
        <v>0.0164938776114451</v>
      </c>
      <c r="AT193" s="65" t="n">
        <f aca="false">AS193*$J$215</f>
        <v>178292.68125725</v>
      </c>
      <c r="AU193" s="66" t="n">
        <f aca="false">0.25*AJ193/$AM$215</f>
        <v>0.0250930606454729</v>
      </c>
      <c r="AV193" s="65" t="n">
        <f aca="false">AU193*$J$215</f>
        <v>271246.650959002</v>
      </c>
      <c r="AW193" s="66" t="n">
        <f aca="false">0.35*AL193/$AM$215</f>
        <v>0.0247811883586586</v>
      </c>
      <c r="AX193" s="65" t="n">
        <f aca="false">AW193*$J$215</f>
        <v>267875.42755503</v>
      </c>
    </row>
    <row r="194" customFormat="false" ht="15" hidden="false" customHeight="false" outlineLevel="0" collapsed="false">
      <c r="A194" s="72" t="s">
        <v>110</v>
      </c>
      <c r="B194" s="62"/>
      <c r="C194" s="62"/>
      <c r="D194" s="62"/>
      <c r="E194" s="62"/>
      <c r="F194" s="62"/>
      <c r="G194" s="62"/>
      <c r="H194" s="62"/>
      <c r="I194" s="66" t="n">
        <f aca="false">AO194+AQ194+AS194+AU194+AW194</f>
        <v>0.0618169026371795</v>
      </c>
      <c r="J194" s="65" t="n">
        <f aca="false">ROUND(AP194+AR194+AT194+AV194+AX194,0)</f>
        <v>668218</v>
      </c>
      <c r="K194" s="66" t="n">
        <f aca="false">I194-Tabla_Ministerio!J193</f>
        <v>0</v>
      </c>
      <c r="L194" s="65" t="n">
        <f aca="false">J194-Tabla_Ministerio!K193</f>
        <v>0</v>
      </c>
      <c r="M194" s="66" t="n">
        <f aca="false">P229/P$250</f>
        <v>0.0560876859586115</v>
      </c>
      <c r="N194" s="65" t="n">
        <f aca="false">ROUND((N$215*M194),0)</f>
        <v>11519454</v>
      </c>
      <c r="O194" s="65" t="n">
        <f aca="false">N194-Tabla_Ministerio!L193</f>
        <v>0</v>
      </c>
      <c r="P194" s="67" t="n">
        <f aca="false">N194+J194</f>
        <v>12187672</v>
      </c>
      <c r="Q194" s="65" t="n">
        <f aca="false">P194-Tabla_Ministerio!M193</f>
        <v>0</v>
      </c>
      <c r="S194" s="67" t="n">
        <f aca="false">B194+Tabla_Ministerio!B193</f>
        <v>14917</v>
      </c>
      <c r="T194" s="67" t="n">
        <f aca="false">C194+Tabla_Ministerio!C193</f>
        <v>63</v>
      </c>
      <c r="U194" s="67" t="n">
        <f aca="false">D194+Tabla_Ministerio!D193</f>
        <v>611.120227272727</v>
      </c>
      <c r="V194" s="67" t="n">
        <f aca="false">E194+Tabla_Ministerio!E193</f>
        <v>370.942272727273</v>
      </c>
      <c r="W194" s="67" t="n">
        <f aca="false">F194+Tabla_Ministerio!F193</f>
        <v>151</v>
      </c>
      <c r="X194" s="67" t="n">
        <f aca="false">G194+Tabla_Ministerio!G193</f>
        <v>427</v>
      </c>
      <c r="Y194" s="67" t="n">
        <f aca="false">H194+Tabla_Ministerio!H193</f>
        <v>2</v>
      </c>
      <c r="Z194" s="67" t="n">
        <f aca="false">X194+0.33*Y194</f>
        <v>427.66</v>
      </c>
      <c r="AC194" s="73" t="n">
        <f aca="false">IF(T194&gt;0,S194/T194,0)</f>
        <v>236.777777777778</v>
      </c>
      <c r="AD194" s="74" t="n">
        <f aca="false">EXP((((AC194-AC$215)/AC$216+2)/4-1.9)^3)</f>
        <v>0.111242152451103</v>
      </c>
      <c r="AE194" s="75" t="n">
        <f aca="false">S194/U194</f>
        <v>24.409272241848</v>
      </c>
      <c r="AF194" s="74" t="n">
        <f aca="false">EXP((((AE194-AE$215)/AE$216+2)/4-1.9)^3)</f>
        <v>0.360266200084387</v>
      </c>
      <c r="AG194" s="74" t="n">
        <f aca="false">V194/U194</f>
        <v>0.606987391634365</v>
      </c>
      <c r="AH194" s="74" t="n">
        <f aca="false">EXP((((AG194-AG$215)/AG$216+2)/4-1.9)^3)</f>
        <v>0.0422833500265662</v>
      </c>
      <c r="AI194" s="74" t="n">
        <f aca="false">W194/U194</f>
        <v>0.247087223202993</v>
      </c>
      <c r="AJ194" s="74" t="n">
        <f aca="false">EXP((((AI194-AI$215)/AI$216+2)/4-1.9)^3)</f>
        <v>0.15700294399376</v>
      </c>
      <c r="AK194" s="74" t="n">
        <f aca="false">Z194/U194</f>
        <v>0.699796833609218</v>
      </c>
      <c r="AL194" s="74" t="n">
        <f aca="false">EXP((((AK194-AK$215)/AK$216+2)/4-1.9)^3)</f>
        <v>0.202971135507588</v>
      </c>
      <c r="AM194" s="74" t="n">
        <f aca="false">0.01*AD194+0.15*AF194+0.24*AH194+0.25*AJ194+0.35*AL194</f>
        <v>0.175590988969641</v>
      </c>
      <c r="AO194" s="66" t="n">
        <f aca="false">0.01*AD194/$AM$215</f>
        <v>0.000391628599370156</v>
      </c>
      <c r="AP194" s="65" t="n">
        <f aca="false">AO194*$J$215</f>
        <v>4233.35947335243</v>
      </c>
      <c r="AQ194" s="66" t="n">
        <f aca="false">0.15*AF194/$AM$215</f>
        <v>0.0190247865890775</v>
      </c>
      <c r="AR194" s="65" t="n">
        <f aca="false">AQ194*$J$215</f>
        <v>205650.865807317</v>
      </c>
      <c r="AS194" s="66" t="n">
        <f aca="false">0.24*AH194/$AM$215</f>
        <v>0.00357261029910999</v>
      </c>
      <c r="AT194" s="65" t="n">
        <f aca="false">AS194*$J$215</f>
        <v>38618.5883223477</v>
      </c>
      <c r="AU194" s="66" t="n">
        <f aca="false">0.25*AJ194/$AM$215</f>
        <v>0.0138182428374654</v>
      </c>
      <c r="AV194" s="65" t="n">
        <f aca="false">AU194*$J$215</f>
        <v>149370.064686665</v>
      </c>
      <c r="AW194" s="66" t="n">
        <f aca="false">0.35*AL194/$AM$215</f>
        <v>0.0250096343121565</v>
      </c>
      <c r="AX194" s="65" t="n">
        <f aca="false">AW194*$J$215</f>
        <v>270344.843330447</v>
      </c>
    </row>
    <row r="195" customFormat="false" ht="15" hidden="false" customHeight="false" outlineLevel="0" collapsed="false">
      <c r="A195" s="72" t="s">
        <v>111</v>
      </c>
      <c r="B195" s="62"/>
      <c r="C195" s="62"/>
      <c r="D195" s="62"/>
      <c r="E195" s="62"/>
      <c r="F195" s="62"/>
      <c r="G195" s="62"/>
      <c r="H195" s="62"/>
      <c r="I195" s="66" t="n">
        <f aca="false">AO195+AQ195+AS195+AU195+AW195</f>
        <v>0.0331858591792027</v>
      </c>
      <c r="J195" s="65" t="n">
        <f aca="false">ROUND(AP195+AR195+AT195+AV195+AX195,0)</f>
        <v>358727</v>
      </c>
      <c r="K195" s="66" t="n">
        <f aca="false">I195-Tabla_Ministerio!J194</f>
        <v>0</v>
      </c>
      <c r="L195" s="65" t="n">
        <f aca="false">J195-Tabla_Ministerio!K194</f>
        <v>0</v>
      </c>
      <c r="M195" s="66" t="n">
        <f aca="false">P230/P$250</f>
        <v>0.0590401629506725</v>
      </c>
      <c r="N195" s="65" t="n">
        <f aca="false">ROUND((N$215*M195),0)</f>
        <v>12125842</v>
      </c>
      <c r="O195" s="65" t="n">
        <f aca="false">N195-Tabla_Ministerio!L194</f>
        <v>0</v>
      </c>
      <c r="P195" s="67" t="n">
        <f aca="false">N195+J195</f>
        <v>12484569</v>
      </c>
      <c r="Q195" s="65" t="n">
        <f aca="false">P195-Tabla_Ministerio!M194</f>
        <v>0</v>
      </c>
      <c r="S195" s="67" t="n">
        <f aca="false">B195+Tabla_Ministerio!B194</f>
        <v>18532</v>
      </c>
      <c r="T195" s="67" t="n">
        <f aca="false">C195+Tabla_Ministerio!C194</f>
        <v>66</v>
      </c>
      <c r="U195" s="67" t="n">
        <f aca="false">D195+Tabla_Ministerio!D194</f>
        <v>998.484772727273</v>
      </c>
      <c r="V195" s="67" t="n">
        <f aca="false">E195+Tabla_Ministerio!E194</f>
        <v>663.723181818182</v>
      </c>
      <c r="W195" s="67" t="n">
        <f aca="false">F195+Tabla_Ministerio!F194</f>
        <v>230</v>
      </c>
      <c r="X195" s="67" t="n">
        <f aca="false">G195+Tabla_Ministerio!G194</f>
        <v>437</v>
      </c>
      <c r="Y195" s="67" t="n">
        <f aca="false">H195+Tabla_Ministerio!H194</f>
        <v>49</v>
      </c>
      <c r="Z195" s="67" t="n">
        <f aca="false">X195+0.33*Y195</f>
        <v>453.17</v>
      </c>
      <c r="AC195" s="73" t="n">
        <f aca="false">IF(T195&gt;0,S195/T195,0)</f>
        <v>280.787878787879</v>
      </c>
      <c r="AD195" s="74" t="n">
        <f aca="false">EXP((((AC195-AC$215)/AC$216+2)/4-1.9)^3)</f>
        <v>0.213344713592538</v>
      </c>
      <c r="AE195" s="75" t="n">
        <f aca="false">S195/U195</f>
        <v>18.5601228042582</v>
      </c>
      <c r="AF195" s="74" t="n">
        <f aca="false">EXP((((AE195-AE$215)/AE$216+2)/4-1.9)^3)</f>
        <v>0.0909597109549568</v>
      </c>
      <c r="AG195" s="74" t="n">
        <f aca="false">V195/U195</f>
        <v>0.664730399448437</v>
      </c>
      <c r="AH195" s="74" t="n">
        <f aca="false">EXP((((AG195-AG$215)/AG$216+2)/4-1.9)^3)</f>
        <v>0.0828396175366529</v>
      </c>
      <c r="AI195" s="74" t="n">
        <f aca="false">W195/U195</f>
        <v>0.230349031134221</v>
      </c>
      <c r="AJ195" s="74" t="n">
        <f aca="false">EXP((((AI195-AI$215)/AI$216+2)/4-1.9)^3)</f>
        <v>0.134802427264126</v>
      </c>
      <c r="AK195" s="74" t="n">
        <f aca="false">Z195/U195</f>
        <v>0.453857697561282</v>
      </c>
      <c r="AL195" s="74" t="n">
        <f aca="false">EXP((((AK195-AK$215)/AK$216+2)/4-1.9)^3)</f>
        <v>0.0711570158477832</v>
      </c>
      <c r="AM195" s="74" t="n">
        <f aca="false">0.01*AD195+0.15*AF195+0.24*AH195+0.25*AJ195+0.35*AL195</f>
        <v>0.0942644743507211</v>
      </c>
      <c r="AO195" s="66" t="n">
        <f aca="false">0.01*AD195/$AM$215</f>
        <v>0.000751081218102091</v>
      </c>
      <c r="AP195" s="65" t="n">
        <f aca="false">AO195*$J$215</f>
        <v>8118.90856547047</v>
      </c>
      <c r="AQ195" s="66" t="n">
        <f aca="false">0.15*AF195/$AM$215</f>
        <v>0.00480336231574566</v>
      </c>
      <c r="AR195" s="65" t="n">
        <f aca="false">AQ195*$J$215</f>
        <v>51922.5597824291</v>
      </c>
      <c r="AS195" s="66" t="n">
        <f aca="false">0.24*AH195/$AM$215</f>
        <v>0.00699929571805057</v>
      </c>
      <c r="AT195" s="65" t="n">
        <f aca="false">AS195*$J$215</f>
        <v>75659.7829741196</v>
      </c>
      <c r="AU195" s="66" t="n">
        <f aca="false">0.25*AJ195/$AM$215</f>
        <v>0.0118643168569469</v>
      </c>
      <c r="AV195" s="65" t="n">
        <f aca="false">AU195*$J$215</f>
        <v>128248.851697725</v>
      </c>
      <c r="AW195" s="66" t="n">
        <f aca="false">0.35*AL195/$AM$215</f>
        <v>0.00876780307035752</v>
      </c>
      <c r="AX195" s="65" t="n">
        <f aca="false">AW195*$J$215</f>
        <v>94776.6895678227</v>
      </c>
    </row>
    <row r="196" customFormat="false" ht="15" hidden="false" customHeight="false" outlineLevel="0" collapsed="false">
      <c r="A196" s="72" t="s">
        <v>112</v>
      </c>
      <c r="B196" s="62"/>
      <c r="C196" s="62"/>
      <c r="D196" s="62"/>
      <c r="E196" s="62"/>
      <c r="F196" s="62"/>
      <c r="G196" s="62"/>
      <c r="H196" s="62"/>
      <c r="I196" s="66" t="n">
        <f aca="false">AO196+AQ196+AS196+AU196+AW196</f>
        <v>0.024316038475512</v>
      </c>
      <c r="J196" s="65" t="n">
        <f aca="false">ROUND(AP196+AR196+AT196+AV196+AX196,0)</f>
        <v>262847</v>
      </c>
      <c r="K196" s="66" t="n">
        <f aca="false">I196-Tabla_Ministerio!J195</f>
        <v>0</v>
      </c>
      <c r="L196" s="65" t="n">
        <f aca="false">J196-Tabla_Ministerio!K195</f>
        <v>0</v>
      </c>
      <c r="M196" s="66" t="n">
        <f aca="false">P231/P$250</f>
        <v>0.0451513556167783</v>
      </c>
      <c r="N196" s="65" t="n">
        <f aca="false">ROUND((N$215*M196),0)</f>
        <v>9273318</v>
      </c>
      <c r="O196" s="65" t="n">
        <f aca="false">N196-Tabla_Ministerio!L195</f>
        <v>1</v>
      </c>
      <c r="P196" s="67" t="n">
        <f aca="false">N196+J196</f>
        <v>9536165</v>
      </c>
      <c r="Q196" s="65" t="n">
        <f aca="false">P196-Tabla_Ministerio!M195</f>
        <v>1</v>
      </c>
      <c r="S196" s="67" t="n">
        <f aca="false">B196+Tabla_Ministerio!B195</f>
        <v>11204</v>
      </c>
      <c r="T196" s="67" t="n">
        <f aca="false">C196+Tabla_Ministerio!C195</f>
        <v>60</v>
      </c>
      <c r="U196" s="67" t="n">
        <f aca="false">D196+Tabla_Ministerio!D195</f>
        <v>934.659318181818</v>
      </c>
      <c r="V196" s="67" t="n">
        <f aca="false">E196+Tabla_Ministerio!E195</f>
        <v>569.430227272727</v>
      </c>
      <c r="W196" s="67" t="n">
        <f aca="false">F196+Tabla_Ministerio!F195</f>
        <v>184</v>
      </c>
      <c r="X196" s="67" t="n">
        <f aca="false">G196+Tabla_Ministerio!G195</f>
        <v>469</v>
      </c>
      <c r="Y196" s="67" t="n">
        <f aca="false">H196+Tabla_Ministerio!H195</f>
        <v>29</v>
      </c>
      <c r="Z196" s="67" t="n">
        <f aca="false">X196+0.33*Y196</f>
        <v>478.57</v>
      </c>
      <c r="AC196" s="73" t="n">
        <f aca="false">IF(T196&gt;0,S196/T196,0)</f>
        <v>186.733333333333</v>
      </c>
      <c r="AD196" s="74" t="n">
        <f aca="false">EXP((((AC196-AC$215)/AC$216+2)/4-1.9)^3)</f>
        <v>0.0435659020876801</v>
      </c>
      <c r="AE196" s="75" t="n">
        <f aca="false">S196/U196</f>
        <v>11.9872554438285</v>
      </c>
      <c r="AF196" s="74" t="n">
        <f aca="false">EXP((((AE196-AE$215)/AE$216+2)/4-1.9)^3)</f>
        <v>0.00668767720979041</v>
      </c>
      <c r="AG196" s="74" t="n">
        <f aca="false">V196/U196</f>
        <v>0.609238271309843</v>
      </c>
      <c r="AH196" s="74" t="n">
        <f aca="false">EXP((((AG196-AG$215)/AG$216+2)/4-1.9)^3)</f>
        <v>0.0434946611714102</v>
      </c>
      <c r="AI196" s="74" t="n">
        <f aca="false">W196/U196</f>
        <v>0.196863174015034</v>
      </c>
      <c r="AJ196" s="74" t="n">
        <f aca="false">EXP((((AI196-AI$215)/AI$216+2)/4-1.9)^3)</f>
        <v>0.0969455675144389</v>
      </c>
      <c r="AK196" s="74" t="n">
        <f aca="false">Z196/U196</f>
        <v>0.512026136893341</v>
      </c>
      <c r="AL196" s="74" t="n">
        <f aca="false">EXP((((AK196-AK$215)/AK$216+2)/4-1.9)^3)</f>
        <v>0.0941594755065674</v>
      </c>
      <c r="AM196" s="74" t="n">
        <f aca="false">0.01*AD196+0.15*AF196+0.24*AH196+0.25*AJ196+0.35*AL196</f>
        <v>0.0690697375893921</v>
      </c>
      <c r="AO196" s="66" t="n">
        <f aca="false">0.01*AD196/$AM$215</f>
        <v>0.000153373993930899</v>
      </c>
      <c r="AP196" s="65" t="n">
        <f aca="false">AO196*$J$215</f>
        <v>1657.91581926727</v>
      </c>
      <c r="AQ196" s="66" t="n">
        <f aca="false">0.15*AF196/$AM$215</f>
        <v>0.000353160056822144</v>
      </c>
      <c r="AR196" s="65" t="n">
        <f aca="false">AQ196*$J$215</f>
        <v>3817.52883870624</v>
      </c>
      <c r="AS196" s="66" t="n">
        <f aca="false">0.24*AH196/$AM$215</f>
        <v>0.00367495655759654</v>
      </c>
      <c r="AT196" s="65" t="n">
        <f aca="false">AS196*$J$215</f>
        <v>39724.9133037791</v>
      </c>
      <c r="AU196" s="66" t="n">
        <f aca="false">0.25*AJ196/$AM$215</f>
        <v>0.00853243486939746</v>
      </c>
      <c r="AV196" s="65" t="n">
        <f aca="false">AU196*$J$215</f>
        <v>92232.4468724151</v>
      </c>
      <c r="AW196" s="66" t="n">
        <f aca="false">0.35*AL196/$AM$215</f>
        <v>0.011602112997765</v>
      </c>
      <c r="AX196" s="65" t="n">
        <f aca="false">AW196*$J$215</f>
        <v>125414.525519804</v>
      </c>
    </row>
    <row r="197" customFormat="false" ht="15" hidden="false" customHeight="false" outlineLevel="0" collapsed="false">
      <c r="A197" s="72" t="s">
        <v>113</v>
      </c>
      <c r="B197" s="62"/>
      <c r="C197" s="62"/>
      <c r="D197" s="62"/>
      <c r="E197" s="62"/>
      <c r="F197" s="62"/>
      <c r="G197" s="62"/>
      <c r="H197" s="62"/>
      <c r="I197" s="66" t="n">
        <f aca="false">AO197+AQ197+AS197+AU197+AW197</f>
        <v>0.0256079405957612</v>
      </c>
      <c r="J197" s="65" t="n">
        <f aca="false">ROUND(AP197+AR197+AT197+AV197+AX197,0)</f>
        <v>276812</v>
      </c>
      <c r="K197" s="66" t="n">
        <f aca="false">I197-Tabla_Ministerio!J196</f>
        <v>-1.07552855510562E-016</v>
      </c>
      <c r="L197" s="65" t="n">
        <f aca="false">J197-Tabla_Ministerio!K196</f>
        <v>0</v>
      </c>
      <c r="M197" s="66" t="n">
        <f aca="false">P232/P$250</f>
        <v>0.0445656912615144</v>
      </c>
      <c r="N197" s="65" t="n">
        <f aca="false">ROUND((N$215*M197),0)</f>
        <v>9153032</v>
      </c>
      <c r="O197" s="65" t="n">
        <f aca="false">N197-Tabla_Ministerio!L196</f>
        <v>1</v>
      </c>
      <c r="P197" s="67" t="n">
        <f aca="false">N197+J197</f>
        <v>9429844</v>
      </c>
      <c r="Q197" s="65" t="n">
        <f aca="false">P197-Tabla_Ministerio!M196</f>
        <v>1</v>
      </c>
      <c r="S197" s="67" t="n">
        <f aca="false">B197+Tabla_Ministerio!B196</f>
        <v>9889</v>
      </c>
      <c r="T197" s="67" t="n">
        <f aca="false">C197+Tabla_Ministerio!C196</f>
        <v>49</v>
      </c>
      <c r="U197" s="67" t="n">
        <f aca="false">D197+Tabla_Ministerio!D196</f>
        <v>550.667954545455</v>
      </c>
      <c r="V197" s="67" t="n">
        <f aca="false">E197+Tabla_Ministerio!E196</f>
        <v>346.824090909091</v>
      </c>
      <c r="W197" s="67" t="n">
        <f aca="false">F197+Tabla_Ministerio!F196</f>
        <v>66</v>
      </c>
      <c r="X197" s="67" t="n">
        <f aca="false">G197+Tabla_Ministerio!G196</f>
        <v>286</v>
      </c>
      <c r="Y197" s="67" t="n">
        <f aca="false">H197+Tabla_Ministerio!H196</f>
        <v>35</v>
      </c>
      <c r="Z197" s="67" t="n">
        <f aca="false">X197+0.33*Y197</f>
        <v>297.55</v>
      </c>
      <c r="AC197" s="73" t="n">
        <f aca="false">IF(T197&gt;0,S197/T197,0)</f>
        <v>201.816326530612</v>
      </c>
      <c r="AD197" s="74" t="n">
        <f aca="false">EXP((((AC197-AC$215)/AC$216+2)/4-1.9)^3)</f>
        <v>0.0591648177920341</v>
      </c>
      <c r="AE197" s="75" t="n">
        <f aca="false">S197/U197</f>
        <v>17.9581904455704</v>
      </c>
      <c r="AF197" s="74" t="n">
        <f aca="false">EXP((((AE197-AE$215)/AE$216+2)/4-1.9)^3)</f>
        <v>0.0753702885515656</v>
      </c>
      <c r="AG197" s="74" t="n">
        <f aca="false">V197/U197</f>
        <v>0.62982435793885</v>
      </c>
      <c r="AH197" s="74" t="n">
        <f aca="false">EXP((((AG197-AG$215)/AG$216+2)/4-1.9)^3)</f>
        <v>0.0558796000610462</v>
      </c>
      <c r="AI197" s="74" t="n">
        <f aca="false">W197/U197</f>
        <v>0.119854441238512</v>
      </c>
      <c r="AJ197" s="74" t="n">
        <f aca="false">EXP((((AI197-AI$215)/AI$216+2)/4-1.9)^3)</f>
        <v>0.0397679290013048</v>
      </c>
      <c r="AK197" s="74" t="n">
        <f aca="false">Z197/U197</f>
        <v>0.540343772583626</v>
      </c>
      <c r="AL197" s="74" t="n">
        <f aca="false">EXP((((AK197-AK$215)/AK$216+2)/4-1.9)^3)</f>
        <v>0.107111741274683</v>
      </c>
      <c r="AM197" s="74" t="n">
        <f aca="false">0.01*AD197+0.15*AF197+0.24*AH197+0.25*AJ197+0.35*AL197</f>
        <v>0.0727393871717717</v>
      </c>
      <c r="AO197" s="66" t="n">
        <f aca="false">0.01*AD197/$AM$215</f>
        <v>0.000208290061036617</v>
      </c>
      <c r="AP197" s="65" t="n">
        <f aca="false">AO197*$J$215</f>
        <v>2251.53807590312</v>
      </c>
      <c r="AQ197" s="66" t="n">
        <f aca="false">0.15*AF197/$AM$215</f>
        <v>0.00398012262742066</v>
      </c>
      <c r="AR197" s="65" t="n">
        <f aca="false">AQ197*$J$215</f>
        <v>43023.6449968</v>
      </c>
      <c r="AS197" s="66" t="n">
        <f aca="false">0.24*AH197/$AM$215</f>
        <v>0.00472138642190865</v>
      </c>
      <c r="AT197" s="65" t="n">
        <f aca="false">AS197*$J$215</f>
        <v>51036.4308650836</v>
      </c>
      <c r="AU197" s="66" t="n">
        <f aca="false">0.25*AJ197/$AM$215</f>
        <v>0.00350008022846344</v>
      </c>
      <c r="AV197" s="65" t="n">
        <f aca="false">AU197*$J$215</f>
        <v>37834.5652398448</v>
      </c>
      <c r="AW197" s="66" t="n">
        <f aca="false">0.35*AL197/$AM$215</f>
        <v>0.0131980612569318</v>
      </c>
      <c r="AX197" s="65" t="n">
        <f aca="false">AW197*$J$215</f>
        <v>142666.132508645</v>
      </c>
    </row>
    <row r="198" customFormat="false" ht="15" hidden="false" customHeight="false" outlineLevel="0" collapsed="false">
      <c r="A198" s="72" t="s">
        <v>114</v>
      </c>
      <c r="B198" s="62"/>
      <c r="C198" s="62"/>
      <c r="D198" s="62"/>
      <c r="E198" s="62"/>
      <c r="F198" s="62"/>
      <c r="G198" s="62"/>
      <c r="H198" s="62"/>
      <c r="I198" s="66" t="n">
        <f aca="false">AO198+AQ198+AS198+AU198+AW198</f>
        <v>0.0155454600215982</v>
      </c>
      <c r="J198" s="65" t="n">
        <f aca="false">ROUND(AP198+AR198+AT198+AV198+AX198,0)</f>
        <v>168041</v>
      </c>
      <c r="K198" s="66" t="n">
        <f aca="false">I198-Tabla_Ministerio!J197</f>
        <v>0</v>
      </c>
      <c r="L198" s="65" t="n">
        <f aca="false">J198-Tabla_Ministerio!K197</f>
        <v>0</v>
      </c>
      <c r="M198" s="66" t="n">
        <f aca="false">P233/P$250</f>
        <v>0.0193060237725829</v>
      </c>
      <c r="N198" s="65" t="n">
        <f aca="false">ROUND((N$215*M198),0)</f>
        <v>3965128</v>
      </c>
      <c r="O198" s="65" t="n">
        <f aca="false">N198-Tabla_Ministerio!L197</f>
        <v>-1</v>
      </c>
      <c r="P198" s="67" t="n">
        <f aca="false">N198+J198</f>
        <v>4133169</v>
      </c>
      <c r="Q198" s="65" t="n">
        <f aca="false">P198-Tabla_Ministerio!M197</f>
        <v>-1</v>
      </c>
      <c r="S198" s="67" t="n">
        <f aca="false">B198+Tabla_Ministerio!B197</f>
        <v>14362</v>
      </c>
      <c r="T198" s="67" t="n">
        <f aca="false">C198+Tabla_Ministerio!C197</f>
        <v>60</v>
      </c>
      <c r="U198" s="67" t="n">
        <f aca="false">D198+Tabla_Ministerio!D197</f>
        <v>873.374090909091</v>
      </c>
      <c r="V198" s="67" t="n">
        <f aca="false">E198+Tabla_Ministerio!E197</f>
        <v>488.888863636364</v>
      </c>
      <c r="W198" s="67" t="n">
        <f aca="false">F198+Tabla_Ministerio!F197</f>
        <v>116</v>
      </c>
      <c r="X198" s="67" t="n">
        <f aca="false">G198+Tabla_Ministerio!G197</f>
        <v>337</v>
      </c>
      <c r="Y198" s="67" t="n">
        <f aca="false">H198+Tabla_Ministerio!H197</f>
        <v>45</v>
      </c>
      <c r="Z198" s="67" t="n">
        <f aca="false">X198+0.33*Y198</f>
        <v>351.85</v>
      </c>
      <c r="AC198" s="73" t="n">
        <f aca="false">IF(T198&gt;0,S198/T198,0)</f>
        <v>239.366666666667</v>
      </c>
      <c r="AD198" s="74" t="n">
        <f aca="false">EXP((((AC198-AC$215)/AC$216+2)/4-1.9)^3)</f>
        <v>0.116083083881907</v>
      </c>
      <c r="AE198" s="75" t="n">
        <f aca="false">S198/U198</f>
        <v>16.4442707305991</v>
      </c>
      <c r="AF198" s="74" t="n">
        <f aca="false">EXP((((AE198-AE$215)/AE$216+2)/4-1.9)^3)</f>
        <v>0.0450009355821127</v>
      </c>
      <c r="AG198" s="74" t="n">
        <f aca="false">V198/U198</f>
        <v>0.559770284835771</v>
      </c>
      <c r="AH198" s="74" t="n">
        <f aca="false">EXP((((AG198-AG$215)/AG$216+2)/4-1.9)^3)</f>
        <v>0.022468963973524</v>
      </c>
      <c r="AI198" s="74" t="n">
        <f aca="false">W198/U198</f>
        <v>0.13281822898966</v>
      </c>
      <c r="AJ198" s="74" t="n">
        <f aca="false">EXP((((AI198-AI$215)/AI$216+2)/4-1.9)^3)</f>
        <v>0.0468359791941348</v>
      </c>
      <c r="AK198" s="74" t="n">
        <f aca="false">Z198/U198</f>
        <v>0.402862878189758</v>
      </c>
      <c r="AL198" s="74" t="n">
        <f aca="false">EXP((((AK198-AK$215)/AK$216+2)/4-1.9)^3)</f>
        <v>0.0546982320968644</v>
      </c>
      <c r="AM198" s="74" t="n">
        <f aca="false">0.01*AD198+0.15*AF198+0.24*AH198+0.25*AJ198+0.35*AL198</f>
        <v>0.044156898562218</v>
      </c>
      <c r="AO198" s="66" t="n">
        <f aca="false">0.01*AD198/$AM$215</f>
        <v>0.000408671124655043</v>
      </c>
      <c r="AP198" s="65" t="n">
        <f aca="false">AO198*$J$215</f>
        <v>4417.58283186264</v>
      </c>
      <c r="AQ198" s="66" t="n">
        <f aca="false">0.15*AF198/$AM$215</f>
        <v>0.0023763905566439</v>
      </c>
      <c r="AR198" s="65" t="n">
        <f aca="false">AQ198*$J$215</f>
        <v>25687.8979000335</v>
      </c>
      <c r="AS198" s="66" t="n">
        <f aca="false">0.24*AH198/$AM$215</f>
        <v>0.00189845062067477</v>
      </c>
      <c r="AT198" s="65" t="n">
        <f aca="false">AS198*$J$215</f>
        <v>20521.5449858633</v>
      </c>
      <c r="AU198" s="66" t="n">
        <f aca="false">0.25*AJ198/$AM$215</f>
        <v>0.00412215795176907</v>
      </c>
      <c r="AV198" s="65" t="n">
        <f aca="false">AU198*$J$215</f>
        <v>44558.9940158656</v>
      </c>
      <c r="AW198" s="66" t="n">
        <f aca="false">0.35*AL198/$AM$215</f>
        <v>0.00673978976785543</v>
      </c>
      <c r="AX198" s="65" t="n">
        <f aca="false">AW198*$J$215</f>
        <v>72854.6201887236</v>
      </c>
    </row>
    <row r="199" customFormat="false" ht="15" hidden="false" customHeight="false" outlineLevel="0" collapsed="false">
      <c r="A199" s="72" t="s">
        <v>115</v>
      </c>
      <c r="B199" s="62"/>
      <c r="C199" s="62"/>
      <c r="D199" s="62"/>
      <c r="E199" s="62"/>
      <c r="F199" s="62"/>
      <c r="G199" s="62"/>
      <c r="H199" s="62"/>
      <c r="I199" s="66" t="n">
        <f aca="false">AO199+AQ199+AS199+AU199+AW199</f>
        <v>0.0147746348821813</v>
      </c>
      <c r="J199" s="65" t="n">
        <f aca="false">ROUND(AP199+AR199+AT199+AV199+AX199,0)</f>
        <v>159708</v>
      </c>
      <c r="K199" s="66" t="n">
        <f aca="false">I199-Tabla_Ministerio!J198</f>
        <v>0</v>
      </c>
      <c r="L199" s="65" t="n">
        <f aca="false">J199-Tabla_Ministerio!K198</f>
        <v>0</v>
      </c>
      <c r="M199" s="66" t="n">
        <f aca="false">P234/P$250</f>
        <v>0.0184845399825452</v>
      </c>
      <c r="N199" s="65" t="n">
        <f aca="false">ROUND((N$215*M199),0)</f>
        <v>3796409</v>
      </c>
      <c r="O199" s="65" t="n">
        <f aca="false">N199-Tabla_Ministerio!L198</f>
        <v>0</v>
      </c>
      <c r="P199" s="67" t="n">
        <f aca="false">N199+J199</f>
        <v>3956117</v>
      </c>
      <c r="Q199" s="65" t="n">
        <f aca="false">P199-Tabla_Ministerio!M198</f>
        <v>0</v>
      </c>
      <c r="S199" s="67" t="n">
        <f aca="false">B199+Tabla_Ministerio!B198</f>
        <v>6206</v>
      </c>
      <c r="T199" s="67" t="n">
        <f aca="false">C199+Tabla_Ministerio!C198</f>
        <v>58</v>
      </c>
      <c r="U199" s="67" t="n">
        <f aca="false">D199+Tabla_Ministerio!D198</f>
        <v>390.69</v>
      </c>
      <c r="V199" s="67" t="n">
        <f aca="false">E199+Tabla_Ministerio!E198</f>
        <v>235.713636363636</v>
      </c>
      <c r="W199" s="67" t="n">
        <f aca="false">F199+Tabla_Ministerio!F198</f>
        <v>47</v>
      </c>
      <c r="X199" s="67" t="n">
        <f aca="false">G199+Tabla_Ministerio!G198</f>
        <v>146</v>
      </c>
      <c r="Y199" s="67" t="n">
        <f aca="false">H199+Tabla_Ministerio!H198</f>
        <v>5</v>
      </c>
      <c r="Z199" s="67" t="n">
        <f aca="false">X199+0.33*Y199</f>
        <v>147.65</v>
      </c>
      <c r="AC199" s="73" t="n">
        <f aca="false">IF(T199&gt;0,S199/T199,0)</f>
        <v>107</v>
      </c>
      <c r="AD199" s="74" t="n">
        <f aca="false">EXP((((AC199-AC$215)/AC$216+2)/4-1.9)^3)</f>
        <v>0.00595962855760596</v>
      </c>
      <c r="AE199" s="75" t="n">
        <f aca="false">S199/U199</f>
        <v>15.8847167831273</v>
      </c>
      <c r="AF199" s="74" t="n">
        <f aca="false">EXP((((AE199-AE$215)/AE$216+2)/4-1.9)^3)</f>
        <v>0.0365971168424196</v>
      </c>
      <c r="AG199" s="74" t="n">
        <f aca="false">V199/U199</f>
        <v>0.603326515558719</v>
      </c>
      <c r="AH199" s="74" t="n">
        <f aca="false">EXP((((AG199-AG$215)/AG$216+2)/4-1.9)^3)</f>
        <v>0.0403702853050372</v>
      </c>
      <c r="AI199" s="74" t="n">
        <f aca="false">W199/U199</f>
        <v>0.120299982082981</v>
      </c>
      <c r="AJ199" s="74" t="n">
        <f aca="false">EXP((((AI199-AI$215)/AI$216+2)/4-1.9)^3)</f>
        <v>0.0399959244426806</v>
      </c>
      <c r="AK199" s="74" t="n">
        <f aca="false">Z199/U199</f>
        <v>0.377921113926643</v>
      </c>
      <c r="AL199" s="74" t="n">
        <f aca="false">EXP((((AK199-AK$215)/AK$216+2)/4-1.9)^3)</f>
        <v>0.0478010154210776</v>
      </c>
      <c r="AM199" s="74" t="n">
        <f aca="false">0.01*AD199+0.15*AF199+0.24*AH199+0.25*AJ199+0.35*AL199</f>
        <v>0.0419673687931953</v>
      </c>
      <c r="AO199" s="66" t="n">
        <f aca="false">0.01*AD199/$AM$215</f>
        <v>2.09809045703922E-005</v>
      </c>
      <c r="AP199" s="65" t="n">
        <f aca="false">AO199*$J$215</f>
        <v>226.79577350944</v>
      </c>
      <c r="AQ199" s="66" t="n">
        <f aca="false">0.15*AF199/$AM$215</f>
        <v>0.00193260521675217</v>
      </c>
      <c r="AR199" s="65" t="n">
        <f aca="false">AQ199*$J$215</f>
        <v>20890.7434639504</v>
      </c>
      <c r="AS199" s="66" t="n">
        <f aca="false">0.24*AH199/$AM$215</f>
        <v>0.00341097138632979</v>
      </c>
      <c r="AT199" s="65" t="n">
        <f aca="false">AS199*$J$215</f>
        <v>36871.3318048693</v>
      </c>
      <c r="AU199" s="66" t="n">
        <f aca="false">0.25*AJ199/$AM$215</f>
        <v>0.00352014670807603</v>
      </c>
      <c r="AV199" s="65" t="n">
        <f aca="false">AU199*$J$215</f>
        <v>38051.4764197264</v>
      </c>
      <c r="AW199" s="66" t="n">
        <f aca="false">0.35*AL199/$AM$215</f>
        <v>0.00588993066645288</v>
      </c>
      <c r="AX199" s="65" t="n">
        <f aca="false">AW199*$J$215</f>
        <v>63667.9594501477</v>
      </c>
    </row>
    <row r="200" customFormat="false" ht="15" hidden="false" customHeight="false" outlineLevel="0" collapsed="false">
      <c r="A200" s="72" t="s">
        <v>116</v>
      </c>
      <c r="B200" s="62"/>
      <c r="C200" s="62"/>
      <c r="D200" s="62"/>
      <c r="E200" s="62"/>
      <c r="F200" s="62"/>
      <c r="G200" s="62"/>
      <c r="H200" s="62"/>
      <c r="I200" s="66" t="n">
        <f aca="false">AO200+AQ200+AS200+AU200+AW200</f>
        <v>0.0142734092375885</v>
      </c>
      <c r="J200" s="65" t="n">
        <f aca="false">ROUND(AP200+AR200+AT200+AV200+AX200,0)</f>
        <v>154290</v>
      </c>
      <c r="K200" s="66" t="n">
        <f aca="false">I200-Tabla_Ministerio!J199</f>
        <v>0</v>
      </c>
      <c r="L200" s="65" t="n">
        <f aca="false">J200-Tabla_Ministerio!K199</f>
        <v>0</v>
      </c>
      <c r="M200" s="66" t="n">
        <f aca="false">P235/P$250</f>
        <v>0.0206058154034791</v>
      </c>
      <c r="N200" s="65" t="n">
        <f aca="false">ROUND((N$215*M200),0)</f>
        <v>4232083</v>
      </c>
      <c r="O200" s="65" t="n">
        <f aca="false">N200-Tabla_Ministerio!L199</f>
        <v>-1</v>
      </c>
      <c r="P200" s="67" t="n">
        <f aca="false">N200+J200</f>
        <v>4386373</v>
      </c>
      <c r="Q200" s="65" t="n">
        <f aca="false">P200-Tabla_Ministerio!M199</f>
        <v>-1</v>
      </c>
      <c r="S200" s="67" t="n">
        <f aca="false">B200+Tabla_Ministerio!B199</f>
        <v>6880</v>
      </c>
      <c r="T200" s="67" t="n">
        <f aca="false">C200+Tabla_Ministerio!C199</f>
        <v>41</v>
      </c>
      <c r="U200" s="67" t="n">
        <f aca="false">D200+Tabla_Ministerio!D199</f>
        <v>337.745909090909</v>
      </c>
      <c r="V200" s="67" t="n">
        <f aca="false">E200+Tabla_Ministerio!E199</f>
        <v>165.698409090909</v>
      </c>
      <c r="W200" s="67" t="n">
        <f aca="false">F200+Tabla_Ministerio!F199</f>
        <v>22</v>
      </c>
      <c r="X200" s="67" t="n">
        <f aca="false">G200+Tabla_Ministerio!G199</f>
        <v>101</v>
      </c>
      <c r="Y200" s="67" t="n">
        <f aca="false">H200+Tabla_Ministerio!H199</f>
        <v>6</v>
      </c>
      <c r="Z200" s="67" t="n">
        <f aca="false">X200+0.33*Y200</f>
        <v>102.98</v>
      </c>
      <c r="AC200" s="73" t="n">
        <f aca="false">IF(T200&gt;0,S200/T200,0)</f>
        <v>167.804878048781</v>
      </c>
      <c r="AD200" s="74" t="n">
        <f aca="false">EXP((((AC200-AC$215)/AC$216+2)/4-1.9)^3)</f>
        <v>0.028787277768908</v>
      </c>
      <c r="AE200" s="75" t="n">
        <f aca="false">S200/U200</f>
        <v>20.3703429555031</v>
      </c>
      <c r="AF200" s="74" t="n">
        <f aca="false">EXP((((AE200-AE$215)/AE$216+2)/4-1.9)^3)</f>
        <v>0.151482855558952</v>
      </c>
      <c r="AG200" s="74" t="n">
        <f aca="false">V200/U200</f>
        <v>0.49060078784347</v>
      </c>
      <c r="AH200" s="74" t="n">
        <f aca="false">EXP((((AG200-AG$215)/AG$216+2)/4-1.9)^3)</f>
        <v>0.0077047107077401</v>
      </c>
      <c r="AI200" s="74" t="n">
        <f aca="false">W200/U200</f>
        <v>0.0651377245670158</v>
      </c>
      <c r="AJ200" s="74" t="n">
        <f aca="false">EXP((((AI200-AI$215)/AI$216+2)/4-1.9)^3)</f>
        <v>0.018696260374781</v>
      </c>
      <c r="AK200" s="74" t="n">
        <f aca="false">Z200/U200</f>
        <v>0.304903767086877</v>
      </c>
      <c r="AL200" s="74" t="n">
        <f aca="false">EXP((((AK200-AK$215)/AK$216+2)/4-1.9)^3)</f>
        <v>0.0314575427145094</v>
      </c>
      <c r="AM200" s="74" t="n">
        <f aca="false">0.01*AD200+0.15*AF200+0.24*AH200+0.25*AJ200+0.35*AL200</f>
        <v>0.040543636725163</v>
      </c>
      <c r="AO200" s="66" t="n">
        <f aca="false">0.01*AD200/$AM$215</f>
        <v>0.000101345767084762</v>
      </c>
      <c r="AP200" s="65" t="n">
        <f aca="false">AO200*$J$215</f>
        <v>1095.51004156093</v>
      </c>
      <c r="AQ200" s="66" t="n">
        <f aca="false">0.15*AF200/$AM$215</f>
        <v>0.00799944318461754</v>
      </c>
      <c r="AR200" s="65" t="n">
        <f aca="false">AQ200*$J$215</f>
        <v>86471.005032851</v>
      </c>
      <c r="AS200" s="66" t="n">
        <f aca="false">0.24*AH200/$AM$215</f>
        <v>0.000650987417242035</v>
      </c>
      <c r="AT200" s="65" t="n">
        <f aca="false">AS200*$J$215</f>
        <v>7036.93181306719</v>
      </c>
      <c r="AU200" s="66" t="n">
        <f aca="false">0.25*AJ200/$AM$215</f>
        <v>0.00164550714425759</v>
      </c>
      <c r="AV200" s="65" t="n">
        <f aca="false">AU200*$J$215</f>
        <v>17787.3201007669</v>
      </c>
      <c r="AW200" s="66" t="n">
        <f aca="false">0.35*AL200/$AM$215</f>
        <v>0.00387612572438662</v>
      </c>
      <c r="AX200" s="65" t="n">
        <f aca="false">AW200*$J$215</f>
        <v>41899.4771618499</v>
      </c>
    </row>
    <row r="201" customFormat="false" ht="15" hidden="false" customHeight="false" outlineLevel="0" collapsed="false">
      <c r="A201" s="72" t="s">
        <v>117</v>
      </c>
      <c r="B201" s="62"/>
      <c r="C201" s="62"/>
      <c r="D201" s="62"/>
      <c r="E201" s="62"/>
      <c r="F201" s="62"/>
      <c r="G201" s="62"/>
      <c r="H201" s="62"/>
      <c r="I201" s="66" t="n">
        <f aca="false">AO201+AQ201+AS201+AU201+AW201</f>
        <v>0.0527624368280379</v>
      </c>
      <c r="J201" s="65" t="n">
        <f aca="false">ROUND(AP201+AR201+AT201+AV201+AX201,0)</f>
        <v>570342</v>
      </c>
      <c r="K201" s="66" t="n">
        <f aca="false">I201-Tabla_Ministerio!J200</f>
        <v>0</v>
      </c>
      <c r="L201" s="65" t="n">
        <f aca="false">J201-Tabla_Ministerio!K200</f>
        <v>0</v>
      </c>
      <c r="M201" s="66" t="n">
        <f aca="false">P236/P$250</f>
        <v>0.0263305823290534</v>
      </c>
      <c r="N201" s="65" t="n">
        <f aca="false">ROUND((N$215*M201),0)</f>
        <v>5407852</v>
      </c>
      <c r="O201" s="65" t="n">
        <f aca="false">N201-Tabla_Ministerio!L200</f>
        <v>0</v>
      </c>
      <c r="P201" s="67" t="n">
        <f aca="false">N201+J201</f>
        <v>5978194</v>
      </c>
      <c r="Q201" s="65" t="n">
        <f aca="false">P201-Tabla_Ministerio!M200</f>
        <v>0</v>
      </c>
      <c r="S201" s="67" t="n">
        <f aca="false">B201+Tabla_Ministerio!B200</f>
        <v>11155</v>
      </c>
      <c r="T201" s="67" t="n">
        <f aca="false">C201+Tabla_Ministerio!C200</f>
        <v>44</v>
      </c>
      <c r="U201" s="67" t="n">
        <f aca="false">D201+Tabla_Ministerio!D200</f>
        <v>494.530227272727</v>
      </c>
      <c r="V201" s="67" t="n">
        <f aca="false">E201+Tabla_Ministerio!E200</f>
        <v>413.317045454545</v>
      </c>
      <c r="W201" s="67" t="n">
        <f aca="false">F201+Tabla_Ministerio!F200</f>
        <v>77</v>
      </c>
      <c r="X201" s="67" t="n">
        <f aca="false">G201+Tabla_Ministerio!G200</f>
        <v>156</v>
      </c>
      <c r="Y201" s="67" t="n">
        <f aca="false">H201+Tabla_Ministerio!H200</f>
        <v>20</v>
      </c>
      <c r="Z201" s="67" t="n">
        <f aca="false">X201+0.33*Y201</f>
        <v>162.6</v>
      </c>
      <c r="AC201" s="73" t="n">
        <f aca="false">IF(T201&gt;0,S201/T201,0)</f>
        <v>253.522727272727</v>
      </c>
      <c r="AD201" s="74" t="n">
        <f aca="false">EXP((((AC201-AC$215)/AC$216+2)/4-1.9)^3)</f>
        <v>0.14511363630981</v>
      </c>
      <c r="AE201" s="75" t="n">
        <f aca="false">S201/U201</f>
        <v>22.5567607090843</v>
      </c>
      <c r="AF201" s="74" t="n">
        <f aca="false">EXP((((AE201-AE$215)/AE$216+2)/4-1.9)^3)</f>
        <v>0.252926723422119</v>
      </c>
      <c r="AG201" s="74" t="n">
        <f aca="false">V201/U201</f>
        <v>0.835777112622493</v>
      </c>
      <c r="AH201" s="74" t="n">
        <f aca="false">EXP((((AG201-AG$215)/AG$216+2)/4-1.9)^3)</f>
        <v>0.343286716140632</v>
      </c>
      <c r="AI201" s="74" t="n">
        <f aca="false">W201/U201</f>
        <v>0.155703323585791</v>
      </c>
      <c r="AJ201" s="74" t="n">
        <f aca="false">EXP((((AI201-AI$215)/AI$216+2)/4-1.9)^3)</f>
        <v>0.0616679051715365</v>
      </c>
      <c r="AK201" s="74" t="n">
        <f aca="false">Z201/U201</f>
        <v>0.328796888507137</v>
      </c>
      <c r="AL201" s="74" t="n">
        <f aca="false">EXP((((AK201-AK$215)/AK$216+2)/4-1.9)^3)</f>
        <v>0.0362166700375549</v>
      </c>
      <c r="AM201" s="74" t="n">
        <f aca="false">0.01*AD201+0.15*AF201+0.24*AH201+0.25*AJ201+0.35*AL201</f>
        <v>0.149871767556196</v>
      </c>
      <c r="AO201" s="66" t="n">
        <f aca="false">0.01*AD201/$AM$215</f>
        <v>0.000510873341492573</v>
      </c>
      <c r="AP201" s="65" t="n">
        <f aca="false">AO201*$J$215</f>
        <v>5522.35077665167</v>
      </c>
      <c r="AQ201" s="66" t="n">
        <f aca="false">0.15*AF201/$AM$215</f>
        <v>0.0133564484668652</v>
      </c>
      <c r="AR201" s="65" t="n">
        <f aca="false">AQ201*$J$215</f>
        <v>144378.239327983</v>
      </c>
      <c r="AS201" s="66" t="n">
        <f aca="false">0.24*AH201/$AM$215</f>
        <v>0.0290050257810962</v>
      </c>
      <c r="AT201" s="65" t="n">
        <f aca="false">AS201*$J$215</f>
        <v>313533.538824059</v>
      </c>
      <c r="AU201" s="66" t="n">
        <f aca="false">0.25*AJ201/$AM$215</f>
        <v>0.00542755484235982</v>
      </c>
      <c r="AV201" s="65" t="n">
        <f aca="false">AU201*$J$215</f>
        <v>58669.8487955083</v>
      </c>
      <c r="AW201" s="66" t="n">
        <f aca="false">0.35*AL201/$AM$215</f>
        <v>0.00446253439622414</v>
      </c>
      <c r="AX201" s="65" t="n">
        <f aca="false">AW201*$J$215</f>
        <v>48238.3367603876</v>
      </c>
    </row>
    <row r="202" customFormat="false" ht="15" hidden="false" customHeight="false" outlineLevel="0" collapsed="false">
      <c r="A202" s="72" t="s">
        <v>118</v>
      </c>
      <c r="B202" s="62"/>
      <c r="C202" s="62"/>
      <c r="D202" s="62"/>
      <c r="E202" s="62"/>
      <c r="F202" s="62"/>
      <c r="G202" s="62"/>
      <c r="H202" s="62"/>
      <c r="I202" s="66" t="n">
        <f aca="false">AO202+AQ202+AS202+AU202+AW202</f>
        <v>0.140679798877666</v>
      </c>
      <c r="J202" s="65" t="n">
        <f aca="false">ROUND(AP202+AR202+AT202+AV202+AX202,0)</f>
        <v>1520696</v>
      </c>
      <c r="K202" s="66" t="n">
        <f aca="false">I202-Tabla_Ministerio!J201</f>
        <v>7.7715611723761E-016</v>
      </c>
      <c r="L202" s="65" t="n">
        <f aca="false">J202-Tabla_Ministerio!K201</f>
        <v>0</v>
      </c>
      <c r="M202" s="66" t="n">
        <f aca="false">P237/P$250</f>
        <v>0.0416778346329321</v>
      </c>
      <c r="N202" s="65" t="n">
        <f aca="false">ROUND((N$215*M202),0)</f>
        <v>8559916</v>
      </c>
      <c r="O202" s="65" t="n">
        <f aca="false">N202-Tabla_Ministerio!L201</f>
        <v>-1</v>
      </c>
      <c r="P202" s="67" t="n">
        <f aca="false">N202+J202</f>
        <v>10080612</v>
      </c>
      <c r="Q202" s="65" t="n">
        <f aca="false">P202-Tabla_Ministerio!M201</f>
        <v>-1</v>
      </c>
      <c r="S202" s="67" t="n">
        <f aca="false">B202+Tabla_Ministerio!B201</f>
        <v>8998</v>
      </c>
      <c r="T202" s="67" t="n">
        <f aca="false">C202+Tabla_Ministerio!C201</f>
        <v>50</v>
      </c>
      <c r="U202" s="67" t="n">
        <f aca="false">D202+Tabla_Ministerio!D201</f>
        <v>370.591136363636</v>
      </c>
      <c r="V202" s="67" t="n">
        <f aca="false">E202+Tabla_Ministerio!E201</f>
        <v>271.260227272727</v>
      </c>
      <c r="W202" s="67" t="n">
        <f aca="false">F202+Tabla_Ministerio!F201</f>
        <v>145</v>
      </c>
      <c r="X202" s="67" t="n">
        <f aca="false">G202+Tabla_Ministerio!G201</f>
        <v>390</v>
      </c>
      <c r="Y202" s="67" t="n">
        <f aca="false">H202+Tabla_Ministerio!H201</f>
        <v>50</v>
      </c>
      <c r="Z202" s="67" t="n">
        <f aca="false">X202+0.33*Y202</f>
        <v>406.5</v>
      </c>
      <c r="AC202" s="73" t="n">
        <f aca="false">IF(T202&gt;0,S202/T202,0)</f>
        <v>179.96</v>
      </c>
      <c r="AD202" s="74" t="n">
        <f aca="false">EXP((((AC202-AC$215)/AC$216+2)/4-1.9)^3)</f>
        <v>0.0377105551520355</v>
      </c>
      <c r="AE202" s="75" t="n">
        <f aca="false">S202/U202</f>
        <v>24.2801273886132</v>
      </c>
      <c r="AF202" s="74" t="n">
        <f aca="false">EXP((((AE202-AE$215)/AE$216+2)/4-1.9)^3)</f>
        <v>0.35227835070128</v>
      </c>
      <c r="AG202" s="74" t="n">
        <f aca="false">V202/U202</f>
        <v>0.731966311807732</v>
      </c>
      <c r="AH202" s="74" t="n">
        <f aca="false">EXP((((AG202-AG$215)/AG$216+2)/4-1.9)^3)</f>
        <v>0.159341457907997</v>
      </c>
      <c r="AI202" s="74" t="n">
        <f aca="false">W202/U202</f>
        <v>0.39126677832284</v>
      </c>
      <c r="AJ202" s="74" t="n">
        <f aca="false">EXP((((AI202-AI$215)/AI$216+2)/4-1.9)^3)</f>
        <v>0.429749251514143</v>
      </c>
      <c r="AK202" s="74" t="n">
        <f aca="false">Z202/U202</f>
        <v>1.09689617509127</v>
      </c>
      <c r="AL202" s="74" t="n">
        <f aca="false">EXP((((AK202-AK$215)/AK$216+2)/4-1.9)^3)</f>
        <v>0.573437208791309</v>
      </c>
      <c r="AM202" s="74" t="n">
        <f aca="false">0.01*AD202+0.15*AF202+0.24*AH202+0.25*AJ202+0.35*AL202</f>
        <v>0.399601144010125</v>
      </c>
      <c r="AO202" s="66" t="n">
        <f aca="false">0.01*AD202/$AM$215</f>
        <v>0.000132760213374641</v>
      </c>
      <c r="AP202" s="65" t="n">
        <f aca="false">AO202*$J$215</f>
        <v>1435.08851978049</v>
      </c>
      <c r="AQ202" s="66" t="n">
        <f aca="false">0.15*AF202/$AM$215</f>
        <v>0.018602967584731</v>
      </c>
      <c r="AR202" s="65" t="n">
        <f aca="false">AQ202*$J$215</f>
        <v>201091.159287001</v>
      </c>
      <c r="AS202" s="66" t="n">
        <f aca="false">0.24*AH202/$AM$215</f>
        <v>0.0134630991451635</v>
      </c>
      <c r="AT202" s="65" t="n">
        <f aca="false">AS202*$J$215</f>
        <v>145531.093486335</v>
      </c>
      <c r="AU202" s="66" t="n">
        <f aca="false">0.25*AJ202/$AM$215</f>
        <v>0.0378233641076019</v>
      </c>
      <c r="AV202" s="65" t="n">
        <f aca="false">AU202*$J$215</f>
        <v>408856.495711729</v>
      </c>
      <c r="AW202" s="66" t="n">
        <f aca="false">0.35*AL202/$AM$215</f>
        <v>0.0706576078267948</v>
      </c>
      <c r="AX202" s="65" t="n">
        <f aca="false">AW202*$J$215</f>
        <v>763782.45597754</v>
      </c>
    </row>
    <row r="203" customFormat="false" ht="15" hidden="false" customHeight="false" outlineLevel="0" collapsed="false">
      <c r="A203" s="72" t="s">
        <v>119</v>
      </c>
      <c r="B203" s="62"/>
      <c r="C203" s="62"/>
      <c r="D203" s="62"/>
      <c r="E203" s="62"/>
      <c r="F203" s="62"/>
      <c r="G203" s="62"/>
      <c r="H203" s="62"/>
      <c r="I203" s="66" t="n">
        <f aca="false">AO203+AQ203+AS203+AU203+AW203</f>
        <v>0.00583094595209576</v>
      </c>
      <c r="J203" s="65" t="n">
        <f aca="false">ROUND(AP203+AR203+AT203+AV203+AX203,0)</f>
        <v>63030</v>
      </c>
      <c r="K203" s="66" t="n">
        <f aca="false">I203-Tabla_Ministerio!J202</f>
        <v>0</v>
      </c>
      <c r="L203" s="65" t="n">
        <f aca="false">J203-Tabla_Ministerio!K202</f>
        <v>0</v>
      </c>
      <c r="M203" s="66" t="n">
        <f aca="false">P238/P$250</f>
        <v>0.00958475695745473</v>
      </c>
      <c r="N203" s="65" t="n">
        <f aca="false">ROUND((N$215*M203),0)</f>
        <v>1968546</v>
      </c>
      <c r="O203" s="65" t="n">
        <f aca="false">N203-Tabla_Ministerio!L202</f>
        <v>-1</v>
      </c>
      <c r="P203" s="67" t="n">
        <f aca="false">N203+J203</f>
        <v>2031576</v>
      </c>
      <c r="Q203" s="65" t="n">
        <f aca="false">P203-Tabla_Ministerio!M202</f>
        <v>-1</v>
      </c>
      <c r="S203" s="67" t="n">
        <f aca="false">B203+Tabla_Ministerio!B202</f>
        <v>2737</v>
      </c>
      <c r="T203" s="67" t="n">
        <f aca="false">C203+Tabla_Ministerio!C202</f>
        <v>27</v>
      </c>
      <c r="U203" s="67" t="n">
        <f aca="false">D203+Tabla_Ministerio!D202</f>
        <v>262.665681818182</v>
      </c>
      <c r="V203" s="67" t="n">
        <f aca="false">E203+Tabla_Ministerio!E202</f>
        <v>114.018409090909</v>
      </c>
      <c r="W203" s="67" t="n">
        <f aca="false">F203+Tabla_Ministerio!F202</f>
        <v>18</v>
      </c>
      <c r="X203" s="67" t="n">
        <f aca="false">G203+Tabla_Ministerio!G202</f>
        <v>73</v>
      </c>
      <c r="Y203" s="67" t="n">
        <f aca="false">H203+Tabla_Ministerio!H202</f>
        <v>15</v>
      </c>
      <c r="Z203" s="67" t="n">
        <f aca="false">X203+0.33*Y203</f>
        <v>77.95</v>
      </c>
      <c r="AC203" s="73" t="n">
        <f aca="false">IF(T203&gt;0,S203/T203,0)</f>
        <v>101.37037037037</v>
      </c>
      <c r="AD203" s="74" t="n">
        <f aca="false">EXP((((AC203-AC$215)/AC$216+2)/4-1.9)^3)</f>
        <v>0.00504936971019866</v>
      </c>
      <c r="AE203" s="75" t="n">
        <f aca="false">S203/U203</f>
        <v>10.4200898307475</v>
      </c>
      <c r="AF203" s="74" t="n">
        <f aca="false">EXP((((AE203-AE$215)/AE$216+2)/4-1.9)^3)</f>
        <v>0.0029426461349793</v>
      </c>
      <c r="AG203" s="74" t="n">
        <f aca="false">V203/U203</f>
        <v>0.434081865212346</v>
      </c>
      <c r="AH203" s="74" t="n">
        <f aca="false">EXP((((AG203-AG$215)/AG$216+2)/4-1.9)^3)</f>
        <v>0.00280405647113301</v>
      </c>
      <c r="AI203" s="74" t="n">
        <f aca="false">W203/U203</f>
        <v>0.0685281757228554</v>
      </c>
      <c r="AJ203" s="74" t="n">
        <f aca="false">EXP((((AI203-AI$215)/AI$216+2)/4-1.9)^3)</f>
        <v>0.0196522918698574</v>
      </c>
      <c r="AK203" s="74" t="n">
        <f aca="false">Z203/U203</f>
        <v>0.296765072088699</v>
      </c>
      <c r="AL203" s="74" t="n">
        <f aca="false">EXP((((AK203-AK$215)/AK$216+2)/4-1.9)^3)</f>
        <v>0.02995677744246</v>
      </c>
      <c r="AM203" s="74" t="n">
        <f aca="false">0.01*AD203+0.15*AF203+0.24*AH203+0.25*AJ203+0.35*AL203</f>
        <v>0.0165628092427462</v>
      </c>
      <c r="AO203" s="66" t="n">
        <f aca="false">0.01*AD203/$AM$215</f>
        <v>1.77763333748546E-005</v>
      </c>
      <c r="AP203" s="65" t="n">
        <f aca="false">AO203*$J$215</f>
        <v>192.155550986162</v>
      </c>
      <c r="AQ203" s="66" t="n">
        <f aca="false">0.15*AF203/$AM$215</f>
        <v>0.00015539402450755</v>
      </c>
      <c r="AR203" s="65" t="n">
        <f aca="false">AQ203*$J$215</f>
        <v>1679.75159834949</v>
      </c>
      <c r="AS203" s="66" t="n">
        <f aca="false">0.24*AH203/$AM$215</f>
        <v>0.000236920703344501</v>
      </c>
      <c r="AT203" s="65" t="n">
        <f aca="false">AS203*$J$215</f>
        <v>2561.02466865242</v>
      </c>
      <c r="AU203" s="66" t="n">
        <f aca="false">0.25*AJ203/$AM$215</f>
        <v>0.00172964999548817</v>
      </c>
      <c r="AV203" s="65" t="n">
        <f aca="false">AU203*$J$215</f>
        <v>18696.8730214288</v>
      </c>
      <c r="AW203" s="66" t="n">
        <f aca="false">0.35*AL203/$AM$215</f>
        <v>0.00369120489538068</v>
      </c>
      <c r="AX203" s="65" t="n">
        <f aca="false">AW203*$J$215</f>
        <v>39900.5517908441</v>
      </c>
    </row>
    <row r="204" customFormat="false" ht="15" hidden="false" customHeight="false" outlineLevel="0" collapsed="false">
      <c r="A204" s="72" t="s">
        <v>120</v>
      </c>
      <c r="B204" s="62"/>
      <c r="C204" s="62"/>
      <c r="D204" s="62"/>
      <c r="E204" s="62"/>
      <c r="F204" s="62"/>
      <c r="G204" s="62"/>
      <c r="H204" s="62"/>
      <c r="I204" s="66" t="n">
        <f aca="false">AO204+AQ204+AS204+AU204+AW204</f>
        <v>0.097016695601684</v>
      </c>
      <c r="J204" s="65" t="n">
        <f aca="false">ROUND(AP204+AR204+AT204+AV204+AX204,0)</f>
        <v>1048714</v>
      </c>
      <c r="K204" s="66" t="n">
        <f aca="false">I204-Tabla_Ministerio!J203</f>
        <v>0</v>
      </c>
      <c r="L204" s="65" t="n">
        <f aca="false">J204-Tabla_Ministerio!K203</f>
        <v>0</v>
      </c>
      <c r="M204" s="66" t="n">
        <f aca="false">P239/P$250</f>
        <v>0.0669221716500167</v>
      </c>
      <c r="N204" s="65" t="n">
        <f aca="false">ROUND((N$215*M204),0)</f>
        <v>13744672</v>
      </c>
      <c r="O204" s="65" t="n">
        <f aca="false">N204-Tabla_Ministerio!L203</f>
        <v>0</v>
      </c>
      <c r="P204" s="67" t="n">
        <f aca="false">N204+J204</f>
        <v>14793386</v>
      </c>
      <c r="Q204" s="65" t="n">
        <f aca="false">P204-Tabla_Ministerio!M203</f>
        <v>0</v>
      </c>
      <c r="S204" s="67" t="n">
        <f aca="false">B204+Tabla_Ministerio!B203</f>
        <v>8848</v>
      </c>
      <c r="T204" s="67" t="n">
        <f aca="false">C204+Tabla_Ministerio!C203</f>
        <v>32</v>
      </c>
      <c r="U204" s="67" t="n">
        <f aca="false">D204+Tabla_Ministerio!D203</f>
        <v>426.389772727273</v>
      </c>
      <c r="V204" s="67" t="n">
        <f aca="false">E204+Tabla_Ministerio!E203</f>
        <v>394.798863636364</v>
      </c>
      <c r="W204" s="67" t="n">
        <f aca="false">F204+Tabla_Ministerio!F203</f>
        <v>126</v>
      </c>
      <c r="X204" s="67" t="n">
        <f aca="false">G204+Tabla_Ministerio!G203</f>
        <v>262</v>
      </c>
      <c r="Y204" s="67" t="n">
        <f aca="false">H204+Tabla_Ministerio!H203</f>
        <v>48</v>
      </c>
      <c r="Z204" s="67" t="n">
        <f aca="false">X204+0.33*Y204</f>
        <v>277.84</v>
      </c>
      <c r="AC204" s="73" t="n">
        <f aca="false">IF(T204&gt;0,S204/T204,0)</f>
        <v>276.5</v>
      </c>
      <c r="AD204" s="74" t="n">
        <f aca="false">EXP((((AC204-AC$215)/AC$216+2)/4-1.9)^3)</f>
        <v>0.201553843916944</v>
      </c>
      <c r="AE204" s="75" t="n">
        <f aca="false">S204/U204</f>
        <v>20.7509667584343</v>
      </c>
      <c r="AF204" s="74" t="n">
        <f aca="false">EXP((((AE204-AE$215)/AE$216+2)/4-1.9)^3)</f>
        <v>0.166930034272071</v>
      </c>
      <c r="AG204" s="74" t="n">
        <f aca="false">V204/U204</f>
        <v>0.925910725088814</v>
      </c>
      <c r="AH204" s="74" t="n">
        <f aca="false">EXP((((AG204-AG$215)/AG$216+2)/4-1.9)^3)</f>
        <v>0.544543481770239</v>
      </c>
      <c r="AI204" s="74" t="n">
        <f aca="false">W204/U204</f>
        <v>0.295504273458716</v>
      </c>
      <c r="AJ204" s="74" t="n">
        <f aca="false">EXP((((AI204-AI$215)/AI$216+2)/4-1.9)^3)</f>
        <v>0.233535595447558</v>
      </c>
      <c r="AK204" s="74" t="n">
        <f aca="false">Z204/U204</f>
        <v>0.651610375696585</v>
      </c>
      <c r="AL204" s="74" t="n">
        <f aca="false">EXP((((AK204-AK$215)/AK$216+2)/4-1.9)^3)</f>
        <v>0.169847619086584</v>
      </c>
      <c r="AM204" s="74" t="n">
        <f aca="false">0.01*AD204+0.15*AF204+0.24*AH204+0.25*AJ204+0.35*AL204</f>
        <v>0.275576044747031</v>
      </c>
      <c r="AO204" s="66" t="n">
        <f aca="false">0.01*AD204/$AM$215</f>
        <v>0.000709571397636882</v>
      </c>
      <c r="AP204" s="65" t="n">
        <f aca="false">AO204*$J$215</f>
        <v>7670.20284789478</v>
      </c>
      <c r="AQ204" s="66" t="n">
        <f aca="false">0.15*AF204/$AM$215</f>
        <v>0.00881517132772839</v>
      </c>
      <c r="AR204" s="65" t="n">
        <f aca="false">AQ204*$J$215</f>
        <v>95288.72280901</v>
      </c>
      <c r="AS204" s="66" t="n">
        <f aca="false">0.24*AH204/$AM$215</f>
        <v>0.0460096385471649</v>
      </c>
      <c r="AT204" s="65" t="n">
        <f aca="false">AS204*$J$215</f>
        <v>497347.077109313</v>
      </c>
      <c r="AU204" s="66" t="n">
        <f aca="false">0.25*AJ204/$AM$215</f>
        <v>0.0205540831719352</v>
      </c>
      <c r="AV204" s="65" t="n">
        <f aca="false">AU204*$J$215</f>
        <v>222181.99296968</v>
      </c>
      <c r="AW204" s="66" t="n">
        <f aca="false">0.35*AL204/$AM$215</f>
        <v>0.0209282311572185</v>
      </c>
      <c r="AX204" s="65" t="n">
        <f aca="false">AW204*$J$215</f>
        <v>226226.393507542</v>
      </c>
    </row>
    <row r="205" customFormat="false" ht="15" hidden="false" customHeight="false" outlineLevel="0" collapsed="false">
      <c r="A205" s="72" t="s">
        <v>121</v>
      </c>
      <c r="B205" s="62"/>
      <c r="C205" s="62"/>
      <c r="D205" s="62"/>
      <c r="E205" s="62"/>
      <c r="F205" s="62"/>
      <c r="G205" s="62"/>
      <c r="H205" s="62"/>
      <c r="I205" s="66" t="n">
        <f aca="false">AO205+AQ205+AS205+AU205+AW205</f>
        <v>0.0038058207148541</v>
      </c>
      <c r="J205" s="65" t="n">
        <f aca="false">ROUND(AP205+AR205+AT205+AV205+AX205,0)</f>
        <v>41140</v>
      </c>
      <c r="K205" s="66" t="n">
        <f aca="false">I205-Tabla_Ministerio!J204</f>
        <v>0</v>
      </c>
      <c r="L205" s="65" t="n">
        <f aca="false">J205-Tabla_Ministerio!K204</f>
        <v>-1</v>
      </c>
      <c r="M205" s="66" t="n">
        <f aca="false">P240/P$250</f>
        <v>0.00810984841466621</v>
      </c>
      <c r="N205" s="65" t="n">
        <f aca="false">ROUND((N$215*M205),0)</f>
        <v>1665624</v>
      </c>
      <c r="O205" s="65" t="n">
        <f aca="false">N205-Tabla_Ministerio!L204</f>
        <v>-3</v>
      </c>
      <c r="P205" s="67" t="n">
        <f aca="false">N205+J205</f>
        <v>1706764</v>
      </c>
      <c r="Q205" s="65" t="n">
        <f aca="false">P205-Tabla_Ministerio!M204</f>
        <v>-4</v>
      </c>
      <c r="S205" s="67" t="n">
        <f aca="false">B205+Tabla_Ministerio!B204</f>
        <v>3958</v>
      </c>
      <c r="T205" s="67" t="n">
        <f aca="false">C205+Tabla_Ministerio!C204</f>
        <v>30</v>
      </c>
      <c r="U205" s="67" t="n">
        <f aca="false">D205+Tabla_Ministerio!D204</f>
        <v>247.090909090909</v>
      </c>
      <c r="V205" s="67" t="n">
        <f aca="false">E205+Tabla_Ministerio!E204</f>
        <v>78.6590909090909</v>
      </c>
      <c r="W205" s="67" t="n">
        <f aca="false">F205+Tabla_Ministerio!F204</f>
        <v>3</v>
      </c>
      <c r="X205" s="67" t="n">
        <f aca="false">G205+Tabla_Ministerio!G204</f>
        <v>25</v>
      </c>
      <c r="Y205" s="67" t="n">
        <f aca="false">H205+Tabla_Ministerio!H204</f>
        <v>1</v>
      </c>
      <c r="Z205" s="67" t="n">
        <f aca="false">X205+0.33*Y205</f>
        <v>25.33</v>
      </c>
      <c r="AC205" s="73" t="n">
        <f aca="false">IF(T205&gt;0,S205/T205,0)</f>
        <v>131.933333333333</v>
      </c>
      <c r="AD205" s="74" t="n">
        <f aca="false">EXP((((AC205-AC$215)/AC$216+2)/4-1.9)^3)</f>
        <v>0.0119117039953333</v>
      </c>
      <c r="AE205" s="75" t="n">
        <f aca="false">S205/U205</f>
        <v>16.018395879323</v>
      </c>
      <c r="AF205" s="74" t="n">
        <f aca="false">EXP((((AE205-AE$215)/AE$216+2)/4-1.9)^3)</f>
        <v>0.0384809747174362</v>
      </c>
      <c r="AG205" s="74" t="n">
        <f aca="false">V205/U205</f>
        <v>0.318340691685063</v>
      </c>
      <c r="AH205" s="74" t="n">
        <f aca="false">EXP((((AG205-AG$215)/AG$216+2)/4-1.9)^3)</f>
        <v>0.000233022227556825</v>
      </c>
      <c r="AI205" s="74" t="n">
        <f aca="false">W205/U205</f>
        <v>0.0121412803532009</v>
      </c>
      <c r="AJ205" s="74" t="n">
        <f aca="false">EXP((((AI205-AI$215)/AI$216+2)/4-1.9)^3)</f>
        <v>0.00810971997586934</v>
      </c>
      <c r="AK205" s="74" t="n">
        <f aca="false">Z205/U205</f>
        <v>0.102512877115526</v>
      </c>
      <c r="AL205" s="74" t="n">
        <f aca="false">EXP((((AK205-AK$215)/AK$216+2)/4-1.9)^3)</f>
        <v>0.00810234259070242</v>
      </c>
      <c r="AM205" s="74" t="n">
        <f aca="false">0.01*AD205+0.15*AF205+0.24*AH205+0.25*AJ205+0.35*AL205</f>
        <v>0.0108104384828956</v>
      </c>
      <c r="AO205" s="66" t="n">
        <f aca="false">0.01*AD205/$AM$215</f>
        <v>4.19352183413998E-005</v>
      </c>
      <c r="AP205" s="65" t="n">
        <f aca="false">AO205*$J$215</f>
        <v>453.304110369309</v>
      </c>
      <c r="AQ205" s="66" t="n">
        <f aca="false">0.15*AF205/$AM$215</f>
        <v>0.00203208719432306</v>
      </c>
      <c r="AR205" s="65" t="n">
        <f aca="false">AQ205*$J$215</f>
        <v>21966.106634196</v>
      </c>
      <c r="AS205" s="66" t="n">
        <f aca="false">0.24*AH205/$AM$215</f>
        <v>1.96885442985954E-005</v>
      </c>
      <c r="AT205" s="65" t="n">
        <f aca="false">AS205*$J$215</f>
        <v>212.825839729337</v>
      </c>
      <c r="AU205" s="66" t="n">
        <f aca="false">0.25*AJ205/$AM$215</f>
        <v>0.000713757825935165</v>
      </c>
      <c r="AV205" s="65" t="n">
        <f aca="false">AU205*$J$215</f>
        <v>7715.45658044789</v>
      </c>
      <c r="AW205" s="66" t="n">
        <f aca="false">0.35*AL205/$AM$215</f>
        <v>0.000998351931955876</v>
      </c>
      <c r="AX205" s="65" t="n">
        <f aca="false">AW205*$J$215</f>
        <v>10791.8129975243</v>
      </c>
    </row>
    <row r="206" customFormat="false" ht="15" hidden="false" customHeight="false" outlineLevel="0" collapsed="false">
      <c r="A206" s="72" t="s">
        <v>122</v>
      </c>
      <c r="B206" s="62"/>
      <c r="C206" s="62"/>
      <c r="D206" s="62"/>
      <c r="E206" s="62"/>
      <c r="F206" s="62"/>
      <c r="G206" s="62"/>
      <c r="H206" s="62"/>
      <c r="I206" s="66" t="n">
        <f aca="false">AO206+AQ206+AS206+AU206+AW206</f>
        <v>0.0631853271827478</v>
      </c>
      <c r="J206" s="65" t="n">
        <f aca="false">ROUND(AP206+AR206+AT206+AV206+AX206,0)</f>
        <v>683010</v>
      </c>
      <c r="K206" s="66" t="n">
        <f aca="false">I206-Tabla_Ministerio!J205</f>
        <v>0</v>
      </c>
      <c r="L206" s="65" t="n">
        <f aca="false">J206-Tabla_Ministerio!K205</f>
        <v>0</v>
      </c>
      <c r="M206" s="66" t="n">
        <f aca="false">P241/P$250</f>
        <v>0.0431633683978306</v>
      </c>
      <c r="N206" s="65" t="n">
        <f aca="false">ROUND((N$215*M206),0)</f>
        <v>8865019</v>
      </c>
      <c r="O206" s="65" t="n">
        <f aca="false">N206-Tabla_Ministerio!L205</f>
        <v>1</v>
      </c>
      <c r="P206" s="67" t="n">
        <f aca="false">N206+J206</f>
        <v>9548029</v>
      </c>
      <c r="Q206" s="65" t="n">
        <f aca="false">P206-Tabla_Ministerio!M205</f>
        <v>1</v>
      </c>
      <c r="S206" s="67" t="n">
        <f aca="false">B206+Tabla_Ministerio!B205</f>
        <v>8611</v>
      </c>
      <c r="T206" s="67" t="n">
        <f aca="false">C206+Tabla_Ministerio!C205</f>
        <v>76</v>
      </c>
      <c r="U206" s="67" t="n">
        <f aca="false">D206+Tabla_Ministerio!D205</f>
        <v>358.795454545455</v>
      </c>
      <c r="V206" s="67" t="n">
        <f aca="false">E206+Tabla_Ministerio!E205</f>
        <v>294.568181818182</v>
      </c>
      <c r="W206" s="67" t="n">
        <f aca="false">F206+Tabla_Ministerio!F205</f>
        <v>32</v>
      </c>
      <c r="X206" s="67" t="n">
        <f aca="false">G206+Tabla_Ministerio!G205</f>
        <v>198</v>
      </c>
      <c r="Y206" s="67" t="n">
        <f aca="false">H206+Tabla_Ministerio!H205</f>
        <v>47</v>
      </c>
      <c r="Z206" s="67" t="n">
        <f aca="false">X206+0.33*Y206</f>
        <v>213.51</v>
      </c>
      <c r="AC206" s="73" t="n">
        <f aca="false">IF(T206&gt;0,S206/T206,0)</f>
        <v>113.302631578947</v>
      </c>
      <c r="AD206" s="74" t="n">
        <f aca="false">EXP((((AC206-AC$215)/AC$216+2)/4-1.9)^3)</f>
        <v>0.00714502665388525</v>
      </c>
      <c r="AE206" s="75" t="n">
        <f aca="false">S206/U206</f>
        <v>23.9997466269715</v>
      </c>
      <c r="AF206" s="74" t="n">
        <f aca="false">EXP((((AE206-AE$215)/AE$216+2)/4-1.9)^3)</f>
        <v>0.335163382115195</v>
      </c>
      <c r="AG206" s="74" t="n">
        <f aca="false">V206/U206</f>
        <v>0.820991955406346</v>
      </c>
      <c r="AH206" s="74" t="n">
        <f aca="false">EXP((((AG206-AG$215)/AG$216+2)/4-1.9)^3)</f>
        <v>0.312845380242835</v>
      </c>
      <c r="AI206" s="74" t="n">
        <f aca="false">W206/U206</f>
        <v>0.089187306011275</v>
      </c>
      <c r="AJ206" s="74" t="n">
        <f aca="false">EXP((((AI206-AI$215)/AI$216+2)/4-1.9)^3)</f>
        <v>0.0263928592046308</v>
      </c>
      <c r="AK206" s="74" t="n">
        <f aca="false">Z206/U206</f>
        <v>0.595074428327104</v>
      </c>
      <c r="AL206" s="74" t="n">
        <f aca="false">EXP((((AK206-AK$215)/AK$216+2)/4-1.9)^3)</f>
        <v>0.135574105580674</v>
      </c>
      <c r="AM206" s="74" t="n">
        <f aca="false">0.01*AD206+0.15*AF206+0.24*AH206+0.25*AJ206+0.35*AL206</f>
        <v>0.179478000596492</v>
      </c>
      <c r="AO206" s="66" t="n">
        <f aca="false">0.01*AD206/$AM$215</f>
        <v>2.51541049797062E-005</v>
      </c>
      <c r="AP206" s="65" t="n">
        <f aca="false">AO206*$J$215</f>
        <v>271.906517503572</v>
      </c>
      <c r="AQ206" s="66" t="n">
        <f aca="false">0.15*AF206/$AM$215</f>
        <v>0.017699167492597</v>
      </c>
      <c r="AR206" s="65" t="n">
        <f aca="false">AQ206*$J$215</f>
        <v>191321.416504666</v>
      </c>
      <c r="AS206" s="66" t="n">
        <f aca="false">0.24*AH206/$AM$215</f>
        <v>0.0264329724769279</v>
      </c>
      <c r="AT206" s="65" t="n">
        <f aca="false">AS206*$J$215</f>
        <v>285730.599409829</v>
      </c>
      <c r="AU206" s="66" t="n">
        <f aca="false">0.25*AJ206/$AM$215</f>
        <v>0.00232290508946837</v>
      </c>
      <c r="AV206" s="65" t="n">
        <f aca="false">AU206*$J$215</f>
        <v>25109.7398964598</v>
      </c>
      <c r="AW206" s="66" t="n">
        <f aca="false">0.35*AL206/$AM$215</f>
        <v>0.0167051280187748</v>
      </c>
      <c r="AX206" s="65" t="n">
        <f aca="false">AW206*$J$215</f>
        <v>180576.219575333</v>
      </c>
    </row>
    <row r="207" customFormat="false" ht="15" hidden="false" customHeight="false" outlineLevel="0" collapsed="false">
      <c r="A207" s="72" t="s">
        <v>123</v>
      </c>
      <c r="B207" s="62"/>
      <c r="C207" s="62"/>
      <c r="D207" s="62"/>
      <c r="E207" s="62"/>
      <c r="F207" s="62"/>
      <c r="G207" s="62"/>
      <c r="H207" s="62"/>
      <c r="I207" s="66" t="n">
        <f aca="false">AO207+AQ207+AS207+AU207+AW207</f>
        <v>0.00425659168436581</v>
      </c>
      <c r="J207" s="65" t="n">
        <f aca="false">ROUND(AP207+AR207+AT207+AV207+AX207,0)</f>
        <v>46012</v>
      </c>
      <c r="K207" s="66" t="n">
        <f aca="false">I207-Tabla_Ministerio!J206</f>
        <v>0</v>
      </c>
      <c r="L207" s="65" t="n">
        <f aca="false">J207-Tabla_Ministerio!K206</f>
        <v>0</v>
      </c>
      <c r="M207" s="66" t="n">
        <f aca="false">P242/P$250</f>
        <v>0.0120203382595394</v>
      </c>
      <c r="N207" s="65" t="n">
        <f aca="false">ROUND((N$215*M207),0)</f>
        <v>2468772</v>
      </c>
      <c r="O207" s="65" t="n">
        <f aca="false">N207-Tabla_Ministerio!L206</f>
        <v>0</v>
      </c>
      <c r="P207" s="67" t="n">
        <f aca="false">N207+J207</f>
        <v>2514784</v>
      </c>
      <c r="Q207" s="65" t="n">
        <f aca="false">P207-Tabla_Ministerio!M206</f>
        <v>0</v>
      </c>
      <c r="S207" s="67" t="n">
        <f aca="false">B207+Tabla_Ministerio!B206</f>
        <v>4097</v>
      </c>
      <c r="T207" s="67" t="n">
        <f aca="false">C207+Tabla_Ministerio!C206</f>
        <v>37</v>
      </c>
      <c r="U207" s="67" t="n">
        <f aca="false">D207+Tabla_Ministerio!D206</f>
        <v>364.879318181818</v>
      </c>
      <c r="V207" s="67" t="n">
        <f aca="false">E207+Tabla_Ministerio!E206</f>
        <v>188.754772727273</v>
      </c>
      <c r="W207" s="67" t="n">
        <f aca="false">F207+Tabla_Ministerio!F206</f>
        <v>20</v>
      </c>
      <c r="X207" s="67" t="n">
        <f aca="false">G207+Tabla_Ministerio!G206</f>
        <v>52</v>
      </c>
      <c r="Y207" s="67" t="n">
        <f aca="false">H207+Tabla_Ministerio!H206</f>
        <v>26</v>
      </c>
      <c r="Z207" s="67" t="n">
        <f aca="false">X207+0.33*Y207</f>
        <v>60.58</v>
      </c>
      <c r="AC207" s="73" t="n">
        <f aca="false">IF(T207&gt;0,S207/T207,0)</f>
        <v>110.72972972973</v>
      </c>
      <c r="AD207" s="74" t="n">
        <f aca="false">EXP((((AC207-AC$215)/AC$216+2)/4-1.9)^3)</f>
        <v>0.00663850836801027</v>
      </c>
      <c r="AE207" s="75" t="n">
        <f aca="false">S207/U207</f>
        <v>11.2283700276991</v>
      </c>
      <c r="AF207" s="74" t="n">
        <f aca="false">EXP((((AE207-AE$215)/AE$216+2)/4-1.9)^3)</f>
        <v>0.00454075957778941</v>
      </c>
      <c r="AG207" s="74" t="n">
        <f aca="false">V207/U207</f>
        <v>0.517307403630965</v>
      </c>
      <c r="AH207" s="74" t="n">
        <f aca="false">EXP((((AG207-AG$215)/AG$216+2)/4-1.9)^3)</f>
        <v>0.0118951231261025</v>
      </c>
      <c r="AI207" s="74" t="n">
        <f aca="false">W207/U207</f>
        <v>0.0548126435328244</v>
      </c>
      <c r="AJ207" s="74" t="n">
        <f aca="false">EXP((((AI207-AI$215)/AI$216+2)/4-1.9)^3)</f>
        <v>0.0160202812953409</v>
      </c>
      <c r="AK207" s="74" t="n">
        <f aca="false">Z207/U207</f>
        <v>0.166027497260925</v>
      </c>
      <c r="AL207" s="74" t="n">
        <f aca="false">EXP((((AK207-AK$215)/AK$216+2)/4-1.9)^3)</f>
        <v>0.0128098716829755</v>
      </c>
      <c r="AM207" s="74" t="n">
        <f aca="false">0.01*AD207+0.15*AF207+0.24*AH207+0.25*AJ207+0.35*AL207</f>
        <v>0.0120908539834898</v>
      </c>
      <c r="AO207" s="66" t="n">
        <f aca="false">0.01*AD207/$AM$215</f>
        <v>2.33709046147206E-005</v>
      </c>
      <c r="AP207" s="65" t="n">
        <f aca="false">AO207*$J$215</f>
        <v>252.630784908613</v>
      </c>
      <c r="AQ207" s="66" t="n">
        <f aca="false">0.15*AF207/$AM$215</f>
        <v>0.000239786529792466</v>
      </c>
      <c r="AR207" s="65" t="n">
        <f aca="false">AQ207*$J$215</f>
        <v>2592.00318646747</v>
      </c>
      <c r="AS207" s="66" t="n">
        <f aca="false">0.24*AH207/$AM$215</f>
        <v>0.00100504428723824</v>
      </c>
      <c r="AT207" s="65" t="n">
        <f aca="false">AS207*$J$215</f>
        <v>10864.1548685705</v>
      </c>
      <c r="AU207" s="66" t="n">
        <f aca="false">0.25*AJ207/$AM$215</f>
        <v>0.00140998717369481</v>
      </c>
      <c r="AV207" s="65" t="n">
        <f aca="false">AU207*$J$215</f>
        <v>15241.4368324123</v>
      </c>
      <c r="AW207" s="66" t="n">
        <f aca="false">0.35*AL207/$AM$215</f>
        <v>0.00157840278902558</v>
      </c>
      <c r="AX207" s="65" t="n">
        <f aca="false">AW207*$J$215</f>
        <v>17061.946983529</v>
      </c>
    </row>
    <row r="208" customFormat="false" ht="15" hidden="false" customHeight="false" outlineLevel="0" collapsed="false">
      <c r="A208" s="72" t="s">
        <v>124</v>
      </c>
      <c r="B208" s="62"/>
      <c r="C208" s="62"/>
      <c r="D208" s="62"/>
      <c r="E208" s="62"/>
      <c r="F208" s="62"/>
      <c r="G208" s="62"/>
      <c r="H208" s="62"/>
      <c r="I208" s="66" t="n">
        <f aca="false">AO208+AQ208+AS208+AU208+AW208</f>
        <v>0.00691857749415889</v>
      </c>
      <c r="J208" s="65" t="n">
        <f aca="false">ROUND(AP208+AR208+AT208+AV208+AX208,0)</f>
        <v>74787</v>
      </c>
      <c r="K208" s="66" t="n">
        <f aca="false">I208-Tabla_Ministerio!J207</f>
        <v>-2.68882138776405E-017</v>
      </c>
      <c r="L208" s="65" t="n">
        <f aca="false">J208-Tabla_Ministerio!K207</f>
        <v>0</v>
      </c>
      <c r="M208" s="66" t="n">
        <f aca="false">P243/P$250</f>
        <v>0.0210857844855711</v>
      </c>
      <c r="N208" s="65" t="n">
        <f aca="false">ROUND((N$215*M208),0)</f>
        <v>4330660</v>
      </c>
      <c r="O208" s="65" t="n">
        <f aca="false">N208-Tabla_Ministerio!L207</f>
        <v>1</v>
      </c>
      <c r="P208" s="67" t="n">
        <f aca="false">N208+J208</f>
        <v>4405447</v>
      </c>
      <c r="Q208" s="65" t="n">
        <f aca="false">P208-Tabla_Ministerio!M207</f>
        <v>1</v>
      </c>
      <c r="S208" s="67" t="n">
        <f aca="false">B208+Tabla_Ministerio!B207</f>
        <v>4525</v>
      </c>
      <c r="T208" s="67" t="n">
        <f aca="false">C208+Tabla_Ministerio!C207</f>
        <v>25</v>
      </c>
      <c r="U208" s="67" t="n">
        <f aca="false">D208+Tabla_Ministerio!D207</f>
        <v>318.5775</v>
      </c>
      <c r="V208" s="67" t="n">
        <f aca="false">E208+Tabla_Ministerio!E207</f>
        <v>194.603409090909</v>
      </c>
      <c r="W208" s="67" t="n">
        <f aca="false">F208+Tabla_Ministerio!F207</f>
        <v>7</v>
      </c>
      <c r="X208" s="67" t="n">
        <f aca="false">G208+Tabla_Ministerio!G207</f>
        <v>39</v>
      </c>
      <c r="Y208" s="67" t="n">
        <f aca="false">H208+Tabla_Ministerio!H207</f>
        <v>6</v>
      </c>
      <c r="Z208" s="67" t="n">
        <f aca="false">X208+0.33*Y208</f>
        <v>40.98</v>
      </c>
      <c r="AC208" s="73" t="n">
        <f aca="false">IF(T208&gt;0,S208/T208,0)</f>
        <v>181</v>
      </c>
      <c r="AD208" s="74" t="n">
        <f aca="false">EXP((((AC208-AC$215)/AC$216+2)/4-1.9)^3)</f>
        <v>0.0385664887700275</v>
      </c>
      <c r="AE208" s="75" t="n">
        <f aca="false">S208/U208</f>
        <v>14.203765174879</v>
      </c>
      <c r="AF208" s="74" t="n">
        <f aca="false">EXP((((AE208-AE$215)/AE$216+2)/4-1.9)^3)</f>
        <v>0.018618527708437</v>
      </c>
      <c r="AG208" s="74" t="n">
        <f aca="false">V208/U208</f>
        <v>0.610851077338823</v>
      </c>
      <c r="AH208" s="74" t="n">
        <f aca="false">EXP((((AG208-AG$215)/AG$216+2)/4-1.9)^3)</f>
        <v>0.044379271815315</v>
      </c>
      <c r="AI208" s="74" t="n">
        <f aca="false">W208/U208</f>
        <v>0.0219726754086525</v>
      </c>
      <c r="AJ208" s="74" t="n">
        <f aca="false">EXP((((AI208-AI$215)/AI$216+2)/4-1.9)^3)</f>
        <v>0.00954556037409185</v>
      </c>
      <c r="AK208" s="74" t="n">
        <f aca="false">Z208/U208</f>
        <v>0.128634319749512</v>
      </c>
      <c r="AL208" s="74" t="n">
        <f aca="false">EXP((((AK208-AK$215)/AK$216+2)/4-1.9)^3)</f>
        <v>0.00981819605739064</v>
      </c>
      <c r="AM208" s="74" t="n">
        <f aca="false">0.01*AD208+0.15*AF208+0.24*AH208+0.25*AJ208+0.35*AL208</f>
        <v>0.0196522279932511</v>
      </c>
      <c r="AO208" s="66" t="n">
        <f aca="false">0.01*AD208/$AM$215</f>
        <v>0.000135773532306197</v>
      </c>
      <c r="AP208" s="65" t="n">
        <f aca="false">AO208*$J$215</f>
        <v>1467.66137647598</v>
      </c>
      <c r="AQ208" s="66" t="n">
        <f aca="false">0.15*AF208/$AM$215</f>
        <v>0.000983199412470202</v>
      </c>
      <c r="AR208" s="65" t="n">
        <f aca="false">AQ208*$J$215</f>
        <v>10628.0198986214</v>
      </c>
      <c r="AS208" s="66" t="n">
        <f aca="false">0.24*AH208/$AM$215</f>
        <v>0.0037496991949498</v>
      </c>
      <c r="AT208" s="65" t="n">
        <f aca="false">AS208*$J$215</f>
        <v>40532.8534093068</v>
      </c>
      <c r="AU208" s="66" t="n">
        <f aca="false">0.25*AJ208/$AM$215</f>
        <v>0.000840129923131445</v>
      </c>
      <c r="AV208" s="65" t="n">
        <f aca="false">AU208*$J$215</f>
        <v>9081.49194071952</v>
      </c>
      <c r="AW208" s="66" t="n">
        <f aca="false">0.35*AL208/$AM$215</f>
        <v>0.00120977543130125</v>
      </c>
      <c r="AX208" s="65" t="n">
        <f aca="false">AW208*$J$215</f>
        <v>13077.2223759061</v>
      </c>
    </row>
    <row r="209" customFormat="false" ht="15" hidden="false" customHeight="false" outlineLevel="0" collapsed="false">
      <c r="A209" s="72" t="s">
        <v>125</v>
      </c>
      <c r="B209" s="62"/>
      <c r="C209" s="62"/>
      <c r="D209" s="62"/>
      <c r="E209" s="62"/>
      <c r="F209" s="62"/>
      <c r="G209" s="62"/>
      <c r="H209" s="62"/>
      <c r="I209" s="66" t="n">
        <f aca="false">AO209+AQ209+AS209+AU209+AW209</f>
        <v>0.0213037882124265</v>
      </c>
      <c r="J209" s="65" t="n">
        <f aca="false">ROUND(AP209+AR209+AT209+AV209+AX209,0)</f>
        <v>230286</v>
      </c>
      <c r="K209" s="66" t="n">
        <f aca="false">I209-Tabla_Ministerio!J208</f>
        <v>0</v>
      </c>
      <c r="L209" s="65" t="n">
        <f aca="false">J209-Tabla_Ministerio!K208</f>
        <v>0</v>
      </c>
      <c r="M209" s="66" t="n">
        <f aca="false">P244/P$250</f>
        <v>0.012660573909201</v>
      </c>
      <c r="N209" s="65" t="n">
        <f aca="false">ROUND((N$215*M209),0)</f>
        <v>2600266</v>
      </c>
      <c r="O209" s="65" t="n">
        <f aca="false">N209-Tabla_Ministerio!L208</f>
        <v>-1</v>
      </c>
      <c r="P209" s="67" t="n">
        <f aca="false">N209+J209</f>
        <v>2830552</v>
      </c>
      <c r="Q209" s="65" t="n">
        <f aca="false">P209-Tabla_Ministerio!M208</f>
        <v>-1</v>
      </c>
      <c r="S209" s="67" t="n">
        <f aca="false">B209+Tabla_Ministerio!B208</f>
        <v>6688</v>
      </c>
      <c r="T209" s="67" t="n">
        <f aca="false">C209+Tabla_Ministerio!C208</f>
        <v>45</v>
      </c>
      <c r="U209" s="67" t="n">
        <f aca="false">D209+Tabla_Ministerio!D208</f>
        <v>384.155</v>
      </c>
      <c r="V209" s="67" t="n">
        <f aca="false">E209+Tabla_Ministerio!E208</f>
        <v>287.383409090909</v>
      </c>
      <c r="W209" s="67" t="n">
        <f aca="false">F209+Tabla_Ministerio!F208</f>
        <v>15</v>
      </c>
      <c r="X209" s="67" t="n">
        <f aca="false">G209+Tabla_Ministerio!G208</f>
        <v>50</v>
      </c>
      <c r="Y209" s="67" t="n">
        <f aca="false">H209+Tabla_Ministerio!H208</f>
        <v>17</v>
      </c>
      <c r="Z209" s="67" t="n">
        <f aca="false">X209+0.33*Y209</f>
        <v>55.61</v>
      </c>
      <c r="AC209" s="73" t="n">
        <f aca="false">IF(T209&gt;0,S209/T209,0)</f>
        <v>148.622222222222</v>
      </c>
      <c r="AD209" s="74" t="n">
        <f aca="false">EXP((((AC209-AC$215)/AC$216+2)/4-1.9)^3)</f>
        <v>0.0182526199210777</v>
      </c>
      <c r="AE209" s="75" t="n">
        <f aca="false">S209/U209</f>
        <v>17.4096393382879</v>
      </c>
      <c r="AF209" s="74" t="n">
        <f aca="false">EXP((((AE209-AE$215)/AE$216+2)/4-1.9)^3)</f>
        <v>0.0629754246823478</v>
      </c>
      <c r="AG209" s="74" t="n">
        <f aca="false">V209/U209</f>
        <v>0.74809233015556</v>
      </c>
      <c r="AH209" s="74" t="n">
        <f aca="false">EXP((((AG209-AG$215)/AG$216+2)/4-1.9)^3)</f>
        <v>0.182858822420984</v>
      </c>
      <c r="AI209" s="74" t="n">
        <f aca="false">W209/U209</f>
        <v>0.039046738946519</v>
      </c>
      <c r="AJ209" s="74" t="n">
        <f aca="false">EXP((((AI209-AI$215)/AI$216+2)/4-1.9)^3)</f>
        <v>0.0125580214213377</v>
      </c>
      <c r="AK209" s="74" t="n">
        <f aca="false">Z209/U209</f>
        <v>0.144759276854395</v>
      </c>
      <c r="AL209" s="74" t="n">
        <f aca="false">EXP((((AK209-AK$215)/AK$216+2)/4-1.9)^3)</f>
        <v>0.0110256409304653</v>
      </c>
      <c r="AM209" s="74" t="n">
        <f aca="false">0.01*AD209+0.15*AF209+0.24*AH209+0.25*AJ209+0.35*AL209</f>
        <v>0.0605134369635964</v>
      </c>
      <c r="AO209" s="66" t="n">
        <f aca="false">0.01*AD209/$AM$215</f>
        <v>6.42584471535603E-005</v>
      </c>
      <c r="AP209" s="65" t="n">
        <f aca="false">AO209*$J$215</f>
        <v>694.609909587645</v>
      </c>
      <c r="AQ209" s="66" t="n">
        <f aca="false">0.15*AF209/$AM$215</f>
        <v>0.00332557984806112</v>
      </c>
      <c r="AR209" s="65" t="n">
        <f aca="false">AQ209*$J$215</f>
        <v>35948.2810418372</v>
      </c>
      <c r="AS209" s="66" t="n">
        <f aca="false">0.24*AH209/$AM$215</f>
        <v>0.015450131360308</v>
      </c>
      <c r="AT209" s="65" t="n">
        <f aca="false">AS209*$J$215</f>
        <v>167010.172556064</v>
      </c>
      <c r="AU209" s="66" t="n">
        <f aca="false">0.25*AJ209/$AM$215</f>
        <v>0.00110526455838327</v>
      </c>
      <c r="AV209" s="65" t="n">
        <f aca="false">AU209*$J$215</f>
        <v>11947.4987177075</v>
      </c>
      <c r="AW209" s="66" t="n">
        <f aca="false">0.35*AL209/$AM$215</f>
        <v>0.00135855399852051</v>
      </c>
      <c r="AX209" s="65" t="n">
        <f aca="false">AW209*$J$215</f>
        <v>14685.4633419193</v>
      </c>
    </row>
    <row r="210" customFormat="false" ht="15" hidden="false" customHeight="false" outlineLevel="0" collapsed="false">
      <c r="A210" s="72" t="s">
        <v>126</v>
      </c>
      <c r="B210" s="62"/>
      <c r="C210" s="62"/>
      <c r="D210" s="62"/>
      <c r="E210" s="62"/>
      <c r="F210" s="62"/>
      <c r="G210" s="62"/>
      <c r="H210" s="62"/>
      <c r="I210" s="66" t="n">
        <f aca="false">AO210+AQ210+AS210+AU210+AW210</f>
        <v>0.017341824889445</v>
      </c>
      <c r="J210" s="65" t="n">
        <f aca="false">ROUND(AP210+AR210+AT210+AV210+AX210,0)</f>
        <v>187459</v>
      </c>
      <c r="K210" s="66" t="n">
        <f aca="false">I210-Tabla_Ministerio!J209</f>
        <v>0</v>
      </c>
      <c r="L210" s="65" t="n">
        <f aca="false">J210-Tabla_Ministerio!K209</f>
        <v>0</v>
      </c>
      <c r="M210" s="66" t="n">
        <f aca="false">P245/P$250</f>
        <v>0.019047542318668</v>
      </c>
      <c r="N210" s="65" t="n">
        <f aca="false">ROUND((N$215*M210),0)</f>
        <v>3912040</v>
      </c>
      <c r="O210" s="65" t="n">
        <f aca="false">N210-Tabla_Ministerio!L209</f>
        <v>0</v>
      </c>
      <c r="P210" s="67" t="n">
        <f aca="false">N210+J210</f>
        <v>4099499</v>
      </c>
      <c r="Q210" s="65" t="n">
        <f aca="false">P210-Tabla_Ministerio!M209</f>
        <v>0</v>
      </c>
      <c r="S210" s="67" t="n">
        <f aca="false">B210+Tabla_Ministerio!B209</f>
        <v>6649</v>
      </c>
      <c r="T210" s="67" t="n">
        <f aca="false">C210+Tabla_Ministerio!C209</f>
        <v>36</v>
      </c>
      <c r="U210" s="67" t="n">
        <f aca="false">D210+Tabla_Ministerio!D209</f>
        <v>295.811363636364</v>
      </c>
      <c r="V210" s="67" t="n">
        <f aca="false">E210+Tabla_Ministerio!E209</f>
        <v>173.150681818182</v>
      </c>
      <c r="W210" s="67" t="n">
        <f aca="false">F210+Tabla_Ministerio!F209</f>
        <v>3</v>
      </c>
      <c r="X210" s="67" t="n">
        <f aca="false">G210+Tabla_Ministerio!G209</f>
        <v>15</v>
      </c>
      <c r="Y210" s="67" t="n">
        <f aca="false">H210+Tabla_Ministerio!H209</f>
        <v>0</v>
      </c>
      <c r="Z210" s="67" t="n">
        <f aca="false">X210+0.33*Y210</f>
        <v>15</v>
      </c>
      <c r="AC210" s="73" t="n">
        <f aca="false">IF(T210&gt;0,S210/T210,0)</f>
        <v>184.694444444444</v>
      </c>
      <c r="AD210" s="74" t="n">
        <f aca="false">EXP((((AC210-AC$215)/AC$216+2)/4-1.9)^3)</f>
        <v>0.0417326148488348</v>
      </c>
      <c r="AE210" s="75" t="n">
        <f aca="false">S210/U210</f>
        <v>22.4771621964243</v>
      </c>
      <c r="AF210" s="74" t="n">
        <f aca="false">EXP((((AE210-AE$215)/AE$216+2)/4-1.9)^3)</f>
        <v>0.248713725337305</v>
      </c>
      <c r="AG210" s="74" t="n">
        <f aca="false">V210/U210</f>
        <v>0.585341549052298</v>
      </c>
      <c r="AH210" s="74" t="n">
        <f aca="false">EXP((((AG210-AG$215)/AG$216+2)/4-1.9)^3)</f>
        <v>0.0319466074518598</v>
      </c>
      <c r="AI210" s="74" t="n">
        <f aca="false">W210/U210</f>
        <v>0.0101415982236837</v>
      </c>
      <c r="AJ210" s="74" t="n">
        <f aca="false">EXP((((AI210-AI$215)/AI$216+2)/4-1.9)^3)</f>
        <v>0.00784163683552078</v>
      </c>
      <c r="AK210" s="74" t="n">
        <f aca="false">Z210/U210</f>
        <v>0.0507079911184185</v>
      </c>
      <c r="AL210" s="74" t="n">
        <f aca="false">EXP((((AK210-AK$215)/AK$216+2)/4-1.9)^3)</f>
        <v>0.00544998646096686</v>
      </c>
      <c r="AM210" s="74" t="n">
        <f aca="false">0.01*AD210+0.15*AF210+0.24*AH210+0.25*AJ210+0.35*AL210</f>
        <v>0.0492594752077491</v>
      </c>
      <c r="AO210" s="66" t="n">
        <f aca="false">0.01*AD210/$AM$215</f>
        <v>0.000146919896290998</v>
      </c>
      <c r="AP210" s="65" t="n">
        <f aca="false">AO210*$J$215</f>
        <v>1588.14942470427</v>
      </c>
      <c r="AQ210" s="66" t="n">
        <f aca="false">0.15*AF210/$AM$215</f>
        <v>0.0131339702287041</v>
      </c>
      <c r="AR210" s="65" t="n">
        <f aca="false">AQ210*$J$215</f>
        <v>141973.332335366</v>
      </c>
      <c r="AS210" s="66" t="n">
        <f aca="false">0.24*AH210/$AM$215</f>
        <v>0.00269923690370866</v>
      </c>
      <c r="AT210" s="65" t="n">
        <f aca="false">AS210*$J$215</f>
        <v>29177.7468129624</v>
      </c>
      <c r="AU210" s="66" t="n">
        <f aca="false">0.25*AJ210/$AM$215</f>
        <v>0.00069016312229627</v>
      </c>
      <c r="AV210" s="65" t="n">
        <f aca="false">AU210*$J$215</f>
        <v>7460.40661134119</v>
      </c>
      <c r="AW210" s="66" t="n">
        <f aca="false">0.35*AL210/$AM$215</f>
        <v>0.000671534738445061</v>
      </c>
      <c r="AX210" s="65" t="n">
        <f aca="false">AW210*$J$215</f>
        <v>7259.04071166841</v>
      </c>
    </row>
    <row r="211" customFormat="false" ht="15" hidden="false" customHeight="false" outlineLevel="0" collapsed="false">
      <c r="A211" s="72" t="s">
        <v>127</v>
      </c>
      <c r="B211" s="62"/>
      <c r="C211" s="62"/>
      <c r="D211" s="62"/>
      <c r="E211" s="62"/>
      <c r="F211" s="62"/>
      <c r="G211" s="62"/>
      <c r="H211" s="62"/>
      <c r="I211" s="66" t="n">
        <f aca="false">AO211+AQ211+AS211+AU211+AW211</f>
        <v>0.00624285914112892</v>
      </c>
      <c r="J211" s="65" t="n">
        <f aca="false">ROUND(AP211+AR211+AT211+AV211+AX211,0)</f>
        <v>67483</v>
      </c>
      <c r="K211" s="66" t="n">
        <f aca="false">I211-Tabla_Ministerio!J210</f>
        <v>-2.77555756156289E-017</v>
      </c>
      <c r="L211" s="65" t="n">
        <f aca="false">J211-Tabla_Ministerio!K210</f>
        <v>0</v>
      </c>
      <c r="M211" s="66" t="n">
        <f aca="false">P246/P$250</f>
        <v>0.0128735056648974</v>
      </c>
      <c r="N211" s="65" t="n">
        <f aca="false">ROUND((N$215*M211),0)</f>
        <v>2643998</v>
      </c>
      <c r="O211" s="65" t="n">
        <f aca="false">N211-Tabla_Ministerio!L210</f>
        <v>1</v>
      </c>
      <c r="P211" s="67" t="n">
        <f aca="false">N211+J211</f>
        <v>2711481</v>
      </c>
      <c r="Q211" s="65" t="n">
        <f aca="false">P211-Tabla_Ministerio!M210</f>
        <v>1</v>
      </c>
      <c r="S211" s="67" t="n">
        <f aca="false">B211+Tabla_Ministerio!B210</f>
        <v>3171</v>
      </c>
      <c r="T211" s="67" t="n">
        <f aca="false">C211+Tabla_Ministerio!C210</f>
        <v>28</v>
      </c>
      <c r="U211" s="67" t="n">
        <f aca="false">D211+Tabla_Ministerio!D210</f>
        <v>363.6175</v>
      </c>
      <c r="V211" s="67" t="n">
        <f aca="false">E211+Tabla_Ministerio!E210</f>
        <v>206.119318181818</v>
      </c>
      <c r="W211" s="67" t="n">
        <f aca="false">F211+Tabla_Ministerio!F210</f>
        <v>32</v>
      </c>
      <c r="X211" s="67" t="n">
        <f aca="false">G211+Tabla_Ministerio!G210</f>
        <v>61</v>
      </c>
      <c r="Y211" s="67" t="n">
        <f aca="false">H211+Tabla_Ministerio!H210</f>
        <v>17</v>
      </c>
      <c r="Z211" s="67" t="n">
        <f aca="false">X211+0.33*Y211</f>
        <v>66.61</v>
      </c>
      <c r="AC211" s="73" t="n">
        <f aca="false">IF(T211&gt;0,S211/T211,0)</f>
        <v>113.25</v>
      </c>
      <c r="AD211" s="74" t="n">
        <f aca="false">EXP((((AC211-AC$215)/AC$216+2)/4-1.9)^3)</f>
        <v>0.00713433944751394</v>
      </c>
      <c r="AE211" s="75" t="n">
        <f aca="false">S211/U211</f>
        <v>8.7207023864363</v>
      </c>
      <c r="AF211" s="74" t="n">
        <f aca="false">EXP((((AE211-AE$215)/AE$216+2)/4-1.9)^3)</f>
        <v>0.00109715337554221</v>
      </c>
      <c r="AG211" s="74" t="n">
        <f aca="false">V211/U211</f>
        <v>0.566857530734406</v>
      </c>
      <c r="AH211" s="74" t="n">
        <f aca="false">EXP((((AG211-AG$215)/AG$216+2)/4-1.9)^3)</f>
        <v>0.0248278736866176</v>
      </c>
      <c r="AI211" s="74" t="n">
        <f aca="false">W211/U211</f>
        <v>0.0880045652368217</v>
      </c>
      <c r="AJ211" s="74" t="n">
        <f aca="false">EXP((((AI211-AI$215)/AI$216+2)/4-1.9)^3)</f>
        <v>0.0259617076222808</v>
      </c>
      <c r="AK211" s="74" t="n">
        <f aca="false">Z211/U211</f>
        <v>0.183187002825772</v>
      </c>
      <c r="AL211" s="74" t="n">
        <f aca="false">EXP((((AK211-AK$215)/AK$216+2)/4-1.9)^3)</f>
        <v>0.0144223319380179</v>
      </c>
      <c r="AM211" s="74" t="n">
        <f aca="false">0.01*AD211+0.15*AF211+0.24*AH211+0.25*AJ211+0.35*AL211</f>
        <v>0.0177328491694712</v>
      </c>
      <c r="AO211" s="66" t="n">
        <f aca="false">0.01*AD211/$AM$215</f>
        <v>2.5116480611873E-005</v>
      </c>
      <c r="AP211" s="65" t="n">
        <f aca="false">AO211*$J$215</f>
        <v>271.49981208356</v>
      </c>
      <c r="AQ211" s="66" t="n">
        <f aca="false">0.15*AF211/$AM$215</f>
        <v>5.79380158901593E-005</v>
      </c>
      <c r="AR211" s="65" t="n">
        <f aca="false">AQ211*$J$215</f>
        <v>626.288398830711</v>
      </c>
      <c r="AS211" s="66" t="n">
        <f aca="false">0.24*AH211/$AM$215</f>
        <v>0.00209775992635594</v>
      </c>
      <c r="AT211" s="65" t="n">
        <f aca="false">AS211*$J$215</f>
        <v>22676.0044372151</v>
      </c>
      <c r="AU211" s="66" t="n">
        <f aca="false">0.25*AJ211/$AM$215</f>
        <v>0.00228495830252846</v>
      </c>
      <c r="AV211" s="65" t="n">
        <f aca="false">AU211*$J$215</f>
        <v>24699.5492458441</v>
      </c>
      <c r="AW211" s="66" t="n">
        <f aca="false">0.35*AL211/$AM$215</f>
        <v>0.00177708641574249</v>
      </c>
      <c r="AX211" s="65" t="n">
        <f aca="false">AW211*$J$215</f>
        <v>19209.6430780297</v>
      </c>
    </row>
    <row r="212" customFormat="false" ht="15" hidden="false" customHeight="false" outlineLevel="0" collapsed="false">
      <c r="A212" s="72" t="s">
        <v>128</v>
      </c>
      <c r="B212" s="62"/>
      <c r="C212" s="62"/>
      <c r="D212" s="62"/>
      <c r="E212" s="62"/>
      <c r="F212" s="62"/>
      <c r="G212" s="62"/>
      <c r="H212" s="62"/>
      <c r="I212" s="66" t="n">
        <f aca="false">AO212+AQ212+AS212+AU212+AW212</f>
        <v>0.0150092060276555</v>
      </c>
      <c r="J212" s="65" t="n">
        <f aca="false">ROUND(AP212+AR212+AT212+AV212+AX212,0)</f>
        <v>162244</v>
      </c>
      <c r="K212" s="66" t="n">
        <f aca="false">I212-Tabla_Ministerio!J211</f>
        <v>-1.09287578986539E-016</v>
      </c>
      <c r="L212" s="65" t="n">
        <f aca="false">J212-Tabla_Ministerio!K211</f>
        <v>0</v>
      </c>
      <c r="M212" s="66" t="n">
        <f aca="false">P247/P$250</f>
        <v>0.0104852601354212</v>
      </c>
      <c r="N212" s="65" t="n">
        <f aca="false">ROUND((N$215*M212),0)</f>
        <v>2153494</v>
      </c>
      <c r="O212" s="65" t="n">
        <f aca="false">N212-Tabla_Ministerio!L211</f>
        <v>0</v>
      </c>
      <c r="P212" s="67" t="n">
        <f aca="false">N212+J212</f>
        <v>2315738</v>
      </c>
      <c r="Q212" s="65" t="n">
        <f aca="false">P212-Tabla_Ministerio!M211</f>
        <v>0</v>
      </c>
      <c r="S212" s="67" t="n">
        <f aca="false">B212+Tabla_Ministerio!B211</f>
        <v>6622</v>
      </c>
      <c r="T212" s="67" t="n">
        <f aca="false">C212+Tabla_Ministerio!C211</f>
        <v>26</v>
      </c>
      <c r="U212" s="67" t="n">
        <f aca="false">D212+Tabla_Ministerio!D211</f>
        <v>378.357954545455</v>
      </c>
      <c r="V212" s="67" t="n">
        <f aca="false">E212+Tabla_Ministerio!E211</f>
        <v>258.4925</v>
      </c>
      <c r="W212" s="67" t="n">
        <f aca="false">F212+Tabla_Ministerio!F211</f>
        <v>19</v>
      </c>
      <c r="X212" s="67" t="n">
        <f aca="false">G212+Tabla_Ministerio!G211</f>
        <v>47</v>
      </c>
      <c r="Y212" s="67" t="n">
        <f aca="false">H212+Tabla_Ministerio!H211</f>
        <v>11</v>
      </c>
      <c r="Z212" s="67" t="n">
        <f aca="false">X212+0.33*Y212</f>
        <v>50.63</v>
      </c>
      <c r="AC212" s="73" t="n">
        <f aca="false">IF(T212&gt;0,S212/T212,0)</f>
        <v>254.692307692308</v>
      </c>
      <c r="AD212" s="74" t="n">
        <f aca="false">EXP((((AC212-AC$215)/AC$216+2)/4-1.9)^3)</f>
        <v>0.14770779904019</v>
      </c>
      <c r="AE212" s="75" t="n">
        <f aca="false">S212/U212</f>
        <v>17.5019447072427</v>
      </c>
      <c r="AF212" s="74" t="n">
        <f aca="false">EXP((((AE212-AE$215)/AE$216+2)/4-1.9)^3)</f>
        <v>0.0649450883281794</v>
      </c>
      <c r="AG212" s="74" t="n">
        <f aca="false">V212/U212</f>
        <v>0.683195627036686</v>
      </c>
      <c r="AH212" s="74" t="n">
        <f aca="false">EXP((((AG212-AG$215)/AG$216+2)/4-1.9)^3)</f>
        <v>0.100470795801593</v>
      </c>
      <c r="AI212" s="74" t="n">
        <f aca="false">W212/U212</f>
        <v>0.05021699629079</v>
      </c>
      <c r="AJ212" s="74" t="n">
        <f aca="false">EXP((((AI212-AI$215)/AI$216+2)/4-1.9)^3)</f>
        <v>0.0149369237612774</v>
      </c>
      <c r="AK212" s="74" t="n">
        <f aca="false">Z212/U212</f>
        <v>0.133815080115931</v>
      </c>
      <c r="AL212" s="74" t="n">
        <f aca="false">EXP((((AK212-AK$215)/AK$216+2)/4-1.9)^3)</f>
        <v>0.0101931578625097</v>
      </c>
      <c r="AM212" s="74" t="n">
        <f aca="false">0.01*AD212+0.15*AF212+0.24*AH212+0.25*AJ212+0.35*AL212</f>
        <v>0.0426336684242089</v>
      </c>
      <c r="AO212" s="66" t="n">
        <f aca="false">0.01*AD212/$AM$215</f>
        <v>0.000520006105415706</v>
      </c>
      <c r="AP212" s="65" t="n">
        <f aca="false">AO212*$J$215</f>
        <v>5621.07255727257</v>
      </c>
      <c r="AQ212" s="66" t="n">
        <f aca="false">0.15*AF212/$AM$215</f>
        <v>0.00342959302083568</v>
      </c>
      <c r="AR212" s="65" t="n">
        <f aca="false">AQ212*$J$215</f>
        <v>37072.6247466299</v>
      </c>
      <c r="AS212" s="66" t="n">
        <f aca="false">0.24*AH212/$AM$215</f>
        <v>0.00848899152065833</v>
      </c>
      <c r="AT212" s="65" t="n">
        <f aca="false">AS212*$J$215</f>
        <v>91762.8404334708</v>
      </c>
      <c r="AU212" s="66" t="n">
        <f aca="false">0.25*AJ212/$AM$215</f>
        <v>0.00131463802224142</v>
      </c>
      <c r="AV212" s="65" t="n">
        <f aca="false">AU212*$J$215</f>
        <v>14210.7479750855</v>
      </c>
      <c r="AW212" s="66" t="n">
        <f aca="false">0.35*AL212/$AM$215</f>
        <v>0.00125597735850436</v>
      </c>
      <c r="AX212" s="65" t="n">
        <f aca="false">AW212*$J$215</f>
        <v>13576.6480218547</v>
      </c>
    </row>
    <row r="213" customFormat="false" ht="15" hidden="false" customHeight="false" outlineLevel="0" collapsed="false">
      <c r="A213" s="72" t="s">
        <v>129</v>
      </c>
      <c r="B213" s="62"/>
      <c r="C213" s="62"/>
      <c r="D213" s="62"/>
      <c r="E213" s="62"/>
      <c r="F213" s="62"/>
      <c r="G213" s="62"/>
      <c r="H213" s="62"/>
      <c r="I213" s="66" t="n">
        <f aca="false">AO213+AQ213+AS213+AU213+AW213</f>
        <v>0.0167276249288388</v>
      </c>
      <c r="J213" s="65" t="n">
        <f aca="false">ROUND(AP213+AR213+AT213+AV213+AX213,0)</f>
        <v>180819</v>
      </c>
      <c r="K213" s="66" t="n">
        <f aca="false">I213-Tabla_Ministerio!J212</f>
        <v>0</v>
      </c>
      <c r="L213" s="65" t="n">
        <f aca="false">J213-Tabla_Ministerio!K212</f>
        <v>0</v>
      </c>
      <c r="M213" s="66" t="n">
        <f aca="false">P248/P$250</f>
        <v>0.00763063313278711</v>
      </c>
      <c r="N213" s="65" t="n">
        <f aca="false">ROUND((N$215*M213),0)</f>
        <v>1567202</v>
      </c>
      <c r="O213" s="65" t="n">
        <f aca="false">N213-Tabla_Ministerio!L212</f>
        <v>-2</v>
      </c>
      <c r="P213" s="67" t="n">
        <f aca="false">N213+J213</f>
        <v>1748021</v>
      </c>
      <c r="Q213" s="65" t="n">
        <f aca="false">P213-Tabla_Ministerio!M212</f>
        <v>-2</v>
      </c>
      <c r="S213" s="67" t="n">
        <f aca="false">B213+Tabla_Ministerio!B212</f>
        <v>8100</v>
      </c>
      <c r="T213" s="67" t="n">
        <f aca="false">C213+Tabla_Ministerio!C212</f>
        <v>52</v>
      </c>
      <c r="U213" s="67" t="n">
        <f aca="false">D213+Tabla_Ministerio!D212</f>
        <v>427.685</v>
      </c>
      <c r="V213" s="67" t="n">
        <f aca="false">E213+Tabla_Ministerio!E212</f>
        <v>276.100681818182</v>
      </c>
      <c r="W213" s="67" t="n">
        <f aca="false">F213+Tabla_Ministerio!F212</f>
        <v>43</v>
      </c>
      <c r="X213" s="67" t="n">
        <f aca="false">G213+Tabla_Ministerio!G212</f>
        <v>107</v>
      </c>
      <c r="Y213" s="67" t="n">
        <f aca="false">H213+Tabla_Ministerio!H212</f>
        <v>9</v>
      </c>
      <c r="Z213" s="67" t="n">
        <f aca="false">X213+0.33*Y213</f>
        <v>109.97</v>
      </c>
      <c r="AC213" s="73" t="n">
        <f aca="false">IF(T213&gt;0,S213/T213,0)</f>
        <v>155.769230769231</v>
      </c>
      <c r="AD213" s="74" t="n">
        <f aca="false">EXP((((AC213-AC$215)/AC$216+2)/4-1.9)^3)</f>
        <v>0.0217227368814185</v>
      </c>
      <c r="AE213" s="75" t="n">
        <f aca="false">S213/U213</f>
        <v>18.9391725218327</v>
      </c>
      <c r="AF213" s="74" t="n">
        <f aca="false">EXP((((AE213-AE$215)/AE$216+2)/4-1.9)^3)</f>
        <v>0.101900557788374</v>
      </c>
      <c r="AG213" s="74" t="n">
        <f aca="false">V213/U213</f>
        <v>0.64557017856175</v>
      </c>
      <c r="AH213" s="74" t="n">
        <f aca="false">EXP((((AG213-AG$215)/AG$216+2)/4-1.9)^3)</f>
        <v>0.0670586598484996</v>
      </c>
      <c r="AI213" s="74" t="n">
        <f aca="false">W213/U213</f>
        <v>0.100541286227013</v>
      </c>
      <c r="AJ213" s="74" t="n">
        <f aca="false">EXP((((AI213-AI$215)/AI$216+2)/4-1.9)^3)</f>
        <v>0.0308363956282823</v>
      </c>
      <c r="AK213" s="74" t="n">
        <f aca="false">Z213/U213</f>
        <v>0.257128494101968</v>
      </c>
      <c r="AL213" s="74" t="n">
        <f aca="false">EXP((((AK213-AK$215)/AK$216+2)/4-1.9)^3)</f>
        <v>0.0234552889900708</v>
      </c>
      <c r="AM213" s="74" t="n">
        <f aca="false">0.01*AD213+0.15*AF213+0.24*AH213+0.25*AJ213+0.35*AL213</f>
        <v>0.0475148394543055</v>
      </c>
      <c r="AO213" s="66" t="n">
        <f aca="false">0.01*AD213/$AM$215</f>
        <v>7.64750126809691E-005</v>
      </c>
      <c r="AP213" s="65" t="n">
        <f aca="false">AO213*$J$215</f>
        <v>826.666438376558</v>
      </c>
      <c r="AQ213" s="66" t="n">
        <f aca="false">0.15*AF213/$AM$215</f>
        <v>0.00538112197252386</v>
      </c>
      <c r="AR213" s="65" t="n">
        <f aca="false">AQ213*$J$215</f>
        <v>58167.9267456091</v>
      </c>
      <c r="AS213" s="66" t="n">
        <f aca="false">0.24*AH213/$AM$215</f>
        <v>0.00566592899258788</v>
      </c>
      <c r="AT213" s="65" t="n">
        <f aca="false">AS213*$J$215</f>
        <v>61246.5846842898</v>
      </c>
      <c r="AU213" s="66" t="n">
        <f aca="false">0.25*AJ213/$AM$215</f>
        <v>0.00271399243978952</v>
      </c>
      <c r="AV213" s="65" t="n">
        <f aca="false">AU213*$J$215</f>
        <v>29337.2486689371</v>
      </c>
      <c r="AW213" s="66" t="n">
        <f aca="false">0.35*AL213/$AM$215</f>
        <v>0.00289010651125658</v>
      </c>
      <c r="AX213" s="65" t="n">
        <f aca="false">AW213*$J$215</f>
        <v>31240.9762670614</v>
      </c>
    </row>
    <row r="214" customFormat="false" ht="15" hidden="false" customHeight="false" outlineLevel="0" collapsed="false">
      <c r="A214" s="76" t="s">
        <v>130</v>
      </c>
      <c r="B214" s="62"/>
      <c r="C214" s="62"/>
      <c r="D214" s="62"/>
      <c r="E214" s="62"/>
      <c r="F214" s="62"/>
      <c r="G214" s="62"/>
      <c r="H214" s="62"/>
      <c r="I214" s="77" t="n">
        <f aca="false">AO214+AQ214+AS214+AU214+AW214</f>
        <v>0.0118584398856352</v>
      </c>
      <c r="J214" s="78" t="n">
        <f aca="false">ROUND(AP214+AR214+AT214+AV214+AX214,0)</f>
        <v>128185</v>
      </c>
      <c r="K214" s="66" t="n">
        <f aca="false">I214-Tabla_Ministerio!J213</f>
        <v>-4.33680868994202E-017</v>
      </c>
      <c r="L214" s="65" t="n">
        <f aca="false">J214-Tabla_Ministerio!K213</f>
        <v>0</v>
      </c>
      <c r="M214" s="66" t="n">
        <f aca="false">P249/P$250</f>
        <v>0.0069833684161715</v>
      </c>
      <c r="N214" s="65" t="n">
        <f aca="false">ROUND((N$215*M214),0)</f>
        <v>1434265</v>
      </c>
      <c r="O214" s="65" t="n">
        <f aca="false">N214-Tabla_Ministerio!L213</f>
        <v>-2</v>
      </c>
      <c r="P214" s="67" t="n">
        <f aca="false">N214+J214</f>
        <v>1562450</v>
      </c>
      <c r="Q214" s="65" t="n">
        <f aca="false">P214-Tabla_Ministerio!M213</f>
        <v>-2</v>
      </c>
      <c r="S214" s="79" t="n">
        <f aca="false">B214+Tabla_Ministerio!B213</f>
        <v>8323</v>
      </c>
      <c r="T214" s="79" t="n">
        <f aca="false">C214+Tabla_Ministerio!C213</f>
        <v>32</v>
      </c>
      <c r="U214" s="79" t="n">
        <f aca="false">D214+Tabla_Ministerio!D213</f>
        <v>437.795681818182</v>
      </c>
      <c r="V214" s="79" t="n">
        <f aca="false">E214+Tabla_Ministerio!E213</f>
        <v>256.476590909091</v>
      </c>
      <c r="W214" s="79" t="n">
        <f aca="false">F214+Tabla_Ministerio!F213</f>
        <v>24</v>
      </c>
      <c r="X214" s="79" t="n">
        <f aca="false">G214+Tabla_Ministerio!G213</f>
        <v>73</v>
      </c>
      <c r="Y214" s="79" t="n">
        <f aca="false">H214+Tabla_Ministerio!H213</f>
        <v>10</v>
      </c>
      <c r="Z214" s="79" t="n">
        <f aca="false">X214+0.33*Y214</f>
        <v>76.3</v>
      </c>
      <c r="AC214" s="73" t="n">
        <f aca="false">IF(T214&gt;0,S214/T214,0)</f>
        <v>260.09375</v>
      </c>
      <c r="AD214" s="74" t="n">
        <f aca="false">EXP((((AC214-AC$215)/AC$216+2)/4-1.9)^3)</f>
        <v>0.160077916146644</v>
      </c>
      <c r="AE214" s="75" t="n">
        <f aca="false">S214/U214</f>
        <v>19.0111514244139</v>
      </c>
      <c r="AF214" s="74" t="n">
        <f aca="false">EXP((((AE214-AE$215)/AE$216+2)/4-1.9)^3)</f>
        <v>0.104079179881055</v>
      </c>
      <c r="AG214" s="74" t="n">
        <f aca="false">V214/U214</f>
        <v>0.585836273770299</v>
      </c>
      <c r="AH214" s="74" t="n">
        <f aca="false">EXP((((AG214-AG$215)/AG$216+2)/4-1.9)^3)</f>
        <v>0.0321576688524554</v>
      </c>
      <c r="AI214" s="74" t="n">
        <f aca="false">W214/U214</f>
        <v>0.054820093017654</v>
      </c>
      <c r="AJ214" s="74" t="n">
        <f aca="false">EXP((((AI214-AI$215)/AI$216+2)/4-1.9)^3)</f>
        <v>0.0160220895170868</v>
      </c>
      <c r="AK214" s="74" t="n">
        <f aca="false">Z214/U214</f>
        <v>0.174282212385292</v>
      </c>
      <c r="AL214" s="74" t="n">
        <f aca="false">EXP((((AK214-AK$215)/AK$216+2)/4-1.9)^3)</f>
        <v>0.0135654120691761</v>
      </c>
      <c r="AM214" s="74" t="n">
        <f aca="false">0.01*AD214+0.15*AF214+0.24*AH214+0.25*AJ214+0.35*AL214</f>
        <v>0.0336839132716973</v>
      </c>
      <c r="AO214" s="66" t="n">
        <f aca="false">0.01*AD214/$AM$215</f>
        <v>0.000563555169594186</v>
      </c>
      <c r="AP214" s="65" t="n">
        <f aca="false">AO214*$J$215</f>
        <v>6091.82174079006</v>
      </c>
      <c r="AQ214" s="66" t="n">
        <f aca="false">0.15*AF214/$AM$215</f>
        <v>0.00549616973543305</v>
      </c>
      <c r="AR214" s="65" t="n">
        <f aca="false">AQ214*$J$215</f>
        <v>59411.5502648897</v>
      </c>
      <c r="AS214" s="66" t="n">
        <f aca="false">0.24*AH214/$AM$215</f>
        <v>0.00271706993096499</v>
      </c>
      <c r="AT214" s="65" t="n">
        <f aca="false">AS214*$J$215</f>
        <v>29370.5152037172</v>
      </c>
      <c r="AU214" s="66" t="n">
        <f aca="false">0.25*AJ214/$AM$215</f>
        <v>0.00141014632005571</v>
      </c>
      <c r="AV214" s="65" t="n">
        <f aca="false">AU214*$J$215</f>
        <v>15243.1571453712</v>
      </c>
      <c r="AW214" s="66" t="n">
        <f aca="false">0.35*AL214/$AM$215</f>
        <v>0.00167149872958722</v>
      </c>
      <c r="AX214" s="65" t="n">
        <f aca="false">AW214*$J$215</f>
        <v>18068.2794693104</v>
      </c>
    </row>
    <row r="215" customFormat="false" ht="15" hidden="false" customHeight="false" outlineLevel="0" collapsed="false">
      <c r="A215" s="83" t="s">
        <v>71</v>
      </c>
      <c r="B215" s="62"/>
      <c r="C215" s="62"/>
      <c r="D215" s="62"/>
      <c r="E215" s="62"/>
      <c r="F215" s="62"/>
      <c r="G215" s="62"/>
      <c r="H215" s="62"/>
      <c r="I215" s="98" t="n">
        <f aca="false">SUM(I188:I214)</f>
        <v>1</v>
      </c>
      <c r="J215" s="86" t="n">
        <f aca="false">Tabla_Ministerio!K214</f>
        <v>10809628</v>
      </c>
      <c r="K215" s="84" t="n">
        <f aca="false">I215-Tabla_Ministerio!J214</f>
        <v>0</v>
      </c>
      <c r="L215" s="86" t="n">
        <f aca="false">J215-Tabla_Ministerio!K214</f>
        <v>0</v>
      </c>
      <c r="M215" s="84"/>
      <c r="N215" s="86" t="n">
        <f aca="false">Tabla_Ministerio!L214</f>
        <v>205382935</v>
      </c>
      <c r="O215" s="86"/>
      <c r="P215" s="88" t="n">
        <f aca="false">Tabla_Ministerio!M214</f>
        <v>216192563</v>
      </c>
      <c r="Q215" s="86"/>
      <c r="S215" s="88"/>
      <c r="T215" s="88"/>
      <c r="U215" s="88"/>
      <c r="V215" s="88"/>
      <c r="W215" s="88"/>
      <c r="X215" s="88"/>
      <c r="Y215" s="88"/>
      <c r="Z215" s="88"/>
      <c r="AB215" s="89" t="s">
        <v>241</v>
      </c>
      <c r="AC215" s="89" t="n">
        <f aca="false">AVERAGE(AC190:AC214)</f>
        <v>206.115397109073</v>
      </c>
      <c r="AD215" s="88"/>
      <c r="AE215" s="89" t="n">
        <f aca="false">AVERAGE(AE190:AE214)</f>
        <v>17.4725371293995</v>
      </c>
      <c r="AF215" s="88"/>
      <c r="AG215" s="91" t="n">
        <f aca="false">AVERAGE(AG190:AG214)</f>
        <v>0.641898893625018</v>
      </c>
      <c r="AH215" s="88"/>
      <c r="AI215" s="91" t="n">
        <f aca="false">AVERAGE(AI190:AI214)</f>
        <v>0.159327226524575</v>
      </c>
      <c r="AJ215" s="88"/>
      <c r="AK215" s="91" t="n">
        <f aca="false">AVERAGE(AK190:AK214)</f>
        <v>0.433868601828838</v>
      </c>
      <c r="AL215" s="88"/>
      <c r="AM215" s="91" t="n">
        <f aca="false">SUM(AM190:AM214)</f>
        <v>2.84050124607881</v>
      </c>
      <c r="AO215" s="84" t="n">
        <f aca="false">SUM(AO188:AO214)</f>
        <v>0.00987362905710696</v>
      </c>
      <c r="AP215" s="86" t="n">
        <f aca="false">SUM(AP188:AP214)</f>
        <v>106730.257117317</v>
      </c>
      <c r="AQ215" s="84" t="n">
        <f aca="false">SUM(AQ188:AQ214)</f>
        <v>0.147075695694606</v>
      </c>
      <c r="AR215" s="86" t="n">
        <f aca="false">SUM(AR188:AR214)</f>
        <v>1589833.55829989</v>
      </c>
      <c r="AS215" s="84" t="n">
        <f aca="false">SUM(AS188:AS214)</f>
        <v>0.231899414113025</v>
      </c>
      <c r="AT215" s="86" t="n">
        <f aca="false">SUM(AT188:AT214)</f>
        <v>2506746.39997975</v>
      </c>
      <c r="AU215" s="84" t="n">
        <f aca="false">SUM(AU188:AU214)</f>
        <v>0.256457805950087</v>
      </c>
      <c r="AV215" s="86" t="n">
        <f aca="false">SUM(AV188:AV214)</f>
        <v>2772213.48001662</v>
      </c>
      <c r="AW215" s="84" t="n">
        <f aca="false">SUM(AW188:AW214)</f>
        <v>0.354693455185176</v>
      </c>
      <c r="AX215" s="86" t="n">
        <f aca="false">SUM(AX188:AX214)</f>
        <v>3834104.30458642</v>
      </c>
    </row>
    <row r="216" customFormat="false" ht="15" hidden="false" customHeight="false" outlineLevel="0" collapsed="false">
      <c r="A216" s="43" t="s">
        <v>72</v>
      </c>
      <c r="B216" s="93"/>
      <c r="C216" s="93"/>
      <c r="D216" s="93"/>
      <c r="E216" s="93"/>
      <c r="F216" s="93"/>
      <c r="G216" s="93"/>
      <c r="H216" s="93"/>
      <c r="I216" s="93"/>
      <c r="J216" s="94"/>
      <c r="K216" s="99"/>
      <c r="L216" s="94"/>
      <c r="M216" s="99"/>
      <c r="N216" s="94"/>
      <c r="O216" s="94"/>
      <c r="P216" s="42"/>
      <c r="Q216" s="94"/>
      <c r="R216" s="42"/>
      <c r="S216" s="93"/>
      <c r="T216" s="93"/>
      <c r="U216" s="93"/>
      <c r="V216" s="93"/>
      <c r="W216" s="93"/>
      <c r="X216" s="93"/>
      <c r="Y216" s="93"/>
      <c r="Z216" s="93"/>
      <c r="AA216" s="42"/>
      <c r="AB216" s="89" t="s">
        <v>242</v>
      </c>
      <c r="AC216" s="89" t="n">
        <f aca="false">_xlfn.STDEV.P(AC190:AC214)</f>
        <v>76.5119465364527</v>
      </c>
      <c r="AD216" s="88"/>
      <c r="AE216" s="89" t="n">
        <f aca="false">_xlfn.STDEV.P(AE190:AE214)</f>
        <v>4.41181313175147</v>
      </c>
      <c r="AF216" s="88"/>
      <c r="AG216" s="91" t="n">
        <f aca="false">_xlfn.STDEV.P(AG190:AG214)</f>
        <v>0.12841342930389</v>
      </c>
      <c r="AH216" s="88"/>
      <c r="AI216" s="91" t="n">
        <f aca="false">_xlfn.STDEV.P(AI190:AI214)</f>
        <v>0.127506738808283</v>
      </c>
      <c r="AJ216" s="88"/>
      <c r="AK216" s="91" t="n">
        <f aca="false">_xlfn.STDEV.P(AK190:AK214)</f>
        <v>0.286946673511762</v>
      </c>
      <c r="AL216" s="88"/>
      <c r="AM216" s="91"/>
    </row>
    <row r="217" customFormat="false" ht="15" hidden="false" customHeight="false" outlineLevel="0" collapsed="false">
      <c r="A217" s="43" t="s">
        <v>73</v>
      </c>
      <c r="B217" s="93"/>
      <c r="C217" s="93"/>
      <c r="D217" s="93"/>
      <c r="E217" s="93"/>
      <c r="F217" s="93"/>
      <c r="G217" s="93"/>
      <c r="H217" s="93"/>
      <c r="I217" s="95"/>
      <c r="J217" s="94"/>
      <c r="K217" s="99"/>
      <c r="L217" s="94"/>
      <c r="M217" s="99"/>
      <c r="N217" s="94"/>
      <c r="O217" s="94"/>
      <c r="P217" s="42"/>
      <c r="Q217" s="94"/>
      <c r="R217" s="42"/>
      <c r="S217" s="93"/>
      <c r="T217" s="93"/>
      <c r="U217" s="93"/>
      <c r="V217" s="93"/>
      <c r="W217" s="93"/>
      <c r="X217" s="93"/>
      <c r="Y217" s="93"/>
      <c r="Z217" s="93"/>
      <c r="AA217" s="42"/>
      <c r="AB217" s="8" t="n">
        <f aca="false">MIN(AC217:AL217)</f>
        <v>-2.51966016088751</v>
      </c>
      <c r="AC217" s="8" t="n">
        <f aca="false">(MIN(AC190:AC214)-AC215)/AC216</f>
        <v>-1.36900224710398</v>
      </c>
      <c r="AE217" s="8" t="n">
        <f aca="false">(MIN(AE190:AE214)-AE215)/AE216</f>
        <v>-1.98372743396065</v>
      </c>
      <c r="AG217" s="8" t="n">
        <f aca="false">(MIN(AG190:AG214)-AG215)/AG216</f>
        <v>-2.51966016088751</v>
      </c>
      <c r="AI217" s="8" t="n">
        <f aca="false">(MIN(AI190:AI214)-AI215)/AI216</f>
        <v>-1.17002151960929</v>
      </c>
      <c r="AK217" s="8" t="n">
        <f aca="false">(MIN(AK190:AK214)-AK215)/AK216</f>
        <v>-1.33530250070912</v>
      </c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</row>
    <row r="218" customFormat="false" ht="15" hidden="false" customHeight="false" outlineLevel="0" collapsed="false">
      <c r="A218" s="96"/>
      <c r="B218" s="37"/>
      <c r="C218" s="37"/>
      <c r="D218" s="37"/>
      <c r="E218" s="37"/>
      <c r="F218" s="37"/>
      <c r="G218" s="37"/>
      <c r="H218" s="37"/>
      <c r="I218" s="37"/>
      <c r="S218" s="37"/>
      <c r="T218" s="37"/>
      <c r="U218" s="37"/>
      <c r="V218" s="37"/>
      <c r="W218" s="37"/>
      <c r="X218" s="37"/>
      <c r="Y218" s="37"/>
      <c r="Z218" s="37"/>
      <c r="AB218" s="8" t="n">
        <f aca="false">MAX(AC218:AM218)</f>
        <v>2.7652646278018</v>
      </c>
      <c r="AC218" s="8" t="n">
        <f aca="false">(MAX(AC190:AC214)-AC215)/AC216</f>
        <v>2.7652646278018</v>
      </c>
      <c r="AE218" s="8" t="n">
        <f aca="false">(MAX(AE190:AE214)-AE215)/AE216</f>
        <v>1.57230936698686</v>
      </c>
      <c r="AG218" s="8" t="n">
        <f aca="false">(MAX(AG190:AG214)-AG215)/AG216</f>
        <v>2.21169883090407</v>
      </c>
      <c r="AI218" s="8" t="n">
        <f aca="false">(MAX(AI190:AI214)-AI215)/AI216</f>
        <v>2.26648202962055</v>
      </c>
      <c r="AK218" s="8" t="n">
        <f aca="false">(MAX(AK190:AK214)-AK215)/AK216</f>
        <v>2.31062993394574</v>
      </c>
    </row>
    <row r="219" customFormat="false" ht="15" hidden="false" customHeight="false" outlineLevel="0" collapsed="false">
      <c r="A219" s="96"/>
      <c r="B219" s="37"/>
      <c r="C219" s="37"/>
      <c r="D219" s="37"/>
      <c r="E219" s="37"/>
      <c r="F219" s="37"/>
      <c r="G219" s="37"/>
      <c r="H219" s="37"/>
      <c r="I219" s="37"/>
      <c r="S219" s="37"/>
      <c r="T219" s="37"/>
      <c r="U219" s="37"/>
      <c r="V219" s="37"/>
      <c r="W219" s="37"/>
      <c r="X219" s="37"/>
      <c r="Y219" s="37"/>
      <c r="Z219" s="37"/>
    </row>
    <row r="220" customFormat="false" ht="15" hidden="false" customHeight="false" outlineLevel="0" collapsed="false">
      <c r="A220" s="96"/>
      <c r="B220" s="37"/>
      <c r="C220" s="37"/>
      <c r="D220" s="37"/>
      <c r="E220" s="37"/>
      <c r="F220" s="37"/>
      <c r="G220" s="37"/>
      <c r="H220" s="37"/>
      <c r="I220" s="37"/>
      <c r="S220" s="37"/>
      <c r="T220" s="37"/>
      <c r="U220" s="37"/>
      <c r="V220" s="37"/>
      <c r="W220" s="37"/>
      <c r="X220" s="37"/>
      <c r="Y220" s="37"/>
      <c r="Z220" s="37"/>
    </row>
    <row r="221" customFormat="false" ht="15" hidden="false" customHeight="false" outlineLevel="0" collapsed="false">
      <c r="A221" s="14" t="str">
        <f aca="false">"Tabla " &amp; TEXT((ROW()+24) / 35, "0")</f>
        <v>Tabla 7</v>
      </c>
      <c r="B221" s="14"/>
      <c r="C221" s="14"/>
      <c r="D221" s="14"/>
      <c r="E221" s="14"/>
      <c r="F221" s="14"/>
      <c r="G221" s="14"/>
      <c r="H221" s="14"/>
      <c r="I221" s="14"/>
      <c r="J221" s="14"/>
      <c r="S221" s="97"/>
      <c r="T221" s="97"/>
      <c r="U221" s="97"/>
      <c r="V221" s="97"/>
      <c r="W221" s="97"/>
      <c r="X221" s="97"/>
      <c r="Y221" s="97"/>
      <c r="Z221" s="97"/>
    </row>
    <row r="222" customFormat="false" ht="12.75" hidden="false" customHeight="true" outlineLevel="0" collapsed="false">
      <c r="A222" s="14" t="s">
        <v>139</v>
      </c>
      <c r="B222" s="14"/>
      <c r="C222" s="14"/>
      <c r="D222" s="14"/>
      <c r="E222" s="14"/>
      <c r="F222" s="14"/>
      <c r="G222" s="14"/>
      <c r="H222" s="14"/>
      <c r="I222" s="14"/>
      <c r="J222" s="14"/>
      <c r="S222" s="97"/>
      <c r="T222" s="97"/>
      <c r="U222" s="97"/>
      <c r="V222" s="97"/>
      <c r="W222" s="97"/>
      <c r="X222" s="97"/>
      <c r="Y222" s="97"/>
      <c r="Z222" s="97"/>
    </row>
    <row r="223" customFormat="false" ht="15.8" hidden="false" customHeight="true" outlineLevel="0" collapsed="false">
      <c r="A223" s="52" t="s">
        <v>30</v>
      </c>
      <c r="B223" s="56" t="s">
        <v>222</v>
      </c>
      <c r="C223" s="56"/>
      <c r="D223" s="56"/>
      <c r="E223" s="56"/>
      <c r="F223" s="56"/>
      <c r="G223" s="56"/>
      <c r="H223" s="56"/>
      <c r="I223" s="52" t="s">
        <v>32</v>
      </c>
      <c r="J223" s="54" t="s">
        <v>33</v>
      </c>
      <c r="K223" s="55" t="s">
        <v>223</v>
      </c>
      <c r="L223" s="54" t="s">
        <v>224</v>
      </c>
      <c r="M223" s="55" t="s">
        <v>225</v>
      </c>
      <c r="N223" s="54" t="s">
        <v>34</v>
      </c>
      <c r="O223" s="54" t="s">
        <v>226</v>
      </c>
      <c r="P223" s="52" t="s">
        <v>227</v>
      </c>
      <c r="Q223" s="54" t="s">
        <v>228</v>
      </c>
      <c r="S223" s="56" t="s">
        <v>222</v>
      </c>
      <c r="T223" s="56"/>
      <c r="U223" s="56"/>
      <c r="V223" s="56"/>
      <c r="W223" s="56"/>
      <c r="X223" s="56"/>
      <c r="Y223" s="56"/>
      <c r="Z223" s="56"/>
      <c r="AC223" s="57" t="s">
        <v>230</v>
      </c>
      <c r="AD223" s="57"/>
      <c r="AE223" s="57" t="s">
        <v>231</v>
      </c>
      <c r="AF223" s="57"/>
      <c r="AG223" s="57" t="s">
        <v>232</v>
      </c>
      <c r="AH223" s="57"/>
      <c r="AI223" s="57" t="s">
        <v>233</v>
      </c>
      <c r="AJ223" s="57"/>
      <c r="AK223" s="57" t="s">
        <v>234</v>
      </c>
      <c r="AL223" s="57"/>
      <c r="AM223" s="58" t="s">
        <v>235</v>
      </c>
      <c r="AO223" s="57" t="s">
        <v>230</v>
      </c>
      <c r="AP223" s="57"/>
      <c r="AQ223" s="57" t="s">
        <v>231</v>
      </c>
      <c r="AR223" s="57"/>
      <c r="AS223" s="57" t="s">
        <v>232</v>
      </c>
      <c r="AT223" s="57"/>
      <c r="AU223" s="57" t="s">
        <v>233</v>
      </c>
      <c r="AV223" s="57"/>
      <c r="AW223" s="58" t="s">
        <v>234</v>
      </c>
      <c r="AX223" s="58"/>
    </row>
    <row r="224" customFormat="false" ht="37.3" hidden="false" customHeight="false" outlineLevel="0" collapsed="false">
      <c r="A224" s="52"/>
      <c r="B224" s="59" t="s">
        <v>140</v>
      </c>
      <c r="C224" s="59" t="s">
        <v>141</v>
      </c>
      <c r="D224" s="59" t="s">
        <v>142</v>
      </c>
      <c r="E224" s="59" t="s">
        <v>143</v>
      </c>
      <c r="F224" s="59" t="s">
        <v>144</v>
      </c>
      <c r="G224" s="59" t="s">
        <v>145</v>
      </c>
      <c r="H224" s="59" t="s">
        <v>146</v>
      </c>
      <c r="I224" s="52"/>
      <c r="J224" s="54"/>
      <c r="K224" s="55"/>
      <c r="L224" s="54"/>
      <c r="M224" s="55"/>
      <c r="N224" s="54"/>
      <c r="O224" s="54"/>
      <c r="P224" s="52"/>
      <c r="Q224" s="54"/>
      <c r="S224" s="59" t="s">
        <v>140</v>
      </c>
      <c r="T224" s="59" t="s">
        <v>141</v>
      </c>
      <c r="U224" s="59" t="s">
        <v>142</v>
      </c>
      <c r="V224" s="59" t="s">
        <v>143</v>
      </c>
      <c r="W224" s="59" t="s">
        <v>144</v>
      </c>
      <c r="X224" s="59" t="s">
        <v>145</v>
      </c>
      <c r="Y224" s="59" t="s">
        <v>146</v>
      </c>
      <c r="Z224" s="52" t="s">
        <v>43</v>
      </c>
      <c r="AC224" s="59" t="s">
        <v>236</v>
      </c>
      <c r="AD224" s="59" t="s">
        <v>237</v>
      </c>
      <c r="AE224" s="59" t="s">
        <v>236</v>
      </c>
      <c r="AF224" s="59" t="s">
        <v>237</v>
      </c>
      <c r="AG224" s="59" t="s">
        <v>236</v>
      </c>
      <c r="AH224" s="59" t="s">
        <v>237</v>
      </c>
      <c r="AI224" s="59" t="s">
        <v>236</v>
      </c>
      <c r="AJ224" s="59" t="s">
        <v>237</v>
      </c>
      <c r="AK224" s="59" t="s">
        <v>236</v>
      </c>
      <c r="AL224" s="59" t="s">
        <v>237</v>
      </c>
      <c r="AM224" s="60" t="s">
        <v>238</v>
      </c>
      <c r="AO224" s="59" t="s">
        <v>239</v>
      </c>
      <c r="AP224" s="59" t="s">
        <v>240</v>
      </c>
      <c r="AQ224" s="59" t="s">
        <v>239</v>
      </c>
      <c r="AR224" s="59" t="s">
        <v>240</v>
      </c>
      <c r="AS224" s="59" t="s">
        <v>239</v>
      </c>
      <c r="AT224" s="59" t="s">
        <v>240</v>
      </c>
      <c r="AU224" s="59" t="s">
        <v>239</v>
      </c>
      <c r="AV224" s="59" t="s">
        <v>240</v>
      </c>
      <c r="AW224" s="59" t="s">
        <v>239</v>
      </c>
      <c r="AX224" s="60" t="s">
        <v>240</v>
      </c>
    </row>
    <row r="225" customFormat="false" ht="15" hidden="false" customHeight="false" outlineLevel="0" collapsed="false">
      <c r="A225" s="61" t="s">
        <v>106</v>
      </c>
      <c r="B225" s="62" t="n">
        <v>0</v>
      </c>
      <c r="C225" s="62"/>
      <c r="D225" s="62"/>
      <c r="E225" s="62"/>
      <c r="F225" s="62"/>
      <c r="G225" s="62"/>
      <c r="H225" s="62"/>
      <c r="I225" s="63" t="n">
        <f aca="false">AO225+AQ225+AS225+AU225+AW225</f>
        <v>0.129260026110301</v>
      </c>
      <c r="J225" s="64" t="n">
        <f aca="false">ROUND(AP225+AR225+AT225+AV225+AX225,0)</f>
        <v>1346101</v>
      </c>
      <c r="K225" s="63" t="n">
        <f aca="false">I225-Tabla_Ministerio!J224</f>
        <v>0</v>
      </c>
      <c r="L225" s="64" t="n">
        <f aca="false">J225-Tabla_Ministerio!K224</f>
        <v>0</v>
      </c>
      <c r="M225" s="66" t="n">
        <f aca="false">P260/P$285</f>
        <v>0.189826788952049</v>
      </c>
      <c r="N225" s="65" t="n">
        <f aca="false">ROUND((N$250*M225),0)</f>
        <v>37559907</v>
      </c>
      <c r="O225" s="65" t="n">
        <f aca="false">N225-Tabla_Ministerio!L224</f>
        <v>3</v>
      </c>
      <c r="P225" s="67" t="n">
        <f aca="false">N225+J225</f>
        <v>38906008</v>
      </c>
      <c r="Q225" s="65" t="n">
        <f aca="false">P225-Tabla_Ministerio!M224</f>
        <v>3</v>
      </c>
      <c r="S225" s="68" t="n">
        <f aca="false">B225+Tabla_Ministerio!B224</f>
        <v>27618</v>
      </c>
      <c r="T225" s="68" t="n">
        <f aca="false">C225+Tabla_Ministerio!C224</f>
        <v>69</v>
      </c>
      <c r="U225" s="68" t="n">
        <f aca="false">D225+Tabla_Ministerio!D224</f>
        <v>2057.64318181818</v>
      </c>
      <c r="V225" s="68" t="n">
        <f aca="false">E225+Tabla_Ministerio!E224</f>
        <v>1376.31045454545</v>
      </c>
      <c r="W225" s="68" t="n">
        <f aca="false">F225+Tabla_Ministerio!F224</f>
        <v>937</v>
      </c>
      <c r="X225" s="68" t="n">
        <f aca="false">G225+Tabla_Ministerio!G224</f>
        <v>1878</v>
      </c>
      <c r="Y225" s="68" t="n">
        <f aca="false">H225+Tabla_Ministerio!H224</f>
        <v>226</v>
      </c>
      <c r="Z225" s="68" t="n">
        <f aca="false">X225+0.33*Y225</f>
        <v>1952.58</v>
      </c>
      <c r="AC225" s="69" t="n">
        <f aca="false">IF(T225&gt;0,S225/T225,0)</f>
        <v>400.260869565217</v>
      </c>
      <c r="AD225" s="70" t="n">
        <f aca="false">EXP((((AC225-AC$250)/AC$251+2)/4-1.9)^3)</f>
        <v>0.514383189177013</v>
      </c>
      <c r="AE225" s="71" t="n">
        <f aca="false">S225/U225</f>
        <v>13.422152219607</v>
      </c>
      <c r="AF225" s="70" t="n">
        <f aca="false">EXP((((AE225-AE$250)/AE$251+2)/4-1.9)^3)</f>
        <v>0.0104741152533134</v>
      </c>
      <c r="AG225" s="70" t="n">
        <f aca="false">V225/U225</f>
        <v>0.668877124424124</v>
      </c>
      <c r="AH225" s="70" t="n">
        <f aca="false">EXP((((AG225-AG$250)/AG$251+2)/4-1.9)^3)</f>
        <v>0.0999522664043321</v>
      </c>
      <c r="AI225" s="70" t="n">
        <f aca="false">W225/U225</f>
        <v>0.455375357729442</v>
      </c>
      <c r="AJ225" s="70" t="n">
        <f aca="false">EXP((((AI225-AI$250)/AI$251+2)/4-1.9)^3)</f>
        <v>0.636850830883795</v>
      </c>
      <c r="AK225" s="70" t="n">
        <f aca="false">Z225/U225</f>
        <v>0.948940038415531</v>
      </c>
      <c r="AL225" s="70" t="n">
        <f aca="false">EXP((((AK225-AK$250)/AK$251+2)/4-1.9)^3)</f>
        <v>0.506524921362667</v>
      </c>
      <c r="AM225" s="70" t="n">
        <f aca="false">0.01*AD225+0.15*AF225+0.24*AH225+0.25*AJ225+0.35*AL225</f>
        <v>0.367199923314689</v>
      </c>
      <c r="AO225" s="63" t="n">
        <f aca="false">0.01*AD225/$AM$250</f>
        <v>0.00181070801604551</v>
      </c>
      <c r="AP225" s="64" t="n">
        <f aca="false">AO225*$J$250</f>
        <v>18856.5322082964</v>
      </c>
      <c r="AQ225" s="63" t="n">
        <f aca="false">0.15*AF225/$AM$250</f>
        <v>0.000553057472985358</v>
      </c>
      <c r="AR225" s="64" t="n">
        <f aca="false">AQ225*$J$250</f>
        <v>5759.48521792222</v>
      </c>
      <c r="AS225" s="63" t="n">
        <f aca="false">0.24*AH225/$AM$250</f>
        <v>0.00844433677343802</v>
      </c>
      <c r="AT225" s="64" t="n">
        <f aca="false">AS225*$J$250</f>
        <v>87938.4787249062</v>
      </c>
      <c r="AU225" s="63" t="n">
        <f aca="false">0.25*AJ225/$AM$250</f>
        <v>0.0560453242237327</v>
      </c>
      <c r="AV225" s="64" t="n">
        <f aca="false">AU225*$J$250</f>
        <v>583650.40193353</v>
      </c>
      <c r="AW225" s="63" t="n">
        <f aca="false">0.35*AL225/$AM$250</f>
        <v>0.0624065996240993</v>
      </c>
      <c r="AX225" s="64" t="n">
        <f aca="false">AW225*$J$250</f>
        <v>649896.087825408</v>
      </c>
    </row>
    <row r="226" customFormat="false" ht="15" hidden="false" customHeight="false" outlineLevel="0" collapsed="false">
      <c r="A226" s="72" t="s">
        <v>107</v>
      </c>
      <c r="B226" s="62"/>
      <c r="C226" s="62"/>
      <c r="D226" s="62"/>
      <c r="E226" s="62"/>
      <c r="F226" s="62"/>
      <c r="G226" s="62"/>
      <c r="H226" s="62"/>
      <c r="I226" s="66" t="n">
        <f aca="false">AO226+AQ226+AS226+AU226+AW226</f>
        <v>0.100445497003692</v>
      </c>
      <c r="J226" s="65" t="n">
        <f aca="false">ROUND(AP226+AR226+AT226+AV226+AX226,0)</f>
        <v>1046029</v>
      </c>
      <c r="K226" s="66" t="n">
        <f aca="false">I226-Tabla_Ministerio!J225</f>
        <v>-1.13797860024079E-015</v>
      </c>
      <c r="L226" s="65" t="n">
        <f aca="false">J226-Tabla_Ministerio!K225</f>
        <v>0</v>
      </c>
      <c r="M226" s="66" t="n">
        <f aca="false">P261/P$285</f>
        <v>0.121062710182911</v>
      </c>
      <c r="N226" s="65" t="n">
        <f aca="false">ROUND((N$250*M226),0)</f>
        <v>23953964</v>
      </c>
      <c r="O226" s="65" t="n">
        <f aca="false">N226-Tabla_Ministerio!L225</f>
        <v>0</v>
      </c>
      <c r="P226" s="67" t="n">
        <f aca="false">N226+J226</f>
        <v>24999993</v>
      </c>
      <c r="Q226" s="65" t="n">
        <f aca="false">P226-Tabla_Ministerio!M225</f>
        <v>0</v>
      </c>
      <c r="S226" s="67" t="n">
        <f aca="false">B226+Tabla_Ministerio!B225</f>
        <v>23273</v>
      </c>
      <c r="T226" s="67" t="n">
        <f aca="false">C226+Tabla_Ministerio!C225</f>
        <v>48</v>
      </c>
      <c r="U226" s="67" t="n">
        <f aca="false">D226+Tabla_Ministerio!D225</f>
        <v>2011.50272727273</v>
      </c>
      <c r="V226" s="67" t="n">
        <f aca="false">E226+Tabla_Ministerio!E225</f>
        <v>1364.53386363636</v>
      </c>
      <c r="W226" s="67" t="n">
        <f aca="false">F226+Tabla_Ministerio!F225</f>
        <v>734</v>
      </c>
      <c r="X226" s="67" t="n">
        <f aca="false">G226+Tabla_Ministerio!G225</f>
        <v>1693</v>
      </c>
      <c r="Y226" s="67" t="n">
        <f aca="false">H226+Tabla_Ministerio!H225</f>
        <v>154</v>
      </c>
      <c r="Z226" s="67" t="n">
        <f aca="false">X226+0.33*Y226</f>
        <v>1743.82</v>
      </c>
      <c r="AC226" s="73" t="n">
        <f aca="false">IF(T226&gt;0,S226/T226,0)</f>
        <v>484.854166666667</v>
      </c>
      <c r="AD226" s="74" t="n">
        <f aca="false">EXP((((AC226-AC$250)/AC$251+2)/4-1.9)^3)</f>
        <v>0.774265727968242</v>
      </c>
      <c r="AE226" s="75" t="n">
        <f aca="false">S226/U226</f>
        <v>11.5699569702072</v>
      </c>
      <c r="AF226" s="74" t="n">
        <f aca="false">EXP((((AE226-AE$250)/AE$251+2)/4-1.9)^3)</f>
        <v>0.0041895626798506</v>
      </c>
      <c r="AG226" s="74" t="n">
        <f aca="false">V226/U226</f>
        <v>0.678365405691717</v>
      </c>
      <c r="AH226" s="74" t="n">
        <f aca="false">EXP((((AG226-AG$250)/AG$251+2)/4-1.9)^3)</f>
        <v>0.10987808184795</v>
      </c>
      <c r="AI226" s="74" t="n">
        <f aca="false">W226/U226</f>
        <v>0.364901319818335</v>
      </c>
      <c r="AJ226" s="74" t="n">
        <f aca="false">EXP((((AI226-AI$250)/AI$251+2)/4-1.9)^3)</f>
        <v>0.418720370301963</v>
      </c>
      <c r="AK226" s="74" t="n">
        <f aca="false">Z226/U226</f>
        <v>0.866924004803282</v>
      </c>
      <c r="AL226" s="74" t="n">
        <f aca="false">EXP((((AK226-AK$250)/AK$251+2)/4-1.9)^3)</f>
        <v>0.416920347986195</v>
      </c>
      <c r="AM226" s="74" t="n">
        <f aca="false">0.01*AD226+0.15*AF226+0.24*AH226+0.25*AJ226+0.35*AL226</f>
        <v>0.285344045695827</v>
      </c>
      <c r="AO226" s="66" t="n">
        <f aca="false">0.01*AD226/$AM$250</f>
        <v>0.00272553456193716</v>
      </c>
      <c r="AP226" s="65" t="n">
        <f aca="false">AO226*$J$250</f>
        <v>28383.4443745574</v>
      </c>
      <c r="AQ226" s="66" t="n">
        <f aca="false">0.15*AF226/$AM$250</f>
        <v>0.000221218584347632</v>
      </c>
      <c r="AR226" s="65" t="n">
        <f aca="false">AQ226*$J$250</f>
        <v>2303.74821553781</v>
      </c>
      <c r="AS226" s="66" t="n">
        <f aca="false">0.24*AH226/$AM$250</f>
        <v>0.00928290633641165</v>
      </c>
      <c r="AT226" s="65" t="n">
        <f aca="false">AS226*$J$250</f>
        <v>96671.2582967573</v>
      </c>
      <c r="AU226" s="66" t="n">
        <f aca="false">0.25*AJ226/$AM$250</f>
        <v>0.0368490041539052</v>
      </c>
      <c r="AV226" s="65" t="n">
        <f aca="false">AU226*$J$250</f>
        <v>383741.844358353</v>
      </c>
      <c r="AW226" s="66" t="n">
        <f aca="false">0.35*AL226/$AM$250</f>
        <v>0.0513668333670903</v>
      </c>
      <c r="AX226" s="65" t="n">
        <f aca="false">AW226*$J$250</f>
        <v>534929.066001541</v>
      </c>
    </row>
    <row r="227" customFormat="false" ht="15" hidden="false" customHeight="false" outlineLevel="0" collapsed="false">
      <c r="A227" s="72" t="s">
        <v>108</v>
      </c>
      <c r="B227" s="62"/>
      <c r="C227" s="62"/>
      <c r="D227" s="62"/>
      <c r="E227" s="62"/>
      <c r="F227" s="62"/>
      <c r="G227" s="62"/>
      <c r="H227" s="62"/>
      <c r="I227" s="66" t="n">
        <f aca="false">AO227+AQ227+AS227+AU227+AW227</f>
        <v>0.06731282767107</v>
      </c>
      <c r="J227" s="65" t="n">
        <f aca="false">ROUND(AP227+AR227+AT227+AV227+AX227,0)</f>
        <v>700989</v>
      </c>
      <c r="K227" s="66" t="n">
        <f aca="false">I227-Tabla_Ministerio!J226</f>
        <v>7.21644966006352E-016</v>
      </c>
      <c r="L227" s="65" t="n">
        <f aca="false">J227-Tabla_Ministerio!K226</f>
        <v>0</v>
      </c>
      <c r="M227" s="66" t="n">
        <f aca="false">P262/P$285</f>
        <v>0.0734603900512762</v>
      </c>
      <c r="N227" s="65" t="n">
        <f aca="false">ROUND((N$250*M227),0)</f>
        <v>14535174</v>
      </c>
      <c r="O227" s="65" t="n">
        <f aca="false">N227-Tabla_Ministerio!L226</f>
        <v>0</v>
      </c>
      <c r="P227" s="67" t="n">
        <f aca="false">N227+J227</f>
        <v>15236163</v>
      </c>
      <c r="Q227" s="65" t="n">
        <f aca="false">P227-Tabla_Ministerio!M226</f>
        <v>0</v>
      </c>
      <c r="S227" s="67" t="n">
        <f aca="false">B227+Tabla_Ministerio!B226</f>
        <v>24450</v>
      </c>
      <c r="T227" s="67" t="n">
        <f aca="false">C227+Tabla_Ministerio!C226</f>
        <v>92</v>
      </c>
      <c r="U227" s="67" t="n">
        <f aca="false">D227+Tabla_Ministerio!D226</f>
        <v>1373.07886363636</v>
      </c>
      <c r="V227" s="67" t="n">
        <f aca="false">E227+Tabla_Ministerio!E226</f>
        <v>1028.72090909091</v>
      </c>
      <c r="W227" s="67" t="n">
        <f aca="false">F227+Tabla_Ministerio!F226</f>
        <v>408</v>
      </c>
      <c r="X227" s="67" t="n">
        <f aca="false">G227+Tabla_Ministerio!G226</f>
        <v>829</v>
      </c>
      <c r="Y227" s="67" t="n">
        <f aca="false">H227+Tabla_Ministerio!H226</f>
        <v>50</v>
      </c>
      <c r="Z227" s="67" t="n">
        <f aca="false">X227+0.33*Y227</f>
        <v>845.5</v>
      </c>
      <c r="AC227" s="73" t="n">
        <f aca="false">IF(T227&gt;0,S227/T227,0)</f>
        <v>265.760869565217</v>
      </c>
      <c r="AD227" s="74" t="n">
        <f aca="false">EXP((((AC227-AC$250)/AC$251+2)/4-1.9)^3)</f>
        <v>0.141127633575639</v>
      </c>
      <c r="AE227" s="75" t="n">
        <f aca="false">S227/U227</f>
        <v>17.806697523002</v>
      </c>
      <c r="AF227" s="74" t="n">
        <f aca="false">EXP((((AE227-AE$250)/AE$251+2)/4-1.9)^3)</f>
        <v>0.0602425673743836</v>
      </c>
      <c r="AG227" s="74" t="n">
        <f aca="false">V227/U227</f>
        <v>0.749207446370941</v>
      </c>
      <c r="AH227" s="74" t="n">
        <f aca="false">EXP((((AG227-AG$250)/AG$251+2)/4-1.9)^3)</f>
        <v>0.205539323592656</v>
      </c>
      <c r="AI227" s="74" t="n">
        <f aca="false">W227/U227</f>
        <v>0.297142437193653</v>
      </c>
      <c r="AJ227" s="74" t="n">
        <f aca="false">EXP((((AI227-AI$250)/AI$251+2)/4-1.9)^3)</f>
        <v>0.268524964702587</v>
      </c>
      <c r="AK227" s="74" t="n">
        <f aca="false">Z227/U227</f>
        <v>0.615769437860867</v>
      </c>
      <c r="AL227" s="74" t="n">
        <f aca="false">EXP((((AK227-AK$250)/AK$251+2)/4-1.9)^3)</f>
        <v>0.183751201377079</v>
      </c>
      <c r="AM227" s="74" t="n">
        <f aca="false">0.01*AD227+0.15*AF227+0.24*AH227+0.25*AJ227+0.35*AL227</f>
        <v>0.191221260761776</v>
      </c>
      <c r="AO227" s="66" t="n">
        <f aca="false">0.01*AD227/$AM$250</f>
        <v>0.00049679099701877</v>
      </c>
      <c r="AP227" s="65" t="n">
        <f aca="false">AO227*$J$250</f>
        <v>5173.53176385377</v>
      </c>
      <c r="AQ227" s="66" t="n">
        <f aca="false">0.15*AF227/$AM$250</f>
        <v>0.00318094667401019</v>
      </c>
      <c r="AR227" s="65" t="n">
        <f aca="false">AQ227*$J$250</f>
        <v>33126.0605684747</v>
      </c>
      <c r="AS227" s="66" t="n">
        <f aca="false">0.24*AH227/$AM$250</f>
        <v>0.0173647214919562</v>
      </c>
      <c r="AT227" s="65" t="n">
        <f aca="false">AS227*$J$250</f>
        <v>180834.473145083</v>
      </c>
      <c r="AU227" s="66" t="n">
        <f aca="false">0.25*AJ227/$AM$250</f>
        <v>0.0236312303903847</v>
      </c>
      <c r="AV227" s="65" t="n">
        <f aca="false">AU227*$J$250</f>
        <v>246093.270162427</v>
      </c>
      <c r="AW227" s="66" t="n">
        <f aca="false">0.35*AL227/$AM$250</f>
        <v>0.0226391381177001</v>
      </c>
      <c r="AX227" s="65" t="n">
        <f aca="false">AW227*$J$250</f>
        <v>235761.720443917</v>
      </c>
    </row>
    <row r="228" customFormat="false" ht="15" hidden="false" customHeight="false" outlineLevel="0" collapsed="false">
      <c r="A228" s="72" t="s">
        <v>109</v>
      </c>
      <c r="B228" s="62"/>
      <c r="C228" s="62"/>
      <c r="D228" s="62"/>
      <c r="E228" s="62"/>
      <c r="F228" s="62"/>
      <c r="G228" s="62"/>
      <c r="H228" s="62"/>
      <c r="I228" s="66" t="n">
        <f aca="false">AO228+AQ228+AS228+AU228+AW228</f>
        <v>0.0761166856006748</v>
      </c>
      <c r="J228" s="65" t="n">
        <f aca="false">ROUND(AP228+AR228+AT228+AV228+AX228,0)</f>
        <v>792672</v>
      </c>
      <c r="K228" s="66" t="n">
        <f aca="false">I228-Tabla_Ministerio!J227</f>
        <v>0</v>
      </c>
      <c r="L228" s="65" t="n">
        <f aca="false">J228-Tabla_Ministerio!K227</f>
        <v>0</v>
      </c>
      <c r="M228" s="66" t="n">
        <f aca="false">P263/P$285</f>
        <v>0.0572568203789492</v>
      </c>
      <c r="N228" s="65" t="n">
        <f aca="false">ROUND((N$250*M228),0)</f>
        <v>11329069</v>
      </c>
      <c r="O228" s="65" t="n">
        <f aca="false">N228-Tabla_Ministerio!L227</f>
        <v>-2</v>
      </c>
      <c r="P228" s="67" t="n">
        <f aca="false">N228+J228</f>
        <v>12121741</v>
      </c>
      <c r="Q228" s="65" t="n">
        <f aca="false">P228-Tabla_Ministerio!M227</f>
        <v>-2</v>
      </c>
      <c r="S228" s="67" t="n">
        <f aca="false">B228+Tabla_Ministerio!B227</f>
        <v>13417</v>
      </c>
      <c r="T228" s="67" t="n">
        <f aca="false">C228+Tabla_Ministerio!C227</f>
        <v>51</v>
      </c>
      <c r="U228" s="67" t="n">
        <f aca="false">D228+Tabla_Ministerio!D227</f>
        <v>603.412272727273</v>
      </c>
      <c r="V228" s="67" t="n">
        <f aca="false">E228+Tabla_Ministerio!E227</f>
        <v>458.718181818182</v>
      </c>
      <c r="W228" s="67" t="n">
        <f aca="false">F228+Tabla_Ministerio!F227</f>
        <v>184</v>
      </c>
      <c r="X228" s="67" t="n">
        <f aca="false">G228+Tabla_Ministerio!G227</f>
        <v>342</v>
      </c>
      <c r="Y228" s="67" t="n">
        <f aca="false">H228+Tabla_Ministerio!H227</f>
        <v>49</v>
      </c>
      <c r="Z228" s="67" t="n">
        <f aca="false">X228+0.33*Y228</f>
        <v>358.17</v>
      </c>
      <c r="AC228" s="73" t="n">
        <f aca="false">IF(T228&gt;0,S228/T228,0)</f>
        <v>263.078431372549</v>
      </c>
      <c r="AD228" s="74" t="n">
        <f aca="false">EXP((((AC228-AC$250)/AC$251+2)/4-1.9)^3)</f>
        <v>0.136186433403352</v>
      </c>
      <c r="AE228" s="75" t="n">
        <f aca="false">S228/U228</f>
        <v>22.2352123190311</v>
      </c>
      <c r="AF228" s="74" t="n">
        <f aca="false">EXP((((AE228-AE$250)/AE$251+2)/4-1.9)^3)</f>
        <v>0.208716603040045</v>
      </c>
      <c r="AG228" s="74" t="n">
        <f aca="false">V228/U228</f>
        <v>0.760206914163164</v>
      </c>
      <c r="AH228" s="74" t="n">
        <f aca="false">EXP((((AG228-AG$250)/AG$251+2)/4-1.9)^3)</f>
        <v>0.223791786495571</v>
      </c>
      <c r="AI228" s="74" t="n">
        <f aca="false">W228/U228</f>
        <v>0.304932478698794</v>
      </c>
      <c r="AJ228" s="74" t="n">
        <f aca="false">EXP((((AI228-AI$250)/AI$251+2)/4-1.9)^3)</f>
        <v>0.284382865429997</v>
      </c>
      <c r="AK228" s="74" t="n">
        <f aca="false">Z228/U228</f>
        <v>0.593574271171451</v>
      </c>
      <c r="AL228" s="74" t="n">
        <f aca="false">EXP((((AK228-AK$250)/AK$251+2)/4-1.9)^3)</f>
        <v>0.167874362984132</v>
      </c>
      <c r="AM228" s="74" t="n">
        <f aca="false">0.01*AD228+0.15*AF228+0.24*AH228+0.25*AJ228+0.35*AL228</f>
        <v>0.216231126950923</v>
      </c>
      <c r="AO228" s="66" t="n">
        <f aca="false">0.01*AD228/$AM$250</f>
        <v>0.000479397211706384</v>
      </c>
      <c r="AP228" s="65" t="n">
        <f aca="false">AO228*$J$250</f>
        <v>4992.39462298912</v>
      </c>
      <c r="AQ228" s="66" t="n">
        <f aca="false">0.15*AF228/$AM$250</f>
        <v>0.0110207186245062</v>
      </c>
      <c r="AR228" s="65" t="n">
        <f aca="false">AQ228*$J$250</f>
        <v>114768.661683745</v>
      </c>
      <c r="AS228" s="66" t="n">
        <f aca="false">0.24*AH228/$AM$250</f>
        <v>0.0189067569979187</v>
      </c>
      <c r="AT228" s="65" t="n">
        <f aca="false">AS228*$J$250</f>
        <v>196893.076700626</v>
      </c>
      <c r="AU228" s="66" t="n">
        <f aca="false">0.25*AJ228/$AM$250</f>
        <v>0.0250267866881477</v>
      </c>
      <c r="AV228" s="65" t="n">
        <f aca="false">AU228*$J$250</f>
        <v>260626.453891701</v>
      </c>
      <c r="AW228" s="66" t="n">
        <f aca="false">0.35*AL228/$AM$250</f>
        <v>0.0206830260783958</v>
      </c>
      <c r="AX228" s="65" t="n">
        <f aca="false">AW228*$J$250</f>
        <v>215390.965277806</v>
      </c>
    </row>
    <row r="229" customFormat="false" ht="15" hidden="false" customHeight="false" outlineLevel="0" collapsed="false">
      <c r="A229" s="72" t="s">
        <v>110</v>
      </c>
      <c r="B229" s="62"/>
      <c r="C229" s="62"/>
      <c r="D229" s="62"/>
      <c r="E229" s="62"/>
      <c r="F229" s="62"/>
      <c r="G229" s="62"/>
      <c r="H229" s="62"/>
      <c r="I229" s="66" t="n">
        <f aca="false">AO229+AQ229+AS229+AU229+AW229</f>
        <v>0.047452957960178</v>
      </c>
      <c r="J229" s="65" t="n">
        <f aca="false">ROUND(AP229+AR229+AT229+AV229+AX229,0)</f>
        <v>494170</v>
      </c>
      <c r="K229" s="66" t="n">
        <f aca="false">I229-Tabla_Ministerio!J228</f>
        <v>0</v>
      </c>
      <c r="L229" s="65" t="n">
        <f aca="false">J229-Tabla_Ministerio!K228</f>
        <v>0</v>
      </c>
      <c r="M229" s="66" t="n">
        <f aca="false">P264/P$285</f>
        <v>0.0565421481611162</v>
      </c>
      <c r="N229" s="65" t="n">
        <f aca="false">ROUND((N$250*M229),0)</f>
        <v>11187661</v>
      </c>
      <c r="O229" s="65" t="n">
        <f aca="false">N229-Tabla_Ministerio!L228</f>
        <v>0</v>
      </c>
      <c r="P229" s="67" t="n">
        <f aca="false">N229+J229</f>
        <v>11681831</v>
      </c>
      <c r="Q229" s="65" t="n">
        <f aca="false">P229-Tabla_Ministerio!M228</f>
        <v>0</v>
      </c>
      <c r="S229" s="67" t="n">
        <f aca="false">B229+Tabla_Ministerio!B228</f>
        <v>15303</v>
      </c>
      <c r="T229" s="67" t="n">
        <f aca="false">C229+Tabla_Ministerio!C228</f>
        <v>65</v>
      </c>
      <c r="U229" s="67" t="n">
        <f aca="false">D229+Tabla_Ministerio!D228</f>
        <v>635.724090909091</v>
      </c>
      <c r="V229" s="67" t="n">
        <f aca="false">E229+Tabla_Ministerio!E228</f>
        <v>359.082272727273</v>
      </c>
      <c r="W229" s="67" t="n">
        <f aca="false">F229+Tabla_Ministerio!F228</f>
        <v>143</v>
      </c>
      <c r="X229" s="67" t="n">
        <f aca="false">G229+Tabla_Ministerio!G228</f>
        <v>336</v>
      </c>
      <c r="Y229" s="67" t="n">
        <f aca="false">H229+Tabla_Ministerio!H228</f>
        <v>4</v>
      </c>
      <c r="Z229" s="67" t="n">
        <f aca="false">X229+0.33*Y229</f>
        <v>337.32</v>
      </c>
      <c r="AC229" s="73" t="n">
        <f aca="false">IF(T229&gt;0,S229/T229,0)</f>
        <v>235.430769230769</v>
      </c>
      <c r="AD229" s="74" t="n">
        <f aca="false">EXP((((AC229-AC$250)/AC$251+2)/4-1.9)^3)</f>
        <v>0.0919434483390772</v>
      </c>
      <c r="AE229" s="75" t="n">
        <f aca="false">S229/U229</f>
        <v>24.0717635509401</v>
      </c>
      <c r="AF229" s="74" t="n">
        <f aca="false">EXP((((AE229-AE$250)/AE$251+2)/4-1.9)^3)</f>
        <v>0.306012013553237</v>
      </c>
      <c r="AG229" s="74" t="n">
        <f aca="false">V229/U229</f>
        <v>0.564839806863041</v>
      </c>
      <c r="AH229" s="74" t="n">
        <f aca="false">EXP((((AG229-AG$250)/AG$251+2)/4-1.9)^3)</f>
        <v>0.0294726293673914</v>
      </c>
      <c r="AI229" s="74" t="n">
        <f aca="false">W229/U229</f>
        <v>0.224940350766806</v>
      </c>
      <c r="AJ229" s="74" t="n">
        <f aca="false">EXP((((AI229-AI$250)/AI$251+2)/4-1.9)^3)</f>
        <v>0.144891857473278</v>
      </c>
      <c r="AK229" s="74" t="n">
        <f aca="false">Z229/U229</f>
        <v>0.530607546298315</v>
      </c>
      <c r="AL229" s="74" t="n">
        <f aca="false">EXP((((AK229-AK$250)/AK$251+2)/4-1.9)^3)</f>
        <v>0.127674319768044</v>
      </c>
      <c r="AM229" s="74" t="n">
        <f aca="false">0.01*AD229+0.15*AF229+0.24*AH229+0.25*AJ229+0.35*AL229</f>
        <v>0.134803643851685</v>
      </c>
      <c r="AO229" s="66" t="n">
        <f aca="false">0.01*AD229/$AM$250</f>
        <v>0.000323655092999438</v>
      </c>
      <c r="AP229" s="65" t="n">
        <f aca="false">AO229*$J$250</f>
        <v>3370.51177298685</v>
      </c>
      <c r="AQ229" s="66" t="n">
        <f aca="false">0.15*AF229/$AM$250</f>
        <v>0.0161581409814424</v>
      </c>
      <c r="AR229" s="65" t="n">
        <f aca="false">AQ229*$J$250</f>
        <v>168269.264366643</v>
      </c>
      <c r="AS229" s="66" t="n">
        <f aca="false">0.24*AH229/$AM$250</f>
        <v>0.0024899566255977</v>
      </c>
      <c r="AT229" s="65" t="n">
        <f aca="false">AS229*$J$250</f>
        <v>25930.1593033119</v>
      </c>
      <c r="AU229" s="66" t="n">
        <f aca="false">0.25*AJ229/$AM$250</f>
        <v>0.0127510411161738</v>
      </c>
      <c r="AV229" s="65" t="n">
        <f aca="false">AU229*$J$250</f>
        <v>132788.067079723</v>
      </c>
      <c r="AW229" s="66" t="n">
        <f aca="false">0.35*AL229/$AM$250</f>
        <v>0.0157301641439647</v>
      </c>
      <c r="AX229" s="65" t="n">
        <f aca="false">AW229*$J$250</f>
        <v>163812.356378834</v>
      </c>
    </row>
    <row r="230" customFormat="false" ht="15" hidden="false" customHeight="false" outlineLevel="0" collapsed="false">
      <c r="A230" s="72" t="s">
        <v>111</v>
      </c>
      <c r="B230" s="62"/>
      <c r="C230" s="62"/>
      <c r="D230" s="62"/>
      <c r="E230" s="62"/>
      <c r="F230" s="62"/>
      <c r="G230" s="62"/>
      <c r="H230" s="62"/>
      <c r="I230" s="66" t="n">
        <f aca="false">AO230+AQ230+AS230+AU230+AW230</f>
        <v>0.0303396302474881</v>
      </c>
      <c r="J230" s="65" t="n">
        <f aca="false">ROUND(AP230+AR230+AT230+AV230+AX230,0)</f>
        <v>315954</v>
      </c>
      <c r="K230" s="66" t="n">
        <f aca="false">I230-Tabla_Ministerio!J229</f>
        <v>0</v>
      </c>
      <c r="L230" s="65" t="n">
        <f aca="false">J230-Tabla_Ministerio!K229</f>
        <v>0</v>
      </c>
      <c r="M230" s="66" t="n">
        <f aca="false">P265/P$285</f>
        <v>0.0605507149854674</v>
      </c>
      <c r="N230" s="65" t="n">
        <f aca="false">ROUND((N$250*M230),0)</f>
        <v>11980813</v>
      </c>
      <c r="O230" s="65" t="n">
        <f aca="false">N230-Tabla_Ministerio!L229</f>
        <v>0</v>
      </c>
      <c r="P230" s="67" t="n">
        <f aca="false">N230+J230</f>
        <v>12296767</v>
      </c>
      <c r="Q230" s="65" t="n">
        <f aca="false">P230-Tabla_Ministerio!M229</f>
        <v>0</v>
      </c>
      <c r="S230" s="67" t="n">
        <f aca="false">B230+Tabla_Ministerio!B229</f>
        <v>18215</v>
      </c>
      <c r="T230" s="67" t="n">
        <f aca="false">C230+Tabla_Ministerio!C229</f>
        <v>65</v>
      </c>
      <c r="U230" s="67" t="n">
        <f aca="false">D230+Tabla_Ministerio!D229</f>
        <v>980.007045454545</v>
      </c>
      <c r="V230" s="67" t="n">
        <f aca="false">E230+Tabla_Ministerio!E229</f>
        <v>625.271363636364</v>
      </c>
      <c r="W230" s="67" t="n">
        <f aca="false">F230+Tabla_Ministerio!F229</f>
        <v>206</v>
      </c>
      <c r="X230" s="67" t="n">
        <f aca="false">G230+Tabla_Ministerio!G229</f>
        <v>386</v>
      </c>
      <c r="Y230" s="67" t="n">
        <f aca="false">H230+Tabla_Ministerio!H229</f>
        <v>41</v>
      </c>
      <c r="Z230" s="67" t="n">
        <f aca="false">X230+0.33*Y230</f>
        <v>399.53</v>
      </c>
      <c r="AC230" s="73" t="n">
        <f aca="false">IF(T230&gt;0,S230/T230,0)</f>
        <v>280.230769230769</v>
      </c>
      <c r="AD230" s="74" t="n">
        <f aca="false">EXP((((AC230-AC$250)/AC$251+2)/4-1.9)^3)</f>
        <v>0.169798645887918</v>
      </c>
      <c r="AE230" s="75" t="n">
        <f aca="false">S230/U230</f>
        <v>18.5866010703541</v>
      </c>
      <c r="AF230" s="74" t="n">
        <f aca="false">EXP((((AE230-AE$250)/AE$251+2)/4-1.9)^3)</f>
        <v>0.0776970392621686</v>
      </c>
      <c r="AG230" s="74" t="n">
        <f aca="false">V230/U230</f>
        <v>0.638027416778776</v>
      </c>
      <c r="AH230" s="74" t="n">
        <f aca="false">EXP((((AG230-AG$250)/AG$251+2)/4-1.9)^3)</f>
        <v>0.0721124670982162</v>
      </c>
      <c r="AI230" s="74" t="n">
        <f aca="false">W230/U230</f>
        <v>0.210202570436066</v>
      </c>
      <c r="AJ230" s="74" t="n">
        <f aca="false">EXP((((AI230-AI$250)/AI$251+2)/4-1.9)^3)</f>
        <v>0.125220796314824</v>
      </c>
      <c r="AK230" s="74" t="n">
        <f aca="false">Z230/U230</f>
        <v>0.407680742554959</v>
      </c>
      <c r="AL230" s="74" t="n">
        <f aca="false">EXP((((AK230-AK$250)/AK$251+2)/4-1.9)^3)</f>
        <v>0.0692103665639453</v>
      </c>
      <c r="AM230" s="74" t="n">
        <f aca="false">0.01*AD230+0.15*AF230+0.24*AH230+0.25*AJ230+0.35*AL230</f>
        <v>0.0861883618278633</v>
      </c>
      <c r="AO230" s="66" t="n">
        <f aca="false">0.01*AD230/$AM$250</f>
        <v>0.000597717374307742</v>
      </c>
      <c r="AP230" s="65" t="n">
        <f aca="false">AO230*$J$250</f>
        <v>6224.5689643034</v>
      </c>
      <c r="AQ230" s="66" t="n">
        <f aca="false">0.15*AF230/$AM$250</f>
        <v>0.00410258309685732</v>
      </c>
      <c r="AR230" s="65" t="n">
        <f aca="false">AQ230*$J$250</f>
        <v>42723.8901123625</v>
      </c>
      <c r="AS230" s="66" t="n">
        <f aca="false">0.24*AH230/$AM$250</f>
        <v>0.00609232766446219</v>
      </c>
      <c r="AT230" s="65" t="n">
        <f aca="false">AS230*$J$250</f>
        <v>63444.8910649428</v>
      </c>
      <c r="AU230" s="66" t="n">
        <f aca="false">0.25*AJ230/$AM$250</f>
        <v>0.0110199120244202</v>
      </c>
      <c r="AV230" s="65" t="n">
        <f aca="false">AU230*$J$250</f>
        <v>114760.261831109</v>
      </c>
      <c r="AW230" s="66" t="n">
        <f aca="false">0.35*AL230/$AM$250</f>
        <v>0.0085270900874407</v>
      </c>
      <c r="AX230" s="65" t="n">
        <f aca="false">AW230*$J$250</f>
        <v>88800.2634615987</v>
      </c>
    </row>
    <row r="231" customFormat="false" ht="15" hidden="false" customHeight="false" outlineLevel="0" collapsed="false">
      <c r="A231" s="72" t="s">
        <v>112</v>
      </c>
      <c r="B231" s="62"/>
      <c r="C231" s="62"/>
      <c r="D231" s="62"/>
      <c r="E231" s="62"/>
      <c r="F231" s="62"/>
      <c r="G231" s="62"/>
      <c r="H231" s="62"/>
      <c r="I231" s="66" t="n">
        <f aca="false">AO231+AQ231+AS231+AU231+AW231</f>
        <v>0.0251454481165735</v>
      </c>
      <c r="J231" s="65" t="n">
        <f aca="false">ROUND(AP231+AR231+AT231+AV231+AX231,0)</f>
        <v>261862</v>
      </c>
      <c r="K231" s="66" t="n">
        <f aca="false">I231-Tabla_Ministerio!J230</f>
        <v>0</v>
      </c>
      <c r="L231" s="65" t="n">
        <f aca="false">J231-Tabla_Ministerio!K230</f>
        <v>0</v>
      </c>
      <c r="M231" s="66" t="n">
        <f aca="false">P266/P$285</f>
        <v>0.0462043006559172</v>
      </c>
      <c r="N231" s="65" t="n">
        <f aca="false">ROUND((N$250*M231),0)</f>
        <v>9142172</v>
      </c>
      <c r="O231" s="65" t="n">
        <f aca="false">N231-Tabla_Ministerio!L230</f>
        <v>1</v>
      </c>
      <c r="P231" s="67" t="n">
        <f aca="false">N231+J231</f>
        <v>9404034</v>
      </c>
      <c r="Q231" s="65" t="n">
        <f aca="false">P231-Tabla_Ministerio!M230</f>
        <v>1</v>
      </c>
      <c r="S231" s="67" t="n">
        <f aca="false">B231+Tabla_Ministerio!B230</f>
        <v>12165</v>
      </c>
      <c r="T231" s="67" t="n">
        <f aca="false">C231+Tabla_Ministerio!C230</f>
        <v>59</v>
      </c>
      <c r="U231" s="67" t="n">
        <f aca="false">D231+Tabla_Ministerio!D230</f>
        <v>896.880681818182</v>
      </c>
      <c r="V231" s="67" t="n">
        <f aca="false">E231+Tabla_Ministerio!E230</f>
        <v>522.280454545455</v>
      </c>
      <c r="W231" s="67" t="n">
        <f aca="false">F231+Tabla_Ministerio!F230</f>
        <v>184</v>
      </c>
      <c r="X231" s="67" t="n">
        <f aca="false">G231+Tabla_Ministerio!G230</f>
        <v>392</v>
      </c>
      <c r="Y231" s="67" t="n">
        <f aca="false">H231+Tabla_Ministerio!H230</f>
        <v>40</v>
      </c>
      <c r="Z231" s="67" t="n">
        <f aca="false">X231+0.33*Y231</f>
        <v>405.2</v>
      </c>
      <c r="AC231" s="73" t="n">
        <f aca="false">IF(T231&gt;0,S231/T231,0)</f>
        <v>206.186440677966</v>
      </c>
      <c r="AD231" s="74" t="n">
        <f aca="false">EXP((((AC231-AC$250)/AC$251+2)/4-1.9)^3)</f>
        <v>0.0575588882498404</v>
      </c>
      <c r="AE231" s="75" t="n">
        <f aca="false">S231/U231</f>
        <v>13.5636771385674</v>
      </c>
      <c r="AF231" s="74" t="n">
        <f aca="false">EXP((((AE231-AE$250)/AE$251+2)/4-1.9)^3)</f>
        <v>0.011182805650941</v>
      </c>
      <c r="AG231" s="74" t="n">
        <f aca="false">V231/U231</f>
        <v>0.582329918720819</v>
      </c>
      <c r="AH231" s="74" t="n">
        <f aca="false">EXP((((AG231-AG$250)/AG$251+2)/4-1.9)^3)</f>
        <v>0.0370877043382778</v>
      </c>
      <c r="AI231" s="74" t="n">
        <f aca="false">W231/U231</f>
        <v>0.205155494738709</v>
      </c>
      <c r="AJ231" s="74" t="n">
        <f aca="false">EXP((((AI231-AI$250)/AI$251+2)/4-1.9)^3)</f>
        <v>0.118922461035624</v>
      </c>
      <c r="AK231" s="74" t="n">
        <f aca="false">Z231/U231</f>
        <v>0.451788078631114</v>
      </c>
      <c r="AL231" s="74" t="n">
        <f aca="false">EXP((((AK231-AK$250)/AK$251+2)/4-1.9)^3)</f>
        <v>0.0872803826139858</v>
      </c>
      <c r="AM231" s="74" t="n">
        <f aca="false">0.01*AD231+0.15*AF231+0.24*AH231+0.25*AJ231+0.35*AL231</f>
        <v>0.0714328079451273</v>
      </c>
      <c r="AO231" s="66" t="n">
        <f aca="false">0.01*AD231/$AM$250</f>
        <v>0.000202616147925449</v>
      </c>
      <c r="AP231" s="65" t="n">
        <f aca="false">AO231*$J$250</f>
        <v>2110.02430288083</v>
      </c>
      <c r="AQ231" s="66" t="n">
        <f aca="false">0.15*AF231/$AM$250</f>
        <v>0.00059047796254097</v>
      </c>
      <c r="AR231" s="65" t="n">
        <f aca="false">AQ231*$J$250</f>
        <v>6149.17845410541</v>
      </c>
      <c r="AS231" s="66" t="n">
        <f aca="false">0.24*AH231/$AM$250</f>
        <v>0.00313330629561935</v>
      </c>
      <c r="AT231" s="65" t="n">
        <f aca="false">AS231*$J$250</f>
        <v>32629.9384319503</v>
      </c>
      <c r="AU231" s="66" t="n">
        <f aca="false">0.25*AJ231/$AM$250</f>
        <v>0.0104656342788724</v>
      </c>
      <c r="AV231" s="65" t="n">
        <f aca="false">AU231*$J$250</f>
        <v>108988.068816749</v>
      </c>
      <c r="AW231" s="66" t="n">
        <f aca="false">0.35*AL231/$AM$250</f>
        <v>0.0107534134316153</v>
      </c>
      <c r="AX231" s="65" t="n">
        <f aca="false">AW231*$J$250</f>
        <v>111984.972135499</v>
      </c>
    </row>
    <row r="232" customFormat="false" ht="15" hidden="false" customHeight="false" outlineLevel="0" collapsed="false">
      <c r="A232" s="72" t="s">
        <v>113</v>
      </c>
      <c r="B232" s="62"/>
      <c r="C232" s="62"/>
      <c r="D232" s="62"/>
      <c r="E232" s="62"/>
      <c r="F232" s="62"/>
      <c r="G232" s="62"/>
      <c r="H232" s="62"/>
      <c r="I232" s="66" t="n">
        <f aca="false">AO232+AQ232+AS232+AU232+AW232</f>
        <v>0.0234788938795746</v>
      </c>
      <c r="J232" s="65" t="n">
        <f aca="false">ROUND(AP232+AR232+AT232+AV232+AX232,0)</f>
        <v>244507</v>
      </c>
      <c r="K232" s="66" t="n">
        <f aca="false">I232-Tabla_Ministerio!J231</f>
        <v>0</v>
      </c>
      <c r="L232" s="65" t="n">
        <f aca="false">J232-Tabla_Ministerio!K231</f>
        <v>0</v>
      </c>
      <c r="M232" s="66" t="n">
        <f aca="false">P267/P$285</f>
        <v>0.0456755220996727</v>
      </c>
      <c r="N232" s="65" t="n">
        <f aca="false">ROUND((N$250*M232),0)</f>
        <v>9037546</v>
      </c>
      <c r="O232" s="65" t="n">
        <f aca="false">N232-Tabla_Ministerio!L231</f>
        <v>1</v>
      </c>
      <c r="P232" s="67" t="n">
        <f aca="false">N232+J232</f>
        <v>9282053</v>
      </c>
      <c r="Q232" s="65" t="n">
        <f aca="false">P232-Tabla_Ministerio!M231</f>
        <v>1</v>
      </c>
      <c r="S232" s="67" t="n">
        <f aca="false">B232+Tabla_Ministerio!B231</f>
        <v>9557</v>
      </c>
      <c r="T232" s="67" t="n">
        <f aca="false">C232+Tabla_Ministerio!C231</f>
        <v>51</v>
      </c>
      <c r="U232" s="67" t="n">
        <f aca="false">D232+Tabla_Ministerio!D231</f>
        <v>558.524318181818</v>
      </c>
      <c r="V232" s="67" t="n">
        <f aca="false">E232+Tabla_Ministerio!E231</f>
        <v>340.024545454545</v>
      </c>
      <c r="W232" s="67" t="n">
        <f aca="false">F232+Tabla_Ministerio!F231</f>
        <v>58</v>
      </c>
      <c r="X232" s="67" t="n">
        <f aca="false">G232+Tabla_Ministerio!G231</f>
        <v>268</v>
      </c>
      <c r="Y232" s="67" t="n">
        <f aca="false">H232+Tabla_Ministerio!H231</f>
        <v>28</v>
      </c>
      <c r="Z232" s="67" t="n">
        <f aca="false">X232+0.33*Y232</f>
        <v>277.24</v>
      </c>
      <c r="AC232" s="73" t="n">
        <f aca="false">IF(T232&gt;0,S232/T232,0)</f>
        <v>187.392156862745</v>
      </c>
      <c r="AD232" s="74" t="n">
        <f aca="false">EXP((((AC232-AC$250)/AC$251+2)/4-1.9)^3)</f>
        <v>0.0413312943844293</v>
      </c>
      <c r="AE232" s="75" t="n">
        <f aca="false">S232/U232</f>
        <v>17.1111618400273</v>
      </c>
      <c r="AF232" s="74" t="n">
        <f aca="false">EXP((((AE232-AE$250)/AE$251+2)/4-1.9)^3)</f>
        <v>0.0473555513795667</v>
      </c>
      <c r="AG232" s="74" t="n">
        <f aca="false">V232/U232</f>
        <v>0.608790941388976</v>
      </c>
      <c r="AH232" s="74" t="n">
        <f aca="false">EXP((((AG232-AG$250)/AG$251+2)/4-1.9)^3)</f>
        <v>0.0515033077697482</v>
      </c>
      <c r="AI232" s="74" t="n">
        <f aca="false">W232/U232</f>
        <v>0.103845075517588</v>
      </c>
      <c r="AJ232" s="74" t="n">
        <f aca="false">EXP((((AI232-AI$250)/AI$251+2)/4-1.9)^3)</f>
        <v>0.0349534835659922</v>
      </c>
      <c r="AK232" s="74" t="n">
        <f aca="false">Z232/U232</f>
        <v>0.496379460974069</v>
      </c>
      <c r="AL232" s="74" t="n">
        <f aca="false">EXP((((AK232-AK$250)/AK$251+2)/4-1.9)^3)</f>
        <v>0.108807644335116</v>
      </c>
      <c r="AM232" s="74" t="n">
        <f aca="false">0.01*AD232+0.15*AF232+0.24*AH232+0.25*AJ232+0.35*AL232</f>
        <v>0.0666984859243075</v>
      </c>
      <c r="AO232" s="66" t="n">
        <f aca="false">0.01*AD232/$AM$250</f>
        <v>0.000145492519254297</v>
      </c>
      <c r="AP232" s="65" t="n">
        <f aca="false">AO232*$J$250</f>
        <v>1515.14454626232</v>
      </c>
      <c r="AQ232" s="66" t="n">
        <f aca="false">0.15*AF232/$AM$250</f>
        <v>0.00250048246982257</v>
      </c>
      <c r="AR232" s="65" t="n">
        <f aca="false">AQ232*$J$250</f>
        <v>26039.7743924853</v>
      </c>
      <c r="AS232" s="66" t="n">
        <f aca="false">0.24*AH232/$AM$250</f>
        <v>0.00435118973685354</v>
      </c>
      <c r="AT232" s="65" t="n">
        <f aca="false">AS232*$J$250</f>
        <v>45312.8548006191</v>
      </c>
      <c r="AU232" s="66" t="n">
        <f aca="false">0.25*AJ232/$AM$250</f>
        <v>0.00307604108247195</v>
      </c>
      <c r="AV232" s="65" t="n">
        <f aca="false">AU232*$J$250</f>
        <v>32033.5842287546</v>
      </c>
      <c r="AW232" s="66" t="n">
        <f aca="false">0.35*AL232/$AM$250</f>
        <v>0.0134056880711723</v>
      </c>
      <c r="AX232" s="65" t="n">
        <f aca="false">AW232*$J$250</f>
        <v>139605.495004381</v>
      </c>
    </row>
    <row r="233" customFormat="false" ht="15" hidden="false" customHeight="false" outlineLevel="0" collapsed="false">
      <c r="A233" s="72" t="s">
        <v>114</v>
      </c>
      <c r="B233" s="62"/>
      <c r="C233" s="62"/>
      <c r="D233" s="62"/>
      <c r="E233" s="62"/>
      <c r="F233" s="62"/>
      <c r="G233" s="62"/>
      <c r="H233" s="62"/>
      <c r="I233" s="66" t="n">
        <f aca="false">AO233+AQ233+AS233+AU233+AW233</f>
        <v>0.0157503946900847</v>
      </c>
      <c r="J233" s="65" t="n">
        <f aca="false">ROUND(AP233+AR233+AT233+AV233+AX233,0)</f>
        <v>164023</v>
      </c>
      <c r="K233" s="66" t="n">
        <f aca="false">I233-Tabla_Ministerio!J232</f>
        <v>-1.07552855510562E-016</v>
      </c>
      <c r="L233" s="65" t="n">
        <f aca="false">J233-Tabla_Ministerio!K232</f>
        <v>0</v>
      </c>
      <c r="M233" s="66" t="n">
        <f aca="false">P268/P$285</f>
        <v>0.0194931637766265</v>
      </c>
      <c r="N233" s="65" t="n">
        <f aca="false">ROUND((N$250*M233),0)</f>
        <v>3856997</v>
      </c>
      <c r="O233" s="65" t="n">
        <f aca="false">N233-Tabla_Ministerio!L232</f>
        <v>-1</v>
      </c>
      <c r="P233" s="67" t="n">
        <f aca="false">N233+J233</f>
        <v>4021020</v>
      </c>
      <c r="Q233" s="65" t="n">
        <f aca="false">P233-Tabla_Ministerio!M232</f>
        <v>-1</v>
      </c>
      <c r="S233" s="67" t="n">
        <f aca="false">B233+Tabla_Ministerio!B232</f>
        <v>15060</v>
      </c>
      <c r="T233" s="67" t="n">
        <f aca="false">C233+Tabla_Ministerio!C232</f>
        <v>61</v>
      </c>
      <c r="U233" s="67" t="n">
        <f aca="false">D233+Tabla_Ministerio!D232</f>
        <v>871.540681818182</v>
      </c>
      <c r="V233" s="67" t="n">
        <f aca="false">E233+Tabla_Ministerio!E232</f>
        <v>484.164545454545</v>
      </c>
      <c r="W233" s="67" t="n">
        <f aca="false">F233+Tabla_Ministerio!F232</f>
        <v>114</v>
      </c>
      <c r="X233" s="67" t="n">
        <f aca="false">G233+Tabla_Ministerio!G232</f>
        <v>293</v>
      </c>
      <c r="Y233" s="67" t="n">
        <f aca="false">H233+Tabla_Ministerio!H232</f>
        <v>32</v>
      </c>
      <c r="Z233" s="67" t="n">
        <f aca="false">X233+0.33*Y233</f>
        <v>303.56</v>
      </c>
      <c r="AC233" s="73" t="n">
        <f aca="false">IF(T233&gt;0,S233/T233,0)</f>
        <v>246.885245901639</v>
      </c>
      <c r="AD233" s="74" t="n">
        <f aca="false">EXP((((AC233-AC$250)/AC$251+2)/4-1.9)^3)</f>
        <v>0.108815523797819</v>
      </c>
      <c r="AE233" s="75" t="n">
        <f aca="false">S233/U233</f>
        <v>17.2797441521402</v>
      </c>
      <c r="AF233" s="74" t="n">
        <f aca="false">EXP((((AE233-AE$250)/AE$251+2)/4-1.9)^3)</f>
        <v>0.0502613790053113</v>
      </c>
      <c r="AG233" s="74" t="n">
        <f aca="false">V233/U233</f>
        <v>0.555527189441686</v>
      </c>
      <c r="AH233" s="74" t="n">
        <f aca="false">EXP((((AG233-AG$250)/AG$251+2)/4-1.9)^3)</f>
        <v>0.0259674782430912</v>
      </c>
      <c r="AI233" s="74" t="n">
        <f aca="false">W233/U233</f>
        <v>0.130802844179547</v>
      </c>
      <c r="AJ233" s="74" t="n">
        <f aca="false">EXP((((AI233-AI$250)/AI$251+2)/4-1.9)^3)</f>
        <v>0.0502158707419584</v>
      </c>
      <c r="AK233" s="74" t="n">
        <f aca="false">Z233/U233</f>
        <v>0.348302731395994</v>
      </c>
      <c r="AL233" s="74" t="n">
        <f aca="false">EXP((((AK233-AK$250)/AK$251+2)/4-1.9)^3)</f>
        <v>0.0495141657001281</v>
      </c>
      <c r="AM233" s="74" t="n">
        <f aca="false">0.01*AD233+0.15*AF233+0.24*AH233+0.25*AJ233+0.35*AL233</f>
        <v>0.0447434825476512</v>
      </c>
      <c r="AO233" s="66" t="n">
        <f aca="false">0.01*AD233/$AM$250</f>
        <v>0.000383047396098122</v>
      </c>
      <c r="AP233" s="65" t="n">
        <f aca="false">AO233*$J$250</f>
        <v>3989.01727822623</v>
      </c>
      <c r="AQ233" s="66" t="n">
        <f aca="false">0.15*AF233/$AM$250</f>
        <v>0.00265391687881639</v>
      </c>
      <c r="AR233" s="65" t="n">
        <f aca="false">AQ233*$J$250</f>
        <v>27637.6249843061</v>
      </c>
      <c r="AS233" s="66" t="n">
        <f aca="false">0.24*AH233/$AM$250</f>
        <v>0.00219382850764535</v>
      </c>
      <c r="AT233" s="65" t="n">
        <f aca="false">AS233*$J$250</f>
        <v>22846.3106957679</v>
      </c>
      <c r="AU233" s="66" t="n">
        <f aca="false">0.25*AJ233/$AM$250</f>
        <v>0.00441918989570046</v>
      </c>
      <c r="AV233" s="65" t="n">
        <f aca="false">AU233*$J$250</f>
        <v>46021.001654835</v>
      </c>
      <c r="AW233" s="66" t="n">
        <f aca="false">0.35*AL233/$AM$250</f>
        <v>0.00610041201182436</v>
      </c>
      <c r="AX233" s="65" t="n">
        <f aca="false">AW233*$J$250</f>
        <v>63529.0806499377</v>
      </c>
    </row>
    <row r="234" customFormat="false" ht="15" hidden="false" customHeight="false" outlineLevel="0" collapsed="false">
      <c r="A234" s="72" t="s">
        <v>115</v>
      </c>
      <c r="B234" s="62"/>
      <c r="C234" s="62"/>
      <c r="D234" s="62"/>
      <c r="E234" s="62"/>
      <c r="F234" s="62"/>
      <c r="G234" s="62"/>
      <c r="H234" s="62"/>
      <c r="I234" s="66" t="n">
        <f aca="false">AO234+AQ234+AS234+AU234+AW234</f>
        <v>0.0133672170127874</v>
      </c>
      <c r="J234" s="65" t="n">
        <f aca="false">ROUND(AP234+AR234+AT234+AV234+AX234,0)</f>
        <v>139205</v>
      </c>
      <c r="K234" s="66" t="n">
        <f aca="false">I234-Tabla_Ministerio!J233</f>
        <v>0</v>
      </c>
      <c r="L234" s="65" t="n">
        <f aca="false">J234-Tabla_Ministerio!K233</f>
        <v>0</v>
      </c>
      <c r="M234" s="66" t="n">
        <f aca="false">P269/P$285</f>
        <v>0.018753874364436</v>
      </c>
      <c r="N234" s="65" t="n">
        <f aca="false">ROUND((N$250*M234),0)</f>
        <v>3710718</v>
      </c>
      <c r="O234" s="65" t="n">
        <f aca="false">N234-Tabla_Ministerio!L233</f>
        <v>0</v>
      </c>
      <c r="P234" s="67" t="n">
        <f aca="false">N234+J234</f>
        <v>3849923</v>
      </c>
      <c r="Q234" s="65" t="n">
        <f aca="false">P234-Tabla_Ministerio!M233</f>
        <v>0</v>
      </c>
      <c r="S234" s="67" t="n">
        <f aca="false">B234+Tabla_Ministerio!B233</f>
        <v>5955</v>
      </c>
      <c r="T234" s="67" t="n">
        <f aca="false">C234+Tabla_Ministerio!C233</f>
        <v>53</v>
      </c>
      <c r="U234" s="67" t="n">
        <f aca="false">D234+Tabla_Ministerio!D233</f>
        <v>382.730909090909</v>
      </c>
      <c r="V234" s="67" t="n">
        <f aca="false">E234+Tabla_Ministerio!E233</f>
        <v>229.057272727273</v>
      </c>
      <c r="W234" s="67" t="n">
        <f aca="false">F234+Tabla_Ministerio!F233</f>
        <v>42</v>
      </c>
      <c r="X234" s="67" t="n">
        <f aca="false">G234+Tabla_Ministerio!G233</f>
        <v>116</v>
      </c>
      <c r="Y234" s="67" t="n">
        <f aca="false">H234+Tabla_Ministerio!H233</f>
        <v>5</v>
      </c>
      <c r="Z234" s="67" t="n">
        <f aca="false">X234+0.33*Y234</f>
        <v>117.65</v>
      </c>
      <c r="AC234" s="73" t="n">
        <f aca="false">IF(T234&gt;0,S234/T234,0)</f>
        <v>112.358490566038</v>
      </c>
      <c r="AD234" s="74" t="n">
        <f aca="false">EXP((((AC234-AC$250)/AC$251+2)/4-1.9)^3)</f>
        <v>0.00853966108489276</v>
      </c>
      <c r="AE234" s="75" t="n">
        <f aca="false">S234/U234</f>
        <v>15.5592345915953</v>
      </c>
      <c r="AF234" s="74" t="n">
        <f aca="false">EXP((((AE234-AE$250)/AE$251+2)/4-1.9)^3)</f>
        <v>0.0263613189749831</v>
      </c>
      <c r="AG234" s="74" t="n">
        <f aca="false">V234/U234</f>
        <v>0.598481249584328</v>
      </c>
      <c r="AH234" s="74" t="n">
        <f aca="false">EXP((((AG234-AG$250)/AG$251+2)/4-1.9)^3)</f>
        <v>0.045442134305931</v>
      </c>
      <c r="AI234" s="74" t="n">
        <f aca="false">W234/U234</f>
        <v>0.109737674701428</v>
      </c>
      <c r="AJ234" s="74" t="n">
        <f aca="false">EXP((((AI234-AI$250)/AI$251+2)/4-1.9)^3)</f>
        <v>0.0379238808596582</v>
      </c>
      <c r="AK234" s="74" t="n">
        <f aca="false">Z234/U234</f>
        <v>0.307396129252929</v>
      </c>
      <c r="AL234" s="74" t="n">
        <f aca="false">EXP((((AK234-AK$250)/AK$251+2)/4-1.9)^3)</f>
        <v>0.0387048874634363</v>
      </c>
      <c r="AM234" s="74" t="n">
        <f aca="false">0.01*AD234+0.15*AF234+0.24*AH234+0.25*AJ234+0.35*AL234</f>
        <v>0.0379733875176371</v>
      </c>
      <c r="AO234" s="66" t="n">
        <f aca="false">0.01*AD234/$AM$250</f>
        <v>3.00609217137655E-005</v>
      </c>
      <c r="AP234" s="65" t="n">
        <f aca="false">AO234*$J$250</f>
        <v>313.051432634983</v>
      </c>
      <c r="AQ234" s="66" t="n">
        <f aca="false">0.15*AF234/$AM$250</f>
        <v>0.00139193851740872</v>
      </c>
      <c r="AR234" s="65" t="n">
        <f aca="false">AQ234*$J$250</f>
        <v>14495.5085264426</v>
      </c>
      <c r="AS234" s="66" t="n">
        <f aca="false">0.24*AH234/$AM$250</f>
        <v>0.00383911940756605</v>
      </c>
      <c r="AT234" s="65" t="n">
        <f aca="false">AS234*$J$250</f>
        <v>39980.2055984521</v>
      </c>
      <c r="AU234" s="66" t="n">
        <f aca="false">0.25*AJ234/$AM$250</f>
        <v>0.00333744747675392</v>
      </c>
      <c r="AV234" s="65" t="n">
        <f aca="false">AU234*$J$250</f>
        <v>34755.8442781676</v>
      </c>
      <c r="AW234" s="66" t="n">
        <f aca="false">0.35*AL234/$AM$250</f>
        <v>0.00476865068934497</v>
      </c>
      <c r="AX234" s="65" t="n">
        <f aca="false">AW234*$J$250</f>
        <v>49660.2514137696</v>
      </c>
    </row>
    <row r="235" customFormat="false" ht="15" hidden="false" customHeight="false" outlineLevel="0" collapsed="false">
      <c r="A235" s="72" t="s">
        <v>116</v>
      </c>
      <c r="B235" s="62"/>
      <c r="C235" s="62"/>
      <c r="D235" s="62"/>
      <c r="E235" s="62"/>
      <c r="F235" s="62"/>
      <c r="G235" s="62"/>
      <c r="H235" s="62"/>
      <c r="I235" s="66" t="n">
        <f aca="false">AO235+AQ235+AS235+AU235+AW235</f>
        <v>0.0180562227087745</v>
      </c>
      <c r="J235" s="65" t="n">
        <f aca="false">ROUND(AP235+AR235+AT235+AV235+AX235,0)</f>
        <v>188036</v>
      </c>
      <c r="K235" s="66" t="n">
        <f aca="false">I235-Tabla_Ministerio!J234</f>
        <v>-1.00613961606655E-016</v>
      </c>
      <c r="L235" s="65" t="n">
        <f aca="false">J235-Tabla_Ministerio!K234</f>
        <v>0</v>
      </c>
      <c r="M235" s="66" t="n">
        <f aca="false">P270/P$285</f>
        <v>0.0207400040589616</v>
      </c>
      <c r="N235" s="65" t="n">
        <f aca="false">ROUND((N$250*M235),0)</f>
        <v>4103702</v>
      </c>
      <c r="O235" s="65" t="n">
        <f aca="false">N235-Tabla_Ministerio!L234</f>
        <v>-1</v>
      </c>
      <c r="P235" s="67" t="n">
        <f aca="false">N235+J235</f>
        <v>4291738</v>
      </c>
      <c r="Q235" s="65" t="n">
        <f aca="false">P235-Tabla_Ministerio!M234</f>
        <v>-1</v>
      </c>
      <c r="S235" s="67" t="n">
        <f aca="false">B235+Tabla_Ministerio!B234</f>
        <v>7054</v>
      </c>
      <c r="T235" s="67" t="n">
        <f aca="false">C235+Tabla_Ministerio!C234</f>
        <v>40</v>
      </c>
      <c r="U235" s="67" t="n">
        <f aca="false">D235+Tabla_Ministerio!D234</f>
        <v>325.824090909091</v>
      </c>
      <c r="V235" s="67" t="n">
        <f aca="false">E235+Tabla_Ministerio!E234</f>
        <v>165.454545454545</v>
      </c>
      <c r="W235" s="67" t="n">
        <f aca="false">F235+Tabla_Ministerio!F234</f>
        <v>27</v>
      </c>
      <c r="X235" s="67" t="n">
        <f aca="false">G235+Tabla_Ministerio!G234</f>
        <v>96</v>
      </c>
      <c r="Y235" s="67" t="n">
        <f aca="false">H235+Tabla_Ministerio!H234</f>
        <v>19</v>
      </c>
      <c r="Z235" s="67" t="n">
        <f aca="false">X235+0.33*Y235</f>
        <v>102.27</v>
      </c>
      <c r="AC235" s="73" t="n">
        <f aca="false">IF(T235&gt;0,S235/T235,0)</f>
        <v>176.35</v>
      </c>
      <c r="AD235" s="74" t="n">
        <f aca="false">EXP((((AC235-AC$250)/AC$251+2)/4-1.9)^3)</f>
        <v>0.0336357302955699</v>
      </c>
      <c r="AE235" s="75" t="n">
        <f aca="false">S235/U235</f>
        <v>21.6497189643603</v>
      </c>
      <c r="AF235" s="74" t="n">
        <f aca="false">EXP((((AE235-AE$250)/AE$251+2)/4-1.9)^3)</f>
        <v>0.181928450007689</v>
      </c>
      <c r="AG235" s="74" t="n">
        <f aca="false">V235/U235</f>
        <v>0.507803290397913</v>
      </c>
      <c r="AH235" s="74" t="n">
        <f aca="false">EXP((((AG235-AG$250)/AG$251+2)/4-1.9)^3)</f>
        <v>0.012938263200761</v>
      </c>
      <c r="AI235" s="74" t="n">
        <f aca="false">W235/U235</f>
        <v>0.0828668006858134</v>
      </c>
      <c r="AJ235" s="74" t="n">
        <f aca="false">EXP((((AI235-AI$250)/AI$251+2)/4-1.9)^3)</f>
        <v>0.0258589857387789</v>
      </c>
      <c r="AK235" s="74" t="n">
        <f aca="false">Z235/U235</f>
        <v>0.313881026153264</v>
      </c>
      <c r="AL235" s="74" t="n">
        <f aca="false">EXP((((AK235-AK$250)/AK$251+2)/4-1.9)^3)</f>
        <v>0.0402808269505578</v>
      </c>
      <c r="AM235" s="74" t="n">
        <f aca="false">0.01*AD235+0.15*AF235+0.24*AH235+0.25*AJ235+0.35*AL235</f>
        <v>0.0512938438396816</v>
      </c>
      <c r="AO235" s="66" t="n">
        <f aca="false">0.01*AD235/$AM$250</f>
        <v>0.000118402948916697</v>
      </c>
      <c r="AP235" s="65" t="n">
        <f aca="false">AO235*$J$250</f>
        <v>1233.03646972359</v>
      </c>
      <c r="AQ235" s="66" t="n">
        <f aca="false">0.15*AF235/$AM$250</f>
        <v>0.00960624228319101</v>
      </c>
      <c r="AR235" s="65" t="n">
        <f aca="false">AQ235*$J$250</f>
        <v>100038.446512923</v>
      </c>
      <c r="AS235" s="66" t="n">
        <f aca="false">0.24*AH235/$AM$250</f>
        <v>0.00109307228000856</v>
      </c>
      <c r="AT235" s="65" t="n">
        <f aca="false">AS235*$J$250</f>
        <v>11383.1454167812</v>
      </c>
      <c r="AU235" s="66" t="n">
        <f aca="false">0.25*AJ235/$AM$250</f>
        <v>0.00227569027085275</v>
      </c>
      <c r="AV235" s="65" t="n">
        <f aca="false">AU235*$J$250</f>
        <v>23698.8109116335</v>
      </c>
      <c r="AW235" s="66" t="n">
        <f aca="false">0.35*AL235/$AM$250</f>
        <v>0.00496281492580548</v>
      </c>
      <c r="AX235" s="65" t="n">
        <f aca="false">AW235*$J$250</f>
        <v>51682.2583558457</v>
      </c>
    </row>
    <row r="236" customFormat="false" ht="15" hidden="false" customHeight="false" outlineLevel="0" collapsed="false">
      <c r="A236" s="72" t="s">
        <v>117</v>
      </c>
      <c r="B236" s="62"/>
      <c r="C236" s="62"/>
      <c r="D236" s="62"/>
      <c r="E236" s="62"/>
      <c r="F236" s="62"/>
      <c r="G236" s="62"/>
      <c r="H236" s="62"/>
      <c r="I236" s="66" t="n">
        <f aca="false">AO236+AQ236+AS236+AU236+AW236</f>
        <v>0.0489183196733156</v>
      </c>
      <c r="J236" s="65" t="n">
        <f aca="false">ROUND(AP236+AR236+AT236+AV236+AX236,0)</f>
        <v>509430</v>
      </c>
      <c r="K236" s="66" t="n">
        <f aca="false">I236-Tabla_Ministerio!J235</f>
        <v>0</v>
      </c>
      <c r="L236" s="65" t="n">
        <f aca="false">J236-Tabla_Ministerio!K235</f>
        <v>0</v>
      </c>
      <c r="M236" s="66" t="n">
        <f aca="false">P271/P$285</f>
        <v>0.0251417589305489</v>
      </c>
      <c r="N236" s="65" t="n">
        <f aca="false">ROUND((N$250*M236),0)</f>
        <v>4974651</v>
      </c>
      <c r="O236" s="65" t="n">
        <f aca="false">N236-Tabla_Ministerio!L235</f>
        <v>0</v>
      </c>
      <c r="P236" s="67" t="n">
        <f aca="false">N236+J236</f>
        <v>5484081</v>
      </c>
      <c r="Q236" s="65" t="n">
        <f aca="false">P236-Tabla_Ministerio!M235</f>
        <v>0</v>
      </c>
      <c r="S236" s="67" t="n">
        <f aca="false">B236+Tabla_Ministerio!B235</f>
        <v>11114</v>
      </c>
      <c r="T236" s="67" t="n">
        <f aca="false">C236+Tabla_Ministerio!C235</f>
        <v>46</v>
      </c>
      <c r="U236" s="67" t="n">
        <f aca="false">D236+Tabla_Ministerio!D235</f>
        <v>474.556136363636</v>
      </c>
      <c r="V236" s="67" t="n">
        <f aca="false">E236+Tabla_Ministerio!E235</f>
        <v>383.178636363636</v>
      </c>
      <c r="W236" s="67" t="n">
        <f aca="false">F236+Tabla_Ministerio!F235</f>
        <v>57</v>
      </c>
      <c r="X236" s="67" t="n">
        <f aca="false">G236+Tabla_Ministerio!G235</f>
        <v>130</v>
      </c>
      <c r="Y236" s="67" t="n">
        <f aca="false">H236+Tabla_Ministerio!H235</f>
        <v>18</v>
      </c>
      <c r="Z236" s="67" t="n">
        <f aca="false">X236+0.33*Y236</f>
        <v>135.94</v>
      </c>
      <c r="AC236" s="73" t="n">
        <f aca="false">IF(T236&gt;0,S236/T236,0)</f>
        <v>241.608695652174</v>
      </c>
      <c r="AD236" s="74" t="n">
        <f aca="false">EXP((((AC236-AC$250)/AC$251+2)/4-1.9)^3)</f>
        <v>0.100792501698272</v>
      </c>
      <c r="AE236" s="75" t="n">
        <f aca="false">S236/U236</f>
        <v>23.4197793440473</v>
      </c>
      <c r="AF236" s="74" t="n">
        <f aca="false">EXP((((AE236-AE$250)/AE$251+2)/4-1.9)^3)</f>
        <v>0.269323212013716</v>
      </c>
      <c r="AG236" s="74" t="n">
        <f aca="false">V236/U236</f>
        <v>0.80744638410917</v>
      </c>
      <c r="AH236" s="74" t="n">
        <f aca="false">EXP((((AG236-AG$250)/AG$251+2)/4-1.9)^3)</f>
        <v>0.311534546772567</v>
      </c>
      <c r="AI236" s="74" t="n">
        <f aca="false">W236/U236</f>
        <v>0.120112238852861</v>
      </c>
      <c r="AJ236" s="74" t="n">
        <f aca="false">EXP((((AI236-AI$250)/AI$251+2)/4-1.9)^3)</f>
        <v>0.0436388635662809</v>
      </c>
      <c r="AK236" s="74" t="n">
        <f aca="false">Z236/U236</f>
        <v>0.286457153502771</v>
      </c>
      <c r="AL236" s="74" t="n">
        <f aca="false">EXP((((AK236-AK$250)/AK$251+2)/4-1.9)^3)</f>
        <v>0.0339485921818503</v>
      </c>
      <c r="AM236" s="74" t="n">
        <f aca="false">0.01*AD236+0.15*AF236+0.24*AH236+0.25*AJ236+0.35*AL236</f>
        <v>0.138966421199674</v>
      </c>
      <c r="AO236" s="66" t="n">
        <f aca="false">0.01*AD236/$AM$250</f>
        <v>0.000354805123150199</v>
      </c>
      <c r="AP236" s="65" t="n">
        <f aca="false">AO236*$J$250</f>
        <v>3694.90507197386</v>
      </c>
      <c r="AQ236" s="66" t="n">
        <f aca="false">0.15*AF236/$AM$250</f>
        <v>0.0142208875356308</v>
      </c>
      <c r="AR236" s="65" t="n">
        <f aca="false">AQ236*$J$250</f>
        <v>148094.900707306</v>
      </c>
      <c r="AS236" s="66" t="n">
        <f aca="false">0.24*AH236/$AM$250</f>
        <v>0.0263195895815516</v>
      </c>
      <c r="AT236" s="65" t="n">
        <f aca="false">AS236*$J$250</f>
        <v>274089.57394332</v>
      </c>
      <c r="AU236" s="66" t="n">
        <f aca="false">0.25*AJ236/$AM$250</f>
        <v>0.00384038795071262</v>
      </c>
      <c r="AV236" s="65" t="n">
        <f aca="false">AU236*$J$250</f>
        <v>39993.4160799262</v>
      </c>
      <c r="AW236" s="66" t="n">
        <f aca="false">0.35*AL236/$AM$250</f>
        <v>0.00418264948227029</v>
      </c>
      <c r="AX236" s="65" t="n">
        <f aca="false">AW236*$J$250</f>
        <v>43557.6934434146</v>
      </c>
    </row>
    <row r="237" customFormat="false" ht="15" hidden="false" customHeight="false" outlineLevel="0" collapsed="false">
      <c r="A237" s="72" t="s">
        <v>118</v>
      </c>
      <c r="B237" s="62"/>
      <c r="C237" s="62"/>
      <c r="D237" s="62"/>
      <c r="E237" s="62"/>
      <c r="F237" s="62"/>
      <c r="G237" s="62"/>
      <c r="H237" s="62"/>
      <c r="I237" s="66" t="n">
        <f aca="false">AO237+AQ237+AS237+AU237+AW237</f>
        <v>0.129167913305213</v>
      </c>
      <c r="J237" s="65" t="n">
        <f aca="false">ROUND(AP237+AR237+AT237+AV237+AX237,0)</f>
        <v>1345142</v>
      </c>
      <c r="K237" s="66" t="n">
        <f aca="false">I237-Tabla_Ministerio!J236</f>
        <v>0</v>
      </c>
      <c r="L237" s="65" t="n">
        <f aca="false">J237-Tabla_Ministerio!K236</f>
        <v>0</v>
      </c>
      <c r="M237" s="66" t="n">
        <f aca="false">P272/P$285</f>
        <v>0.0370730926436734</v>
      </c>
      <c r="N237" s="65" t="n">
        <f aca="false">ROUND((N$250*M237),0)</f>
        <v>7335434</v>
      </c>
      <c r="O237" s="65" t="n">
        <f aca="false">N237-Tabla_Ministerio!L236</f>
        <v>-1</v>
      </c>
      <c r="P237" s="67" t="n">
        <f aca="false">N237+J237</f>
        <v>8680576</v>
      </c>
      <c r="Q237" s="65" t="n">
        <f aca="false">P237-Tabla_Ministerio!M236</f>
        <v>-1</v>
      </c>
      <c r="S237" s="67" t="n">
        <f aca="false">B237+Tabla_Ministerio!B236</f>
        <v>8867</v>
      </c>
      <c r="T237" s="67" t="n">
        <f aca="false">C237+Tabla_Ministerio!C236</f>
        <v>50</v>
      </c>
      <c r="U237" s="67" t="n">
        <f aca="false">D237+Tabla_Ministerio!D236</f>
        <v>345.488181818182</v>
      </c>
      <c r="V237" s="67" t="n">
        <f aca="false">E237+Tabla_Ministerio!E236</f>
        <v>244.833636363636</v>
      </c>
      <c r="W237" s="67" t="n">
        <f aca="false">F237+Tabla_Ministerio!F236</f>
        <v>113</v>
      </c>
      <c r="X237" s="67" t="n">
        <f aca="false">G237+Tabla_Ministerio!G236</f>
        <v>322</v>
      </c>
      <c r="Y237" s="67" t="n">
        <f aca="false">H237+Tabla_Ministerio!H236</f>
        <v>47</v>
      </c>
      <c r="Z237" s="67" t="n">
        <f aca="false">X237+0.33*Y237</f>
        <v>337.51</v>
      </c>
      <c r="AC237" s="73" t="n">
        <f aca="false">IF(T237&gt;0,S237/T237,0)</f>
        <v>177.34</v>
      </c>
      <c r="AD237" s="74" t="n">
        <f aca="false">EXP((((AC237-AC$250)/AC$251+2)/4-1.9)^3)</f>
        <v>0.0342748932260002</v>
      </c>
      <c r="AE237" s="75" t="n">
        <f aca="false">S237/U237</f>
        <v>25.6651326055094</v>
      </c>
      <c r="AF237" s="74" t="n">
        <f aca="false">EXP((((AE237-AE$250)/AE$251+2)/4-1.9)^3)</f>
        <v>0.403540012227312</v>
      </c>
      <c r="AG237" s="74" t="n">
        <f aca="false">V237/U237</f>
        <v>0.708659946268388</v>
      </c>
      <c r="AH237" s="74" t="n">
        <f aca="false">EXP((((AG237-AG$250)/AG$251+2)/4-1.9)^3)</f>
        <v>0.146091839717069</v>
      </c>
      <c r="AI237" s="74" t="n">
        <f aca="false">W237/U237</f>
        <v>0.327073416535758</v>
      </c>
      <c r="AJ237" s="74" t="n">
        <f aca="false">EXP((((AI237-AI$250)/AI$251+2)/4-1.9)^3)</f>
        <v>0.331701632339196</v>
      </c>
      <c r="AK237" s="74" t="n">
        <f aca="false">Z237/U237</f>
        <v>0.976907511637024</v>
      </c>
      <c r="AL237" s="74" t="n">
        <f aca="false">EXP((((AK237-AK$250)/AK$251+2)/4-1.9)^3)</f>
        <v>0.537363000773308</v>
      </c>
      <c r="AM237" s="74" t="n">
        <f aca="false">0.01*AD237+0.15*AF237+0.24*AH237+0.25*AJ237+0.35*AL237</f>
        <v>0.36693825065391</v>
      </c>
      <c r="AO237" s="66" t="n">
        <f aca="false">0.01*AD237/$AM$250</f>
        <v>0.000120652900832001</v>
      </c>
      <c r="AP237" s="65" t="n">
        <f aca="false">AO237*$J$250</f>
        <v>1256.46724397438</v>
      </c>
      <c r="AQ237" s="66" t="n">
        <f aca="false">0.15*AF237/$AM$250</f>
        <v>0.0213078445303832</v>
      </c>
      <c r="AR237" s="65" t="n">
        <f aca="false">AQ237*$J$250</f>
        <v>221897.762154957</v>
      </c>
      <c r="AS237" s="66" t="n">
        <f aca="false">0.24*AH237/$AM$250</f>
        <v>0.0123423784052243</v>
      </c>
      <c r="AT237" s="65" t="n">
        <f aca="false">AS237*$J$250</f>
        <v>128532.294474165</v>
      </c>
      <c r="AU237" s="66" t="n">
        <f aca="false">0.25*AJ237/$AM$250</f>
        <v>0.0291910202962171</v>
      </c>
      <c r="AV237" s="65" t="n">
        <f aca="false">AU237*$J$250</f>
        <v>303992.366262776</v>
      </c>
      <c r="AW237" s="66" t="n">
        <f aca="false">0.35*AL237/$AM$250</f>
        <v>0.0662060171725561</v>
      </c>
      <c r="AX237" s="65" t="n">
        <f aca="false">AW237*$J$250</f>
        <v>689462.842233282</v>
      </c>
    </row>
    <row r="238" customFormat="false" ht="15" hidden="false" customHeight="false" outlineLevel="0" collapsed="false">
      <c r="A238" s="72" t="s">
        <v>119</v>
      </c>
      <c r="B238" s="62"/>
      <c r="C238" s="62"/>
      <c r="D238" s="62"/>
      <c r="E238" s="62"/>
      <c r="F238" s="62"/>
      <c r="G238" s="62"/>
      <c r="H238" s="62"/>
      <c r="I238" s="66" t="n">
        <f aca="false">AO238+AQ238+AS238+AU238+AW238</f>
        <v>0.0058159834284263</v>
      </c>
      <c r="J238" s="65" t="n">
        <f aca="false">ROUND(AP238+AR238+AT238+AV238+AX238,0)</f>
        <v>60567</v>
      </c>
      <c r="K238" s="66" t="n">
        <f aca="false">I238-Tabla_Ministerio!J237</f>
        <v>0</v>
      </c>
      <c r="L238" s="65" t="n">
        <f aca="false">J238-Tabla_Ministerio!K237</f>
        <v>0</v>
      </c>
      <c r="M238" s="66" t="n">
        <f aca="false">P273/P$285</f>
        <v>0.00978311325508988</v>
      </c>
      <c r="N238" s="65" t="n">
        <f aca="false">ROUND((N$250*M238),0)</f>
        <v>1935727</v>
      </c>
      <c r="O238" s="65" t="n">
        <f aca="false">N238-Tabla_Ministerio!L237</f>
        <v>-1</v>
      </c>
      <c r="P238" s="67" t="n">
        <f aca="false">N238+J238</f>
        <v>1996294</v>
      </c>
      <c r="Q238" s="65" t="n">
        <f aca="false">P238-Tabla_Ministerio!M237</f>
        <v>-1</v>
      </c>
      <c r="S238" s="67" t="n">
        <f aca="false">B238+Tabla_Ministerio!B237</f>
        <v>2714</v>
      </c>
      <c r="T238" s="67" t="n">
        <f aca="false">C238+Tabla_Ministerio!C237</f>
        <v>22</v>
      </c>
      <c r="U238" s="67" t="n">
        <f aca="false">D238+Tabla_Ministerio!D237</f>
        <v>237.204545454545</v>
      </c>
      <c r="V238" s="67" t="n">
        <f aca="false">E238+Tabla_Ministerio!E237</f>
        <v>107.181818181818</v>
      </c>
      <c r="W238" s="67" t="n">
        <f aca="false">F238+Tabla_Ministerio!F237</f>
        <v>13</v>
      </c>
      <c r="X238" s="67" t="n">
        <f aca="false">G238+Tabla_Ministerio!G237</f>
        <v>62</v>
      </c>
      <c r="Y238" s="67" t="n">
        <f aca="false">H238+Tabla_Ministerio!H237</f>
        <v>3</v>
      </c>
      <c r="Z238" s="67" t="n">
        <f aca="false">X238+0.33*Y238</f>
        <v>62.99</v>
      </c>
      <c r="AC238" s="73" t="n">
        <f aca="false">IF(T238&gt;0,S238/T238,0)</f>
        <v>123.363636363636</v>
      </c>
      <c r="AD238" s="74" t="n">
        <f aca="false">EXP((((AC238-AC$250)/AC$251+2)/4-1.9)^3)</f>
        <v>0.0110539993206859</v>
      </c>
      <c r="AE238" s="75" t="n">
        <f aca="false">S238/U238</f>
        <v>11.4416019929099</v>
      </c>
      <c r="AF238" s="74" t="n">
        <f aca="false">EXP((((AE238-AE$250)/AE$251+2)/4-1.9)^3)</f>
        <v>0.00391535648708391</v>
      </c>
      <c r="AG238" s="74" t="n">
        <f aca="false">V238/U238</f>
        <v>0.451853981029031</v>
      </c>
      <c r="AH238" s="74" t="n">
        <f aca="false">EXP((((AG238-AG$250)/AG$251+2)/4-1.9)^3)</f>
        <v>0.00513915192937986</v>
      </c>
      <c r="AI238" s="74" t="n">
        <f aca="false">W238/U238</f>
        <v>0.0548050205997893</v>
      </c>
      <c r="AJ238" s="74" t="n">
        <f aca="false">EXP((((AI238-AI$250)/AI$251+2)/4-1.9)^3)</f>
        <v>0.0168111310701248</v>
      </c>
      <c r="AK238" s="74" t="n">
        <f aca="false">Z238/U238</f>
        <v>0.265551403660056</v>
      </c>
      <c r="AL238" s="74" t="n">
        <f aca="false">EXP((((AK238-AK$250)/AK$251+2)/4-1.9)^3)</f>
        <v>0.0296798139680663</v>
      </c>
      <c r="AM238" s="74" t="n">
        <f aca="false">0.01*AD238+0.15*AF238+0.24*AH238+0.25*AJ238+0.35*AL238</f>
        <v>0.016521957585675</v>
      </c>
      <c r="AO238" s="66" t="n">
        <f aca="false">0.01*AD238/$AM$250</f>
        <v>3.89117793902858E-005</v>
      </c>
      <c r="AP238" s="65" t="n">
        <f aca="false">AO238*$J$250</f>
        <v>405.223379392497</v>
      </c>
      <c r="AQ238" s="66" t="n">
        <f aca="false">0.15*AF238/$AM$250</f>
        <v>0.0002067398641521</v>
      </c>
      <c r="AR238" s="65" t="n">
        <f aca="false">AQ238*$J$250</f>
        <v>2152.96827129355</v>
      </c>
      <c r="AS238" s="66" t="n">
        <f aca="false">0.24*AH238/$AM$250</f>
        <v>0.000434174543336483</v>
      </c>
      <c r="AT238" s="65" t="n">
        <f aca="false">AS238*$J$250</f>
        <v>4521.4502768518</v>
      </c>
      <c r="AU238" s="66" t="n">
        <f aca="false">0.25*AJ238/$AM$250</f>
        <v>0.00147944423670656</v>
      </c>
      <c r="AV238" s="65" t="n">
        <f aca="false">AU238*$J$250</f>
        <v>15406.7843366384</v>
      </c>
      <c r="AW238" s="66" t="n">
        <f aca="false">0.35*AL238/$AM$250</f>
        <v>0.00365671300484087</v>
      </c>
      <c r="AX238" s="65" t="n">
        <f aca="false">AW238*$J$250</f>
        <v>38080.6435611123</v>
      </c>
    </row>
    <row r="239" customFormat="false" ht="15" hidden="false" customHeight="false" outlineLevel="0" collapsed="false">
      <c r="A239" s="72" t="s">
        <v>120</v>
      </c>
      <c r="B239" s="62"/>
      <c r="C239" s="62"/>
      <c r="D239" s="62"/>
      <c r="E239" s="62"/>
      <c r="F239" s="62"/>
      <c r="G239" s="62"/>
      <c r="H239" s="62"/>
      <c r="I239" s="66" t="n">
        <f aca="false">AO239+AQ239+AS239+AU239+AW239</f>
        <v>0.09255737606738</v>
      </c>
      <c r="J239" s="65" t="n">
        <f aca="false">ROUND(AP239+AR239+AT239+AV239+AX239,0)</f>
        <v>963883</v>
      </c>
      <c r="K239" s="66" t="n">
        <f aca="false">I239-Tabla_Ministerio!J238</f>
        <v>7.07767178198537E-016</v>
      </c>
      <c r="L239" s="65" t="n">
        <f aca="false">J239-Tabla_Ministerio!K238</f>
        <v>0</v>
      </c>
      <c r="M239" s="66" t="n">
        <f aca="false">P274/P$285</f>
        <v>0.0655729534422693</v>
      </c>
      <c r="N239" s="65" t="n">
        <f aca="false">ROUND((N$250*M239),0)</f>
        <v>12974533</v>
      </c>
      <c r="O239" s="65" t="n">
        <f aca="false">N239-Tabla_Ministerio!L238</f>
        <v>0</v>
      </c>
      <c r="P239" s="67" t="n">
        <f aca="false">N239+J239</f>
        <v>13938416</v>
      </c>
      <c r="Q239" s="65" t="n">
        <f aca="false">P239-Tabla_Ministerio!M238</f>
        <v>0</v>
      </c>
      <c r="S239" s="67" t="n">
        <f aca="false">B239+Tabla_Ministerio!B238</f>
        <v>8205</v>
      </c>
      <c r="T239" s="67" t="n">
        <f aca="false">C239+Tabla_Ministerio!C238</f>
        <v>28</v>
      </c>
      <c r="U239" s="67" t="n">
        <f aca="false">D239+Tabla_Ministerio!D238</f>
        <v>413.710227272727</v>
      </c>
      <c r="V239" s="67" t="n">
        <f aca="false">E239+Tabla_Ministerio!E238</f>
        <v>378.232954545455</v>
      </c>
      <c r="W239" s="67" t="n">
        <f aca="false">F239+Tabla_Ministerio!F238</f>
        <v>101</v>
      </c>
      <c r="X239" s="67" t="n">
        <f aca="false">G239+Tabla_Ministerio!G238</f>
        <v>249</v>
      </c>
      <c r="Y239" s="67" t="n">
        <f aca="false">H239+Tabla_Ministerio!H238</f>
        <v>43</v>
      </c>
      <c r="Z239" s="67" t="n">
        <f aca="false">X239+0.33*Y239</f>
        <v>263.19</v>
      </c>
      <c r="AC239" s="73" t="n">
        <f aca="false">IF(T239&gt;0,S239/T239,0)</f>
        <v>293.035714285714</v>
      </c>
      <c r="AD239" s="74" t="n">
        <f aca="false">EXP((((AC239-AC$250)/AC$251+2)/4-1.9)^3)</f>
        <v>0.19799381750951</v>
      </c>
      <c r="AE239" s="75" t="n">
        <f aca="false">S239/U239</f>
        <v>19.8327221787318</v>
      </c>
      <c r="AF239" s="74" t="n">
        <f aca="false">EXP((((AE239-AE$250)/AE$251+2)/4-1.9)^3)</f>
        <v>0.112920053329768</v>
      </c>
      <c r="AG239" s="74" t="n">
        <f aca="false">V239/U239</f>
        <v>0.914246082430337</v>
      </c>
      <c r="AH239" s="74" t="n">
        <f aca="false">EXP((((AG239-AG$250)/AG$251+2)/4-1.9)^3)</f>
        <v>0.545745302267668</v>
      </c>
      <c r="AI239" s="74" t="n">
        <f aca="false">W239/U239</f>
        <v>0.244132229134907</v>
      </c>
      <c r="AJ239" s="74" t="n">
        <f aca="false">EXP((((AI239-AI$250)/AI$251+2)/4-1.9)^3)</f>
        <v>0.173388093290494</v>
      </c>
      <c r="AK239" s="74" t="n">
        <f aca="false">Z239/U239</f>
        <v>0.636169914713032</v>
      </c>
      <c r="AL239" s="74" t="n">
        <f aca="false">EXP((((AK239-AK$250)/AK$251+2)/4-1.9)^3)</f>
        <v>0.199119283538137</v>
      </c>
      <c r="AM239" s="74" t="n">
        <f aca="false">0.01*AD239+0.15*AF239+0.24*AH239+0.25*AJ239+0.35*AL239</f>
        <v>0.262935591279772</v>
      </c>
      <c r="AO239" s="66" t="n">
        <f aca="false">0.01*AD239/$AM$250</f>
        <v>0.000696968719109034</v>
      </c>
      <c r="AP239" s="65" t="n">
        <f aca="false">AO239*$J$250</f>
        <v>7258.16254392957</v>
      </c>
      <c r="AQ239" s="66" t="n">
        <f aca="false">0.15*AF239/$AM$250</f>
        <v>0.00596243957924537</v>
      </c>
      <c r="AR239" s="65" t="n">
        <f aca="false">AQ239*$J$250</f>
        <v>62092.2495343033</v>
      </c>
      <c r="AS239" s="66" t="n">
        <f aca="false">0.24*AH239/$AM$250</f>
        <v>0.0461065795769708</v>
      </c>
      <c r="AT239" s="65" t="n">
        <f aca="false">AS239*$J$250</f>
        <v>480149.309056616</v>
      </c>
      <c r="AU239" s="66" t="n">
        <f aca="false">0.25*AJ239/$AM$250</f>
        <v>0.0152588195441543</v>
      </c>
      <c r="AV239" s="65" t="n">
        <f aca="false">AU239*$J$250</f>
        <v>158903.820850869</v>
      </c>
      <c r="AW239" s="66" t="n">
        <f aca="false">0.35*AL239/$AM$250</f>
        <v>0.0245325686479005</v>
      </c>
      <c r="AX239" s="65" t="n">
        <f aca="false">AW239*$J$250</f>
        <v>255479.716642371</v>
      </c>
    </row>
    <row r="240" customFormat="false" ht="15" hidden="false" customHeight="false" outlineLevel="0" collapsed="false">
      <c r="A240" s="72" t="s">
        <v>121</v>
      </c>
      <c r="B240" s="62"/>
      <c r="C240" s="62"/>
      <c r="D240" s="62"/>
      <c r="E240" s="62"/>
      <c r="F240" s="62"/>
      <c r="G240" s="62"/>
      <c r="H240" s="62"/>
      <c r="I240" s="66" t="n">
        <f aca="false">AO240+AQ240+AS240+AU240+AW240</f>
        <v>0.0022610162312436</v>
      </c>
      <c r="J240" s="65" t="n">
        <f aca="false">ROUND(AP240+AR240+AT240+AV240+AX240,0)</f>
        <v>23546</v>
      </c>
      <c r="K240" s="66" t="n">
        <f aca="false">I240-Tabla_Ministerio!J239</f>
        <v>0</v>
      </c>
      <c r="L240" s="65" t="n">
        <f aca="false">J240-Tabla_Ministerio!K239</f>
        <v>-1</v>
      </c>
      <c r="M240" s="66" t="n">
        <f aca="false">P275/P$285</f>
        <v>0.00841768089855192</v>
      </c>
      <c r="N240" s="65" t="n">
        <f aca="false">ROUND((N$250*M240),0)</f>
        <v>1665557</v>
      </c>
      <c r="O240" s="65" t="n">
        <f aca="false">N240-Tabla_Ministerio!L239</f>
        <v>-2</v>
      </c>
      <c r="P240" s="67" t="n">
        <f aca="false">N240+J240</f>
        <v>1689103</v>
      </c>
      <c r="Q240" s="65" t="n">
        <f aca="false">P240-Tabla_Ministerio!M239</f>
        <v>-3</v>
      </c>
      <c r="S240" s="67" t="n">
        <f aca="false">B240+Tabla_Ministerio!B239</f>
        <v>3226</v>
      </c>
      <c r="T240" s="67" t="n">
        <f aca="false">C240+Tabla_Ministerio!C239</f>
        <v>26</v>
      </c>
      <c r="U240" s="67" t="n">
        <f aca="false">D240+Tabla_Ministerio!D239</f>
        <v>246.164318181818</v>
      </c>
      <c r="V240" s="67" t="n">
        <f aca="false">E240+Tabla_Ministerio!E239</f>
        <v>66.2097727272727</v>
      </c>
      <c r="W240" s="67" t="n">
        <f aca="false">F240+Tabla_Ministerio!F239</f>
        <v>1</v>
      </c>
      <c r="X240" s="67" t="n">
        <f aca="false">G240+Tabla_Ministerio!G239</f>
        <v>23</v>
      </c>
      <c r="Y240" s="67" t="n">
        <f aca="false">H240+Tabla_Ministerio!H239</f>
        <v>5</v>
      </c>
      <c r="Z240" s="67" t="n">
        <f aca="false">X240+0.33*Y240</f>
        <v>24.65</v>
      </c>
      <c r="AC240" s="73" t="n">
        <f aca="false">IF(T240&gt;0,S240/T240,0)</f>
        <v>124.076923076923</v>
      </c>
      <c r="AD240" s="74" t="n">
        <f aca="false">EXP((((AC240-AC$250)/AC$251+2)/4-1.9)^3)</f>
        <v>0.0112367464829688</v>
      </c>
      <c r="AE240" s="75" t="n">
        <f aca="false">S240/U240</f>
        <v>13.1050674761777</v>
      </c>
      <c r="AF240" s="74" t="n">
        <f aca="false">EXP((((AE240-AE$250)/AE$251+2)/4-1.9)^3)</f>
        <v>0.00902428624501539</v>
      </c>
      <c r="AG240" s="74" t="n">
        <f aca="false">V240/U240</f>
        <v>0.268965759198171</v>
      </c>
      <c r="AH240" s="74" t="n">
        <f aca="false">EXP((((AG240-AG$250)/AG$251+2)/4-1.9)^3)</f>
        <v>0.000102866664127157</v>
      </c>
      <c r="AI240" s="74" t="n">
        <f aca="false">W240/U240</f>
        <v>0.00406232717798441</v>
      </c>
      <c r="AJ240" s="74" t="n">
        <f aca="false">EXP((((AI240-AI$250)/AI$251+2)/4-1.9)^3)</f>
        <v>0.0070986134959909</v>
      </c>
      <c r="AK240" s="74" t="n">
        <f aca="false">Z240/U240</f>
        <v>0.100136364937316</v>
      </c>
      <c r="AL240" s="74" t="n">
        <f aca="false">EXP((((AK240-AK$250)/AK$251+2)/4-1.9)^3)</f>
        <v>0.00902202534394064</v>
      </c>
      <c r="AM240" s="74" t="n">
        <f aca="false">0.01*AD240+0.15*AF240+0.24*AH240+0.25*AJ240+0.35*AL240</f>
        <v>0.00642306064534946</v>
      </c>
      <c r="AO240" s="66" t="n">
        <f aca="false">0.01*AD240/$AM$250</f>
        <v>3.95550775357494E-005</v>
      </c>
      <c r="AP240" s="65" t="n">
        <f aca="false">AO240*$J$250</f>
        <v>411.922621949541</v>
      </c>
      <c r="AQ240" s="66" t="n">
        <f aca="false">0.15*AF240/$AM$250</f>
        <v>0.000476503153293628</v>
      </c>
      <c r="AR240" s="65" t="n">
        <f aca="false">AQ240*$J$250</f>
        <v>4962.25618808451</v>
      </c>
      <c r="AS240" s="66" t="n">
        <f aca="false">0.24*AH240/$AM$250</f>
        <v>8.69055586129463E-006</v>
      </c>
      <c r="AT240" s="65" t="n">
        <f aca="false">AS240*$J$250</f>
        <v>90.5025796839361</v>
      </c>
      <c r="AU240" s="66" t="n">
        <f aca="false">0.25*AJ240/$AM$250</f>
        <v>0.000624705308729304</v>
      </c>
      <c r="AV240" s="65" t="n">
        <f aca="false">AU240*$J$250</f>
        <v>6505.6186145761</v>
      </c>
      <c r="AW240" s="66" t="n">
        <f aca="false">0.35*AL240/$AM$250</f>
        <v>0.00111156213582363</v>
      </c>
      <c r="AX240" s="65" t="n">
        <f aca="false">AW240*$J$250</f>
        <v>11575.6969262537</v>
      </c>
    </row>
    <row r="241" customFormat="false" ht="15" hidden="false" customHeight="false" outlineLevel="0" collapsed="false">
      <c r="A241" s="72" t="s">
        <v>122</v>
      </c>
      <c r="B241" s="62"/>
      <c r="C241" s="62"/>
      <c r="D241" s="62"/>
      <c r="E241" s="62"/>
      <c r="F241" s="62"/>
      <c r="G241" s="62"/>
      <c r="H241" s="62"/>
      <c r="I241" s="66" t="n">
        <f aca="false">AO241+AQ241+AS241+AU241+AW241</f>
        <v>0.0700608664344738</v>
      </c>
      <c r="J241" s="65" t="n">
        <f aca="false">ROUND(AP241+AR241+AT241+AV241+AX241,0)</f>
        <v>729607</v>
      </c>
      <c r="K241" s="66" t="n">
        <f aca="false">I241-Tabla_Ministerio!J240</f>
        <v>0</v>
      </c>
      <c r="L241" s="65" t="n">
        <f aca="false">J241-Tabla_Ministerio!K240</f>
        <v>0</v>
      </c>
      <c r="M241" s="66" t="n">
        <f aca="false">P276/P$285</f>
        <v>0.0417477080193511</v>
      </c>
      <c r="N241" s="65" t="n">
        <f aca="false">ROUND((N$250*M241),0)</f>
        <v>8260373</v>
      </c>
      <c r="O241" s="65" t="n">
        <f aca="false">N241-Tabla_Ministerio!L240</f>
        <v>1</v>
      </c>
      <c r="P241" s="67" t="n">
        <f aca="false">N241+J241</f>
        <v>8989980</v>
      </c>
      <c r="Q241" s="65" t="n">
        <f aca="false">P241-Tabla_Ministerio!M240</f>
        <v>1</v>
      </c>
      <c r="S241" s="67" t="n">
        <f aca="false">B241+Tabla_Ministerio!B240</f>
        <v>8850</v>
      </c>
      <c r="T241" s="67" t="n">
        <f aca="false">C241+Tabla_Ministerio!C240</f>
        <v>65</v>
      </c>
      <c r="U241" s="67" t="n">
        <f aca="false">D241+Tabla_Ministerio!D240</f>
        <v>352.626590909091</v>
      </c>
      <c r="V241" s="67" t="n">
        <f aca="false">E241+Tabla_Ministerio!E240</f>
        <v>285.876590909091</v>
      </c>
      <c r="W241" s="67" t="n">
        <f aca="false">F241+Tabla_Ministerio!F240</f>
        <v>33</v>
      </c>
      <c r="X241" s="67" t="n">
        <f aca="false">G241+Tabla_Ministerio!G240</f>
        <v>196</v>
      </c>
      <c r="Y241" s="67" t="n">
        <f aca="false">H241+Tabla_Ministerio!H240</f>
        <v>45</v>
      </c>
      <c r="Z241" s="67" t="n">
        <f aca="false">X241+0.33*Y241</f>
        <v>210.85</v>
      </c>
      <c r="AC241" s="73" t="n">
        <f aca="false">IF(T241&gt;0,S241/T241,0)</f>
        <v>136.153846153846</v>
      </c>
      <c r="AD241" s="74" t="n">
        <f aca="false">EXP((((AC241-AC$250)/AC$251+2)/4-1.9)^3)</f>
        <v>0.0147435518220085</v>
      </c>
      <c r="AE241" s="75" t="n">
        <f aca="false">S241/U241</f>
        <v>25.097369932268</v>
      </c>
      <c r="AF241" s="74" t="n">
        <f aca="false">EXP((((AE241-AE$250)/AE$251+2)/4-1.9)^3)</f>
        <v>0.367709705203857</v>
      </c>
      <c r="AG241" s="74" t="n">
        <f aca="false">V241/U241</f>
        <v>0.810706277629504</v>
      </c>
      <c r="AH241" s="74" t="n">
        <f aca="false">EXP((((AG241-AG$250)/AG$251+2)/4-1.9)^3)</f>
        <v>0.318092067141014</v>
      </c>
      <c r="AI241" s="74" t="n">
        <f aca="false">W241/U241</f>
        <v>0.0935834133067621</v>
      </c>
      <c r="AJ241" s="74" t="n">
        <f aca="false">EXP((((AI241-AI$250)/AI$251+2)/4-1.9)^3)</f>
        <v>0.0302278988820584</v>
      </c>
      <c r="AK241" s="74" t="n">
        <f aca="false">Z241/U241</f>
        <v>0.597941293810024</v>
      </c>
      <c r="AL241" s="74" t="n">
        <f aca="false">EXP((((AK241-AK$250)/AK$251+2)/4-1.9)^3)</f>
        <v>0.170928244293686</v>
      </c>
      <c r="AM241" s="74" t="n">
        <f aca="false">0.01*AD241+0.15*AF241+0.24*AH241+0.25*AJ241+0.35*AL241</f>
        <v>0.199027847635947</v>
      </c>
      <c r="AO241" s="66" t="n">
        <f aca="false">0.01*AD241/$AM$250</f>
        <v>5.1899572207649E-005</v>
      </c>
      <c r="AP241" s="65" t="n">
        <f aca="false">AO241*$J$250</f>
        <v>540.476955013236</v>
      </c>
      <c r="AQ241" s="66" t="n">
        <f aca="false">0.15*AF241/$AM$250</f>
        <v>0.0194159215775197</v>
      </c>
      <c r="AR241" s="65" t="n">
        <f aca="false">AQ241*$J$250</f>
        <v>202195.465716132</v>
      </c>
      <c r="AS241" s="66" t="n">
        <f aca="false">0.24*AH241/$AM$250</f>
        <v>0.0268735931312646</v>
      </c>
      <c r="AT241" s="65" t="n">
        <f aca="false">AS241*$J$250</f>
        <v>279858.911509676</v>
      </c>
      <c r="AU241" s="66" t="n">
        <f aca="false">0.25*AJ241/$AM$250</f>
        <v>0.00266017144249639</v>
      </c>
      <c r="AV241" s="65" t="n">
        <f aca="false">AU241*$J$250</f>
        <v>27702.7593850132</v>
      </c>
      <c r="AW241" s="66" t="n">
        <f aca="false">0.35*AL241/$AM$250</f>
        <v>0.0210592807109855</v>
      </c>
      <c r="AX241" s="65" t="n">
        <f aca="false">AW241*$J$250</f>
        <v>219309.243396132</v>
      </c>
    </row>
    <row r="242" customFormat="false" ht="15" hidden="false" customHeight="false" outlineLevel="0" collapsed="false">
      <c r="A242" s="72" t="s">
        <v>123</v>
      </c>
      <c r="B242" s="62"/>
      <c r="C242" s="62"/>
      <c r="D242" s="62"/>
      <c r="E242" s="62"/>
      <c r="F242" s="62"/>
      <c r="G242" s="62"/>
      <c r="H242" s="62"/>
      <c r="I242" s="66" t="n">
        <f aca="false">AO242+AQ242+AS242+AU242+AW242</f>
        <v>0.00475155394121666</v>
      </c>
      <c r="J242" s="65" t="n">
        <f aca="false">ROUND(AP242+AR242+AT242+AV242+AX242,0)</f>
        <v>49482</v>
      </c>
      <c r="K242" s="66" t="n">
        <f aca="false">I242-Tabla_Ministerio!J241</f>
        <v>-2.86229373536173E-017</v>
      </c>
      <c r="L242" s="65" t="n">
        <f aca="false">J242-Tabla_Ministerio!K241</f>
        <v>0</v>
      </c>
      <c r="M242" s="66" t="n">
        <f aca="false">P277/P$285</f>
        <v>0.0124029079558319</v>
      </c>
      <c r="N242" s="65" t="n">
        <f aca="false">ROUND((N$250*M242),0)</f>
        <v>2454090</v>
      </c>
      <c r="O242" s="65" t="n">
        <f aca="false">N242-Tabla_Ministerio!L241</f>
        <v>0</v>
      </c>
      <c r="P242" s="67" t="n">
        <f aca="false">N242+J242</f>
        <v>2503572</v>
      </c>
      <c r="Q242" s="65" t="n">
        <f aca="false">P242-Tabla_Ministerio!M241</f>
        <v>0</v>
      </c>
      <c r="S242" s="67" t="n">
        <f aca="false">B242+Tabla_Ministerio!B241</f>
        <v>4197</v>
      </c>
      <c r="T242" s="67" t="n">
        <f aca="false">C242+Tabla_Ministerio!C241</f>
        <v>37</v>
      </c>
      <c r="U242" s="67" t="n">
        <f aca="false">D242+Tabla_Ministerio!D241</f>
        <v>337.105</v>
      </c>
      <c r="V242" s="67" t="n">
        <f aca="false">E242+Tabla_Ministerio!E241</f>
        <v>176.931590909091</v>
      </c>
      <c r="W242" s="67" t="n">
        <f aca="false">F242+Tabla_Ministerio!F241</f>
        <v>13</v>
      </c>
      <c r="X242" s="67" t="n">
        <f aca="false">G242+Tabla_Ministerio!G241</f>
        <v>51</v>
      </c>
      <c r="Y242" s="67" t="n">
        <f aca="false">H242+Tabla_Ministerio!H241</f>
        <v>14</v>
      </c>
      <c r="Z242" s="67" t="n">
        <f aca="false">X242+0.33*Y242</f>
        <v>55.62</v>
      </c>
      <c r="AC242" s="73" t="n">
        <f aca="false">IF(T242&gt;0,S242/T242,0)</f>
        <v>113.432432432432</v>
      </c>
      <c r="AD242" s="74" t="n">
        <f aca="false">EXP((((AC242-AC$250)/AC$251+2)/4-1.9)^3)</f>
        <v>0.00876115991552659</v>
      </c>
      <c r="AE242" s="75" t="n">
        <f aca="false">S242/U242</f>
        <v>12.4501268150873</v>
      </c>
      <c r="AF242" s="74" t="n">
        <f aca="false">EXP((((AE242-AE$250)/AE$251+2)/4-1.9)^3)</f>
        <v>0.00656649192830413</v>
      </c>
      <c r="AG242" s="74" t="n">
        <f aca="false">V242/U242</f>
        <v>0.52485602678421</v>
      </c>
      <c r="AH242" s="74" t="n">
        <f aca="false">EXP((((AG242-AG$250)/AG$251+2)/4-1.9)^3)</f>
        <v>0.0167509031417492</v>
      </c>
      <c r="AI242" s="74" t="n">
        <f aca="false">W242/U242</f>
        <v>0.0385636522745139</v>
      </c>
      <c r="AJ242" s="74" t="n">
        <f aca="false">EXP((((AI242-AI$250)/AI$251+2)/4-1.9)^3)</f>
        <v>0.0129101401716997</v>
      </c>
      <c r="AK242" s="74" t="n">
        <f aca="false">Z242/U242</f>
        <v>0.164993103039112</v>
      </c>
      <c r="AL242" s="74" t="n">
        <f aca="false">EXP((((AK242-AK$250)/AK$251+2)/4-1.9)^3)</f>
        <v>0.0147937292681867</v>
      </c>
      <c r="AM242" s="74" t="n">
        <f aca="false">0.01*AD242+0.15*AF242+0.24*AH242+0.25*AJ242+0.35*AL242</f>
        <v>0.0134981424292109</v>
      </c>
      <c r="AO242" s="66" t="n">
        <f aca="false">0.01*AD242/$AM$250</f>
        <v>3.08406316977078E-005</v>
      </c>
      <c r="AP242" s="65" t="n">
        <f aca="false">AO242*$J$250</f>
        <v>321.17125443676</v>
      </c>
      <c r="AQ242" s="66" t="n">
        <f aca="false">0.15*AF242/$AM$250</f>
        <v>0.000346725937648794</v>
      </c>
      <c r="AR242" s="65" t="n">
        <f aca="false">AQ242*$J$250</f>
        <v>3610.76924208077</v>
      </c>
      <c r="AS242" s="66" t="n">
        <f aca="false">0.24*AH242/$AM$250</f>
        <v>0.00141517818931658</v>
      </c>
      <c r="AT242" s="65" t="n">
        <f aca="false">AS242*$J$250</f>
        <v>14737.5241457239</v>
      </c>
      <c r="AU242" s="66" t="n">
        <f aca="false">0.25*AJ242/$AM$250</f>
        <v>0.00113614202354518</v>
      </c>
      <c r="AV242" s="65" t="n">
        <f aca="false">AU242*$J$250</f>
        <v>11831.6694189972</v>
      </c>
      <c r="AW242" s="66" t="n">
        <f aca="false">0.35*AL242/$AM$250</f>
        <v>0.0018226671590084</v>
      </c>
      <c r="AX242" s="65" t="n">
        <f aca="false">AW242*$J$250</f>
        <v>18981.0735271975</v>
      </c>
    </row>
    <row r="243" customFormat="false" ht="15" hidden="false" customHeight="false" outlineLevel="0" collapsed="false">
      <c r="A243" s="72" t="s">
        <v>124</v>
      </c>
      <c r="B243" s="62"/>
      <c r="C243" s="62"/>
      <c r="D243" s="62"/>
      <c r="E243" s="62"/>
      <c r="F243" s="62"/>
      <c r="G243" s="62"/>
      <c r="H243" s="62"/>
      <c r="I243" s="66" t="n">
        <f aca="false">AO243+AQ243+AS243+AU243+AW243</f>
        <v>0.00598204672032748</v>
      </c>
      <c r="J243" s="65" t="n">
        <f aca="false">ROUND(AP243+AR243+AT243+AV243+AX243,0)</f>
        <v>62296</v>
      </c>
      <c r="K243" s="66" t="n">
        <f aca="false">I243-Tabla_Ministerio!J242</f>
        <v>-7.45931094670027E-017</v>
      </c>
      <c r="L243" s="65" t="n">
        <f aca="false">J243-Tabla_Ministerio!K242</f>
        <v>0</v>
      </c>
      <c r="M243" s="66" t="n">
        <f aca="false">P278/P$285</f>
        <v>0.0218807211788522</v>
      </c>
      <c r="N243" s="65" t="n">
        <f aca="false">ROUND((N$250*M243),0)</f>
        <v>4329409</v>
      </c>
      <c r="O243" s="65" t="n">
        <f aca="false">N243-Tabla_Ministerio!L242</f>
        <v>1</v>
      </c>
      <c r="P243" s="67" t="n">
        <f aca="false">N243+J243</f>
        <v>4391705</v>
      </c>
      <c r="Q243" s="65" t="n">
        <f aca="false">P243-Tabla_Ministerio!M242</f>
        <v>1</v>
      </c>
      <c r="S243" s="67" t="n">
        <f aca="false">B243+Tabla_Ministerio!B242</f>
        <v>4659</v>
      </c>
      <c r="T243" s="67" t="n">
        <f aca="false">C243+Tabla_Ministerio!C242</f>
        <v>24</v>
      </c>
      <c r="U243" s="67" t="n">
        <f aca="false">D243+Tabla_Ministerio!D242</f>
        <v>306.164318181818</v>
      </c>
      <c r="V243" s="67" t="n">
        <f aca="false">E243+Tabla_Ministerio!E242</f>
        <v>174.784545454545</v>
      </c>
      <c r="W243" s="67" t="n">
        <f aca="false">F243+Tabla_Ministerio!F242</f>
        <v>10</v>
      </c>
      <c r="X243" s="67" t="n">
        <f aca="false">G243+Tabla_Ministerio!G242</f>
        <v>20</v>
      </c>
      <c r="Y243" s="67" t="n">
        <f aca="false">H243+Tabla_Ministerio!H242</f>
        <v>5</v>
      </c>
      <c r="Z243" s="67" t="n">
        <f aca="false">X243+0.33*Y243</f>
        <v>21.65</v>
      </c>
      <c r="AC243" s="73" t="n">
        <f aca="false">IF(T243&gt;0,S243/T243,0)</f>
        <v>194.125</v>
      </c>
      <c r="AD243" s="74" t="n">
        <f aca="false">EXP((((AC243-AC$250)/AC$251+2)/4-1.9)^3)</f>
        <v>0.0466678004677417</v>
      </c>
      <c r="AE243" s="75" t="n">
        <f aca="false">S243/U243</f>
        <v>15.2173186858216</v>
      </c>
      <c r="AF243" s="74" t="n">
        <f aca="false">EXP((((AE243-AE$250)/AE$251+2)/4-1.9)^3)</f>
        <v>0.0229539955823653</v>
      </c>
      <c r="AG243" s="74" t="n">
        <f aca="false">V243/U243</f>
        <v>0.570884767018304</v>
      </c>
      <c r="AH243" s="74" t="n">
        <f aca="false">EXP((((AG243-AG$250)/AG$251+2)/4-1.9)^3)</f>
        <v>0.0319465313088146</v>
      </c>
      <c r="AI243" s="74" t="n">
        <f aca="false">W243/U243</f>
        <v>0.0326621993685803</v>
      </c>
      <c r="AJ243" s="74" t="n">
        <f aca="false">EXP((((AI243-AI$250)/AI$251+2)/4-1.9)^3)</f>
        <v>0.0116969671877576</v>
      </c>
      <c r="AK243" s="74" t="n">
        <f aca="false">Z243/U243</f>
        <v>0.0707136616329764</v>
      </c>
      <c r="AL243" s="74" t="n">
        <f aca="false">EXP((((AK243-AK$250)/AK$251+2)/4-1.9)^3)</f>
        <v>0.00712148861608444</v>
      </c>
      <c r="AM243" s="74" t="n">
        <f aca="false">0.01*AD243+0.15*AF243+0.24*AH243+0.25*AJ243+0.35*AL243</f>
        <v>0.0169937076687167</v>
      </c>
      <c r="AO243" s="66" t="n">
        <f aca="false">0.01*AD243/$AM$250</f>
        <v>0.000164277842231491</v>
      </c>
      <c r="AP243" s="65" t="n">
        <f aca="false">AO243*$J$250</f>
        <v>1710.77302121452</v>
      </c>
      <c r="AQ243" s="66" t="n">
        <f aca="false">0.15*AF243/$AM$250</f>
        <v>0.00121202397383245</v>
      </c>
      <c r="AR243" s="65" t="n">
        <f aca="false">AQ243*$J$250</f>
        <v>12621.8964610937</v>
      </c>
      <c r="AS243" s="66" t="n">
        <f aca="false">0.24*AH243/$AM$250</f>
        <v>0.00269896100228019</v>
      </c>
      <c r="AT243" s="65" t="n">
        <f aca="false">AS243*$J$250</f>
        <v>28106.7099816456</v>
      </c>
      <c r="AU243" s="66" t="n">
        <f aca="false">0.25*AJ243/$AM$250</f>
        <v>0.00102937813170861</v>
      </c>
      <c r="AV243" s="65" t="n">
        <f aca="false">AU243*$J$250</f>
        <v>10719.8409258003</v>
      </c>
      <c r="AW243" s="66" t="n">
        <f aca="false">0.35*AL243/$AM$250</f>
        <v>0.000877405770274739</v>
      </c>
      <c r="AX243" s="65" t="n">
        <f aca="false">AW243*$J$250</f>
        <v>9137.21595106411</v>
      </c>
    </row>
    <row r="244" customFormat="false" ht="15" hidden="false" customHeight="false" outlineLevel="0" collapsed="false">
      <c r="A244" s="72" t="s">
        <v>125</v>
      </c>
      <c r="B244" s="62"/>
      <c r="C244" s="62"/>
      <c r="D244" s="62"/>
      <c r="E244" s="62"/>
      <c r="F244" s="62"/>
      <c r="G244" s="62"/>
      <c r="H244" s="62"/>
      <c r="I244" s="66" t="n">
        <f aca="false">AO244+AQ244+AS244+AU244+AW244</f>
        <v>0.0248362191454026</v>
      </c>
      <c r="J244" s="65" t="n">
        <f aca="false">ROUND(AP244+AR244+AT244+AV244+AX244,0)</f>
        <v>258642</v>
      </c>
      <c r="K244" s="66" t="n">
        <f aca="false">I244-Tabla_Ministerio!J243</f>
        <v>0</v>
      </c>
      <c r="L244" s="65" t="n">
        <f aca="false">J244-Tabla_Ministerio!K243</f>
        <v>0</v>
      </c>
      <c r="M244" s="66" t="n">
        <f aca="false">P279/P$285</f>
        <v>0.0120197510208718</v>
      </c>
      <c r="N244" s="65" t="n">
        <f aca="false">ROUND((N$250*M244),0)</f>
        <v>2378277</v>
      </c>
      <c r="O244" s="65" t="n">
        <f aca="false">N244-Tabla_Ministerio!L243</f>
        <v>-1</v>
      </c>
      <c r="P244" s="67" t="n">
        <f aca="false">N244+J244</f>
        <v>2636919</v>
      </c>
      <c r="Q244" s="65" t="n">
        <f aca="false">P244-Tabla_Ministerio!M243</f>
        <v>-1</v>
      </c>
      <c r="S244" s="67" t="n">
        <f aca="false">B244+Tabla_Ministerio!B243</f>
        <v>7235</v>
      </c>
      <c r="T244" s="67" t="n">
        <f aca="false">C244+Tabla_Ministerio!C243</f>
        <v>50</v>
      </c>
      <c r="U244" s="67" t="n">
        <f aca="false">D244+Tabla_Ministerio!D243</f>
        <v>348.509090909091</v>
      </c>
      <c r="V244" s="67" t="n">
        <f aca="false">E244+Tabla_Ministerio!E243</f>
        <v>254.725681818182</v>
      </c>
      <c r="W244" s="67" t="n">
        <f aca="false">F244+Tabla_Ministerio!F243</f>
        <v>10</v>
      </c>
      <c r="X244" s="67" t="n">
        <f aca="false">G244+Tabla_Ministerio!G243</f>
        <v>34</v>
      </c>
      <c r="Y244" s="67" t="n">
        <f aca="false">H244+Tabla_Ministerio!H243</f>
        <v>9</v>
      </c>
      <c r="Z244" s="67" t="n">
        <f aca="false">X244+0.33*Y244</f>
        <v>36.97</v>
      </c>
      <c r="AC244" s="73" t="n">
        <f aca="false">IF(T244&gt;0,S244/T244,0)</f>
        <v>144.7</v>
      </c>
      <c r="AD244" s="74" t="n">
        <f aca="false">EXP((((AC244-AC$250)/AC$251+2)/4-1.9)^3)</f>
        <v>0.017747448350198</v>
      </c>
      <c r="AE244" s="75" t="n">
        <f aca="false">S244/U244</f>
        <v>20.7598601836394</v>
      </c>
      <c r="AF244" s="74" t="n">
        <f aca="false">EXP((((AE244-AE$250)/AE$251+2)/4-1.9)^3)</f>
        <v>0.14544945840659</v>
      </c>
      <c r="AG244" s="74" t="n">
        <f aca="false">V244/U244</f>
        <v>0.730901111227045</v>
      </c>
      <c r="AH244" s="74" t="n">
        <f aca="false">EXP((((AG244-AG$250)/AG$251+2)/4-1.9)^3)</f>
        <v>0.177150307971144</v>
      </c>
      <c r="AI244" s="74" t="n">
        <f aca="false">W244/U244</f>
        <v>0.0286936560934891</v>
      </c>
      <c r="AJ244" s="74" t="n">
        <f aca="false">EXP((((AI244-AI$250)/AI$251+2)/4-1.9)^3)</f>
        <v>0.0109368263937509</v>
      </c>
      <c r="AK244" s="74" t="n">
        <f aca="false">Z244/U244</f>
        <v>0.106080446577629</v>
      </c>
      <c r="AL244" s="74" t="n">
        <f aca="false">EXP((((AK244-AK$250)/AK$251+2)/4-1.9)^3)</f>
        <v>0.00945480346858562</v>
      </c>
      <c r="AM244" s="74" t="n">
        <f aca="false">0.01*AD244+0.15*AF244+0.24*AH244+0.25*AJ244+0.35*AL244</f>
        <v>0.0705543549700078</v>
      </c>
      <c r="AO244" s="66" t="n">
        <f aca="false">0.01*AD244/$AM$250</f>
        <v>6.24737504417131E-005</v>
      </c>
      <c r="AP244" s="65" t="n">
        <f aca="false">AO244*$J$250</f>
        <v>650.595389724956</v>
      </c>
      <c r="AQ244" s="66" t="n">
        <f aca="false">0.15*AF244/$AM$250</f>
        <v>0.00768006728663697</v>
      </c>
      <c r="AR244" s="65" t="n">
        <f aca="false">AQ244*$J$250</f>
        <v>79979.4527163088</v>
      </c>
      <c r="AS244" s="66" t="n">
        <f aca="false">0.24*AH244/$AM$250</f>
        <v>0.0149663125593895</v>
      </c>
      <c r="AT244" s="65" t="n">
        <f aca="false">AS244*$J$250</f>
        <v>155857.682362226</v>
      </c>
      <c r="AU244" s="66" t="n">
        <f aca="false">0.25*AJ244/$AM$250</f>
        <v>0.000962482816212722</v>
      </c>
      <c r="AV244" s="65" t="n">
        <f aca="false">AU244*$J$250</f>
        <v>10023.1997997577</v>
      </c>
      <c r="AW244" s="66" t="n">
        <f aca="false">0.35*AL244/$AM$250</f>
        <v>0.00116488273272166</v>
      </c>
      <c r="AX244" s="65" t="n">
        <f aca="false">AW244*$J$250</f>
        <v>12130.9722902901</v>
      </c>
    </row>
    <row r="245" customFormat="false" ht="15" hidden="false" customHeight="false" outlineLevel="0" collapsed="false">
      <c r="A245" s="72" t="s">
        <v>126</v>
      </c>
      <c r="B245" s="62"/>
      <c r="C245" s="62"/>
      <c r="D245" s="62"/>
      <c r="E245" s="62"/>
      <c r="F245" s="62"/>
      <c r="G245" s="62"/>
      <c r="H245" s="62"/>
      <c r="I245" s="66" t="n">
        <f aca="false">AO245+AQ245+AS245+AU245+AW245</f>
        <v>0.0198991347896011</v>
      </c>
      <c r="J245" s="65" t="n">
        <f aca="false">ROUND(AP245+AR245+AT245+AV245+AX245,0)</f>
        <v>207228</v>
      </c>
      <c r="K245" s="66" t="n">
        <f aca="false">I245-Tabla_Ministerio!J244</f>
        <v>1.21430643318377E-016</v>
      </c>
      <c r="L245" s="65" t="n">
        <f aca="false">J245-Tabla_Ministerio!K244</f>
        <v>0</v>
      </c>
      <c r="M245" s="66" t="n">
        <f aca="false">P280/P$285</f>
        <v>0.019002718217674</v>
      </c>
      <c r="N245" s="65" t="n">
        <f aca="false">ROUND((N$250*M245),0)</f>
        <v>3759956</v>
      </c>
      <c r="O245" s="65" t="n">
        <f aca="false">N245-Tabla_Ministerio!L244</f>
        <v>0</v>
      </c>
      <c r="P245" s="67" t="n">
        <f aca="false">N245+J245</f>
        <v>3967184</v>
      </c>
      <c r="Q245" s="65" t="n">
        <f aca="false">P245-Tabla_Ministerio!M244</f>
        <v>0</v>
      </c>
      <c r="S245" s="67" t="n">
        <f aca="false">B245+Tabla_Ministerio!B244</f>
        <v>6627</v>
      </c>
      <c r="T245" s="67" t="n">
        <f aca="false">C245+Tabla_Ministerio!C244</f>
        <v>34</v>
      </c>
      <c r="U245" s="67" t="n">
        <f aca="false">D245+Tabla_Ministerio!D244</f>
        <v>279.466136363636</v>
      </c>
      <c r="V245" s="67" t="n">
        <f aca="false">E245+Tabla_Ministerio!E244</f>
        <v>163.288863636364</v>
      </c>
      <c r="W245" s="67" t="n">
        <f aca="false">F245+Tabla_Ministerio!F244</f>
        <v>5</v>
      </c>
      <c r="X245" s="67" t="n">
        <f aca="false">G245+Tabla_Ministerio!G244</f>
        <v>9</v>
      </c>
      <c r="Y245" s="67" t="n">
        <f aca="false">H245+Tabla_Ministerio!H244</f>
        <v>1</v>
      </c>
      <c r="Z245" s="67" t="n">
        <f aca="false">X245+0.33*Y245</f>
        <v>9.33</v>
      </c>
      <c r="AC245" s="73" t="n">
        <f aca="false">IF(T245&gt;0,S245/T245,0)</f>
        <v>194.911764705882</v>
      </c>
      <c r="AD245" s="74" t="n">
        <f aca="false">EXP((((AC245-AC$250)/AC$251+2)/4-1.9)^3)</f>
        <v>0.0473250567078803</v>
      </c>
      <c r="AE245" s="75" t="n">
        <f aca="false">S245/U245</f>
        <v>23.7130698059856</v>
      </c>
      <c r="AF245" s="74" t="n">
        <f aca="false">EXP((((AE245-AE$250)/AE$251+2)/4-1.9)^3)</f>
        <v>0.285557127462012</v>
      </c>
      <c r="AG245" s="74" t="n">
        <f aca="false">V245/U245</f>
        <v>0.584288550165862</v>
      </c>
      <c r="AH245" s="74" t="n">
        <f aca="false">EXP((((AG245-AG$250)/AG$251+2)/4-1.9)^3)</f>
        <v>0.0380302537781717</v>
      </c>
      <c r="AI245" s="74" t="n">
        <f aca="false">W245/U245</f>
        <v>0.017891255323665</v>
      </c>
      <c r="AJ245" s="74" t="n">
        <f aca="false">EXP((((AI245-AI$250)/AI$251+2)/4-1.9)^3)</f>
        <v>0.00907762923020969</v>
      </c>
      <c r="AK245" s="74" t="n">
        <f aca="false">Z245/U245</f>
        <v>0.0333850824339589</v>
      </c>
      <c r="AL245" s="74" t="n">
        <f aca="false">EXP((((AK245-AK$250)/AK$251+2)/4-1.9)^3)</f>
        <v>0.00521620757129726</v>
      </c>
      <c r="AM245" s="74" t="n">
        <f aca="false">0.01*AD245+0.15*AF245+0.24*AH245+0.25*AJ245+0.35*AL245</f>
        <v>0.0565291605506483</v>
      </c>
      <c r="AO245" s="66" t="n">
        <f aca="false">0.01*AD245/$AM$250</f>
        <v>0.000166591485382464</v>
      </c>
      <c r="AP245" s="65" t="n">
        <f aca="false">AO245*$J$250</f>
        <v>1734.86706962444</v>
      </c>
      <c r="AQ245" s="66" t="n">
        <f aca="false">0.15*AF245/$AM$250</f>
        <v>0.0150780757598727</v>
      </c>
      <c r="AR245" s="65" t="n">
        <f aca="false">AQ245*$J$250</f>
        <v>157021.573155739</v>
      </c>
      <c r="AS245" s="66" t="n">
        <f aca="false">0.24*AH245/$AM$250</f>
        <v>0.00321293635487066</v>
      </c>
      <c r="AT245" s="65" t="n">
        <f aca="false">AS245*$J$250</f>
        <v>33459.1979059875</v>
      </c>
      <c r="AU245" s="66" t="n">
        <f aca="false">0.25*AJ245/$AM$250</f>
        <v>0.000798866310159164</v>
      </c>
      <c r="AV245" s="65" t="n">
        <f aca="false">AU245*$J$250</f>
        <v>8319.31386736652</v>
      </c>
      <c r="AW245" s="66" t="n">
        <f aca="false">0.35*AL245/$AM$250</f>
        <v>0.000642664879316116</v>
      </c>
      <c r="AX245" s="65" t="n">
        <f aca="false">AW245*$J$250</f>
        <v>6692.6477867101</v>
      </c>
    </row>
    <row r="246" customFormat="false" ht="15" hidden="false" customHeight="false" outlineLevel="0" collapsed="false">
      <c r="A246" s="72" t="s">
        <v>127</v>
      </c>
      <c r="B246" s="62"/>
      <c r="C246" s="62"/>
      <c r="D246" s="62"/>
      <c r="E246" s="62"/>
      <c r="F246" s="62"/>
      <c r="G246" s="62"/>
      <c r="H246" s="62"/>
      <c r="I246" s="66" t="n">
        <f aca="false">AO246+AQ246+AS246+AU246+AW246</f>
        <v>0.00834836977959015</v>
      </c>
      <c r="J246" s="65" t="n">
        <f aca="false">ROUND(AP246+AR246+AT246+AV246+AX246,0)</f>
        <v>86939</v>
      </c>
      <c r="K246" s="66" t="n">
        <f aca="false">I246-Tabla_Ministerio!J245</f>
        <v>0</v>
      </c>
      <c r="L246" s="65" t="n">
        <f aca="false">J246-Tabla_Ministerio!K245</f>
        <v>0</v>
      </c>
      <c r="M246" s="66" t="n">
        <f aca="false">P281/P$285</f>
        <v>0.0131116714362968</v>
      </c>
      <c r="N246" s="65" t="n">
        <f aca="false">ROUND((N$250*M246),0)</f>
        <v>2594329</v>
      </c>
      <c r="O246" s="65" t="n">
        <f aca="false">N246-Tabla_Ministerio!L245</f>
        <v>1</v>
      </c>
      <c r="P246" s="67" t="n">
        <f aca="false">N246+J246</f>
        <v>2681268</v>
      </c>
      <c r="Q246" s="65" t="n">
        <f aca="false">P246-Tabla_Ministerio!M245</f>
        <v>1</v>
      </c>
      <c r="S246" s="67" t="n">
        <f aca="false">B246+Tabla_Ministerio!B245</f>
        <v>3590</v>
      </c>
      <c r="T246" s="67" t="n">
        <f aca="false">C246+Tabla_Ministerio!C245</f>
        <v>37</v>
      </c>
      <c r="U246" s="67" t="n">
        <f aca="false">D246+Tabla_Ministerio!D245</f>
        <v>319.209318181818</v>
      </c>
      <c r="V246" s="67" t="n">
        <f aca="false">E246+Tabla_Ministerio!E245</f>
        <v>181.556590909091</v>
      </c>
      <c r="W246" s="67" t="n">
        <f aca="false">F246+Tabla_Ministerio!F245</f>
        <v>35</v>
      </c>
      <c r="X246" s="67" t="n">
        <f aca="false">G246+Tabla_Ministerio!G245</f>
        <v>58</v>
      </c>
      <c r="Y246" s="67" t="n">
        <f aca="false">H246+Tabla_Ministerio!H245</f>
        <v>8</v>
      </c>
      <c r="Z246" s="67" t="n">
        <f aca="false">X246+0.33*Y246</f>
        <v>60.64</v>
      </c>
      <c r="AC246" s="73" t="n">
        <f aca="false">IF(T246&gt;0,S246/T246,0)</f>
        <v>97.027027027027</v>
      </c>
      <c r="AD246" s="74" t="n">
        <f aca="false">EXP((((AC246-AC$250)/AC$251+2)/4-1.9)^3)</f>
        <v>0.00586519611542684</v>
      </c>
      <c r="AE246" s="75" t="n">
        <f aca="false">S246/U246</f>
        <v>11.2465388555956</v>
      </c>
      <c r="AF246" s="74" t="n">
        <f aca="false">EXP((((AE246-AE$250)/AE$251+2)/4-1.9)^3)</f>
        <v>0.00352885083721956</v>
      </c>
      <c r="AG246" s="74" t="n">
        <f aca="false">V246/U246</f>
        <v>0.568769708676482</v>
      </c>
      <c r="AH246" s="74" t="n">
        <f aca="false">EXP((((AG246-AG$250)/AG$251+2)/4-1.9)^3)</f>
        <v>0.0310625658374077</v>
      </c>
      <c r="AI246" s="74" t="n">
        <f aca="false">W246/U246</f>
        <v>0.109645921990487</v>
      </c>
      <c r="AJ246" s="74" t="n">
        <f aca="false">EXP((((AI246-AI$250)/AI$251+2)/4-1.9)^3)</f>
        <v>0.0378761361149135</v>
      </c>
      <c r="AK246" s="74" t="n">
        <f aca="false">Z246/U246</f>
        <v>0.189969391700089</v>
      </c>
      <c r="AL246" s="74" t="n">
        <f aca="false">EXP((((AK246-AK$250)/AK$251+2)/4-1.9)^3)</f>
        <v>0.0177254083965612</v>
      </c>
      <c r="AM246" s="74" t="n">
        <f aca="false">0.01*AD246+0.15*AF246+0.24*AH246+0.25*AJ246+0.35*AL246</f>
        <v>0.0237159223552399</v>
      </c>
      <c r="AO246" s="66" t="n">
        <f aca="false">0.01*AD246/$AM$250</f>
        <v>2.06463932829416E-005</v>
      </c>
      <c r="AP246" s="65" t="n">
        <f aca="false">AO246*$J$250</f>
        <v>215.009475009226</v>
      </c>
      <c r="AQ246" s="66" t="n">
        <f aca="false">0.15*AF246/$AM$250</f>
        <v>0.000186331473291505</v>
      </c>
      <c r="AR246" s="65" t="n">
        <f aca="false">AQ246*$J$250</f>
        <v>1940.4373297104</v>
      </c>
      <c r="AS246" s="66" t="n">
        <f aca="false">0.24*AH246/$AM$250</f>
        <v>0.00262428033314503</v>
      </c>
      <c r="AT246" s="65" t="n">
        <f aca="false">AS246*$J$250</f>
        <v>27328.9929613391</v>
      </c>
      <c r="AU246" s="66" t="n">
        <f aca="false">0.25*AJ246/$AM$250</f>
        <v>0.00333324575545682</v>
      </c>
      <c r="AV246" s="65" t="n">
        <f aca="false">AU246*$J$250</f>
        <v>34712.0879727518</v>
      </c>
      <c r="AW246" s="66" t="n">
        <f aca="false">0.35*AL246/$AM$250</f>
        <v>0.00218386582441385</v>
      </c>
      <c r="AX246" s="65" t="n">
        <f aca="false">AW246*$J$250</f>
        <v>22742.5603088634</v>
      </c>
    </row>
    <row r="247" customFormat="false" ht="15" hidden="false" customHeight="false" outlineLevel="0" collapsed="false">
      <c r="A247" s="72" t="s">
        <v>128</v>
      </c>
      <c r="B247" s="62"/>
      <c r="C247" s="62"/>
      <c r="D247" s="62"/>
      <c r="E247" s="62"/>
      <c r="F247" s="62"/>
      <c r="G247" s="62"/>
      <c r="H247" s="62"/>
      <c r="I247" s="66" t="n">
        <f aca="false">AO247+AQ247+AS247+AU247+AW247</f>
        <v>0.0164952803373926</v>
      </c>
      <c r="J247" s="65" t="n">
        <f aca="false">ROUND(AP247+AR247+AT247+AV247+AX247,0)</f>
        <v>171780</v>
      </c>
      <c r="K247" s="66" t="n">
        <f aca="false">I247-Tabla_Ministerio!J246</f>
        <v>-5.89805981832114E-017</v>
      </c>
      <c r="L247" s="65" t="n">
        <f aca="false">J247-Tabla_Ministerio!K246</f>
        <v>0</v>
      </c>
      <c r="M247" s="66" t="n">
        <f aca="false">P282/P$285</f>
        <v>0.0101689420997125</v>
      </c>
      <c r="N247" s="65" t="n">
        <f aca="false">ROUND((N$250*M247),0)</f>
        <v>2012069</v>
      </c>
      <c r="O247" s="65" t="n">
        <f aca="false">N247-Tabla_Ministerio!L246</f>
        <v>-1</v>
      </c>
      <c r="P247" s="67" t="n">
        <f aca="false">N247+J247</f>
        <v>2183849</v>
      </c>
      <c r="Q247" s="65" t="n">
        <f aca="false">P247-Tabla_Ministerio!M246</f>
        <v>-1</v>
      </c>
      <c r="S247" s="67" t="n">
        <f aca="false">B247+Tabla_Ministerio!B246</f>
        <v>6473</v>
      </c>
      <c r="T247" s="67" t="n">
        <f aca="false">C247+Tabla_Ministerio!C246</f>
        <v>26</v>
      </c>
      <c r="U247" s="67" t="n">
        <f aca="false">D247+Tabla_Ministerio!D246</f>
        <v>356.963181818182</v>
      </c>
      <c r="V247" s="67" t="n">
        <f aca="false">E247+Tabla_Ministerio!E246</f>
        <v>241.835909090909</v>
      </c>
      <c r="W247" s="67" t="n">
        <f aca="false">F247+Tabla_Ministerio!F246</f>
        <v>21</v>
      </c>
      <c r="X247" s="67" t="n">
        <f aca="false">G247+Tabla_Ministerio!G246</f>
        <v>54</v>
      </c>
      <c r="Y247" s="67" t="n">
        <f aca="false">H247+Tabla_Ministerio!H246</f>
        <v>11</v>
      </c>
      <c r="Z247" s="67" t="n">
        <f aca="false">X247+0.33*Y247</f>
        <v>57.63</v>
      </c>
      <c r="AC247" s="73" t="n">
        <f aca="false">IF(T247&gt;0,S247/T247,0)</f>
        <v>248.961538461538</v>
      </c>
      <c r="AD247" s="74" t="n">
        <f aca="false">EXP((((AC247-AC$250)/AC$251+2)/4-1.9)^3)</f>
        <v>0.112091796325811</v>
      </c>
      <c r="AE247" s="75" t="n">
        <f aca="false">S247/U247</f>
        <v>18.1335228104757</v>
      </c>
      <c r="AF247" s="74" t="n">
        <f aca="false">EXP((((AE247-AE$250)/AE$251+2)/4-1.9)^3)</f>
        <v>0.0671524305403897</v>
      </c>
      <c r="AG247" s="74" t="n">
        <f aca="false">V247/U247</f>
        <v>0.677481380177991</v>
      </c>
      <c r="AH247" s="74" t="n">
        <f aca="false">EXP((((AG247-AG$250)/AG$251+2)/4-1.9)^3)</f>
        <v>0.108925252248372</v>
      </c>
      <c r="AI247" s="74" t="n">
        <f aca="false">W247/U247</f>
        <v>0.0588295966352526</v>
      </c>
      <c r="AJ247" s="74" t="n">
        <f aca="false">EXP((((AI247-AI$250)/AI$251+2)/4-1.9)^3)</f>
        <v>0.0179173904092265</v>
      </c>
      <c r="AK247" s="74" t="n">
        <f aca="false">Z247/U247</f>
        <v>0.161445221623315</v>
      </c>
      <c r="AL247" s="74" t="n">
        <f aca="false">EXP((((AK247-AK$250)/AK$251+2)/4-1.9)^3)</f>
        <v>0.0144124334856815</v>
      </c>
      <c r="AM247" s="74" t="n">
        <f aca="false">0.01*AD247+0.15*AF247+0.24*AH247+0.25*AJ247+0.35*AL247</f>
        <v>0.046859542406221</v>
      </c>
      <c r="AO247" s="66" t="n">
        <f aca="false">0.01*AD247/$AM$250</f>
        <v>0.000394580379784225</v>
      </c>
      <c r="AP247" s="65" t="n">
        <f aca="false">AO247*$J$250</f>
        <v>4109.12061703495</v>
      </c>
      <c r="AQ247" s="66" t="n">
        <f aca="false">0.15*AF247/$AM$250</f>
        <v>0.0035458034059482</v>
      </c>
      <c r="AR247" s="65" t="n">
        <f aca="false">AQ247*$J$250</f>
        <v>36925.6420892039</v>
      </c>
      <c r="AS247" s="66" t="n">
        <f aca="false">0.24*AH247/$AM$250</f>
        <v>0.00920240777128666</v>
      </c>
      <c r="AT247" s="65" t="n">
        <f aca="false">AS247*$J$250</f>
        <v>95832.9542894022</v>
      </c>
      <c r="AU247" s="66" t="n">
        <f aca="false">0.25*AJ247/$AM$250</f>
        <v>0.00157679931630886</v>
      </c>
      <c r="AV247" s="65" t="n">
        <f aca="false">AU247*$J$250</f>
        <v>16420.6304001088</v>
      </c>
      <c r="AW247" s="66" t="n">
        <f aca="false">0.35*AL247/$AM$250</f>
        <v>0.0017756894640647</v>
      </c>
      <c r="AX247" s="65" t="n">
        <f aca="false">AW247*$J$250</f>
        <v>18491.8525098233</v>
      </c>
    </row>
    <row r="248" customFormat="false" ht="15" hidden="false" customHeight="false" outlineLevel="0" collapsed="false">
      <c r="A248" s="72" t="s">
        <v>129</v>
      </c>
      <c r="B248" s="62"/>
      <c r="C248" s="62"/>
      <c r="D248" s="62"/>
      <c r="E248" s="62"/>
      <c r="F248" s="62"/>
      <c r="G248" s="62"/>
      <c r="H248" s="62"/>
      <c r="I248" s="66" t="n">
        <f aca="false">AO248+AQ248+AS248+AU248+AW248</f>
        <v>0.0146104900180135</v>
      </c>
      <c r="J248" s="65" t="n">
        <f aca="false">ROUND(AP248+AR248+AT248+AV248+AX248,0)</f>
        <v>152152</v>
      </c>
      <c r="K248" s="66" t="n">
        <f aca="false">I248-Tabla_Ministerio!J247</f>
        <v>0</v>
      </c>
      <c r="L248" s="65" t="n">
        <f aca="false">J248-Tabla_Ministerio!K247</f>
        <v>0</v>
      </c>
      <c r="M248" s="66" t="n">
        <f aca="false">P283/P$285</f>
        <v>0.00726327342248558</v>
      </c>
      <c r="N248" s="65" t="n">
        <f aca="false">ROUND((N$250*M248),0)</f>
        <v>1437141</v>
      </c>
      <c r="O248" s="65" t="n">
        <f aca="false">N248-Tabla_Ministerio!L247</f>
        <v>-2</v>
      </c>
      <c r="P248" s="67" t="n">
        <f aca="false">N248+J248</f>
        <v>1589293</v>
      </c>
      <c r="Q248" s="65" t="n">
        <f aca="false">P248-Tabla_Ministerio!M247</f>
        <v>-2</v>
      </c>
      <c r="S248" s="67" t="n">
        <f aca="false">B248+Tabla_Ministerio!B247</f>
        <v>7484</v>
      </c>
      <c r="T248" s="67" t="n">
        <f aca="false">C248+Tabla_Ministerio!C247</f>
        <v>51</v>
      </c>
      <c r="U248" s="67" t="n">
        <f aca="false">D248+Tabla_Ministerio!D247</f>
        <v>412.023863636364</v>
      </c>
      <c r="V248" s="67" t="n">
        <f aca="false">E248+Tabla_Ministerio!E247</f>
        <v>257.501363636364</v>
      </c>
      <c r="W248" s="67" t="n">
        <f aca="false">F248+Tabla_Ministerio!F247</f>
        <v>39</v>
      </c>
      <c r="X248" s="67" t="n">
        <f aca="false">G248+Tabla_Ministerio!G247</f>
        <v>82</v>
      </c>
      <c r="Y248" s="67" t="n">
        <f aca="false">H248+Tabla_Ministerio!H247</f>
        <v>46</v>
      </c>
      <c r="Z248" s="67" t="n">
        <f aca="false">X248+0.33*Y248</f>
        <v>97.18</v>
      </c>
      <c r="AC248" s="73" t="n">
        <f aca="false">IF(T248&gt;0,S248/T248,0)</f>
        <v>146.745098039216</v>
      </c>
      <c r="AD248" s="74" t="n">
        <f aca="false">EXP((((AC248-AC$250)/AC$251+2)/4-1.9)^3)</f>
        <v>0.0185374935389387</v>
      </c>
      <c r="AE248" s="75" t="n">
        <f aca="false">S248/U248</f>
        <v>18.1639964587223</v>
      </c>
      <c r="AF248" s="74" t="n">
        <f aca="false">EXP((((AE248-AE$250)/AE$251+2)/4-1.9)^3)</f>
        <v>0.0678259433564618</v>
      </c>
      <c r="AG248" s="74" t="n">
        <f aca="false">V248/U248</f>
        <v>0.624967110797312</v>
      </c>
      <c r="AH248" s="74" t="n">
        <f aca="false">EXP((((AG248-AG$250)/AG$251+2)/4-1.9)^3)</f>
        <v>0.0622531196749951</v>
      </c>
      <c r="AI248" s="74" t="n">
        <f aca="false">W248/U248</f>
        <v>0.0946547116368479</v>
      </c>
      <c r="AJ248" s="74" t="n">
        <f aca="false">EXP((((AI248-AI$250)/AI$251+2)/4-1.9)^3)</f>
        <v>0.0306956735568215</v>
      </c>
      <c r="AK248" s="74" t="n">
        <f aca="false">Z248/U248</f>
        <v>0.23586012504792</v>
      </c>
      <c r="AL248" s="74" t="n">
        <f aca="false">EXP((((AK248-AK$250)/AK$251+2)/4-1.9)^3)</f>
        <v>0.0243752145135751</v>
      </c>
      <c r="AM248" s="74" t="n">
        <f aca="false">0.01*AD248+0.15*AF248+0.24*AH248+0.25*AJ248+0.35*AL248</f>
        <v>0.0415052586298142</v>
      </c>
      <c r="AO248" s="66" t="n">
        <f aca="false">0.01*AD248/$AM$250</f>
        <v>6.52548311348433E-005</v>
      </c>
      <c r="AP248" s="65" t="n">
        <f aca="false">AO248*$J$250</f>
        <v>679.557285955145</v>
      </c>
      <c r="AQ248" s="66" t="n">
        <f aca="false">0.15*AF248/$AM$250</f>
        <v>0.00358136643796297</v>
      </c>
      <c r="AR248" s="65" t="n">
        <f aca="false">AQ248*$J$250</f>
        <v>37295.9919483026</v>
      </c>
      <c r="AS248" s="66" t="n">
        <f aca="false">0.24*AH248/$AM$250</f>
        <v>0.00525937356544039</v>
      </c>
      <c r="AT248" s="65" t="n">
        <f aca="false">AS248*$J$250</f>
        <v>54770.5903731397</v>
      </c>
      <c r="AU248" s="66" t="n">
        <f aca="false">0.25*AJ248/$AM$250</f>
        <v>0.00270133741424266</v>
      </c>
      <c r="AV248" s="65" t="n">
        <f aca="false">AU248*$J$250</f>
        <v>28131.4576981816</v>
      </c>
      <c r="AW248" s="66" t="n">
        <f aca="false">0.35*AL248/$AM$250</f>
        <v>0.00300315776923258</v>
      </c>
      <c r="AX248" s="65" t="n">
        <f aca="false">AW248*$J$250</f>
        <v>31274.5846930112</v>
      </c>
    </row>
    <row r="249" customFormat="false" ht="15" hidden="false" customHeight="false" outlineLevel="0" collapsed="false">
      <c r="A249" s="76" t="s">
        <v>130</v>
      </c>
      <c r="B249" s="62"/>
      <c r="C249" s="62"/>
      <c r="D249" s="62"/>
      <c r="E249" s="62"/>
      <c r="F249" s="62"/>
      <c r="G249" s="62"/>
      <c r="H249" s="62"/>
      <c r="I249" s="77" t="n">
        <f aca="false">AO249+AQ249+AS249+AU249+AW249</f>
        <v>0.00956962912720543</v>
      </c>
      <c r="J249" s="78" t="n">
        <f aca="false">ROUND(AP249+AR249+AT249+AV249+AX249,0)</f>
        <v>99657</v>
      </c>
      <c r="K249" s="66" t="n">
        <f aca="false">I249-Tabla_Ministerio!J248</f>
        <v>-7.11236625150491E-017</v>
      </c>
      <c r="L249" s="65" t="n">
        <f aca="false">J249-Tabla_Ministerio!K248</f>
        <v>0</v>
      </c>
      <c r="M249" s="66" t="n">
        <f aca="false">P284/P$285</f>
        <v>0.00684724945400035</v>
      </c>
      <c r="N249" s="65" t="n">
        <f aca="false">ROUND((N$250*M249),0)</f>
        <v>1354825</v>
      </c>
      <c r="O249" s="65" t="n">
        <f aca="false">N249-Tabla_Ministerio!L248</f>
        <v>-1</v>
      </c>
      <c r="P249" s="67" t="n">
        <f aca="false">N249+J249</f>
        <v>1454482</v>
      </c>
      <c r="Q249" s="65" t="n">
        <f aca="false">P249-Tabla_Ministerio!M248</f>
        <v>-1</v>
      </c>
      <c r="S249" s="79" t="n">
        <f aca="false">B249+Tabla_Ministerio!B248</f>
        <v>8358</v>
      </c>
      <c r="T249" s="79" t="n">
        <f aca="false">C249+Tabla_Ministerio!C248</f>
        <v>37</v>
      </c>
      <c r="U249" s="79" t="n">
        <f aca="false">D249+Tabla_Ministerio!D248</f>
        <v>440.848181818182</v>
      </c>
      <c r="V249" s="79" t="n">
        <f aca="false">E249+Tabla_Ministerio!E248</f>
        <v>237.601136363636</v>
      </c>
      <c r="W249" s="79" t="n">
        <f aca="false">F249+Tabla_Ministerio!F248</f>
        <v>21</v>
      </c>
      <c r="X249" s="79" t="n">
        <f aca="false">G249+Tabla_Ministerio!G248</f>
        <v>63</v>
      </c>
      <c r="Y249" s="79" t="n">
        <f aca="false">H249+Tabla_Ministerio!H248</f>
        <v>9</v>
      </c>
      <c r="Z249" s="79" t="n">
        <f aca="false">X249+0.33*Y249</f>
        <v>65.97</v>
      </c>
      <c r="AC249" s="73" t="n">
        <f aca="false">IF(T249&gt;0,S249/T249,0)</f>
        <v>225.891891891892</v>
      </c>
      <c r="AD249" s="74" t="n">
        <f aca="false">EXP((((AC249-AC$250)/AC$251+2)/4-1.9)^3)</f>
        <v>0.079402249952483</v>
      </c>
      <c r="AE249" s="75" t="n">
        <f aca="false">S249/U249</f>
        <v>18.9589077253971</v>
      </c>
      <c r="AF249" s="74" t="n">
        <f aca="false">EXP((((AE249-AE$250)/AE$251+2)/4-1.9)^3)</f>
        <v>0.0872397862504073</v>
      </c>
      <c r="AG249" s="74" t="n">
        <f aca="false">V249/U249</f>
        <v>0.53896363002724</v>
      </c>
      <c r="AH249" s="74" t="n">
        <f aca="false">EXP((((AG249-AG$250)/AG$251+2)/4-1.9)^3)</f>
        <v>0.0205778228559847</v>
      </c>
      <c r="AI249" s="74" t="n">
        <f aca="false">W249/U249</f>
        <v>0.0476354465462239</v>
      </c>
      <c r="AJ249" s="74" t="n">
        <f aca="false">EXP((((AI249-AI$250)/AI$251+2)/4-1.9)^3)</f>
        <v>0.0149819647212302</v>
      </c>
      <c r="AK249" s="74" t="n">
        <f aca="false">Z249/U249</f>
        <v>0.149643352793066</v>
      </c>
      <c r="AL249" s="74" t="n">
        <f aca="false">EXP((((AK249-AK$250)/AK$251+2)/4-1.9)^3)</f>
        <v>0.0132031379990014</v>
      </c>
      <c r="AM249" s="74" t="n">
        <f aca="false">0.01*AD249+0.15*AF249+0.24*AH249+0.25*AJ249+0.35*AL249</f>
        <v>0.0271852574024803</v>
      </c>
      <c r="AO249" s="66" t="n">
        <f aca="false">0.01*AD249/$AM$250</f>
        <v>0.0002795081439404</v>
      </c>
      <c r="AP249" s="65" t="n">
        <f aca="false">AO249*$J$250</f>
        <v>2910.76986018093</v>
      </c>
      <c r="AQ249" s="66" t="n">
        <f aca="false">0.15*AF249/$AM$250</f>
        <v>0.00460646217466147</v>
      </c>
      <c r="AR249" s="65" t="n">
        <f aca="false">AQ249*$J$250</f>
        <v>47971.2364407071</v>
      </c>
      <c r="AS249" s="66" t="n">
        <f aca="false">0.24*AH249/$AM$250</f>
        <v>0.00173849050663001</v>
      </c>
      <c r="AT249" s="65" t="n">
        <f aca="false">AS249*$J$250</f>
        <v>18104.4662869942</v>
      </c>
      <c r="AU249" s="66" t="n">
        <f aca="false">0.25*AJ249/$AM$250</f>
        <v>0.00131847055792424</v>
      </c>
      <c r="AV249" s="65" t="n">
        <f aca="false">AU249*$J$250</f>
        <v>13730.4205431672</v>
      </c>
      <c r="AW249" s="66" t="n">
        <f aca="false">0.35*AL249/$AM$250</f>
        <v>0.00162669774404932</v>
      </c>
      <c r="AX249" s="65" t="n">
        <f aca="false">AW249*$J$250</f>
        <v>16940.2676367552</v>
      </c>
    </row>
    <row r="250" customFormat="false" ht="15" hidden="false" customHeight="false" outlineLevel="0" collapsed="false">
      <c r="A250" s="83" t="s">
        <v>71</v>
      </c>
      <c r="B250" s="62"/>
      <c r="C250" s="62"/>
      <c r="D250" s="62"/>
      <c r="E250" s="62"/>
      <c r="F250" s="62"/>
      <c r="G250" s="62"/>
      <c r="H250" s="62"/>
      <c r="I250" s="98" t="n">
        <f aca="false">SUM(I223:I249)</f>
        <v>1</v>
      </c>
      <c r="J250" s="86" t="n">
        <f aca="false">Tabla_Ministerio!K249</f>
        <v>10413900</v>
      </c>
      <c r="K250" s="84" t="n">
        <f aca="false">I250-Tabla_Ministerio!J249</f>
        <v>0</v>
      </c>
      <c r="L250" s="86" t="n">
        <f aca="false">J250-Tabla_Ministerio!K249</f>
        <v>0</v>
      </c>
      <c r="M250" s="84"/>
      <c r="N250" s="86" t="n">
        <f aca="false">Tabla_Ministerio!L249</f>
        <v>197864099</v>
      </c>
      <c r="O250" s="86"/>
      <c r="P250" s="88" t="n">
        <f aca="false">Tabla_Ministerio!M249</f>
        <v>208277999</v>
      </c>
      <c r="Q250" s="86"/>
      <c r="S250" s="88"/>
      <c r="T250" s="88"/>
      <c r="U250" s="88"/>
      <c r="V250" s="88"/>
      <c r="W250" s="88"/>
      <c r="X250" s="88"/>
      <c r="Y250" s="88"/>
      <c r="Z250" s="88"/>
      <c r="AB250" s="89" t="s">
        <v>241</v>
      </c>
      <c r="AC250" s="89" t="n">
        <f aca="false">AVERAGE(AC225:AC249)</f>
        <v>212.806471109194</v>
      </c>
      <c r="AD250" s="88"/>
      <c r="AE250" s="89" t="n">
        <f aca="false">AVERAGE(AE225:AE249)</f>
        <v>18.002437408408</v>
      </c>
      <c r="AF250" s="88"/>
      <c r="AG250" s="91" t="n">
        <f aca="false">AVERAGE(AG225:AG249)</f>
        <v>0.627817896774581</v>
      </c>
      <c r="AH250" s="88"/>
      <c r="AI250" s="91" t="n">
        <f aca="false">AVERAGE(AI225:AI249)</f>
        <v>0.150489899597732</v>
      </c>
      <c r="AJ250" s="88"/>
      <c r="AK250" s="91" t="n">
        <f aca="false">AVERAGE(AK225:AK249)</f>
        <v>0.394259899784803</v>
      </c>
      <c r="AL250" s="88"/>
      <c r="AM250" s="91" t="n">
        <f aca="false">SUM(AM225:AM249)</f>
        <v>2.84078484558983</v>
      </c>
      <c r="AO250" s="84" t="n">
        <f aca="false">SUM(AO223:AO249)</f>
        <v>0.00980038981804404</v>
      </c>
      <c r="AP250" s="86" t="n">
        <f aca="false">SUM(AP223:AP249)</f>
        <v>102060.279526129</v>
      </c>
      <c r="AQ250" s="84" t="n">
        <f aca="false">SUM(AQ223:AQ249)</f>
        <v>0.149806916236009</v>
      </c>
      <c r="AR250" s="86" t="n">
        <f aca="false">SUM(AR223:AR249)</f>
        <v>1560074.24499017</v>
      </c>
      <c r="AS250" s="84" t="n">
        <f aca="false">SUM(AS223:AS249)</f>
        <v>0.230394468194045</v>
      </c>
      <c r="AT250" s="86" t="n">
        <f aca="false">SUM(AT223:AT249)</f>
        <v>2399304.95232597</v>
      </c>
      <c r="AU250" s="84" t="n">
        <f aca="false">SUM(AU223:AU249)</f>
        <v>0.25480857270599</v>
      </c>
      <c r="AV250" s="86" t="n">
        <f aca="false">SUM(AV223:AV249)</f>
        <v>2653550.99530291</v>
      </c>
      <c r="AW250" s="84" t="n">
        <f aca="false">SUM(AW223:AW249)</f>
        <v>0.355189653045912</v>
      </c>
      <c r="AX250" s="86" t="n">
        <f aca="false">SUM(AX223:AX249)</f>
        <v>3698909.52785482</v>
      </c>
    </row>
    <row r="251" customFormat="false" ht="15" hidden="false" customHeight="false" outlineLevel="0" collapsed="false">
      <c r="A251" s="43" t="s">
        <v>72</v>
      </c>
      <c r="B251" s="37"/>
      <c r="C251" s="37"/>
      <c r="D251" s="37"/>
      <c r="E251" s="37"/>
      <c r="F251" s="37"/>
      <c r="G251" s="37"/>
      <c r="H251" s="37"/>
      <c r="I251" s="37"/>
      <c r="S251" s="37"/>
      <c r="T251" s="37"/>
      <c r="U251" s="37"/>
      <c r="V251" s="37"/>
      <c r="W251" s="37"/>
      <c r="X251" s="37"/>
      <c r="Y251" s="37"/>
      <c r="Z251" s="37"/>
      <c r="AB251" s="89" t="s">
        <v>242</v>
      </c>
      <c r="AC251" s="89" t="n">
        <f aca="false">_xlfn.STDEV.P(AC225:AC249)</f>
        <v>88.8845180179174</v>
      </c>
      <c r="AD251" s="88"/>
      <c r="AE251" s="89" t="n">
        <f aca="false">_xlfn.STDEV.P(AE225:AE249)</f>
        <v>4.43603857923166</v>
      </c>
      <c r="AF251" s="88"/>
      <c r="AG251" s="91" t="n">
        <f aca="false">_xlfn.STDEV.P(AG225:AG249)</f>
        <v>0.129266240408756</v>
      </c>
      <c r="AH251" s="88"/>
      <c r="AI251" s="91" t="n">
        <f aca="false">_xlfn.STDEV.P(AI225:AI249)</f>
        <v>0.120413131216074</v>
      </c>
      <c r="AJ251" s="88"/>
      <c r="AK251" s="91" t="n">
        <f aca="false">_xlfn.STDEV.P(AK225:AK249)</f>
        <v>0.266388453410543</v>
      </c>
      <c r="AL251" s="88"/>
      <c r="AM251" s="91"/>
    </row>
    <row r="252" customFormat="false" ht="15" hidden="false" customHeight="false" outlineLevel="0" collapsed="false">
      <c r="A252" s="43" t="s">
        <v>73</v>
      </c>
      <c r="B252" s="37"/>
      <c r="C252" s="37"/>
      <c r="D252" s="37"/>
      <c r="E252" s="37"/>
      <c r="F252" s="37"/>
      <c r="G252" s="37"/>
      <c r="H252" s="37"/>
      <c r="I252" s="37"/>
      <c r="S252" s="37"/>
      <c r="T252" s="37"/>
      <c r="U252" s="37"/>
      <c r="V252" s="37"/>
      <c r="W252" s="37"/>
      <c r="X252" s="37"/>
      <c r="Y252" s="37"/>
      <c r="Z252" s="37"/>
      <c r="AB252" s="8" t="n">
        <f aca="false">MIN(AC252:AL252)</f>
        <v>-2.77607004304972</v>
      </c>
      <c r="AC252" s="8" t="n">
        <f aca="false">(MIN(AC225:AC249)-AC250)/AC251</f>
        <v>-1.3025827969144</v>
      </c>
      <c r="AE252" s="8" t="n">
        <f aca="false">(MIN(AE225:AE249)-AE250)/AE251</f>
        <v>-1.52295757400346</v>
      </c>
      <c r="AG252" s="8" t="n">
        <f aca="false">(MIN(AG225:AG249)-AG250)/AG251</f>
        <v>-2.77607004304972</v>
      </c>
      <c r="AI252" s="8" t="n">
        <f aca="false">(MIN(AI225:AI249)-AI250)/AI251</f>
        <v>-1.21604322502828</v>
      </c>
      <c r="AK252" s="8" t="n">
        <f aca="false">(MIN(AK225:AK249)-AK250)/AK251</f>
        <v>-1.35469391683687</v>
      </c>
    </row>
    <row r="253" customFormat="false" ht="15" hidden="false" customHeight="false" outlineLevel="0" collapsed="false">
      <c r="B253" s="37"/>
      <c r="C253" s="37"/>
      <c r="D253" s="37"/>
      <c r="E253" s="37"/>
      <c r="F253" s="37"/>
      <c r="G253" s="37"/>
      <c r="H253" s="37"/>
      <c r="I253" s="37"/>
      <c r="S253" s="37"/>
      <c r="T253" s="37"/>
      <c r="U253" s="37"/>
      <c r="V253" s="37"/>
      <c r="W253" s="37"/>
      <c r="X253" s="37"/>
      <c r="Y253" s="37"/>
      <c r="Z253" s="37"/>
      <c r="AB253" s="8" t="n">
        <f aca="false">MAX(AC253:AM253)</f>
        <v>3.06068707603987</v>
      </c>
      <c r="AC253" s="8" t="n">
        <f aca="false">(MAX(AC225:AC249)-AC250)/AC251</f>
        <v>3.06068707603987</v>
      </c>
      <c r="AE253" s="8" t="n">
        <f aca="false">(MAX(AE225:AE249)-AE250)/AE251</f>
        <v>1.72737343470728</v>
      </c>
      <c r="AG253" s="8" t="n">
        <f aca="false">(MAX(AG225:AG249)-AG250)/AG251</f>
        <v>2.21580038802114</v>
      </c>
      <c r="AI253" s="8" t="n">
        <f aca="false">(MAX(AI225:AI249)-AI250)/AI251</f>
        <v>2.53199509931031</v>
      </c>
      <c r="AK253" s="8" t="n">
        <f aca="false">(MAX(AK225:AK249)-AK250)/AK251</f>
        <v>2.18721046048598</v>
      </c>
    </row>
    <row r="254" customFormat="false" ht="15" hidden="false" customHeight="false" outlineLevel="0" collapsed="false">
      <c r="B254" s="37"/>
      <c r="C254" s="37"/>
      <c r="D254" s="37"/>
      <c r="E254" s="37"/>
      <c r="F254" s="37"/>
      <c r="G254" s="37"/>
      <c r="H254" s="37"/>
      <c r="I254" s="37"/>
      <c r="S254" s="37"/>
      <c r="T254" s="37"/>
      <c r="U254" s="37"/>
      <c r="V254" s="37"/>
      <c r="W254" s="37"/>
      <c r="X254" s="37"/>
      <c r="Y254" s="37"/>
      <c r="Z254" s="37"/>
    </row>
    <row r="255" customFormat="false" ht="15" hidden="false" customHeight="false" outlineLevel="0" collapsed="false">
      <c r="B255" s="37"/>
      <c r="C255" s="37"/>
      <c r="D255" s="37"/>
      <c r="E255" s="37"/>
      <c r="F255" s="37"/>
      <c r="G255" s="37"/>
      <c r="H255" s="37"/>
      <c r="I255" s="37"/>
      <c r="S255" s="37"/>
      <c r="T255" s="37"/>
      <c r="U255" s="37"/>
      <c r="V255" s="37"/>
      <c r="W255" s="37"/>
      <c r="X255" s="37"/>
      <c r="Y255" s="37"/>
      <c r="Z255" s="37"/>
    </row>
    <row r="256" customFormat="false" ht="15" hidden="false" customHeight="false" outlineLevel="0" collapsed="false">
      <c r="A256" s="14" t="str">
        <f aca="false">"Tabla " &amp; TEXT((ROW()+24) / 35, "0")</f>
        <v>Tabla 8</v>
      </c>
      <c r="B256" s="14"/>
      <c r="C256" s="14"/>
      <c r="D256" s="14"/>
      <c r="E256" s="14"/>
      <c r="F256" s="14"/>
      <c r="G256" s="14"/>
      <c r="H256" s="14"/>
      <c r="I256" s="14"/>
      <c r="J256" s="14"/>
      <c r="S256" s="97"/>
      <c r="T256" s="97"/>
      <c r="U256" s="97"/>
      <c r="V256" s="97"/>
      <c r="W256" s="97"/>
      <c r="X256" s="97"/>
      <c r="Y256" s="97"/>
      <c r="Z256" s="97"/>
    </row>
    <row r="257" customFormat="false" ht="12.75" hidden="false" customHeight="true" outlineLevel="0" collapsed="false">
      <c r="A257" s="14" t="s">
        <v>147</v>
      </c>
      <c r="B257" s="14"/>
      <c r="C257" s="14"/>
      <c r="D257" s="14"/>
      <c r="E257" s="14"/>
      <c r="F257" s="14"/>
      <c r="G257" s="14"/>
      <c r="H257" s="14"/>
      <c r="I257" s="14"/>
      <c r="J257" s="14"/>
      <c r="S257" s="97"/>
      <c r="T257" s="97"/>
      <c r="U257" s="97"/>
      <c r="V257" s="97"/>
      <c r="W257" s="97"/>
      <c r="X257" s="97"/>
      <c r="Y257" s="97"/>
      <c r="Z257" s="97"/>
    </row>
    <row r="258" customFormat="false" ht="15.8" hidden="false" customHeight="true" outlineLevel="0" collapsed="false">
      <c r="A258" s="52" t="s">
        <v>30</v>
      </c>
      <c r="B258" s="56" t="s">
        <v>222</v>
      </c>
      <c r="C258" s="56"/>
      <c r="D258" s="56"/>
      <c r="E258" s="56"/>
      <c r="F258" s="56"/>
      <c r="G258" s="56"/>
      <c r="H258" s="56"/>
      <c r="I258" s="52" t="s">
        <v>32</v>
      </c>
      <c r="J258" s="54" t="s">
        <v>33</v>
      </c>
      <c r="K258" s="55" t="s">
        <v>223</v>
      </c>
      <c r="L258" s="54" t="s">
        <v>224</v>
      </c>
      <c r="M258" s="55" t="s">
        <v>225</v>
      </c>
      <c r="N258" s="54" t="s">
        <v>34</v>
      </c>
      <c r="O258" s="54" t="s">
        <v>226</v>
      </c>
      <c r="P258" s="52" t="s">
        <v>227</v>
      </c>
      <c r="Q258" s="54" t="s">
        <v>228</v>
      </c>
      <c r="S258" s="56" t="s">
        <v>222</v>
      </c>
      <c r="T258" s="56"/>
      <c r="U258" s="56"/>
      <c r="V258" s="56"/>
      <c r="W258" s="56"/>
      <c r="X258" s="56"/>
      <c r="Y258" s="56"/>
      <c r="Z258" s="56"/>
      <c r="AC258" s="57" t="s">
        <v>230</v>
      </c>
      <c r="AD258" s="57"/>
      <c r="AE258" s="57" t="s">
        <v>231</v>
      </c>
      <c r="AF258" s="57"/>
      <c r="AG258" s="57" t="s">
        <v>232</v>
      </c>
      <c r="AH258" s="57"/>
      <c r="AI258" s="57" t="s">
        <v>233</v>
      </c>
      <c r="AJ258" s="57"/>
      <c r="AK258" s="57" t="s">
        <v>234</v>
      </c>
      <c r="AL258" s="57"/>
      <c r="AM258" s="58" t="s">
        <v>235</v>
      </c>
      <c r="AO258" s="57" t="s">
        <v>230</v>
      </c>
      <c r="AP258" s="57"/>
      <c r="AQ258" s="57" t="s">
        <v>231</v>
      </c>
      <c r="AR258" s="57"/>
      <c r="AS258" s="57" t="s">
        <v>232</v>
      </c>
      <c r="AT258" s="57"/>
      <c r="AU258" s="57" t="s">
        <v>233</v>
      </c>
      <c r="AV258" s="57"/>
      <c r="AW258" s="58" t="s">
        <v>234</v>
      </c>
      <c r="AX258" s="58"/>
    </row>
    <row r="259" customFormat="false" ht="37.3" hidden="false" customHeight="false" outlineLevel="0" collapsed="false">
      <c r="A259" s="52"/>
      <c r="B259" s="59" t="s">
        <v>148</v>
      </c>
      <c r="C259" s="59" t="s">
        <v>149</v>
      </c>
      <c r="D259" s="59" t="s">
        <v>150</v>
      </c>
      <c r="E259" s="59" t="s">
        <v>151</v>
      </c>
      <c r="F259" s="59" t="s">
        <v>152</v>
      </c>
      <c r="G259" s="59" t="s">
        <v>153</v>
      </c>
      <c r="H259" s="59" t="s">
        <v>154</v>
      </c>
      <c r="I259" s="52"/>
      <c r="J259" s="54"/>
      <c r="K259" s="55"/>
      <c r="L259" s="54"/>
      <c r="M259" s="55"/>
      <c r="N259" s="54"/>
      <c r="O259" s="54"/>
      <c r="P259" s="52"/>
      <c r="Q259" s="54"/>
      <c r="S259" s="59" t="s">
        <v>148</v>
      </c>
      <c r="T259" s="59" t="s">
        <v>149</v>
      </c>
      <c r="U259" s="59" t="s">
        <v>150</v>
      </c>
      <c r="V259" s="59" t="s">
        <v>151</v>
      </c>
      <c r="W259" s="59" t="s">
        <v>152</v>
      </c>
      <c r="X259" s="59" t="s">
        <v>153</v>
      </c>
      <c r="Y259" s="59" t="s">
        <v>154</v>
      </c>
      <c r="Z259" s="52" t="s">
        <v>43</v>
      </c>
      <c r="AC259" s="59" t="s">
        <v>236</v>
      </c>
      <c r="AD259" s="59" t="s">
        <v>237</v>
      </c>
      <c r="AE259" s="59" t="s">
        <v>236</v>
      </c>
      <c r="AF259" s="59" t="s">
        <v>237</v>
      </c>
      <c r="AG259" s="59" t="s">
        <v>236</v>
      </c>
      <c r="AH259" s="59" t="s">
        <v>237</v>
      </c>
      <c r="AI259" s="59" t="s">
        <v>236</v>
      </c>
      <c r="AJ259" s="59" t="s">
        <v>237</v>
      </c>
      <c r="AK259" s="59" t="s">
        <v>236</v>
      </c>
      <c r="AL259" s="59" t="s">
        <v>237</v>
      </c>
      <c r="AM259" s="60" t="s">
        <v>238</v>
      </c>
      <c r="AO259" s="59" t="s">
        <v>239</v>
      </c>
      <c r="AP259" s="59" t="s">
        <v>240</v>
      </c>
      <c r="AQ259" s="59" t="s">
        <v>239</v>
      </c>
      <c r="AR259" s="59" t="s">
        <v>240</v>
      </c>
      <c r="AS259" s="59" t="s">
        <v>239</v>
      </c>
      <c r="AT259" s="59" t="s">
        <v>240</v>
      </c>
      <c r="AU259" s="59" t="s">
        <v>239</v>
      </c>
      <c r="AV259" s="59" t="s">
        <v>240</v>
      </c>
      <c r="AW259" s="59" t="s">
        <v>239</v>
      </c>
      <c r="AX259" s="60" t="s">
        <v>240</v>
      </c>
    </row>
    <row r="260" customFormat="false" ht="15" hidden="false" customHeight="false" outlineLevel="0" collapsed="false">
      <c r="A260" s="61" t="s">
        <v>106</v>
      </c>
      <c r="B260" s="62" t="n">
        <v>0</v>
      </c>
      <c r="C260" s="62"/>
      <c r="D260" s="62"/>
      <c r="E260" s="62"/>
      <c r="F260" s="62"/>
      <c r="G260" s="62"/>
      <c r="H260" s="62"/>
      <c r="I260" s="63" t="n">
        <f aca="false">AO260+AQ260+AS260+AU260+AW260</f>
        <v>0.120609278417016</v>
      </c>
      <c r="J260" s="64" t="n">
        <f aca="false">ROUND(AP260+AR260+AT260+AV260+AX260,0)</f>
        <v>1184918</v>
      </c>
      <c r="K260" s="63" t="n">
        <f aca="false">I260-Tabla_Ministerio!J259</f>
        <v>0</v>
      </c>
      <c r="L260" s="64" t="n">
        <f aca="false">J260-Tabla_Ministerio!K259</f>
        <v>0</v>
      </c>
      <c r="M260" s="66" t="n">
        <f aca="false">P295/P$320</f>
        <v>0.193469816295734</v>
      </c>
      <c r="N260" s="65" t="n">
        <f aca="false">ROUND((N$285*M260),0)</f>
        <v>36113897</v>
      </c>
      <c r="O260" s="65" t="n">
        <f aca="false">N260-Tabla_Ministerio!L259</f>
        <v>3</v>
      </c>
      <c r="P260" s="67" t="n">
        <f aca="false">N260+J260</f>
        <v>37298815</v>
      </c>
      <c r="Q260" s="65" t="n">
        <f aca="false">P260-Tabla_Ministerio!M259</f>
        <v>3</v>
      </c>
      <c r="S260" s="68" t="n">
        <f aca="false">B260+Tabla_Ministerio!B259</f>
        <v>27171</v>
      </c>
      <c r="T260" s="68" t="n">
        <f aca="false">C260+Tabla_Ministerio!C259</f>
        <v>68</v>
      </c>
      <c r="U260" s="68" t="n">
        <f aca="false">D260+Tabla_Ministerio!D259</f>
        <v>1998.95646747913</v>
      </c>
      <c r="V260" s="68" t="n">
        <f aca="false">E260+Tabla_Ministerio!E259</f>
        <v>1303.11673434868</v>
      </c>
      <c r="W260" s="68" t="n">
        <f aca="false">F260+Tabla_Ministerio!F259</f>
        <v>892</v>
      </c>
      <c r="X260" s="68" t="n">
        <f aca="false">G260+Tabla_Ministerio!G259</f>
        <v>1519</v>
      </c>
      <c r="Y260" s="68" t="n">
        <f aca="false">H260+Tabla_Ministerio!H259</f>
        <v>184</v>
      </c>
      <c r="Z260" s="68" t="n">
        <f aca="false">X260+0.33*Y260</f>
        <v>1579.72</v>
      </c>
      <c r="AC260" s="69" t="n">
        <f aca="false">IF(T260&gt;0,S260/T260,0)</f>
        <v>399.573529411765</v>
      </c>
      <c r="AD260" s="70" t="n">
        <f aca="false">EXP((((AC260-AC$285)/AC$286+2)/4-1.9)^3)</f>
        <v>0.68916531226711</v>
      </c>
      <c r="AE260" s="71" t="n">
        <f aca="false">S260/U260</f>
        <v>13.5925921559788</v>
      </c>
      <c r="AF260" s="70" t="n">
        <f aca="false">EXP((((AE260-AE$285)/AE$286+2)/4-1.9)^3)</f>
        <v>0.00961209776132997</v>
      </c>
      <c r="AG260" s="70" t="n">
        <f aca="false">V260/U260</f>
        <v>0.651898505819905</v>
      </c>
      <c r="AH260" s="70" t="n">
        <f aca="false">EXP((((AG260-AG$285)/AG$286+2)/4-1.9)^3)</f>
        <v>0.0949961304858258</v>
      </c>
      <c r="AI260" s="70" t="n">
        <f aca="false">W260/U260</f>
        <v>0.446232829234593</v>
      </c>
      <c r="AJ260" s="70" t="n">
        <f aca="false">EXP((((AI260-AI$285)/AI$286+2)/4-1.9)^3)</f>
        <v>0.622817541641329</v>
      </c>
      <c r="AK260" s="70" t="n">
        <f aca="false">Z260/U260</f>
        <v>0.790272337442232</v>
      </c>
      <c r="AL260" s="70" t="n">
        <f aca="false">EXP((((AK260-AK$285)/AK$286+2)/4-1.9)^3)</f>
        <v>0.451624383202494</v>
      </c>
      <c r="AM260" s="70" t="n">
        <f aca="false">0.01*AD260+0.15*AF260+0.24*AH260+0.25*AJ260+0.35*AL260</f>
        <v>0.344905458634674</v>
      </c>
      <c r="AO260" s="63" t="n">
        <f aca="false">0.01*AD260/$AM$285</f>
        <v>0.00240992796552446</v>
      </c>
      <c r="AP260" s="64" t="n">
        <f aca="false">AO260*$J$285</f>
        <v>23676.1782420493</v>
      </c>
      <c r="AQ260" s="63" t="n">
        <f aca="false">0.15*AF260/$AM$285</f>
        <v>0.000504185195991247</v>
      </c>
      <c r="AR260" s="64" t="n">
        <f aca="false">AQ260*$J$285</f>
        <v>4953.33418179307</v>
      </c>
      <c r="AS260" s="63" t="n">
        <f aca="false">0.24*AH260/$AM$285</f>
        <v>0.00797256022261332</v>
      </c>
      <c r="AT260" s="64" t="n">
        <f aca="false">AS260*$J$285</f>
        <v>78325.8917180898</v>
      </c>
      <c r="AU260" s="63" t="n">
        <f aca="false">0.25*AJ260/$AM$285</f>
        <v>0.0544479453733333</v>
      </c>
      <c r="AV260" s="64" t="n">
        <f aca="false">AU260*$J$285</f>
        <v>534920.245755918</v>
      </c>
      <c r="AW260" s="63" t="n">
        <f aca="false">0.35*AL260/$AM$285</f>
        <v>0.0552746596595541</v>
      </c>
      <c r="AX260" s="64" t="n">
        <f aca="false">AW260*$J$285</f>
        <v>543042.245697751</v>
      </c>
    </row>
    <row r="261" customFormat="false" ht="15" hidden="false" customHeight="false" outlineLevel="0" collapsed="false">
      <c r="A261" s="72" t="s">
        <v>107</v>
      </c>
      <c r="B261" s="62"/>
      <c r="C261" s="62"/>
      <c r="D261" s="62"/>
      <c r="E261" s="62"/>
      <c r="F261" s="62"/>
      <c r="G261" s="62"/>
      <c r="H261" s="62"/>
      <c r="I261" s="66" t="n">
        <f aca="false">AO261+AQ261+AS261+AU261+AW261</f>
        <v>0.0856143467199138</v>
      </c>
      <c r="J261" s="65" t="n">
        <f aca="false">ROUND(AP261+AR261+AT261+AV261+AX261,0)</f>
        <v>841112</v>
      </c>
      <c r="K261" s="66" t="n">
        <f aca="false">I261-Tabla_Ministerio!J260</f>
        <v>0</v>
      </c>
      <c r="L261" s="65" t="n">
        <f aca="false">J261-Tabla_Ministerio!K260</f>
        <v>0</v>
      </c>
      <c r="M261" s="66" t="n">
        <f aca="false">P296/P$320</f>
        <v>0.122928418072786</v>
      </c>
      <c r="N261" s="65" t="n">
        <f aca="false">ROUND((N$285*M261),0)</f>
        <v>22946340</v>
      </c>
      <c r="O261" s="65" t="n">
        <f aca="false">N261-Tabla_Ministerio!L260</f>
        <v>0</v>
      </c>
      <c r="P261" s="67" t="n">
        <f aca="false">N261+J261</f>
        <v>23787452</v>
      </c>
      <c r="Q261" s="65" t="n">
        <f aca="false">P261-Tabla_Ministerio!M260</f>
        <v>0</v>
      </c>
      <c r="S261" s="67" t="n">
        <f aca="false">B261+Tabla_Ministerio!B260</f>
        <v>22868</v>
      </c>
      <c r="T261" s="67" t="n">
        <f aca="false">C261+Tabla_Ministerio!C260</f>
        <v>74</v>
      </c>
      <c r="U261" s="67" t="n">
        <f aca="false">D261+Tabla_Ministerio!D260</f>
        <v>2073.25575252554</v>
      </c>
      <c r="V261" s="67" t="n">
        <f aca="false">E261+Tabla_Ministerio!E260</f>
        <v>1287.74863164683</v>
      </c>
      <c r="W261" s="67" t="n">
        <f aca="false">F261+Tabla_Ministerio!F260</f>
        <v>721</v>
      </c>
      <c r="X261" s="67" t="n">
        <f aca="false">G261+Tabla_Ministerio!G260</f>
        <v>1450</v>
      </c>
      <c r="Y261" s="67" t="n">
        <f aca="false">H261+Tabla_Ministerio!H260</f>
        <v>149</v>
      </c>
      <c r="Z261" s="67" t="n">
        <f aca="false">X261+0.33*Y261</f>
        <v>1499.17</v>
      </c>
      <c r="AC261" s="73" t="n">
        <f aca="false">IF(T261&gt;0,S261/T261,0)</f>
        <v>309.027027027027</v>
      </c>
      <c r="AD261" s="74" t="n">
        <f aca="false">EXP((((AC261-AC$285)/AC$286+2)/4-1.9)^3)</f>
        <v>0.333566158910067</v>
      </c>
      <c r="AE261" s="75" t="n">
        <f aca="false">S261/U261</f>
        <v>11.0299947182798</v>
      </c>
      <c r="AF261" s="74" t="n">
        <f aca="false">EXP((((AE261-AE$285)/AE$286+2)/4-1.9)^3)</f>
        <v>0.00264745416319074</v>
      </c>
      <c r="AG261" s="74" t="n">
        <f aca="false">V261/U261</f>
        <v>0.621123867655091</v>
      </c>
      <c r="AH261" s="74" t="n">
        <f aca="false">EXP((((AG261-AG$285)/AG$286+2)/4-1.9)^3)</f>
        <v>0.0661816273417268</v>
      </c>
      <c r="AI261" s="74" t="n">
        <f aca="false">W261/U261</f>
        <v>0.347762208845538</v>
      </c>
      <c r="AJ261" s="74" t="n">
        <f aca="false">EXP((((AI261-AI$285)/AI$286+2)/4-1.9)^3)</f>
        <v>0.381297411198943</v>
      </c>
      <c r="AK261" s="74" t="n">
        <f aca="false">Z261/U261</f>
        <v>0.723099404486776</v>
      </c>
      <c r="AL261" s="74" t="n">
        <f aca="false">EXP((((AK261-AK$285)/AK$286+2)/4-1.9)^3)</f>
        <v>0.371114254366496</v>
      </c>
      <c r="AM261" s="74" t="n">
        <f aca="false">0.01*AD261+0.15*AF261+0.24*AH261+0.25*AJ261+0.35*AL261</f>
        <v>0.244830712103603</v>
      </c>
      <c r="AO261" s="66" t="n">
        <f aca="false">0.01*AD261/$AM$285</f>
        <v>0.00116644062085118</v>
      </c>
      <c r="AP261" s="65" t="n">
        <f aca="false">AO261*$J$285</f>
        <v>11459.6188944715</v>
      </c>
      <c r="AQ261" s="66" t="n">
        <f aca="false">0.15*AF261/$AM$285</f>
        <v>0.000138867417840482</v>
      </c>
      <c r="AR261" s="65" t="n">
        <f aca="false">AQ261*$J$285</f>
        <v>1364.29378132423</v>
      </c>
      <c r="AS261" s="66" t="n">
        <f aca="false">0.24*AH261/$AM$285</f>
        <v>0.00555430002163296</v>
      </c>
      <c r="AT261" s="65" t="n">
        <f aca="false">AS261*$J$285</f>
        <v>54567.8539787316</v>
      </c>
      <c r="AU261" s="66" t="n">
        <f aca="false">0.25*AJ261/$AM$285</f>
        <v>0.0333337763115049</v>
      </c>
      <c r="AV261" s="65" t="n">
        <f aca="false">AU261*$J$285</f>
        <v>327485.485343143</v>
      </c>
      <c r="AW261" s="66" t="n">
        <f aca="false">0.35*AL261/$AM$285</f>
        <v>0.0454209623480843</v>
      </c>
      <c r="AX261" s="65" t="n">
        <f aca="false">AW261*$J$285</f>
        <v>446235.24680524</v>
      </c>
    </row>
    <row r="262" customFormat="false" ht="15" hidden="false" customHeight="false" outlineLevel="0" collapsed="false">
      <c r="A262" s="72" t="s">
        <v>108</v>
      </c>
      <c r="B262" s="62"/>
      <c r="C262" s="62"/>
      <c r="D262" s="62"/>
      <c r="E262" s="62"/>
      <c r="F262" s="62"/>
      <c r="G262" s="62"/>
      <c r="H262" s="62"/>
      <c r="I262" s="66" t="n">
        <f aca="false">AO262+AQ262+AS262+AU262+AW262</f>
        <v>0.070155615107444</v>
      </c>
      <c r="J262" s="65" t="n">
        <f aca="false">ROUND(AP262+AR262+AT262+AV262+AX262,0)</f>
        <v>689239</v>
      </c>
      <c r="K262" s="66" t="n">
        <f aca="false">I262-Tabla_Ministerio!J261</f>
        <v>0</v>
      </c>
      <c r="L262" s="65" t="n">
        <f aca="false">J262-Tabla_Ministerio!K261</f>
        <v>0</v>
      </c>
      <c r="M262" s="66" t="n">
        <f aca="false">P297/P$320</f>
        <v>0.0736343251703707</v>
      </c>
      <c r="N262" s="65" t="n">
        <f aca="false">ROUND((N$285*M262),0)</f>
        <v>13744896</v>
      </c>
      <c r="O262" s="65" t="n">
        <f aca="false">N262-Tabla_Ministerio!L261</f>
        <v>0</v>
      </c>
      <c r="P262" s="67" t="n">
        <f aca="false">N262+J262</f>
        <v>14434135</v>
      </c>
      <c r="Q262" s="65" t="n">
        <f aca="false">P262-Tabla_Ministerio!M261</f>
        <v>0</v>
      </c>
      <c r="S262" s="67" t="n">
        <f aca="false">B262+Tabla_Ministerio!B261</f>
        <v>23380</v>
      </c>
      <c r="T262" s="67" t="n">
        <f aca="false">C262+Tabla_Ministerio!C261</f>
        <v>88</v>
      </c>
      <c r="U262" s="67" t="n">
        <f aca="false">D262+Tabla_Ministerio!D261</f>
        <v>1292.57532417322</v>
      </c>
      <c r="V262" s="67" t="n">
        <f aca="false">E262+Tabla_Ministerio!E261</f>
        <v>961.935172658068</v>
      </c>
      <c r="W262" s="67" t="n">
        <f aca="false">F262+Tabla_Ministerio!F261</f>
        <v>377</v>
      </c>
      <c r="X262" s="67" t="n">
        <f aca="false">G262+Tabla_Ministerio!G261</f>
        <v>700</v>
      </c>
      <c r="Y262" s="67" t="n">
        <f aca="false">H262+Tabla_Ministerio!H261</f>
        <v>63</v>
      </c>
      <c r="Z262" s="67" t="n">
        <f aca="false">X262+0.33*Y262</f>
        <v>720.79</v>
      </c>
      <c r="AC262" s="73" t="n">
        <f aca="false">IF(T262&gt;0,S262/T262,0)</f>
        <v>265.681818181818</v>
      </c>
      <c r="AD262" s="74" t="n">
        <f aca="false">EXP((((AC262-AC$285)/AC$286+2)/4-1.9)^3)</f>
        <v>0.192501164651434</v>
      </c>
      <c r="AE262" s="75" t="n">
        <f aca="false">S262/U262</f>
        <v>18.0879207290722</v>
      </c>
      <c r="AF262" s="74" t="n">
        <f aca="false">EXP((((AE262-AE$285)/AE$286+2)/4-1.9)^3)</f>
        <v>0.0572783671372046</v>
      </c>
      <c r="AG262" s="74" t="n">
        <f aca="false">V262/U262</f>
        <v>0.744200476883897</v>
      </c>
      <c r="AH262" s="74" t="n">
        <f aca="false">EXP((((AG262-AG$285)/AG$286+2)/4-1.9)^3)</f>
        <v>0.231132509618335</v>
      </c>
      <c r="AI262" s="74" t="n">
        <f aca="false">W262/U262</f>
        <v>0.291665787633029</v>
      </c>
      <c r="AJ262" s="74" t="n">
        <f aca="false">EXP((((AI262-AI$285)/AI$286+2)/4-1.9)^3)</f>
        <v>0.257841097731924</v>
      </c>
      <c r="AK262" s="74" t="n">
        <f aca="false">Z262/U262</f>
        <v>0.557638681878013</v>
      </c>
      <c r="AL262" s="74" t="n">
        <f aca="false">EXP((((AK262-AK$285)/AK$286+2)/4-1.9)^3)</f>
        <v>0.200498995852079</v>
      </c>
      <c r="AM262" s="74" t="n">
        <f aca="false">0.01*AD262+0.15*AF262+0.24*AH262+0.25*AJ262+0.35*AL262</f>
        <v>0.200623492006704</v>
      </c>
      <c r="AO262" s="66" t="n">
        <f aca="false">0.01*AD262/$AM$285</f>
        <v>0.000673153352079499</v>
      </c>
      <c r="AP262" s="65" t="n">
        <f aca="false">AO262*$J$285</f>
        <v>6613.3506793838</v>
      </c>
      <c r="AQ262" s="66" t="n">
        <f aca="false">0.15*AF262/$AM$285</f>
        <v>0.00300443310900474</v>
      </c>
      <c r="AR262" s="65" t="n">
        <f aca="false">AQ262*$J$285</f>
        <v>29516.8547868319</v>
      </c>
      <c r="AS262" s="66" t="n">
        <f aca="false">0.24*AH262/$AM$285</f>
        <v>0.019397820131325</v>
      </c>
      <c r="AT262" s="65" t="n">
        <f aca="false">AS262*$J$285</f>
        <v>190572.603624074</v>
      </c>
      <c r="AU262" s="66" t="n">
        <f aca="false">0.25*AJ262/$AM$285</f>
        <v>0.0225409804086618</v>
      </c>
      <c r="AV262" s="65" t="n">
        <f aca="false">AU262*$J$285</f>
        <v>221452.374320191</v>
      </c>
      <c r="AW262" s="66" t="n">
        <f aca="false">0.35*AL262/$AM$285</f>
        <v>0.024539228106373</v>
      </c>
      <c r="AX262" s="65" t="n">
        <f aca="false">AW262*$J$285</f>
        <v>241084.026942006</v>
      </c>
    </row>
    <row r="263" customFormat="false" ht="15" hidden="false" customHeight="false" outlineLevel="0" collapsed="false">
      <c r="A263" s="72" t="s">
        <v>109</v>
      </c>
      <c r="B263" s="62"/>
      <c r="C263" s="62"/>
      <c r="D263" s="62"/>
      <c r="E263" s="62"/>
      <c r="F263" s="62"/>
      <c r="G263" s="62"/>
      <c r="H263" s="62"/>
      <c r="I263" s="66" t="n">
        <f aca="false">AO263+AQ263+AS263+AU263+AW263</f>
        <v>0.0784638931816413</v>
      </c>
      <c r="J263" s="65" t="n">
        <f aca="false">ROUND(AP263+AR263+AT263+AV263+AX263,0)</f>
        <v>770863</v>
      </c>
      <c r="K263" s="66" t="n">
        <f aca="false">I263-Tabla_Ministerio!J262</f>
        <v>0</v>
      </c>
      <c r="L263" s="65" t="n">
        <f aca="false">J263-Tabla_Ministerio!K262</f>
        <v>0</v>
      </c>
      <c r="M263" s="66" t="n">
        <f aca="false">P298/P$320</f>
        <v>0.0561406630291791</v>
      </c>
      <c r="N263" s="65" t="n">
        <f aca="false">ROUND((N$285*M263),0)</f>
        <v>10479454</v>
      </c>
      <c r="O263" s="65" t="n">
        <f aca="false">N263-Tabla_Ministerio!L262</f>
        <v>-2</v>
      </c>
      <c r="P263" s="67" t="n">
        <f aca="false">N263+J263</f>
        <v>11250317</v>
      </c>
      <c r="Q263" s="65" t="n">
        <f aca="false">P263-Tabla_Ministerio!M262</f>
        <v>-2</v>
      </c>
      <c r="S263" s="67" t="n">
        <f aca="false">B263+Tabla_Ministerio!B262</f>
        <v>13427</v>
      </c>
      <c r="T263" s="67" t="n">
        <f aca="false">C263+Tabla_Ministerio!C262</f>
        <v>54</v>
      </c>
      <c r="U263" s="67" t="n">
        <f aca="false">D263+Tabla_Ministerio!D262</f>
        <v>573.988878406606</v>
      </c>
      <c r="V263" s="67" t="n">
        <f aca="false">E263+Tabla_Ministerio!E262</f>
        <v>435.366807283963</v>
      </c>
      <c r="W263" s="67" t="n">
        <f aca="false">F263+Tabla_Ministerio!F262</f>
        <v>171</v>
      </c>
      <c r="X263" s="67" t="n">
        <f aca="false">G263+Tabla_Ministerio!G262</f>
        <v>276</v>
      </c>
      <c r="Y263" s="67" t="n">
        <f aca="false">H263+Tabla_Ministerio!H262</f>
        <v>54</v>
      </c>
      <c r="Z263" s="67" t="n">
        <f aca="false">X263+0.33*Y263</f>
        <v>293.82</v>
      </c>
      <c r="AC263" s="73" t="n">
        <f aca="false">IF(T263&gt;0,S263/T263,0)</f>
        <v>248.648148148148</v>
      </c>
      <c r="AD263" s="74" t="n">
        <f aca="false">EXP((((AC263-AC$285)/AC$286+2)/4-1.9)^3)</f>
        <v>0.148686274413279</v>
      </c>
      <c r="AE263" s="75" t="n">
        <f aca="false">S263/U263</f>
        <v>23.3924393052238</v>
      </c>
      <c r="AF263" s="74" t="n">
        <f aca="false">EXP((((AE263-AE$285)/AE$286+2)/4-1.9)^3)</f>
        <v>0.240288404970691</v>
      </c>
      <c r="AG263" s="74" t="n">
        <f aca="false">V263/U263</f>
        <v>0.75849345459888</v>
      </c>
      <c r="AH263" s="74" t="n">
        <f aca="false">EXP((((AG263-AG$285)/AG$286+2)/4-1.9)^3)</f>
        <v>0.258915084357143</v>
      </c>
      <c r="AI263" s="74" t="n">
        <f aca="false">W263/U263</f>
        <v>0.297915179950344</v>
      </c>
      <c r="AJ263" s="74" t="n">
        <f aca="false">EXP((((AI263-AI$285)/AI$286+2)/4-1.9)^3)</f>
        <v>0.270529446570519</v>
      </c>
      <c r="AK263" s="74" t="n">
        <f aca="false">Z263/U263</f>
        <v>0.511891451304152</v>
      </c>
      <c r="AL263" s="74" t="n">
        <f aca="false">EXP((((AK263-AK$285)/AK$286+2)/4-1.9)^3)</f>
        <v>0.163087165127299</v>
      </c>
      <c r="AM263" s="74" t="n">
        <f aca="false">0.01*AD263+0.15*AF263+0.24*AH263+0.25*AJ263+0.35*AL263</f>
        <v>0.224382613172635</v>
      </c>
      <c r="AO263" s="66" t="n">
        <f aca="false">0.01*AD263/$AM$285</f>
        <v>0.000519937966145521</v>
      </c>
      <c r="AP263" s="65" t="n">
        <f aca="false">AO263*$J$285</f>
        <v>5108.0962324909</v>
      </c>
      <c r="AQ263" s="66" t="n">
        <f aca="false">0.15*AF263/$AM$285</f>
        <v>0.0126038935061569</v>
      </c>
      <c r="AR263" s="65" t="n">
        <f aca="false">AQ263*$J$285</f>
        <v>123826.119894267</v>
      </c>
      <c r="AS263" s="66" t="n">
        <f aca="false">0.24*AH263/$AM$285</f>
        <v>0.0217294756325714</v>
      </c>
      <c r="AT263" s="65" t="n">
        <f aca="false">AS263*$J$285</f>
        <v>213479.799206806</v>
      </c>
      <c r="AU263" s="66" t="n">
        <f aca="false">0.25*AJ263/$AM$285</f>
        <v>0.0236502210421561</v>
      </c>
      <c r="AV263" s="65" t="n">
        <f aca="false">AU263*$J$285</f>
        <v>232350.035714074</v>
      </c>
      <c r="AW263" s="66" t="n">
        <f aca="false">0.35*AL263/$AM$285</f>
        <v>0.0199603650346113</v>
      </c>
      <c r="AX263" s="65" t="n">
        <f aca="false">AW263*$J$285</f>
        <v>196099.288898446</v>
      </c>
    </row>
    <row r="264" customFormat="false" ht="15" hidden="false" customHeight="false" outlineLevel="0" collapsed="false">
      <c r="A264" s="72" t="s">
        <v>110</v>
      </c>
      <c r="B264" s="62"/>
      <c r="C264" s="62"/>
      <c r="D264" s="62"/>
      <c r="E264" s="62"/>
      <c r="F264" s="62"/>
      <c r="G264" s="62"/>
      <c r="H264" s="62"/>
      <c r="I264" s="66" t="n">
        <f aca="false">AO264+AQ264+AS264+AU264+AW264</f>
        <v>0.0588203651940481</v>
      </c>
      <c r="J264" s="65" t="n">
        <f aca="false">ROUND(AP264+AR264+AT264+AV264+AX264,0)</f>
        <v>577877</v>
      </c>
      <c r="K264" s="66" t="n">
        <f aca="false">I264-Tabla_Ministerio!J263</f>
        <v>0</v>
      </c>
      <c r="L264" s="65" t="n">
        <f aca="false">J264-Tabla_Ministerio!K263</f>
        <v>0</v>
      </c>
      <c r="M264" s="66" t="n">
        <f aca="false">P299/P$320</f>
        <v>0.056422243510622</v>
      </c>
      <c r="N264" s="65" t="n">
        <f aca="false">ROUND((N$285*M264),0)</f>
        <v>10532015</v>
      </c>
      <c r="O264" s="65" t="n">
        <f aca="false">N264-Tabla_Ministerio!L263</f>
        <v>0</v>
      </c>
      <c r="P264" s="67" t="n">
        <f aca="false">N264+J264</f>
        <v>11109892</v>
      </c>
      <c r="Q264" s="65" t="n">
        <f aca="false">P264-Tabla_Ministerio!M263</f>
        <v>0</v>
      </c>
      <c r="S264" s="67" t="n">
        <f aca="false">B264+Tabla_Ministerio!B263</f>
        <v>15003</v>
      </c>
      <c r="T264" s="67" t="n">
        <f aca="false">C264+Tabla_Ministerio!C263</f>
        <v>67</v>
      </c>
      <c r="U264" s="67" t="n">
        <f aca="false">D264+Tabla_Ministerio!D263</f>
        <v>586.394595730406</v>
      </c>
      <c r="V264" s="67" t="n">
        <f aca="false">E264+Tabla_Ministerio!E263</f>
        <v>319.531146239442</v>
      </c>
      <c r="W264" s="67" t="n">
        <f aca="false">F264+Tabla_Ministerio!F263</f>
        <v>131</v>
      </c>
      <c r="X264" s="67" t="n">
        <f aca="false">G264+Tabla_Ministerio!G263</f>
        <v>329</v>
      </c>
      <c r="Y264" s="67" t="n">
        <f aca="false">H264+Tabla_Ministerio!H263</f>
        <v>4</v>
      </c>
      <c r="Z264" s="67" t="n">
        <f aca="false">X264+0.33*Y264</f>
        <v>330.32</v>
      </c>
      <c r="AC264" s="73" t="n">
        <f aca="false">IF(T264&gt;0,S264/T264,0)</f>
        <v>223.925373134328</v>
      </c>
      <c r="AD264" s="74" t="n">
        <f aca="false">EXP((((AC264-AC$285)/AC$286+2)/4-1.9)^3)</f>
        <v>0.0976122130135609</v>
      </c>
      <c r="AE264" s="75" t="n">
        <f aca="false">S264/U264</f>
        <v>25.585160759049</v>
      </c>
      <c r="AF264" s="74" t="n">
        <f aca="false">EXP((((AE264-AE$285)/AE$286+2)/4-1.9)^3)</f>
        <v>0.363397853266447</v>
      </c>
      <c r="AG264" s="74" t="n">
        <f aca="false">V264/U264</f>
        <v>0.544908067990357</v>
      </c>
      <c r="AH264" s="74" t="n">
        <f aca="false">EXP((((AG264-AG$285)/AG$286+2)/4-1.9)^3)</f>
        <v>0.0231541719693257</v>
      </c>
      <c r="AI264" s="74" t="n">
        <f aca="false">W264/U264</f>
        <v>0.223399057484198</v>
      </c>
      <c r="AJ264" s="74" t="n">
        <f aca="false">EXP((((AI264-AI$285)/AI$286+2)/4-1.9)^3)</f>
        <v>0.141018328273006</v>
      </c>
      <c r="AK264" s="74" t="n">
        <f aca="false">Z264/U264</f>
        <v>0.563306692123514</v>
      </c>
      <c r="AL264" s="74" t="n">
        <f aca="false">EXP((((AK264-AK$285)/AK$286+2)/4-1.9)^3)</f>
        <v>0.205459367056255</v>
      </c>
      <c r="AM264" s="74" t="n">
        <f aca="false">0.01*AD264+0.15*AF264+0.24*AH264+0.25*AJ264+0.35*AL264</f>
        <v>0.168208161930682</v>
      </c>
      <c r="AO264" s="66" t="n">
        <f aca="false">0.01*AD264/$AM$285</f>
        <v>0.000341338134306644</v>
      </c>
      <c r="AP264" s="65" t="n">
        <f aca="false">AO264*$J$285</f>
        <v>3353.45397217876</v>
      </c>
      <c r="AQ264" s="66" t="n">
        <f aca="false">0.15*AF264/$AM$285</f>
        <v>0.0190613768629202</v>
      </c>
      <c r="AR264" s="65" t="n">
        <f aca="false">AQ264*$J$285</f>
        <v>187267.238938886</v>
      </c>
      <c r="AS264" s="66" t="n">
        <f aca="false">0.24*AH264/$AM$285</f>
        <v>0.00194321631298169</v>
      </c>
      <c r="AT264" s="65" t="n">
        <f aca="false">AS264*$J$285</f>
        <v>19091.000414612</v>
      </c>
      <c r="AU264" s="66" t="n">
        <f aca="false">0.25*AJ264/$AM$285</f>
        <v>0.0123281020862273</v>
      </c>
      <c r="AV264" s="65" t="n">
        <f aca="false">AU264*$J$285</f>
        <v>121116.625291402</v>
      </c>
      <c r="AW264" s="66" t="n">
        <f aca="false">0.35*AL264/$AM$285</f>
        <v>0.0251463317976123</v>
      </c>
      <c r="AX264" s="65" t="n">
        <f aca="false">AW264*$J$285</f>
        <v>247048.477087743</v>
      </c>
    </row>
    <row r="265" customFormat="false" ht="15" hidden="false" customHeight="false" outlineLevel="0" collapsed="false">
      <c r="A265" s="72" t="s">
        <v>111</v>
      </c>
      <c r="B265" s="62"/>
      <c r="C265" s="62"/>
      <c r="D265" s="62"/>
      <c r="E265" s="62"/>
      <c r="F265" s="62"/>
      <c r="G265" s="62"/>
      <c r="H265" s="62"/>
      <c r="I265" s="66" t="n">
        <f aca="false">AO265+AQ265+AS265+AU265+AW265</f>
        <v>0.0399869502757883</v>
      </c>
      <c r="J265" s="65" t="n">
        <f aca="false">ROUND(AP265+AR265+AT265+AV265+AX265,0)</f>
        <v>392849</v>
      </c>
      <c r="K265" s="66" t="n">
        <f aca="false">I265-Tabla_Ministerio!J264</f>
        <v>0</v>
      </c>
      <c r="L265" s="65" t="n">
        <f aca="false">J265-Tabla_Ministerio!K264</f>
        <v>0</v>
      </c>
      <c r="M265" s="66" t="n">
        <f aca="false">P300/P$320</f>
        <v>0.0616330180706715</v>
      </c>
      <c r="N265" s="65" t="n">
        <f aca="false">ROUND((N$285*M265),0)</f>
        <v>11504681</v>
      </c>
      <c r="O265" s="65" t="n">
        <f aca="false">N265-Tabla_Ministerio!L264</f>
        <v>0</v>
      </c>
      <c r="P265" s="67" t="n">
        <f aca="false">N265+J265</f>
        <v>11897530</v>
      </c>
      <c r="Q265" s="65" t="n">
        <f aca="false">P265-Tabla_Ministerio!M264</f>
        <v>0</v>
      </c>
      <c r="S265" s="67" t="n">
        <f aca="false">B265+Tabla_Ministerio!B264</f>
        <v>17507</v>
      </c>
      <c r="T265" s="67" t="n">
        <f aca="false">C265+Tabla_Ministerio!C264</f>
        <v>66</v>
      </c>
      <c r="U265" s="67" t="n">
        <f aca="false">D265+Tabla_Ministerio!D264</f>
        <v>886.865540256339</v>
      </c>
      <c r="V265" s="67" t="n">
        <f aca="false">E265+Tabla_Ministerio!E264</f>
        <v>599.918308392751</v>
      </c>
      <c r="W265" s="67" t="n">
        <f aca="false">F265+Tabla_Ministerio!F264</f>
        <v>195</v>
      </c>
      <c r="X265" s="67" t="n">
        <f aca="false">G265+Tabla_Ministerio!G264</f>
        <v>355</v>
      </c>
      <c r="Y265" s="67" t="n">
        <f aca="false">H265+Tabla_Ministerio!H264</f>
        <v>32</v>
      </c>
      <c r="Z265" s="67" t="n">
        <f aca="false">X265+0.33*Y265</f>
        <v>365.56</v>
      </c>
      <c r="AC265" s="73" t="n">
        <f aca="false">IF(T265&gt;0,S265/T265,0)</f>
        <v>265.257575757576</v>
      </c>
      <c r="AD265" s="74" t="n">
        <f aca="false">EXP((((AC265-AC$285)/AC$286+2)/4-1.9)^3)</f>
        <v>0.191324671246202</v>
      </c>
      <c r="AE265" s="75" t="n">
        <f aca="false">S265/U265</f>
        <v>19.7403092186216</v>
      </c>
      <c r="AF265" s="74" t="n">
        <f aca="false">EXP((((AE265-AE$285)/AE$286+2)/4-1.9)^3)</f>
        <v>0.0961906572138904</v>
      </c>
      <c r="AG265" s="74" t="n">
        <f aca="false">V265/U265</f>
        <v>0.676447873055651</v>
      </c>
      <c r="AH265" s="74" t="n">
        <f aca="false">EXP((((AG265-AG$285)/AG$286+2)/4-1.9)^3)</f>
        <v>0.123716801310977</v>
      </c>
      <c r="AI265" s="74" t="n">
        <f aca="false">W265/U265</f>
        <v>0.219875495380774</v>
      </c>
      <c r="AJ265" s="74" t="n">
        <f aca="false">EXP((((AI265-AI$285)/AI$286+2)/4-1.9)^3)</f>
        <v>0.136134278391055</v>
      </c>
      <c r="AK265" s="74" t="n">
        <f aca="false">Z265/U265</f>
        <v>0.412193262007157</v>
      </c>
      <c r="AL265" s="74" t="n">
        <f aca="false">EXP((((AK265-AK$285)/AK$286+2)/4-1.9)^3)</f>
        <v>0.0979512509016118</v>
      </c>
      <c r="AM265" s="74" t="n">
        <f aca="false">0.01*AD265+0.15*AF265+0.24*AH265+0.25*AJ265+0.35*AL265</f>
        <v>0.114350385022508</v>
      </c>
      <c r="AO265" s="66" t="n">
        <f aca="false">0.01*AD265/$AM$285</f>
        <v>0.000669039296557467</v>
      </c>
      <c r="AP265" s="65" t="n">
        <f aca="false">AO265*$J$285</f>
        <v>6572.93241243526</v>
      </c>
      <c r="AQ265" s="66" t="n">
        <f aca="false">0.15*AF265/$AM$285</f>
        <v>0.00504550687728355</v>
      </c>
      <c r="AR265" s="65" t="n">
        <f aca="false">AQ265*$J$285</f>
        <v>49569.2493124184</v>
      </c>
      <c r="AS265" s="66" t="n">
        <f aca="false">0.24*AH265/$AM$285</f>
        <v>0.0103829455363765</v>
      </c>
      <c r="AT265" s="65" t="n">
        <f aca="false">AS265*$J$285</f>
        <v>102006.563147726</v>
      </c>
      <c r="AU265" s="66" t="n">
        <f aca="false">0.25*AJ265/$AM$285</f>
        <v>0.0119011287539214</v>
      </c>
      <c r="AV265" s="65" t="n">
        <f aca="false">AU265*$J$285</f>
        <v>116921.853968403</v>
      </c>
      <c r="AW265" s="66" t="n">
        <f aca="false">0.35*AL265/$AM$285</f>
        <v>0.0119883298116493</v>
      </c>
      <c r="AX265" s="65" t="n">
        <f aca="false">AW265*$J$285</f>
        <v>117778.555004781</v>
      </c>
    </row>
    <row r="266" customFormat="false" ht="15" hidden="false" customHeight="false" outlineLevel="0" collapsed="false">
      <c r="A266" s="72" t="s">
        <v>112</v>
      </c>
      <c r="B266" s="62"/>
      <c r="C266" s="62"/>
      <c r="D266" s="62"/>
      <c r="E266" s="62"/>
      <c r="F266" s="62"/>
      <c r="G266" s="62"/>
      <c r="H266" s="62"/>
      <c r="I266" s="66" t="n">
        <f aca="false">AO266+AQ266+AS266+AU266+AW266</f>
        <v>0.0313635028940916</v>
      </c>
      <c r="J266" s="65" t="n">
        <f aca="false">ROUND(AP266+AR266+AT266+AV266+AX266,0)</f>
        <v>308129</v>
      </c>
      <c r="K266" s="66" t="n">
        <f aca="false">I266-Tabla_Ministerio!J265</f>
        <v>0</v>
      </c>
      <c r="L266" s="65" t="n">
        <f aca="false">J266-Tabla_Ministerio!K265</f>
        <v>0</v>
      </c>
      <c r="M266" s="66" t="n">
        <f aca="false">P301/P$320</f>
        <v>0.0469853949513563</v>
      </c>
      <c r="N266" s="65" t="n">
        <f aca="false">ROUND((N$285*M266),0)</f>
        <v>8770493</v>
      </c>
      <c r="O266" s="65" t="n">
        <f aca="false">N266-Tabla_Ministerio!L265</f>
        <v>1</v>
      </c>
      <c r="P266" s="67" t="n">
        <f aca="false">N266+J266</f>
        <v>9078622</v>
      </c>
      <c r="Q266" s="65" t="n">
        <f aca="false">P266-Tabla_Ministerio!M265</f>
        <v>1</v>
      </c>
      <c r="S266" s="67" t="n">
        <f aca="false">B266+Tabla_Ministerio!B265</f>
        <v>11777</v>
      </c>
      <c r="T266" s="67" t="n">
        <f aca="false">C266+Tabla_Ministerio!C265</f>
        <v>56</v>
      </c>
      <c r="U266" s="67" t="n">
        <f aca="false">D266+Tabla_Ministerio!D265</f>
        <v>837.571414141414</v>
      </c>
      <c r="V266" s="67" t="n">
        <f aca="false">E266+Tabla_Ministerio!E265</f>
        <v>472.986262626263</v>
      </c>
      <c r="W266" s="67" t="n">
        <f aca="false">F266+Tabla_Ministerio!F265</f>
        <v>192</v>
      </c>
      <c r="X266" s="67" t="n">
        <f aca="false">G266+Tabla_Ministerio!G265</f>
        <v>364</v>
      </c>
      <c r="Y266" s="67" t="n">
        <f aca="false">H266+Tabla_Ministerio!H265</f>
        <v>43</v>
      </c>
      <c r="Z266" s="67" t="n">
        <f aca="false">X266+0.33*Y266</f>
        <v>378.19</v>
      </c>
      <c r="AC266" s="73" t="n">
        <f aca="false">IF(T266&gt;0,S266/T266,0)</f>
        <v>210.303571428571</v>
      </c>
      <c r="AD266" s="74" t="n">
        <f aca="false">EXP((((AC266-AC$285)/AC$286+2)/4-1.9)^3)</f>
        <v>0.0755408788779743</v>
      </c>
      <c r="AE266" s="75" t="n">
        <f aca="false">S266/U266</f>
        <v>14.0608905714296</v>
      </c>
      <c r="AF266" s="74" t="n">
        <f aca="false">EXP((((AE266-AE$285)/AE$286+2)/4-1.9)^3)</f>
        <v>0.0118976968719393</v>
      </c>
      <c r="AG266" s="74" t="n">
        <f aca="false">V266/U266</f>
        <v>0.564711563265464</v>
      </c>
      <c r="AH266" s="74" t="n">
        <f aca="false">EXP((((AG266-AG$285)/AG$286+2)/4-1.9)^3)</f>
        <v>0.0311004725911587</v>
      </c>
      <c r="AI266" s="74" t="n">
        <f aca="false">W266/U266</f>
        <v>0.229234184403031</v>
      </c>
      <c r="AJ266" s="74" t="n">
        <f aca="false">EXP((((AI266-AI$285)/AI$286+2)/4-1.9)^3)</f>
        <v>0.149357705950178</v>
      </c>
      <c r="AK266" s="74" t="n">
        <f aca="false">Z266/U266</f>
        <v>0.451531646871782</v>
      </c>
      <c r="AL266" s="74" t="n">
        <f aca="false">EXP((((AK266-AK$285)/AK$286+2)/4-1.9)^3)</f>
        <v>0.120989637992315</v>
      </c>
      <c r="AM266" s="74" t="n">
        <f aca="false">0.01*AD266+0.15*AF266+0.24*AH266+0.25*AJ266+0.35*AL266</f>
        <v>0.0896899765263033</v>
      </c>
      <c r="AO266" s="66" t="n">
        <f aca="false">0.01*AD266/$AM$285</f>
        <v>0.000264157341218252</v>
      </c>
      <c r="AP266" s="65" t="n">
        <f aca="false">AO266*$J$285</f>
        <v>2595.1963644142</v>
      </c>
      <c r="AQ266" s="66" t="n">
        <f aca="false">0.15*AF266/$AM$285</f>
        <v>0.000624072161787207</v>
      </c>
      <c r="AR266" s="65" t="n">
        <f aca="false">AQ266*$J$285</f>
        <v>6131.15576471574</v>
      </c>
      <c r="AS266" s="66" t="n">
        <f aca="false">0.24*AH266/$AM$285</f>
        <v>0.00261011042677937</v>
      </c>
      <c r="AT266" s="65" t="n">
        <f aca="false">AS266*$J$285</f>
        <v>25642.8576206057</v>
      </c>
      <c r="AU266" s="66" t="n">
        <f aca="false">0.25*AJ266/$AM$285</f>
        <v>0.0130571470309436</v>
      </c>
      <c r="AV266" s="65" t="n">
        <f aca="false">AU266*$J$285</f>
        <v>128279.079233801</v>
      </c>
      <c r="AW266" s="66" t="n">
        <f aca="false">0.35*AL266/$AM$285</f>
        <v>0.0148080159333632</v>
      </c>
      <c r="AX266" s="65" t="n">
        <f aca="false">AW266*$J$285</f>
        <v>145480.375208275</v>
      </c>
    </row>
    <row r="267" customFormat="false" ht="15" hidden="false" customHeight="false" outlineLevel="0" collapsed="false">
      <c r="A267" s="72" t="s">
        <v>113</v>
      </c>
      <c r="B267" s="62"/>
      <c r="C267" s="62"/>
      <c r="D267" s="62"/>
      <c r="E267" s="62"/>
      <c r="F267" s="62"/>
      <c r="G267" s="62"/>
      <c r="H267" s="62"/>
      <c r="I267" s="66" t="n">
        <f aca="false">AO267+AQ267+AS267+AU267+AW267</f>
        <v>0.0339134429651071</v>
      </c>
      <c r="J267" s="65" t="n">
        <f aca="false">ROUND(AP267+AR267+AT267+AV267+AX267,0)</f>
        <v>333180</v>
      </c>
      <c r="K267" s="66" t="n">
        <f aca="false">I267-Tabla_Ministerio!J266</f>
        <v>0</v>
      </c>
      <c r="L267" s="65" t="n">
        <f aca="false">J267-Tabla_Ministerio!K266</f>
        <v>0</v>
      </c>
      <c r="M267" s="66" t="n">
        <f aca="false">P302/P$320</f>
        <v>0.0462945821153396</v>
      </c>
      <c r="N267" s="65" t="n">
        <f aca="false">ROUND((N$285*M267),0)</f>
        <v>8641543</v>
      </c>
      <c r="O267" s="65" t="n">
        <f aca="false">N267-Tabla_Ministerio!L266</f>
        <v>1</v>
      </c>
      <c r="P267" s="67" t="n">
        <f aca="false">N267+J267</f>
        <v>8974723</v>
      </c>
      <c r="Q267" s="65" t="n">
        <f aca="false">P267-Tabla_Ministerio!M266</f>
        <v>1</v>
      </c>
      <c r="S267" s="67" t="n">
        <f aca="false">B267+Tabla_Ministerio!B266</f>
        <v>8875</v>
      </c>
      <c r="T267" s="67" t="n">
        <f aca="false">C267+Tabla_Ministerio!C266</f>
        <v>50</v>
      </c>
      <c r="U267" s="67" t="n">
        <f aca="false">D267+Tabla_Ministerio!D266</f>
        <v>501.41654149786</v>
      </c>
      <c r="V267" s="67" t="n">
        <f aca="false">E267+Tabla_Ministerio!E266</f>
        <v>323.136710614613</v>
      </c>
      <c r="W267" s="67" t="n">
        <f aca="false">F267+Tabla_Ministerio!F266</f>
        <v>60</v>
      </c>
      <c r="X267" s="67" t="n">
        <f aca="false">G267+Tabla_Ministerio!G266</f>
        <v>249</v>
      </c>
      <c r="Y267" s="67" t="n">
        <f aca="false">H267+Tabla_Ministerio!H266</f>
        <v>27</v>
      </c>
      <c r="Z267" s="67" t="n">
        <f aca="false">X267+0.33*Y267</f>
        <v>257.91</v>
      </c>
      <c r="AC267" s="73" t="n">
        <f aca="false">IF(T267&gt;0,S267/T267,0)</f>
        <v>177.5</v>
      </c>
      <c r="AD267" s="74" t="n">
        <f aca="false">EXP((((AC267-AC$285)/AC$286+2)/4-1.9)^3)</f>
        <v>0.0377748430238206</v>
      </c>
      <c r="AE267" s="75" t="n">
        <f aca="false">S267/U267</f>
        <v>17.6998548422198</v>
      </c>
      <c r="AF267" s="74" t="n">
        <f aca="false">EXP((((AE267-AE$285)/AE$286+2)/4-1.9)^3)</f>
        <v>0.0501989819562196</v>
      </c>
      <c r="AG267" s="74" t="n">
        <f aca="false">V267/U267</f>
        <v>0.6444476475573</v>
      </c>
      <c r="AH267" s="74" t="n">
        <f aca="false">EXP((((AG267-AG$285)/AG$286+2)/4-1.9)^3)</f>
        <v>0.087310703014609</v>
      </c>
      <c r="AI267" s="74" t="n">
        <f aca="false">W267/U267</f>
        <v>0.119660990482613</v>
      </c>
      <c r="AJ267" s="74" t="n">
        <f aca="false">EXP((((AI267-AI$285)/AI$286+2)/4-1.9)^3)</f>
        <v>0.0414970285257042</v>
      </c>
      <c r="AK267" s="74" t="n">
        <f aca="false">Z267/U267</f>
        <v>0.514362767589511</v>
      </c>
      <c r="AL267" s="74" t="n">
        <f aca="false">EXP((((AK267-AK$285)/AK$286+2)/4-1.9)^3)</f>
        <v>0.164987427570374</v>
      </c>
      <c r="AM267" s="74" t="n">
        <f aca="false">0.01*AD267+0.15*AF267+0.24*AH267+0.25*AJ267+0.35*AL267</f>
        <v>0.0969820212282343</v>
      </c>
      <c r="AO267" s="66" t="n">
        <f aca="false">0.01*AD267/$AM$285</f>
        <v>0.0001320940694141</v>
      </c>
      <c r="AP267" s="65" t="n">
        <f aca="false">AO267*$J$285</f>
        <v>1297.74946675025</v>
      </c>
      <c r="AQ267" s="66" t="n">
        <f aca="false">0.15*AF267/$AM$285</f>
        <v>0.00263309676873862</v>
      </c>
      <c r="AR267" s="65" t="n">
        <f aca="false">AQ267*$J$285</f>
        <v>25868.6854200858</v>
      </c>
      <c r="AS267" s="66" t="n">
        <f aca="false">0.24*AH267/$AM$285</f>
        <v>0.00732755991536454</v>
      </c>
      <c r="AT267" s="65" t="n">
        <f aca="false">AS267*$J$285</f>
        <v>71989.1287695445</v>
      </c>
      <c r="AU267" s="66" t="n">
        <f aca="false">0.25*AJ267/$AM$285</f>
        <v>0.00362775257801645</v>
      </c>
      <c r="AV267" s="65" t="n">
        <f aca="false">AU267*$J$285</f>
        <v>35640.6157710524</v>
      </c>
      <c r="AW267" s="66" t="n">
        <f aca="false">0.35*AL267/$AM$285</f>
        <v>0.0201929396335734</v>
      </c>
      <c r="AX267" s="65" t="n">
        <f aca="false">AW267*$J$285</f>
        <v>198384.202696026</v>
      </c>
    </row>
    <row r="268" customFormat="false" ht="15" hidden="false" customHeight="false" outlineLevel="0" collapsed="false">
      <c r="A268" s="72" t="s">
        <v>114</v>
      </c>
      <c r="B268" s="62"/>
      <c r="C268" s="62"/>
      <c r="D268" s="62"/>
      <c r="E268" s="62"/>
      <c r="F268" s="62"/>
      <c r="G268" s="62"/>
      <c r="H268" s="62"/>
      <c r="I268" s="66" t="n">
        <f aca="false">AO268+AQ268+AS268+AU268+AW268</f>
        <v>0.0146893397675054</v>
      </c>
      <c r="J268" s="65" t="n">
        <f aca="false">ROUND(AP268+AR268+AT268+AV268+AX268,0)</f>
        <v>144314</v>
      </c>
      <c r="K268" s="66" t="n">
        <f aca="false">I268-Tabla_Ministerio!J267</f>
        <v>0</v>
      </c>
      <c r="L268" s="65" t="n">
        <f aca="false">J268-Tabla_Ministerio!K267</f>
        <v>0</v>
      </c>
      <c r="M268" s="66" t="n">
        <f aca="false">P303/P$320</f>
        <v>0.0197459977612376</v>
      </c>
      <c r="N268" s="65" t="n">
        <f aca="false">ROUND((N$285*M268),0)</f>
        <v>3685872</v>
      </c>
      <c r="O268" s="65" t="n">
        <f aca="false">N268-Tabla_Ministerio!L267</f>
        <v>-1</v>
      </c>
      <c r="P268" s="67" t="n">
        <f aca="false">N268+J268</f>
        <v>3830186</v>
      </c>
      <c r="Q268" s="65" t="n">
        <f aca="false">P268-Tabla_Ministerio!M267</f>
        <v>-1</v>
      </c>
      <c r="S268" s="67" t="n">
        <f aca="false">B268+Tabla_Ministerio!B267</f>
        <v>15229</v>
      </c>
      <c r="T268" s="67" t="n">
        <f aca="false">C268+Tabla_Ministerio!C267</f>
        <v>64</v>
      </c>
      <c r="U268" s="67" t="n">
        <f aca="false">D268+Tabla_Ministerio!D267</f>
        <v>821.410661400061</v>
      </c>
      <c r="V268" s="67" t="n">
        <f aca="false">E268+Tabla_Ministerio!E267</f>
        <v>425.502237693346</v>
      </c>
      <c r="W268" s="67" t="n">
        <f aca="false">F268+Tabla_Ministerio!F267</f>
        <v>104</v>
      </c>
      <c r="X268" s="67" t="n">
        <f aca="false">G268+Tabla_Ministerio!G267</f>
        <v>227</v>
      </c>
      <c r="Y268" s="67" t="n">
        <f aca="false">H268+Tabla_Ministerio!H267</f>
        <v>22</v>
      </c>
      <c r="Z268" s="67" t="n">
        <f aca="false">X268+0.33*Y268</f>
        <v>234.26</v>
      </c>
      <c r="AC268" s="73" t="n">
        <f aca="false">IF(T268&gt;0,S268/T268,0)</f>
        <v>237.953125</v>
      </c>
      <c r="AD268" s="74" t="n">
        <f aca="false">EXP((((AC268-AC$285)/AC$286+2)/4-1.9)^3)</f>
        <v>0.124790966531134</v>
      </c>
      <c r="AE268" s="75" t="n">
        <f aca="false">S268/U268</f>
        <v>18.5400564122735</v>
      </c>
      <c r="AF268" s="74" t="n">
        <f aca="false">EXP((((AE268-AE$285)/AE$286+2)/4-1.9)^3)</f>
        <v>0.0664647459756979</v>
      </c>
      <c r="AG268" s="74" t="n">
        <f aca="false">V268/U268</f>
        <v>0.518014018673796</v>
      </c>
      <c r="AH268" s="74" t="n">
        <f aca="false">EXP((((AG268-AG$285)/AG$286+2)/4-1.9)^3)</f>
        <v>0.0151100312367253</v>
      </c>
      <c r="AI268" s="74" t="n">
        <f aca="false">W268/U268</f>
        <v>0.126611456226702</v>
      </c>
      <c r="AJ268" s="74" t="n">
        <f aca="false">EXP((((AI268-AI$285)/AI$286+2)/4-1.9)^3)</f>
        <v>0.045612473288057</v>
      </c>
      <c r="AK268" s="74" t="n">
        <f aca="false">Z268/U268</f>
        <v>0.285192305150646</v>
      </c>
      <c r="AL268" s="74" t="n">
        <f aca="false">EXP((((AK268-AK$285)/AK$286+2)/4-1.9)^3)</f>
        <v>0.0450281387594978</v>
      </c>
      <c r="AM268" s="74" t="n">
        <f aca="false">0.01*AD268+0.15*AF268+0.24*AH268+0.25*AJ268+0.35*AL268</f>
        <v>0.0420069959463186</v>
      </c>
      <c r="AO268" s="66" t="n">
        <f aca="false">0.01*AD268/$AM$285</f>
        <v>0.00043637895688465</v>
      </c>
      <c r="AP268" s="65" t="n">
        <f aca="false">AO268*$J$285</f>
        <v>4287.17626090209</v>
      </c>
      <c r="AQ268" s="66" t="n">
        <f aca="false">0.15*AF268/$AM$285</f>
        <v>0.00348628798919218</v>
      </c>
      <c r="AR268" s="65" t="n">
        <f aca="false">AQ268*$J$285</f>
        <v>34250.8062548112</v>
      </c>
      <c r="AS268" s="66" t="n">
        <f aca="false">0.24*AH268/$AM$285</f>
        <v>0.00126811095761775</v>
      </c>
      <c r="AT268" s="65" t="n">
        <f aca="false">AS268*$J$285</f>
        <v>12458.4724077923</v>
      </c>
      <c r="AU268" s="66" t="n">
        <f aca="false">0.25*AJ268/$AM$285</f>
        <v>0.0039875329255915</v>
      </c>
      <c r="AV268" s="65" t="n">
        <f aca="false">AU268*$J$285</f>
        <v>39175.2540503006</v>
      </c>
      <c r="AW268" s="66" t="n">
        <f aca="false">0.35*AL268/$AM$285</f>
        <v>0.00551102893821937</v>
      </c>
      <c r="AX268" s="65" t="n">
        <f aca="false">AW268*$J$285</f>
        <v>54142.7400756263</v>
      </c>
    </row>
    <row r="269" customFormat="false" ht="15" hidden="false" customHeight="false" outlineLevel="0" collapsed="false">
      <c r="A269" s="72" t="s">
        <v>115</v>
      </c>
      <c r="B269" s="62"/>
      <c r="C269" s="62"/>
      <c r="D269" s="62"/>
      <c r="E269" s="62"/>
      <c r="F269" s="62"/>
      <c r="G269" s="62"/>
      <c r="H269" s="62"/>
      <c r="I269" s="66" t="n">
        <f aca="false">AO269+AQ269+AS269+AU269+AW269</f>
        <v>0.0114198325122511</v>
      </c>
      <c r="J269" s="65" t="n">
        <f aca="false">ROUND(AP269+AR269+AT269+AV269+AX269,0)</f>
        <v>112193</v>
      </c>
      <c r="K269" s="66" t="n">
        <f aca="false">I269-Tabla_Ministerio!J268</f>
        <v>9.54097911787244E-017</v>
      </c>
      <c r="L269" s="65" t="n">
        <f aca="false">J269-Tabla_Ministerio!K268</f>
        <v>0</v>
      </c>
      <c r="M269" s="66" t="n">
        <f aca="false">P304/P$320</f>
        <v>0.0191398770333557</v>
      </c>
      <c r="N269" s="65" t="n">
        <f aca="false">ROUND((N$285*M269),0)</f>
        <v>3572731</v>
      </c>
      <c r="O269" s="65" t="n">
        <f aca="false">N269-Tabla_Ministerio!L268</f>
        <v>0</v>
      </c>
      <c r="P269" s="67" t="n">
        <f aca="false">N269+J269</f>
        <v>3684924</v>
      </c>
      <c r="Q269" s="65" t="n">
        <f aca="false">P269-Tabla_Ministerio!M268</f>
        <v>0</v>
      </c>
      <c r="S269" s="67" t="n">
        <f aca="false">B269+Tabla_Ministerio!B268</f>
        <v>5781</v>
      </c>
      <c r="T269" s="67" t="n">
        <f aca="false">C269+Tabla_Ministerio!C268</f>
        <v>52</v>
      </c>
      <c r="U269" s="67" t="n">
        <f aca="false">D269+Tabla_Ministerio!D268</f>
        <v>371.256438768524</v>
      </c>
      <c r="V269" s="67" t="n">
        <f aca="false">E269+Tabla_Ministerio!E268</f>
        <v>214.587942620824</v>
      </c>
      <c r="W269" s="67" t="n">
        <f aca="false">F269+Tabla_Ministerio!F268</f>
        <v>42</v>
      </c>
      <c r="X269" s="67" t="n">
        <f aca="false">G269+Tabla_Ministerio!G268</f>
        <v>84</v>
      </c>
      <c r="Y269" s="67" t="n">
        <f aca="false">H269+Tabla_Ministerio!H268</f>
        <v>4</v>
      </c>
      <c r="Z269" s="67" t="n">
        <f aca="false">X269+0.33*Y269</f>
        <v>85.32</v>
      </c>
      <c r="AC269" s="73" t="n">
        <f aca="false">IF(T269&gt;0,S269/T269,0)</f>
        <v>111.173076923077</v>
      </c>
      <c r="AD269" s="74" t="n">
        <f aca="false">EXP((((AC269-AC$285)/AC$286+2)/4-1.9)^3)</f>
        <v>0.00650737850363682</v>
      </c>
      <c r="AE269" s="75" t="n">
        <f aca="false">S269/U269</f>
        <v>15.5714471085697</v>
      </c>
      <c r="AF269" s="74" t="n">
        <f aca="false">EXP((((AE269-AE$285)/AE$286+2)/4-1.9)^3)</f>
        <v>0.0226410247816021</v>
      </c>
      <c r="AG269" s="74" t="n">
        <f aca="false">V269/U269</f>
        <v>0.578004635643823</v>
      </c>
      <c r="AH269" s="74" t="n">
        <f aca="false">EXP((((AG269-AG$285)/AG$286+2)/4-1.9)^3)</f>
        <v>0.0375760928368172</v>
      </c>
      <c r="AI269" s="74" t="n">
        <f aca="false">W269/U269</f>
        <v>0.113129351074196</v>
      </c>
      <c r="AJ269" s="74" t="n">
        <f aca="false">EXP((((AI269-AI$285)/AI$286+2)/4-1.9)^3)</f>
        <v>0.0379025691222811</v>
      </c>
      <c r="AK269" s="74" t="n">
        <f aca="false">Z269/U269</f>
        <v>0.229814196039295</v>
      </c>
      <c r="AL269" s="74" t="n">
        <f aca="false">EXP((((AK269-AK$285)/AK$286+2)/4-1.9)^3)</f>
        <v>0.0305773664077974</v>
      </c>
      <c r="AM269" s="74" t="n">
        <f aca="false">0.01*AD269+0.15*AF269+0.24*AH269+0.25*AJ269+0.35*AL269</f>
        <v>0.0326572103064122</v>
      </c>
      <c r="AO269" s="66" t="n">
        <f aca="false">0.01*AD269/$AM$285</f>
        <v>2.27555176661138E-005</v>
      </c>
      <c r="AP269" s="65" t="n">
        <f aca="false">AO269*$J$285</f>
        <v>223.560081446569</v>
      </c>
      <c r="AQ269" s="66" t="n">
        <f aca="false">0.15*AF269/$AM$285</f>
        <v>0.00118759398836735</v>
      </c>
      <c r="AR269" s="65" t="n">
        <f aca="false">AQ269*$J$285</f>
        <v>11667.4387575118</v>
      </c>
      <c r="AS269" s="66" t="n">
        <f aca="false">0.24*AH269/$AM$285</f>
        <v>0.00315357753563166</v>
      </c>
      <c r="AT269" s="65" t="n">
        <f aca="false">AS269*$J$285</f>
        <v>30982.1143626959</v>
      </c>
      <c r="AU269" s="66" t="n">
        <f aca="false">0.25*AJ269/$AM$285</f>
        <v>0.00331351780433219</v>
      </c>
      <c r="AV269" s="65" t="n">
        <f aca="false">AU269*$J$285</f>
        <v>32553.4369764865</v>
      </c>
      <c r="AW269" s="66" t="n">
        <f aca="false">0.35*AL269/$AM$285</f>
        <v>0.00374238766625378</v>
      </c>
      <c r="AX269" s="65" t="n">
        <f aca="false">AW269*$J$285</f>
        <v>36766.8406295243</v>
      </c>
    </row>
    <row r="270" customFormat="false" ht="15" hidden="false" customHeight="false" outlineLevel="0" collapsed="false">
      <c r="A270" s="72" t="s">
        <v>116</v>
      </c>
      <c r="B270" s="62"/>
      <c r="C270" s="62"/>
      <c r="D270" s="62"/>
      <c r="E270" s="62"/>
      <c r="F270" s="62"/>
      <c r="G270" s="62"/>
      <c r="H270" s="62"/>
      <c r="I270" s="66" t="n">
        <f aca="false">AO270+AQ270+AS270+AU270+AW270</f>
        <v>0.0206901404525664</v>
      </c>
      <c r="J270" s="65" t="n">
        <f aca="false">ROUND(AP270+AR270+AT270+AV270+AX270,0)</f>
        <v>203269</v>
      </c>
      <c r="K270" s="66" t="n">
        <f aca="false">I270-Tabla_Ministerio!J269</f>
        <v>1.11022302462516E-016</v>
      </c>
      <c r="L270" s="65" t="n">
        <f aca="false">J270-Tabla_Ministerio!K269</f>
        <v>0</v>
      </c>
      <c r="M270" s="66" t="n">
        <f aca="false">P305/P$320</f>
        <v>0.0207426257802062</v>
      </c>
      <c r="N270" s="65" t="n">
        <f aca="false">ROUND((N$285*M270),0)</f>
        <v>3871907</v>
      </c>
      <c r="O270" s="65" t="n">
        <f aca="false">N270-Tabla_Ministerio!L269</f>
        <v>-1</v>
      </c>
      <c r="P270" s="67" t="n">
        <f aca="false">N270+J270</f>
        <v>4075176</v>
      </c>
      <c r="Q270" s="65" t="n">
        <f aca="false">P270-Tabla_Ministerio!M269</f>
        <v>-1</v>
      </c>
      <c r="S270" s="67" t="n">
        <f aca="false">B270+Tabla_Ministerio!B269</f>
        <v>7326</v>
      </c>
      <c r="T270" s="67" t="n">
        <f aca="false">C270+Tabla_Ministerio!C269</f>
        <v>37</v>
      </c>
      <c r="U270" s="67" t="n">
        <f aca="false">D270+Tabla_Ministerio!D269</f>
        <v>319.193548329561</v>
      </c>
      <c r="V270" s="67" t="n">
        <f aca="false">E270+Tabla_Ministerio!E269</f>
        <v>160.021326933936</v>
      </c>
      <c r="W270" s="67" t="n">
        <f aca="false">F270+Tabla_Ministerio!F269</f>
        <v>29</v>
      </c>
      <c r="X270" s="67" t="n">
        <f aca="false">G270+Tabla_Ministerio!G269</f>
        <v>90</v>
      </c>
      <c r="Y270" s="67" t="n">
        <f aca="false">H270+Tabla_Ministerio!H269</f>
        <v>7</v>
      </c>
      <c r="Z270" s="67" t="n">
        <f aca="false">X270+0.33*Y270</f>
        <v>92.31</v>
      </c>
      <c r="AC270" s="73" t="n">
        <f aca="false">IF(T270&gt;0,S270/T270,0)</f>
        <v>198</v>
      </c>
      <c r="AD270" s="74" t="n">
        <f aca="false">EXP((((AC270-AC$285)/AC$286+2)/4-1.9)^3)</f>
        <v>0.0590009662822607</v>
      </c>
      <c r="AE270" s="75" t="n">
        <f aca="false">S270/U270</f>
        <v>22.9515917171235</v>
      </c>
      <c r="AF270" s="74" t="n">
        <f aca="false">EXP((((AE270-AE$285)/AE$286+2)/4-1.9)^3)</f>
        <v>0.218543882313201</v>
      </c>
      <c r="AG270" s="74" t="n">
        <f aca="false">V270/U270</f>
        <v>0.501330079418514</v>
      </c>
      <c r="AH270" s="74" t="n">
        <f aca="false">EXP((((AG270-AG$285)/AG$286+2)/4-1.9)^3)</f>
        <v>0.0114160794913421</v>
      </c>
      <c r="AI270" s="74" t="n">
        <f aca="false">W270/U270</f>
        <v>0.0908539666661999</v>
      </c>
      <c r="AJ270" s="74" t="n">
        <f aca="false">EXP((((AI270-AI$285)/AI$286+2)/4-1.9)^3)</f>
        <v>0.0274706982669748</v>
      </c>
      <c r="AK270" s="74" t="n">
        <f aca="false">Z270/U270</f>
        <v>0.289197574584721</v>
      </c>
      <c r="AL270" s="74" t="n">
        <f aca="false">EXP((((AK270-AK$285)/AK$286+2)/4-1.9)^3)</f>
        <v>0.0462523299665155</v>
      </c>
      <c r="AM270" s="74" t="n">
        <f aca="false">0.01*AD270+0.15*AF270+0.24*AH270+0.25*AJ270+0.35*AL270</f>
        <v>0.0591674411427489</v>
      </c>
      <c r="AO270" s="66" t="n">
        <f aca="false">0.01*AD270/$AM$285</f>
        <v>0.000206319262019786</v>
      </c>
      <c r="AP270" s="65" t="n">
        <f aca="false">AO270*$J$285</f>
        <v>2026.9699726421</v>
      </c>
      <c r="AQ270" s="66" t="n">
        <f aca="false">0.15*AF270/$AM$285</f>
        <v>0.0114633239145836</v>
      </c>
      <c r="AR270" s="65" t="n">
        <f aca="false">AQ270*$J$285</f>
        <v>112620.669219448</v>
      </c>
      <c r="AS270" s="66" t="n">
        <f aca="false">0.24*AH270/$AM$285</f>
        <v>0.000958095669638311</v>
      </c>
      <c r="AT270" s="65" t="n">
        <f aca="false">AS270*$J$285</f>
        <v>9412.74767204739</v>
      </c>
      <c r="AU270" s="66" t="n">
        <f aca="false">0.25*AJ270/$AM$285</f>
        <v>0.00240154295376114</v>
      </c>
      <c r="AV270" s="65" t="n">
        <f aca="false">AU270*$J$285</f>
        <v>23593.8002473913</v>
      </c>
      <c r="AW270" s="66" t="n">
        <f aca="false">0.35*AL270/$AM$285</f>
        <v>0.00566085865256361</v>
      </c>
      <c r="AX270" s="65" t="n">
        <f aca="false">AW270*$J$285</f>
        <v>55614.7322154401</v>
      </c>
    </row>
    <row r="271" customFormat="false" ht="15" hidden="false" customHeight="false" outlineLevel="0" collapsed="false">
      <c r="A271" s="72" t="s">
        <v>117</v>
      </c>
      <c r="B271" s="62"/>
      <c r="C271" s="62"/>
      <c r="D271" s="62"/>
      <c r="E271" s="62"/>
      <c r="F271" s="62"/>
      <c r="G271" s="62"/>
      <c r="H271" s="62"/>
      <c r="I271" s="66" t="n">
        <f aca="false">AO271+AQ271+AS271+AU271+AW271</f>
        <v>0.0476073537448245</v>
      </c>
      <c r="J271" s="65" t="n">
        <f aca="false">ROUND(AP271+AR271+AT271+AV271+AX271,0)</f>
        <v>467715</v>
      </c>
      <c r="K271" s="66" t="n">
        <f aca="false">I271-Tabla_Ministerio!J270</f>
        <v>-2.56739074444567E-016</v>
      </c>
      <c r="L271" s="65" t="n">
        <f aca="false">J271-Tabla_Ministerio!K270</f>
        <v>0</v>
      </c>
      <c r="M271" s="66" t="n">
        <f aca="false">P306/P$320</f>
        <v>0.0239593627153064</v>
      </c>
      <c r="N271" s="65" t="n">
        <f aca="false">ROUND((N$285*M271),0)</f>
        <v>4472356</v>
      </c>
      <c r="O271" s="65" t="n">
        <f aca="false">N271-Tabla_Ministerio!L270</f>
        <v>0</v>
      </c>
      <c r="P271" s="67" t="n">
        <f aca="false">N271+J271</f>
        <v>4940071</v>
      </c>
      <c r="Q271" s="65" t="n">
        <f aca="false">P271-Tabla_Ministerio!M270</f>
        <v>0</v>
      </c>
      <c r="S271" s="67" t="n">
        <f aca="false">B271+Tabla_Ministerio!B270</f>
        <v>11086</v>
      </c>
      <c r="T271" s="67" t="n">
        <f aca="false">C271+Tabla_Ministerio!C270</f>
        <v>59</v>
      </c>
      <c r="U271" s="67" t="n">
        <f aca="false">D271+Tabla_Ministerio!D270</f>
        <v>455.782754432188</v>
      </c>
      <c r="V271" s="67" t="n">
        <f aca="false">E271+Tabla_Ministerio!E270</f>
        <v>354.560344076586</v>
      </c>
      <c r="W271" s="67" t="n">
        <f aca="false">F271+Tabla_Ministerio!F270</f>
        <v>46</v>
      </c>
      <c r="X271" s="67" t="n">
        <f aca="false">G271+Tabla_Ministerio!G270</f>
        <v>111</v>
      </c>
      <c r="Y271" s="67" t="n">
        <f aca="false">H271+Tabla_Ministerio!H270</f>
        <v>10</v>
      </c>
      <c r="Z271" s="67" t="n">
        <f aca="false">X271+0.33*Y271</f>
        <v>114.3</v>
      </c>
      <c r="AC271" s="73" t="n">
        <f aca="false">IF(T271&gt;0,S271/T271,0)</f>
        <v>187.898305084746</v>
      </c>
      <c r="AD271" s="74" t="n">
        <f aca="false">EXP((((AC271-AC$285)/AC$286+2)/4-1.9)^3)</f>
        <v>0.0476202119030662</v>
      </c>
      <c r="AE271" s="75" t="n">
        <f aca="false">S271/U271</f>
        <v>24.3229913641882</v>
      </c>
      <c r="AF271" s="74" t="n">
        <f aca="false">EXP((((AE271-AE$285)/AE$286+2)/4-1.9)^3)</f>
        <v>0.289726720837263</v>
      </c>
      <c r="AG271" s="74" t="n">
        <f aca="false">V271/U271</f>
        <v>0.777915225244306</v>
      </c>
      <c r="AH271" s="74" t="n">
        <f aca="false">EXP((((AG271-AG$285)/AG$286+2)/4-1.9)^3)</f>
        <v>0.299202887571974</v>
      </c>
      <c r="AI271" s="74" t="n">
        <f aca="false">W271/U271</f>
        <v>0.100925275370075</v>
      </c>
      <c r="AJ271" s="74" t="n">
        <f aca="false">EXP((((AI271-AI$285)/AI$286+2)/4-1.9)^3)</f>
        <v>0.0318537017901181</v>
      </c>
      <c r="AK271" s="74" t="n">
        <f aca="false">Z271/U271</f>
        <v>0.250777369017383</v>
      </c>
      <c r="AL271" s="74" t="n">
        <f aca="false">EXP((((AK271-AK$285)/AK$286+2)/4-1.9)^3)</f>
        <v>0.0355287644979643</v>
      </c>
      <c r="AM271" s="74" t="n">
        <f aca="false">0.01*AD271+0.15*AF271+0.24*AH271+0.25*AJ271+0.35*AL271</f>
        <v>0.136142396283711</v>
      </c>
      <c r="AO271" s="66" t="n">
        <f aca="false">0.01*AD271/$AM$285</f>
        <v>0.000166522136774232</v>
      </c>
      <c r="AP271" s="65" t="n">
        <f aca="false">AO271*$J$285</f>
        <v>1635.98574227741</v>
      </c>
      <c r="AQ271" s="66" t="n">
        <f aca="false">0.15*AF271/$AM$285</f>
        <v>0.0151970909115083</v>
      </c>
      <c r="AR271" s="65" t="n">
        <f aca="false">AQ271*$J$285</f>
        <v>149302.816652113</v>
      </c>
      <c r="AS271" s="66" t="n">
        <f aca="false">0.24*AH271/$AM$285</f>
        <v>0.0251106337463218</v>
      </c>
      <c r="AT271" s="65" t="n">
        <f aca="false">AS271*$J$285</f>
        <v>246697.763938911</v>
      </c>
      <c r="AU271" s="66" t="n">
        <f aca="false">0.25*AJ271/$AM$285</f>
        <v>0.0027847138191326</v>
      </c>
      <c r="AV271" s="65" t="n">
        <f aca="false">AU271*$J$285</f>
        <v>27358.2371249562</v>
      </c>
      <c r="AW271" s="66" t="n">
        <f aca="false">0.35*AL271/$AM$285</f>
        <v>0.00434839313108765</v>
      </c>
      <c r="AX271" s="65" t="n">
        <f aca="false">AW271*$J$285</f>
        <v>42720.501322424</v>
      </c>
    </row>
    <row r="272" customFormat="false" ht="15" hidden="false" customHeight="false" outlineLevel="0" collapsed="false">
      <c r="A272" s="72" t="s">
        <v>118</v>
      </c>
      <c r="B272" s="62"/>
      <c r="C272" s="62"/>
      <c r="D272" s="62"/>
      <c r="E272" s="62"/>
      <c r="F272" s="62"/>
      <c r="G272" s="62"/>
      <c r="H272" s="62"/>
      <c r="I272" s="66" t="n">
        <f aca="false">AO272+AQ272+AS272+AU272+AW272</f>
        <v>0.122332197161914</v>
      </c>
      <c r="J272" s="65" t="n">
        <f aca="false">ROUND(AP272+AR272+AT272+AV272+AX272,0)</f>
        <v>1201845</v>
      </c>
      <c r="K272" s="66" t="n">
        <f aca="false">I272-Tabla_Ministerio!J271</f>
        <v>0</v>
      </c>
      <c r="L272" s="65" t="n">
        <f aca="false">J272-Tabla_Ministerio!K271</f>
        <v>0</v>
      </c>
      <c r="M272" s="66" t="n">
        <f aca="false">P307/P$320</f>
        <v>0.0325857715926333</v>
      </c>
      <c r="N272" s="65" t="n">
        <f aca="false">ROUND((N$285*M272),0)</f>
        <v>6082598</v>
      </c>
      <c r="O272" s="65" t="n">
        <f aca="false">N272-Tabla_Ministerio!L271</f>
        <v>-1</v>
      </c>
      <c r="P272" s="67" t="n">
        <f aca="false">N272+J272</f>
        <v>7284443</v>
      </c>
      <c r="Q272" s="65" t="n">
        <f aca="false">P272-Tabla_Ministerio!M271</f>
        <v>-1</v>
      </c>
      <c r="S272" s="67" t="n">
        <f aca="false">B272+Tabla_Ministerio!B271</f>
        <v>8534</v>
      </c>
      <c r="T272" s="67" t="n">
        <f aca="false">C272+Tabla_Ministerio!C271</f>
        <v>48</v>
      </c>
      <c r="U272" s="67" t="n">
        <f aca="false">D272+Tabla_Ministerio!D271</f>
        <v>328.860845295056</v>
      </c>
      <c r="V272" s="67" t="n">
        <f aca="false">E272+Tabla_Ministerio!E271</f>
        <v>220.039633173844</v>
      </c>
      <c r="W272" s="67" t="n">
        <f aca="false">F272+Tabla_Ministerio!F271</f>
        <v>107</v>
      </c>
      <c r="X272" s="67" t="n">
        <f aca="false">G272+Tabla_Ministerio!G271</f>
        <v>265</v>
      </c>
      <c r="Y272" s="67" t="n">
        <f aca="false">H272+Tabla_Ministerio!H271</f>
        <v>39</v>
      </c>
      <c r="Z272" s="67" t="n">
        <f aca="false">X272+0.33*Y272</f>
        <v>277.87</v>
      </c>
      <c r="AC272" s="73" t="n">
        <f aca="false">IF(T272&gt;0,S272/T272,0)</f>
        <v>177.791666666667</v>
      </c>
      <c r="AD272" s="74" t="n">
        <f aca="false">EXP((((AC272-AC$285)/AC$286+2)/4-1.9)^3)</f>
        <v>0.0380269416592624</v>
      </c>
      <c r="AE272" s="75" t="n">
        <f aca="false">S272/U272</f>
        <v>25.9501856852045</v>
      </c>
      <c r="AF272" s="74" t="n">
        <f aca="false">EXP((((AE272-AE$285)/AE$286+2)/4-1.9)^3)</f>
        <v>0.38584598991381</v>
      </c>
      <c r="AG272" s="74" t="n">
        <f aca="false">V272/U272</f>
        <v>0.669096477497718</v>
      </c>
      <c r="AH272" s="74" t="n">
        <f aca="false">EXP((((AG272-AG$285)/AG$286+2)/4-1.9)^3)</f>
        <v>0.114558327051344</v>
      </c>
      <c r="AI272" s="74" t="n">
        <f aca="false">W272/U272</f>
        <v>0.325365581007368</v>
      </c>
      <c r="AJ272" s="74" t="n">
        <f aca="false">EXP((((AI272-AI$285)/AI$286+2)/4-1.9)^3)</f>
        <v>0.329628987131882</v>
      </c>
      <c r="AK272" s="74" t="n">
        <f aca="false">Z272/U272</f>
        <v>0.844947046677732</v>
      </c>
      <c r="AL272" s="74" t="n">
        <f aca="false">EXP((((AK272-AK$285)/AK$286+2)/4-1.9)^3)</f>
        <v>0.519068752592548</v>
      </c>
      <c r="AM272" s="74" t="n">
        <f aca="false">0.01*AD272+0.15*AF272+0.24*AH272+0.25*AJ272+0.35*AL272</f>
        <v>0.349832476586349</v>
      </c>
      <c r="AO272" s="66" t="n">
        <f aca="false">0.01*AD272/$AM$285</f>
        <v>0.00013297562793251</v>
      </c>
      <c r="AP272" s="65" t="n">
        <f aca="false">AO272*$J$285</f>
        <v>1306.4102802315</v>
      </c>
      <c r="AQ272" s="66" t="n">
        <f aca="false">0.15*AF272/$AM$285</f>
        <v>0.0202388532532168</v>
      </c>
      <c r="AR272" s="65" t="n">
        <f aca="false">AQ272*$J$285</f>
        <v>198835.278021914</v>
      </c>
      <c r="AS272" s="66" t="n">
        <f aca="false">0.24*AH272/$AM$285</f>
        <v>0.00961431962278665</v>
      </c>
      <c r="AT272" s="65" t="n">
        <f aca="false">AS272*$J$285</f>
        <v>94455.2485889723</v>
      </c>
      <c r="AU272" s="66" t="n">
        <f aca="false">0.25*AJ272/$AM$285</f>
        <v>0.028816820151735</v>
      </c>
      <c r="AV272" s="65" t="n">
        <f aca="false">AU272*$J$285</f>
        <v>283108.947670591</v>
      </c>
      <c r="AW272" s="66" t="n">
        <f aca="false">0.35*AL272/$AM$285</f>
        <v>0.0635292285062432</v>
      </c>
      <c r="AX272" s="65" t="n">
        <f aca="false">AW272*$J$285</f>
        <v>624138.712530505</v>
      </c>
    </row>
    <row r="273" customFormat="false" ht="15" hidden="false" customHeight="false" outlineLevel="0" collapsed="false">
      <c r="A273" s="72" t="s">
        <v>119</v>
      </c>
      <c r="B273" s="62"/>
      <c r="C273" s="62"/>
      <c r="D273" s="62"/>
      <c r="E273" s="62"/>
      <c r="F273" s="62"/>
      <c r="G273" s="62"/>
      <c r="H273" s="62"/>
      <c r="I273" s="66" t="n">
        <f aca="false">AO273+AQ273+AS273+AU273+AW273</f>
        <v>0.00416574336002829</v>
      </c>
      <c r="J273" s="65" t="n">
        <f aca="false">ROUND(AP273+AR273+AT273+AV273+AX273,0)</f>
        <v>40926</v>
      </c>
      <c r="K273" s="66" t="n">
        <f aca="false">I273-Tabla_Ministerio!J272</f>
        <v>0</v>
      </c>
      <c r="L273" s="65" t="n">
        <f aca="false">J273-Tabla_Ministerio!K272</f>
        <v>-1</v>
      </c>
      <c r="M273" s="66" t="n">
        <f aca="false">P308/P$320</f>
        <v>0.0100787626698213</v>
      </c>
      <c r="N273" s="65" t="n">
        <f aca="false">ROUND((N$285*M273),0)</f>
        <v>1881345</v>
      </c>
      <c r="O273" s="65" t="n">
        <f aca="false">N273-Tabla_Ministerio!L272</f>
        <v>0</v>
      </c>
      <c r="P273" s="67" t="n">
        <f aca="false">N273+J273</f>
        <v>1922271</v>
      </c>
      <c r="Q273" s="65" t="n">
        <f aca="false">P273-Tabla_Ministerio!M272</f>
        <v>-1</v>
      </c>
      <c r="S273" s="67" t="n">
        <f aca="false">B273+Tabla_Ministerio!B272</f>
        <v>2664</v>
      </c>
      <c r="T273" s="67" t="n">
        <f aca="false">C273+Tabla_Ministerio!C272</f>
        <v>24</v>
      </c>
      <c r="U273" s="67" t="n">
        <f aca="false">D273+Tabla_Ministerio!D272</f>
        <v>219.545317056994</v>
      </c>
      <c r="V273" s="67" t="n">
        <f aca="false">E273+Tabla_Ministerio!E272</f>
        <v>98.8333333333333</v>
      </c>
      <c r="W273" s="67" t="n">
        <f aca="false">F273+Tabla_Ministerio!F272</f>
        <v>12</v>
      </c>
      <c r="X273" s="67" t="n">
        <f aca="false">G273+Tabla_Ministerio!G272</f>
        <v>29</v>
      </c>
      <c r="Y273" s="67" t="n">
        <f aca="false">H273+Tabla_Ministerio!H272</f>
        <v>17</v>
      </c>
      <c r="Z273" s="67" t="n">
        <f aca="false">X273+0.33*Y273</f>
        <v>34.61</v>
      </c>
      <c r="AC273" s="73" t="n">
        <f aca="false">IF(T273&gt;0,S273/T273,0)</f>
        <v>111</v>
      </c>
      <c r="AD273" s="74" t="n">
        <f aca="false">EXP((((AC273-AC$285)/AC$286+2)/4-1.9)^3)</f>
        <v>0.00647322768508381</v>
      </c>
      <c r="AE273" s="75" t="n">
        <f aca="false">S273/U273</f>
        <v>12.1341690896027</v>
      </c>
      <c r="AF273" s="74" t="n">
        <f aca="false">EXP((((AE273-AE$285)/AE$286+2)/4-1.9)^3)</f>
        <v>0.00473522037584238</v>
      </c>
      <c r="AG273" s="74" t="n">
        <f aca="false">V273/U273</f>
        <v>0.450172814698098</v>
      </c>
      <c r="AH273" s="74" t="n">
        <f aca="false">EXP((((AG273-AG$285)/AG$286+2)/4-1.9)^3)</f>
        <v>0.00447317784219572</v>
      </c>
      <c r="AI273" s="74" t="n">
        <f aca="false">W273/U273</f>
        <v>0.0546584193225347</v>
      </c>
      <c r="AJ273" s="74" t="n">
        <f aca="false">EXP((((AI273-AI$285)/AI$286+2)/4-1.9)^3)</f>
        <v>0.0155830314481535</v>
      </c>
      <c r="AK273" s="74" t="n">
        <f aca="false">Z273/U273</f>
        <v>0.157643991062744</v>
      </c>
      <c r="AL273" s="74" t="n">
        <f aca="false">EXP((((AK273-AK$285)/AK$286+2)/4-1.9)^3)</f>
        <v>0.017624027147878</v>
      </c>
      <c r="AM273" s="74" t="n">
        <f aca="false">0.01*AD273+0.15*AF273+0.24*AH273+0.25*AJ273+0.35*AL273</f>
        <v>0.0119127453791498</v>
      </c>
      <c r="AO273" s="66" t="n">
        <f aca="false">0.01*AD273/$AM$285</f>
        <v>2.26360963731214E-005</v>
      </c>
      <c r="AP273" s="65" t="n">
        <f aca="false">AO273*$J$285</f>
        <v>222.386834835371</v>
      </c>
      <c r="AQ273" s="66" t="n">
        <f aca="false">0.15*AF273/$AM$285</f>
        <v>0.000248377416931879</v>
      </c>
      <c r="AR273" s="65" t="n">
        <f aca="false">AQ273*$J$285</f>
        <v>2440.16753973773</v>
      </c>
      <c r="AS273" s="66" t="n">
        <f aca="false">0.24*AH273/$AM$285</f>
        <v>0.000375411919948529</v>
      </c>
      <c r="AT273" s="65" t="n">
        <f aca="false">AS273*$J$285</f>
        <v>3688.2096303476</v>
      </c>
      <c r="AU273" s="66" t="n">
        <f aca="false">0.25*AJ273/$AM$285</f>
        <v>0.00136229953126242</v>
      </c>
      <c r="AV273" s="65" t="n">
        <f aca="false">AU273*$J$285</f>
        <v>13383.8218331186</v>
      </c>
      <c r="AW273" s="66" t="n">
        <f aca="false">0.35*AL273/$AM$285</f>
        <v>0.00215701839551235</v>
      </c>
      <c r="AX273" s="65" t="n">
        <f aca="false">AW273*$J$285</f>
        <v>21191.4848634969</v>
      </c>
    </row>
    <row r="274" customFormat="false" ht="15" hidden="false" customHeight="false" outlineLevel="0" collapsed="false">
      <c r="A274" s="72" t="s">
        <v>120</v>
      </c>
      <c r="B274" s="62"/>
      <c r="C274" s="62"/>
      <c r="D274" s="62"/>
      <c r="E274" s="62"/>
      <c r="F274" s="62"/>
      <c r="G274" s="62"/>
      <c r="H274" s="62"/>
      <c r="I274" s="66" t="n">
        <f aca="false">AO274+AQ274+AS274+AU274+AW274</f>
        <v>0.102740811769439</v>
      </c>
      <c r="J274" s="65" t="n">
        <f aca="false">ROUND(AP274+AR274+AT274+AV274+AX274,0)</f>
        <v>1009370</v>
      </c>
      <c r="K274" s="66" t="n">
        <f aca="false">I274-Tabla_Ministerio!J273</f>
        <v>0</v>
      </c>
      <c r="L274" s="65" t="n">
        <f aca="false">J274-Tabla_Ministerio!K273</f>
        <v>0</v>
      </c>
      <c r="M274" s="66" t="n">
        <f aca="false">P309/P$320</f>
        <v>0.0636167519569824</v>
      </c>
      <c r="N274" s="65" t="n">
        <f aca="false">ROUND((N$285*M274),0)</f>
        <v>11874973</v>
      </c>
      <c r="O274" s="65" t="n">
        <f aca="false">N274-Tabla_Ministerio!L273</f>
        <v>0</v>
      </c>
      <c r="P274" s="67" t="n">
        <f aca="false">N274+J274</f>
        <v>12884343</v>
      </c>
      <c r="Q274" s="65" t="n">
        <f aca="false">P274-Tabla_Ministerio!M273</f>
        <v>0</v>
      </c>
      <c r="S274" s="67" t="n">
        <f aca="false">B274+Tabla_Ministerio!B273</f>
        <v>7672</v>
      </c>
      <c r="T274" s="67" t="n">
        <f aca="false">C274+Tabla_Ministerio!C273</f>
        <v>25</v>
      </c>
      <c r="U274" s="67" t="n">
        <f aca="false">D274+Tabla_Ministerio!D273</f>
        <v>373.095406414025</v>
      </c>
      <c r="V274" s="67" t="n">
        <f aca="false">E274+Tabla_Ministerio!E273</f>
        <v>342.481770050389</v>
      </c>
      <c r="W274" s="67" t="n">
        <f aca="false">F274+Tabla_Ministerio!F273</f>
        <v>101</v>
      </c>
      <c r="X274" s="67" t="n">
        <f aca="false">G274+Tabla_Ministerio!G273</f>
        <v>188</v>
      </c>
      <c r="Y274" s="67" t="n">
        <f aca="false">H274+Tabla_Ministerio!H273</f>
        <v>44</v>
      </c>
      <c r="Z274" s="67" t="n">
        <f aca="false">X274+0.33*Y274</f>
        <v>202.52</v>
      </c>
      <c r="AC274" s="73" t="n">
        <f aca="false">IF(T274&gt;0,S274/T274,0)</f>
        <v>306.88</v>
      </c>
      <c r="AD274" s="74" t="n">
        <f aca="false">EXP((((AC274-AC$285)/AC$286+2)/4-1.9)^3)</f>
        <v>0.325717853508004</v>
      </c>
      <c r="AE274" s="75" t="n">
        <f aca="false">S274/U274</f>
        <v>20.5631049541424</v>
      </c>
      <c r="AF274" s="74" t="n">
        <f aca="false">EXP((((AE274-AE$285)/AE$286+2)/4-1.9)^3)</f>
        <v>0.12142317892003</v>
      </c>
      <c r="AG274" s="74" t="n">
        <f aca="false">V274/U274</f>
        <v>0.91794689551963</v>
      </c>
      <c r="AH274" s="74" t="n">
        <f aca="false">EXP((((AG274-AG$285)/AG$286+2)/4-1.9)^3)</f>
        <v>0.63410398835672</v>
      </c>
      <c r="AI274" s="74" t="n">
        <f aca="false">W274/U274</f>
        <v>0.27070823779567</v>
      </c>
      <c r="AJ274" s="74" t="n">
        <f aca="false">EXP((((AI274-AI$285)/AI$286+2)/4-1.9)^3)</f>
        <v>0.21760518854087</v>
      </c>
      <c r="AK274" s="74" t="n">
        <f aca="false">Z274/U274</f>
        <v>0.54281022097405</v>
      </c>
      <c r="AL274" s="74" t="n">
        <f aca="false">EXP((((AK274-AK$285)/AK$286+2)/4-1.9)^3)</f>
        <v>0.187857792636771</v>
      </c>
      <c r="AM274" s="74" t="n">
        <f aca="false">0.01*AD274+0.15*AF274+0.24*AH274+0.25*AJ274+0.35*AL274</f>
        <v>0.293807137136785</v>
      </c>
      <c r="AO274" s="66" t="n">
        <f aca="false">0.01*AD274/$AM$285</f>
        <v>0.00113899604357234</v>
      </c>
      <c r="AP274" s="65" t="n">
        <f aca="false">AO274*$J$285</f>
        <v>11189.9914563376</v>
      </c>
      <c r="AQ274" s="66" t="n">
        <f aca="false">0.15*AF274/$AM$285</f>
        <v>0.00636903314778655</v>
      </c>
      <c r="AR274" s="65" t="n">
        <f aca="false">AQ274*$J$285</f>
        <v>62572.1458042412</v>
      </c>
      <c r="AS274" s="66" t="n">
        <f aca="false">0.24*AH274/$AM$285</f>
        <v>0.0532172437837092</v>
      </c>
      <c r="AT274" s="65" t="n">
        <f aca="false">AS274*$J$285</f>
        <v>522829.299214962</v>
      </c>
      <c r="AU274" s="66" t="n">
        <f aca="false">0.25*AJ274/$AM$285</f>
        <v>0.0190234773853726</v>
      </c>
      <c r="AV274" s="65" t="n">
        <f aca="false">AU274*$J$285</f>
        <v>186894.898023086</v>
      </c>
      <c r="AW274" s="66" t="n">
        <f aca="false">0.35*AL274/$AM$285</f>
        <v>0.022992061408998</v>
      </c>
      <c r="AX274" s="65" t="n">
        <f aca="false">AW274*$J$285</f>
        <v>225883.989836648</v>
      </c>
    </row>
    <row r="275" customFormat="false" ht="15" hidden="false" customHeight="false" outlineLevel="0" collapsed="false">
      <c r="A275" s="72" t="s">
        <v>121</v>
      </c>
      <c r="B275" s="62"/>
      <c r="C275" s="62"/>
      <c r="D275" s="62"/>
      <c r="E275" s="62"/>
      <c r="F275" s="62"/>
      <c r="G275" s="62"/>
      <c r="H275" s="62"/>
      <c r="I275" s="66" t="n">
        <f aca="false">AO275+AQ275+AS275+AU275+AW275</f>
        <v>0.00396405345053521</v>
      </c>
      <c r="J275" s="65" t="n">
        <f aca="false">ROUND(AP275+AR275+AT275+AV275+AX275,0)</f>
        <v>38945</v>
      </c>
      <c r="K275" s="66" t="n">
        <f aca="false">I275-Tabla_Ministerio!J274</f>
        <v>2.51534904016637E-017</v>
      </c>
      <c r="L275" s="65" t="n">
        <f aca="false">J275-Tabla_Ministerio!K274</f>
        <v>-1</v>
      </c>
      <c r="M275" s="66" t="n">
        <f aca="false">P310/P$320</f>
        <v>0.00865208015778062</v>
      </c>
      <c r="N275" s="65" t="n">
        <f aca="false">ROUND((N$285*M275),0)</f>
        <v>1615034</v>
      </c>
      <c r="O275" s="65" t="n">
        <f aca="false">N275-Tabla_Ministerio!L274</f>
        <v>-1</v>
      </c>
      <c r="P275" s="67" t="n">
        <f aca="false">N275+J275</f>
        <v>1653979</v>
      </c>
      <c r="Q275" s="65" t="n">
        <f aca="false">P275-Tabla_Ministerio!M274</f>
        <v>-2</v>
      </c>
      <c r="S275" s="67" t="n">
        <f aca="false">B275+Tabla_Ministerio!B274</f>
        <v>2763</v>
      </c>
      <c r="T275" s="67" t="n">
        <f aca="false">C275+Tabla_Ministerio!C274</f>
        <v>24</v>
      </c>
      <c r="U275" s="67" t="n">
        <f aca="false">D275+Tabla_Ministerio!D274</f>
        <v>161.895067698259</v>
      </c>
      <c r="V275" s="67" t="n">
        <f aca="false">E275+Tabla_Ministerio!E274</f>
        <v>63.1450676982592</v>
      </c>
      <c r="W275" s="67" t="n">
        <f aca="false">F275+Tabla_Ministerio!F274</f>
        <v>1</v>
      </c>
      <c r="X275" s="67" t="n">
        <f aca="false">G275+Tabla_Ministerio!G274</f>
        <v>12</v>
      </c>
      <c r="Y275" s="67" t="n">
        <f aca="false">H275+Tabla_Ministerio!H274</f>
        <v>4</v>
      </c>
      <c r="Z275" s="67" t="n">
        <f aca="false">X275+0.33*Y275</f>
        <v>13.32</v>
      </c>
      <c r="AC275" s="73" t="n">
        <f aca="false">IF(T275&gt;0,S275/T275,0)</f>
        <v>115.125</v>
      </c>
      <c r="AD275" s="74" t="n">
        <f aca="false">EXP((((AC275-AC$285)/AC$286+2)/4-1.9)^3)</f>
        <v>0.00733082157591082</v>
      </c>
      <c r="AE275" s="75" t="n">
        <f aca="false">S275/U275</f>
        <v>17.0666101153229</v>
      </c>
      <c r="AF275" s="74" t="n">
        <f aca="false">EXP((((AE275-AE$285)/AE$286+2)/4-1.9)^3)</f>
        <v>0.0401292956052395</v>
      </c>
      <c r="AG275" s="74" t="n">
        <f aca="false">V275/U275</f>
        <v>0.390037007278995</v>
      </c>
      <c r="AH275" s="74" t="n">
        <f aca="false">EXP((((AG275-AG$285)/AG$286+2)/4-1.9)^3)</f>
        <v>0.00127070179801732</v>
      </c>
      <c r="AI275" s="74" t="n">
        <f aca="false">W275/U275</f>
        <v>0.00617684043261779</v>
      </c>
      <c r="AJ275" s="74" t="n">
        <f aca="false">EXP((((AI275-AI$285)/AI$286+2)/4-1.9)^3)</f>
        <v>0.00666935771631194</v>
      </c>
      <c r="AK275" s="74" t="n">
        <f aca="false">Z275/U275</f>
        <v>0.0822755145624689</v>
      </c>
      <c r="AL275" s="74" t="n">
        <f aca="false">EXP((((AK275-AK$285)/AK$286+2)/4-1.9)^3)</f>
        <v>0.00934561092643825</v>
      </c>
      <c r="AM275" s="74" t="n">
        <f aca="false">0.01*AD275+0.15*AF275+0.24*AH275+0.25*AJ275+0.35*AL275</f>
        <v>0.0113359742414006</v>
      </c>
      <c r="AO275" s="66" t="n">
        <f aca="false">0.01*AD275/$AM$285</f>
        <v>2.56349987609507E-005</v>
      </c>
      <c r="AP275" s="65" t="n">
        <f aca="false">AO275*$J$285</f>
        <v>251.849353417042</v>
      </c>
      <c r="AQ275" s="66" t="n">
        <f aca="false">0.15*AF275/$AM$285</f>
        <v>0.00210490959123567</v>
      </c>
      <c r="AR275" s="65" t="n">
        <f aca="false">AQ275*$J$285</f>
        <v>20679.5453550618</v>
      </c>
      <c r="AS275" s="66" t="n">
        <f aca="false">0.24*AH275/$AM$285</f>
        <v>0.000106643781782119</v>
      </c>
      <c r="AT275" s="65" t="n">
        <f aca="false">AS275*$J$285</f>
        <v>1047.71479562883</v>
      </c>
      <c r="AU275" s="66" t="n">
        <f aca="false">0.25*AJ275/$AM$285</f>
        <v>0.00058304848584707</v>
      </c>
      <c r="AV275" s="65" t="n">
        <f aca="false">AU275*$J$285</f>
        <v>5728.12136800448</v>
      </c>
      <c r="AW275" s="66" t="n">
        <f aca="false">0.35*AL275/$AM$285</f>
        <v>0.0011438165929094</v>
      </c>
      <c r="AX275" s="65" t="n">
        <f aca="false">AW275*$J$285</f>
        <v>11237.3506251432</v>
      </c>
    </row>
    <row r="276" customFormat="false" ht="15" hidden="false" customHeight="false" outlineLevel="0" collapsed="false">
      <c r="A276" s="72" t="s">
        <v>122</v>
      </c>
      <c r="B276" s="62"/>
      <c r="C276" s="62"/>
      <c r="D276" s="62"/>
      <c r="E276" s="62"/>
      <c r="F276" s="62"/>
      <c r="G276" s="62"/>
      <c r="H276" s="62"/>
      <c r="I276" s="66" t="n">
        <f aca="false">AO276+AQ276+AS276+AU276+AW276</f>
        <v>0.0600864931631849</v>
      </c>
      <c r="J276" s="65" t="n">
        <f aca="false">ROUND(AP276+AR276+AT276+AV276+AX276,0)</f>
        <v>590316</v>
      </c>
      <c r="K276" s="66" t="n">
        <f aca="false">I276-Tabla_Ministerio!J275</f>
        <v>-3.7470027081099E-016</v>
      </c>
      <c r="L276" s="65" t="n">
        <f aca="false">J276-Tabla_Ministerio!K275</f>
        <v>0</v>
      </c>
      <c r="M276" s="66" t="n">
        <f aca="false">P311/P$320</f>
        <v>0.0407825057621264</v>
      </c>
      <c r="N276" s="65" t="n">
        <f aca="false">ROUND((N$285*M276),0)</f>
        <v>7612636</v>
      </c>
      <c r="O276" s="65" t="n">
        <f aca="false">N276-Tabla_Ministerio!L275</f>
        <v>1</v>
      </c>
      <c r="P276" s="67" t="n">
        <f aca="false">N276+J276</f>
        <v>8202952</v>
      </c>
      <c r="Q276" s="65" t="n">
        <f aca="false">P276-Tabla_Ministerio!M275</f>
        <v>1</v>
      </c>
      <c r="S276" s="67" t="n">
        <f aca="false">B276+Tabla_Ministerio!B275</f>
        <v>7584</v>
      </c>
      <c r="T276" s="67" t="n">
        <f aca="false">C276+Tabla_Ministerio!C275</f>
        <v>54</v>
      </c>
      <c r="U276" s="67" t="n">
        <f aca="false">D276+Tabla_Ministerio!D275</f>
        <v>339.74025974026</v>
      </c>
      <c r="V276" s="67" t="n">
        <f aca="false">E276+Tabla_Ministerio!E275</f>
        <v>279.581168831169</v>
      </c>
      <c r="W276" s="67" t="n">
        <f aca="false">F276+Tabla_Ministerio!F275</f>
        <v>33</v>
      </c>
      <c r="X276" s="67" t="n">
        <f aca="false">G276+Tabla_Ministerio!G275</f>
        <v>139</v>
      </c>
      <c r="Y276" s="67" t="n">
        <f aca="false">H276+Tabla_Ministerio!H275</f>
        <v>29</v>
      </c>
      <c r="Z276" s="67" t="n">
        <f aca="false">X276+0.33*Y276</f>
        <v>148.57</v>
      </c>
      <c r="AC276" s="73" t="n">
        <f aca="false">IF(T276&gt;0,S276/T276,0)</f>
        <v>140.444444444444</v>
      </c>
      <c r="AD276" s="74" t="n">
        <f aca="false">EXP((((AC276-AC$285)/AC$286+2)/4-1.9)^3)</f>
        <v>0.0150467474185837</v>
      </c>
      <c r="AE276" s="75" t="n">
        <f aca="false">S276/U276</f>
        <v>22.3229357798165</v>
      </c>
      <c r="AF276" s="74" t="n">
        <f aca="false">EXP((((AE276-AE$285)/AE$286+2)/4-1.9)^3)</f>
        <v>0.189536918701655</v>
      </c>
      <c r="AG276" s="74" t="n">
        <f aca="false">V276/U276</f>
        <v>0.82292622324159</v>
      </c>
      <c r="AH276" s="74" t="n">
        <f aca="false">EXP((((AG276-AG$285)/AG$286+2)/4-1.9)^3)</f>
        <v>0.401749913498561</v>
      </c>
      <c r="AI276" s="74" t="n">
        <f aca="false">W276/U276</f>
        <v>0.0971330275229357</v>
      </c>
      <c r="AJ276" s="74" t="n">
        <f aca="false">EXP((((AI276-AI$285)/AI$286+2)/4-1.9)^3)</f>
        <v>0.0301414075812732</v>
      </c>
      <c r="AK276" s="74" t="n">
        <f aca="false">Z276/U276</f>
        <v>0.437304663608562</v>
      </c>
      <c r="AL276" s="74" t="n">
        <f aca="false">EXP((((AK276-AK$285)/AK$286+2)/4-1.9)^3)</f>
        <v>0.112264463644693</v>
      </c>
      <c r="AM276" s="74" t="n">
        <f aca="false">0.01*AD276+0.15*AF276+0.24*AH276+0.25*AJ276+0.35*AL276</f>
        <v>0.17182889869005</v>
      </c>
      <c r="AO276" s="66" t="n">
        <f aca="false">0.01*AD276/$AM$285</f>
        <v>5.26166606890586E-005</v>
      </c>
      <c r="AP276" s="65" t="n">
        <f aca="false">AO276*$J$285</f>
        <v>516.928910240051</v>
      </c>
      <c r="AQ276" s="66" t="n">
        <f aca="false">0.15*AF276/$AM$285</f>
        <v>0.00994181612338791</v>
      </c>
      <c r="AR276" s="65" t="n">
        <f aca="false">AQ276*$J$285</f>
        <v>97672.7163443603</v>
      </c>
      <c r="AS276" s="66" t="n">
        <f aca="false">0.24*AH276/$AM$285</f>
        <v>0.0337169036614063</v>
      </c>
      <c r="AT276" s="65" t="n">
        <f aca="false">AS276*$J$285</f>
        <v>331249.494705844</v>
      </c>
      <c r="AU276" s="66" t="n">
        <f aca="false">0.25*AJ276/$AM$285</f>
        <v>0.00263502166161794</v>
      </c>
      <c r="AV276" s="65" t="n">
        <f aca="false">AU276*$J$285</f>
        <v>25887.5964031358</v>
      </c>
      <c r="AW276" s="66" t="n">
        <f aca="false">0.35*AL276/$AM$285</f>
        <v>0.0137401350560837</v>
      </c>
      <c r="AX276" s="65" t="n">
        <f aca="false">AW276*$J$285</f>
        <v>134989.050009581</v>
      </c>
    </row>
    <row r="277" customFormat="false" ht="15" hidden="false" customHeight="false" outlineLevel="0" collapsed="false">
      <c r="A277" s="72" t="s">
        <v>123</v>
      </c>
      <c r="B277" s="62"/>
      <c r="C277" s="62"/>
      <c r="D277" s="62"/>
      <c r="E277" s="62"/>
      <c r="F277" s="62"/>
      <c r="G277" s="62"/>
      <c r="H277" s="62"/>
      <c r="I277" s="66" t="n">
        <f aca="false">AO277+AQ277+AS277+AU277+AW277</f>
        <v>0.00578244957039946</v>
      </c>
      <c r="J277" s="65" t="n">
        <f aca="false">ROUND(AP277+AR277+AT277+AV277+AX277,0)</f>
        <v>56809</v>
      </c>
      <c r="K277" s="66" t="n">
        <f aca="false">I277-Tabla_Ministerio!J276</f>
        <v>3.03576608295941E-017</v>
      </c>
      <c r="L277" s="65" t="n">
        <f aca="false">J277-Tabla_Ministerio!K276</f>
        <v>0</v>
      </c>
      <c r="M277" s="66" t="n">
        <f aca="false">P312/P$320</f>
        <v>0.0127513554246187</v>
      </c>
      <c r="N277" s="65" t="n">
        <f aca="false">ROUND((N$285*M277),0)</f>
        <v>2380222</v>
      </c>
      <c r="O277" s="65" t="n">
        <f aca="false">N277-Tabla_Ministerio!L276</f>
        <v>0</v>
      </c>
      <c r="P277" s="67" t="n">
        <f aca="false">N277+J277</f>
        <v>2437031</v>
      </c>
      <c r="Q277" s="65" t="n">
        <f aca="false">P277-Tabla_Ministerio!M276</f>
        <v>0</v>
      </c>
      <c r="S277" s="67" t="n">
        <f aca="false">B277+Tabla_Ministerio!B276</f>
        <v>3874</v>
      </c>
      <c r="T277" s="67" t="n">
        <f aca="false">C277+Tabla_Ministerio!C276</f>
        <v>37</v>
      </c>
      <c r="U277" s="67" t="n">
        <f aca="false">D277+Tabla_Ministerio!D276</f>
        <v>264.656171328671</v>
      </c>
      <c r="V277" s="67" t="n">
        <f aca="false">E277+Tabla_Ministerio!E276</f>
        <v>125.128199300699</v>
      </c>
      <c r="W277" s="67" t="n">
        <f aca="false">F277+Tabla_Ministerio!F276</f>
        <v>14</v>
      </c>
      <c r="X277" s="67" t="n">
        <f aca="false">G277+Tabla_Ministerio!G276</f>
        <v>49</v>
      </c>
      <c r="Y277" s="67" t="n">
        <f aca="false">H277+Tabla_Ministerio!H276</f>
        <v>14</v>
      </c>
      <c r="Z277" s="67" t="n">
        <f aca="false">X277+0.33*Y277</f>
        <v>53.62</v>
      </c>
      <c r="AC277" s="73" t="n">
        <f aca="false">IF(T277&gt;0,S277/T277,0)</f>
        <v>104.702702702703</v>
      </c>
      <c r="AD277" s="74" t="n">
        <f aca="false">EXP((((AC277-AC$285)/AC$286+2)/4-1.9)^3)</f>
        <v>0.00533198504823898</v>
      </c>
      <c r="AE277" s="75" t="n">
        <f aca="false">S277/U277</f>
        <v>14.6378600602854</v>
      </c>
      <c r="AF277" s="74" t="n">
        <f aca="false">EXP((((AE277-AE$285)/AE$286+2)/4-1.9)^3)</f>
        <v>0.0153337994557533</v>
      </c>
      <c r="AG277" s="74" t="n">
        <f aca="false">V277/U277</f>
        <v>0.472795320330184</v>
      </c>
      <c r="AH277" s="74" t="n">
        <f aca="false">EXP((((AG277-AG$285)/AG$286+2)/4-1.9)^3)</f>
        <v>0.00686941969495297</v>
      </c>
      <c r="AI277" s="74" t="n">
        <f aca="false">W277/U277</f>
        <v>0.0528988231399059</v>
      </c>
      <c r="AJ277" s="74" t="n">
        <f aca="false">EXP((((AI277-AI$285)/AI$286+2)/4-1.9)^3)</f>
        <v>0.0151378594941605</v>
      </c>
      <c r="AK277" s="74" t="n">
        <f aca="false">Z277/U277</f>
        <v>0.20260249262584</v>
      </c>
      <c r="AL277" s="74" t="n">
        <f aca="false">EXP((((AK277-AK$285)/AK$286+2)/4-1.9)^3)</f>
        <v>0.0249986078991535</v>
      </c>
      <c r="AM277" s="74" t="n">
        <f aca="false">0.01*AD277+0.15*AF277+0.24*AH277+0.25*AJ277+0.35*AL277</f>
        <v>0.0165360281338779</v>
      </c>
      <c r="AO277" s="66" t="n">
        <f aca="false">0.01*AD277/$AM$285</f>
        <v>1.86453085359715E-005</v>
      </c>
      <c r="AP277" s="65" t="n">
        <f aca="false">AO277*$J$285</f>
        <v>183.179603121288</v>
      </c>
      <c r="AQ277" s="66" t="n">
        <f aca="false">0.15*AF277/$AM$285</f>
        <v>0.000804306705555161</v>
      </c>
      <c r="AR277" s="65" t="n">
        <f aca="false">AQ277*$J$285</f>
        <v>7901.85814448412</v>
      </c>
      <c r="AS277" s="66" t="n">
        <f aca="false">0.24*AH277/$AM$285</f>
        <v>0.000576516768970818</v>
      </c>
      <c r="AT277" s="65" t="n">
        <f aca="false">AS277*$J$285</f>
        <v>5663.95094664705</v>
      </c>
      <c r="AU277" s="66" t="n">
        <f aca="false">0.25*AJ277/$AM$285</f>
        <v>0.00132338171567092</v>
      </c>
      <c r="AV277" s="65" t="n">
        <f aca="false">AU277*$J$285</f>
        <v>13001.4763224157</v>
      </c>
      <c r="AW277" s="66" t="n">
        <f aca="false">0.35*AL277/$AM$285</f>
        <v>0.00305959907166659</v>
      </c>
      <c r="AX277" s="65" t="n">
        <f aca="false">AW277*$J$285</f>
        <v>30058.8291460497</v>
      </c>
    </row>
    <row r="278" customFormat="false" ht="15" hidden="false" customHeight="false" outlineLevel="0" collapsed="false">
      <c r="A278" s="72" t="s">
        <v>124</v>
      </c>
      <c r="B278" s="62"/>
      <c r="C278" s="62"/>
      <c r="D278" s="62"/>
      <c r="E278" s="62"/>
      <c r="F278" s="62"/>
      <c r="G278" s="62"/>
      <c r="H278" s="62"/>
      <c r="I278" s="66" t="n">
        <f aca="false">AO278+AQ278+AS278+AU278+AW278</f>
        <v>0.00787440934745866</v>
      </c>
      <c r="J278" s="65" t="n">
        <f aca="false">ROUND(AP278+AR278+AT278+AV278+AX278,0)</f>
        <v>77362</v>
      </c>
      <c r="K278" s="66" t="n">
        <f aca="false">I278-Tabla_Ministerio!J277</f>
        <v>3.64291929955129E-017</v>
      </c>
      <c r="L278" s="65" t="n">
        <f aca="false">J278-Tabla_Ministerio!K277</f>
        <v>0</v>
      </c>
      <c r="M278" s="66" t="n">
        <f aca="false">P313/P$320</f>
        <v>0.0226178952041199</v>
      </c>
      <c r="N278" s="65" t="n">
        <f aca="false">ROUND((N$285*M278),0)</f>
        <v>4221952</v>
      </c>
      <c r="O278" s="65" t="n">
        <f aca="false">N278-Tabla_Ministerio!L277</f>
        <v>1</v>
      </c>
      <c r="P278" s="67" t="n">
        <f aca="false">N278+J278</f>
        <v>4299314</v>
      </c>
      <c r="Q278" s="65" t="n">
        <f aca="false">P278-Tabla_Ministerio!M277</f>
        <v>1</v>
      </c>
      <c r="S278" s="67" t="n">
        <f aca="false">B278+Tabla_Ministerio!B277</f>
        <v>4510</v>
      </c>
      <c r="T278" s="67" t="n">
        <f aca="false">C278+Tabla_Ministerio!C277</f>
        <v>25</v>
      </c>
      <c r="U278" s="67" t="n">
        <f aca="false">D278+Tabla_Ministerio!D277</f>
        <v>315.608833113851</v>
      </c>
      <c r="V278" s="67" t="n">
        <f aca="false">E278+Tabla_Ministerio!E277</f>
        <v>194.039027919046</v>
      </c>
      <c r="W278" s="67" t="n">
        <f aca="false">F278+Tabla_Ministerio!F277</f>
        <v>13</v>
      </c>
      <c r="X278" s="67" t="n">
        <f aca="false">G278+Tabla_Ministerio!G277</f>
        <v>14</v>
      </c>
      <c r="Y278" s="67" t="n">
        <f aca="false">H278+Tabla_Ministerio!H277</f>
        <v>1</v>
      </c>
      <c r="Z278" s="67" t="n">
        <f aca="false">X278+0.33*Y278</f>
        <v>14.33</v>
      </c>
      <c r="AC278" s="73" t="n">
        <f aca="false">IF(T278&gt;0,S278/T278,0)</f>
        <v>180.4</v>
      </c>
      <c r="AD278" s="74" t="n">
        <f aca="false">EXP((((AC278-AC$285)/AC$286+2)/4-1.9)^3)</f>
        <v>0.0403414272108376</v>
      </c>
      <c r="AE278" s="75" t="n">
        <f aca="false">S278/U278</f>
        <v>14.2898408625119</v>
      </c>
      <c r="AF278" s="74" t="n">
        <f aca="false">EXP((((AE278-AE$285)/AE$286+2)/4-1.9)^3)</f>
        <v>0.0131736269771528</v>
      </c>
      <c r="AG278" s="74" t="n">
        <f aca="false">V278/U278</f>
        <v>0.614808609773762</v>
      </c>
      <c r="AH278" s="74" t="n">
        <f aca="false">EXP((((AG278-AG$285)/AG$286+2)/4-1.9)^3)</f>
        <v>0.0611867752893932</v>
      </c>
      <c r="AI278" s="74" t="n">
        <f aca="false">W278/U278</f>
        <v>0.041190228650256</v>
      </c>
      <c r="AJ278" s="74" t="n">
        <f aca="false">EXP((((AI278-AI$285)/AI$286+2)/4-1.9)^3)</f>
        <v>0.0124398260029302</v>
      </c>
      <c r="AK278" s="74" t="n">
        <f aca="false">Z278/U278</f>
        <v>0.0454043058890898</v>
      </c>
      <c r="AL278" s="74" t="n">
        <f aca="false">EXP((((AK278-AK$285)/AK$286+2)/4-1.9)^3)</f>
        <v>0.00669756885221621</v>
      </c>
      <c r="AM278" s="74" t="n">
        <f aca="false">0.01*AD278+0.15*AF278+0.24*AH278+0.25*AJ278+0.35*AL278</f>
        <v>0.0225183899871439</v>
      </c>
      <c r="AO278" s="66" t="n">
        <f aca="false">0.01*AD278/$AM$285</f>
        <v>0.0001410691047185</v>
      </c>
      <c r="AP278" s="65" t="n">
        <f aca="false">AO278*$J$285</f>
        <v>1385.924108746</v>
      </c>
      <c r="AQ278" s="66" t="n">
        <f aca="false">0.15*AF278/$AM$285</f>
        <v>0.000690998766794935</v>
      </c>
      <c r="AR278" s="65" t="n">
        <f aca="false">AQ278*$J$285</f>
        <v>6788.67177845823</v>
      </c>
      <c r="AS278" s="66" t="n">
        <f aca="false">0.24*AH278/$AM$285</f>
        <v>0.0051351065388393</v>
      </c>
      <c r="AT278" s="65" t="n">
        <f aca="false">AS278*$J$285</f>
        <v>50449.5152737952</v>
      </c>
      <c r="AU278" s="66" t="n">
        <f aca="false">0.25*AJ278/$AM$285</f>
        <v>0.00108751427404621</v>
      </c>
      <c r="AV278" s="65" t="n">
        <f aca="false">AU278*$J$285</f>
        <v>10684.2122094249</v>
      </c>
      <c r="AW278" s="66" t="n">
        <f aca="false">0.35*AL278/$AM$285</f>
        <v>0.000819720663059711</v>
      </c>
      <c r="AX278" s="65" t="n">
        <f aca="false">AW278*$J$285</f>
        <v>8053.29155266637</v>
      </c>
    </row>
    <row r="279" customFormat="false" ht="15" hidden="false" customHeight="false" outlineLevel="0" collapsed="false">
      <c r="A279" s="72" t="s">
        <v>125</v>
      </c>
      <c r="B279" s="62"/>
      <c r="C279" s="62"/>
      <c r="D279" s="62"/>
      <c r="E279" s="62"/>
      <c r="F279" s="62"/>
      <c r="G279" s="62"/>
      <c r="H279" s="62"/>
      <c r="I279" s="66" t="n">
        <f aca="false">AO279+AQ279+AS279+AU279+AW279</f>
        <v>0.0145732484061851</v>
      </c>
      <c r="J279" s="65" t="n">
        <f aca="false">ROUND(AP279+AR279+AT279+AV279+AX279,0)</f>
        <v>143174</v>
      </c>
      <c r="K279" s="66" t="n">
        <f aca="false">I279-Tabla_Ministerio!J278</f>
        <v>6.59194920871187E-017</v>
      </c>
      <c r="L279" s="65" t="n">
        <f aca="false">J279-Tabla_Ministerio!K278</f>
        <v>0</v>
      </c>
      <c r="M279" s="66" t="n">
        <f aca="false">P314/P$320</f>
        <v>0.0118853570152143</v>
      </c>
      <c r="N279" s="65" t="n">
        <f aca="false">ROUND((N$285*M279),0)</f>
        <v>2218571</v>
      </c>
      <c r="O279" s="65" t="n">
        <f aca="false">N279-Tabla_Ministerio!L278</f>
        <v>-1</v>
      </c>
      <c r="P279" s="67" t="n">
        <f aca="false">N279+J279</f>
        <v>2361745</v>
      </c>
      <c r="Q279" s="65" t="n">
        <f aca="false">P279-Tabla_Ministerio!M278</f>
        <v>-1</v>
      </c>
      <c r="S279" s="67" t="n">
        <f aca="false">B279+Tabla_Ministerio!B278</f>
        <v>7195</v>
      </c>
      <c r="T279" s="67" t="n">
        <f aca="false">C279+Tabla_Ministerio!C278</f>
        <v>50</v>
      </c>
      <c r="U279" s="67" t="n">
        <f aca="false">D279+Tabla_Ministerio!D278</f>
        <v>351.946380213805</v>
      </c>
      <c r="V279" s="67" t="n">
        <f aca="false">E279+Tabla_Ministerio!E278</f>
        <v>224.235317768605</v>
      </c>
      <c r="W279" s="67" t="n">
        <f aca="false">F279+Tabla_Ministerio!F278</f>
        <v>9</v>
      </c>
      <c r="X279" s="67" t="n">
        <f aca="false">G279+Tabla_Ministerio!G278</f>
        <v>13</v>
      </c>
      <c r="Y279" s="67" t="n">
        <f aca="false">H279+Tabla_Ministerio!H278</f>
        <v>5</v>
      </c>
      <c r="Z279" s="67" t="n">
        <f aca="false">X279+0.33*Y279</f>
        <v>14.65</v>
      </c>
      <c r="AC279" s="73" t="n">
        <f aca="false">IF(T279&gt;0,S279/T279,0)</f>
        <v>143.9</v>
      </c>
      <c r="AD279" s="74" t="n">
        <f aca="false">EXP((((AC279-AC$285)/AC$286+2)/4-1.9)^3)</f>
        <v>0.0165021156515012</v>
      </c>
      <c r="AE279" s="75" t="n">
        <f aca="false">S279/U279</f>
        <v>20.4434550388871</v>
      </c>
      <c r="AF279" s="74" t="n">
        <f aca="false">EXP((((AE279-AE$285)/AE$286+2)/4-1.9)^3)</f>
        <v>0.117497072650325</v>
      </c>
      <c r="AG279" s="74" t="n">
        <f aca="false">V279/U279</f>
        <v>0.637129205967067</v>
      </c>
      <c r="AH279" s="74" t="n">
        <f aca="false">EXP((((AG279-AG$285)/AG$286+2)/4-1.9)^3)</f>
        <v>0.0802117646544173</v>
      </c>
      <c r="AI279" s="74" t="n">
        <f aca="false">W279/U279</f>
        <v>0.0255720771855433</v>
      </c>
      <c r="AJ279" s="74" t="n">
        <f aca="false">EXP((((AI279-AI$285)/AI$286+2)/4-1.9)^3)</f>
        <v>0.00948442905072241</v>
      </c>
      <c r="AK279" s="74" t="n">
        <f aca="false">Z279/U279</f>
        <v>0.0416256589742455</v>
      </c>
      <c r="AL279" s="74" t="n">
        <f aca="false">EXP((((AK279-AK$285)/AK$286+2)/4-1.9)^3)</f>
        <v>0.00646713573680052</v>
      </c>
      <c r="AM279" s="74" t="n">
        <f aca="false">0.01*AD279+0.15*AF279+0.24*AH279+0.25*AJ279+0.35*AL279</f>
        <v>0.0416750103416847</v>
      </c>
      <c r="AO279" s="66" t="n">
        <f aca="false">0.01*AD279/$AM$285</f>
        <v>5.77059078438612E-005</v>
      </c>
      <c r="AP279" s="65" t="n">
        <f aca="false">AO279*$J$285</f>
        <v>566.927883022097</v>
      </c>
      <c r="AQ279" s="66" t="n">
        <f aca="false">0.15*AF279/$AM$285</f>
        <v>0.0061630963472853</v>
      </c>
      <c r="AR279" s="65" t="n">
        <f aca="false">AQ279*$J$285</f>
        <v>60548.9332995456</v>
      </c>
      <c r="AS279" s="66" t="n">
        <f aca="false">0.24*AH279/$AM$285</f>
        <v>0.00673178076832135</v>
      </c>
      <c r="AT279" s="65" t="n">
        <f aca="false">AS279*$J$285</f>
        <v>66135.9358608424</v>
      </c>
      <c r="AU279" s="66" t="n">
        <f aca="false">0.25*AJ279/$AM$285</f>
        <v>0.000829147607965706</v>
      </c>
      <c r="AV279" s="65" t="n">
        <f aca="false">AU279*$J$285</f>
        <v>8145.90595071695</v>
      </c>
      <c r="AW279" s="66" t="n">
        <f aca="false">0.35*AL279/$AM$285</f>
        <v>0.000791517774768842</v>
      </c>
      <c r="AX279" s="65" t="n">
        <f aca="false">AW279*$J$285</f>
        <v>7776.21413804335</v>
      </c>
    </row>
    <row r="280" customFormat="false" ht="15" hidden="false" customHeight="false" outlineLevel="0" collapsed="false">
      <c r="A280" s="72" t="s">
        <v>126</v>
      </c>
      <c r="B280" s="62"/>
      <c r="C280" s="62"/>
      <c r="D280" s="62"/>
      <c r="E280" s="62"/>
      <c r="F280" s="62"/>
      <c r="G280" s="62"/>
      <c r="H280" s="62"/>
      <c r="I280" s="66" t="n">
        <f aca="false">AO280+AQ280+AS280+AU280+AW280</f>
        <v>0.0223459151810409</v>
      </c>
      <c r="J280" s="65" t="n">
        <f aca="false">ROUND(AP280+AR280+AT280+AV280+AX280,0)</f>
        <v>219536</v>
      </c>
      <c r="K280" s="66" t="n">
        <f aca="false">I280-Tabla_Ministerio!J279</f>
        <v>1.21430643318377E-016</v>
      </c>
      <c r="L280" s="65" t="n">
        <f aca="false">J280-Tabla_Ministerio!K279</f>
        <v>0</v>
      </c>
      <c r="M280" s="66" t="n">
        <f aca="false">P315/P$320</f>
        <v>0.0188267578647344</v>
      </c>
      <c r="N280" s="65" t="n">
        <f aca="false">ROUND((N$285*M280),0)</f>
        <v>3514283</v>
      </c>
      <c r="O280" s="65" t="n">
        <f aca="false">N280-Tabla_Ministerio!L279</f>
        <v>0</v>
      </c>
      <c r="P280" s="67" t="n">
        <f aca="false">N280+J280</f>
        <v>3733819</v>
      </c>
      <c r="Q280" s="65" t="n">
        <f aca="false">P280-Tabla_Ministerio!M279</f>
        <v>0</v>
      </c>
      <c r="S280" s="67" t="n">
        <f aca="false">B280+Tabla_Ministerio!B279</f>
        <v>6583</v>
      </c>
      <c r="T280" s="67" t="n">
        <f aca="false">C280+Tabla_Ministerio!C279</f>
        <v>32</v>
      </c>
      <c r="U280" s="67" t="n">
        <f aca="false">D280+Tabla_Ministerio!D279</f>
        <v>261.978561938392</v>
      </c>
      <c r="V280" s="67" t="n">
        <f aca="false">E280+Tabla_Ministerio!E279</f>
        <v>150.129530899208</v>
      </c>
      <c r="W280" s="67" t="n">
        <f aca="false">F280+Tabla_Ministerio!F279</f>
        <v>4</v>
      </c>
      <c r="X280" s="67" t="n">
        <f aca="false">G280+Tabla_Ministerio!G279</f>
        <v>13</v>
      </c>
      <c r="Y280" s="67" t="n">
        <f aca="false">H280+Tabla_Ministerio!H279</f>
        <v>0</v>
      </c>
      <c r="Z280" s="67" t="n">
        <f aca="false">X280+0.33*Y280</f>
        <v>13</v>
      </c>
      <c r="AC280" s="73" t="n">
        <f aca="false">IF(T280&gt;0,S280/T280,0)</f>
        <v>205.71875</v>
      </c>
      <c r="AD280" s="74" t="n">
        <f aca="false">EXP((((AC280-AC$285)/AC$286+2)/4-1.9)^3)</f>
        <v>0.0690163630633689</v>
      </c>
      <c r="AE280" s="75" t="n">
        <f aca="false">S280/U280</f>
        <v>25.1280102894377</v>
      </c>
      <c r="AF280" s="74" t="n">
        <f aca="false">EXP((((AE280-AE$285)/AE$286+2)/4-1.9)^3)</f>
        <v>0.335945705660373</v>
      </c>
      <c r="AG280" s="74" t="n">
        <f aca="false">V280/U280</f>
        <v>0.573060367185744</v>
      </c>
      <c r="AH280" s="74" t="n">
        <f aca="false">EXP((((AG280-AG$285)/AG$286+2)/4-1.9)^3)</f>
        <v>0.0350523093689246</v>
      </c>
      <c r="AI280" s="74" t="n">
        <f aca="false">W280/U280</f>
        <v>0.0152684249062359</v>
      </c>
      <c r="AJ280" s="74" t="n">
        <f aca="false">EXP((((AI280-AI$285)/AI$286+2)/4-1.9)^3)</f>
        <v>0.00788305163538676</v>
      </c>
      <c r="AK280" s="74" t="n">
        <f aca="false">Z280/U280</f>
        <v>0.0496223809452666</v>
      </c>
      <c r="AL280" s="74" t="n">
        <f aca="false">EXP((((AK280-AK$285)/AK$286+2)/4-1.9)^3)</f>
        <v>0.00696317489072029</v>
      </c>
      <c r="AM280" s="74" t="n">
        <f aca="false">0.01*AD280+0.15*AF280+0.24*AH280+0.25*AJ280+0.35*AL280</f>
        <v>0.0639024478488303</v>
      </c>
      <c r="AO280" s="66" t="n">
        <f aca="false">0.01*AD280/$AM$285</f>
        <v>0.000241341896442892</v>
      </c>
      <c r="AP280" s="65" t="n">
        <f aca="false">AO280*$J$285</f>
        <v>2371.04753303802</v>
      </c>
      <c r="AQ280" s="66" t="n">
        <f aca="false">0.15*AF280/$AM$285</f>
        <v>0.0176214241320156</v>
      </c>
      <c r="AR280" s="65" t="n">
        <f aca="false">AQ280*$J$285</f>
        <v>173120.518370994</v>
      </c>
      <c r="AS280" s="66" t="n">
        <f aca="false">0.24*AH280/$AM$285</f>
        <v>0.0029417687431713</v>
      </c>
      <c r="AT280" s="65" t="n">
        <f aca="false">AS280*$J$285</f>
        <v>28901.2128605494</v>
      </c>
      <c r="AU280" s="66" t="n">
        <f aca="false">0.25*AJ280/$AM$285</f>
        <v>0.000689152016636491</v>
      </c>
      <c r="AV280" s="65" t="n">
        <f aca="false">AU280*$J$285</f>
        <v>6770.52850341211</v>
      </c>
      <c r="AW280" s="66" t="n">
        <f aca="false">0.35*AL280/$AM$285</f>
        <v>0.000852228392774678</v>
      </c>
      <c r="AX280" s="65" t="n">
        <f aca="false">AW280*$J$285</f>
        <v>8372.6615977409</v>
      </c>
    </row>
    <row r="281" customFormat="false" ht="15" hidden="false" customHeight="false" outlineLevel="0" collapsed="false">
      <c r="A281" s="72" t="s">
        <v>127</v>
      </c>
      <c r="B281" s="62"/>
      <c r="C281" s="62"/>
      <c r="D281" s="62"/>
      <c r="E281" s="62"/>
      <c r="F281" s="62"/>
      <c r="G281" s="62"/>
      <c r="H281" s="62"/>
      <c r="I281" s="66" t="n">
        <f aca="false">AO281+AQ281+AS281+AU281+AW281</f>
        <v>0.00755704965534591</v>
      </c>
      <c r="J281" s="65" t="n">
        <f aca="false">ROUND(AP281+AR281+AT281+AV281+AX281,0)</f>
        <v>74244</v>
      </c>
      <c r="K281" s="66" t="n">
        <f aca="false">I281-Tabla_Ministerio!J280</f>
        <v>0</v>
      </c>
      <c r="L281" s="65" t="n">
        <f aca="false">J281-Tabla_Ministerio!K280</f>
        <v>0</v>
      </c>
      <c r="M281" s="66" t="n">
        <f aca="false">P316/P$320</f>
        <v>0.0134040191086576</v>
      </c>
      <c r="N281" s="65" t="n">
        <f aca="false">ROUND((N$285*M281),0)</f>
        <v>2502051</v>
      </c>
      <c r="O281" s="65" t="n">
        <f aca="false">N281-Tabla_Ministerio!L280</f>
        <v>1</v>
      </c>
      <c r="P281" s="67" t="n">
        <f aca="false">N281+J281</f>
        <v>2576295</v>
      </c>
      <c r="Q281" s="65" t="n">
        <f aca="false">P281-Tabla_Ministerio!M280</f>
        <v>1</v>
      </c>
      <c r="S281" s="67" t="n">
        <f aca="false">B281+Tabla_Ministerio!B280</f>
        <v>3527</v>
      </c>
      <c r="T281" s="67" t="n">
        <f aca="false">C281+Tabla_Ministerio!C280</f>
        <v>37</v>
      </c>
      <c r="U281" s="67" t="n">
        <f aca="false">D281+Tabla_Ministerio!D280</f>
        <v>337.825928641251</v>
      </c>
      <c r="V281" s="67" t="n">
        <f aca="false">E281+Tabla_Ministerio!E280</f>
        <v>189.945928641251</v>
      </c>
      <c r="W281" s="67" t="n">
        <f aca="false">F281+Tabla_Ministerio!F280</f>
        <v>38</v>
      </c>
      <c r="X281" s="67" t="n">
        <f aca="false">G281+Tabla_Ministerio!G280</f>
        <v>39</v>
      </c>
      <c r="Y281" s="67" t="n">
        <f aca="false">H281+Tabla_Ministerio!H280</f>
        <v>9</v>
      </c>
      <c r="Z281" s="67" t="n">
        <f aca="false">X281+0.33*Y281</f>
        <v>41.97</v>
      </c>
      <c r="AC281" s="73" t="n">
        <f aca="false">IF(T281&gt;0,S281/T281,0)</f>
        <v>95.3243243243243</v>
      </c>
      <c r="AD281" s="74" t="n">
        <f aca="false">EXP((((AC281-AC$285)/AC$286+2)/4-1.9)^3)</f>
        <v>0.00395805397309197</v>
      </c>
      <c r="AE281" s="75" t="n">
        <f aca="false">S281/U281</f>
        <v>10.4402880329101</v>
      </c>
      <c r="AF281" s="74" t="n">
        <f aca="false">EXP((((AE281-AE$285)/AE$286+2)/4-1.9)^3)</f>
        <v>0.00190886593316845</v>
      </c>
      <c r="AG281" s="74" t="n">
        <f aca="false">V281/U281</f>
        <v>0.562259769121988</v>
      </c>
      <c r="AH281" s="74" t="n">
        <f aca="false">EXP((((AG281-AG$285)/AG$286+2)/4-1.9)^3)</f>
        <v>0.0300109312386325</v>
      </c>
      <c r="AI281" s="74" t="n">
        <f aca="false">W281/U281</f>
        <v>0.112483965197217</v>
      </c>
      <c r="AJ281" s="74" t="n">
        <f aca="false">EXP((((AI281-AI$285)/AI$286+2)/4-1.9)^3)</f>
        <v>0.0375613001733793</v>
      </c>
      <c r="AK281" s="74" t="n">
        <f aca="false">Z281/U281</f>
        <v>0.124235579455979</v>
      </c>
      <c r="AL281" s="74" t="n">
        <f aca="false">EXP((((AK281-AK$285)/AK$286+2)/4-1.9)^3)</f>
        <v>0.01340565674263</v>
      </c>
      <c r="AM281" s="74" t="n">
        <f aca="false">0.01*AD281+0.15*AF281+0.24*AH281+0.25*AJ281+0.35*AL281</f>
        <v>0.0216108388302433</v>
      </c>
      <c r="AO281" s="66" t="n">
        <f aca="false">0.01*AD281/$AM$285</f>
        <v>1.38408372984282E-005</v>
      </c>
      <c r="AP281" s="65" t="n">
        <f aca="false">AO281*$J$285</f>
        <v>135.978392543146</v>
      </c>
      <c r="AQ281" s="66" t="n">
        <f aca="false">0.15*AF281/$AM$285</f>
        <v>0.000100126108632335</v>
      </c>
      <c r="AR281" s="65" t="n">
        <f aca="false">AQ281*$J$285</f>
        <v>983.682345935207</v>
      </c>
      <c r="AS281" s="66" t="n">
        <f aca="false">0.24*AH281/$AM$285</f>
        <v>0.00251867055440121</v>
      </c>
      <c r="AT281" s="65" t="n">
        <f aca="false">AS281*$J$285</f>
        <v>24744.5126294581</v>
      </c>
      <c r="AU281" s="66" t="n">
        <f aca="false">0.25*AJ281/$AM$285</f>
        <v>0.00328368339562487</v>
      </c>
      <c r="AV281" s="65" t="n">
        <f aca="false">AU281*$J$285</f>
        <v>32260.3307972124</v>
      </c>
      <c r="AW281" s="66" t="n">
        <f aca="false">0.35*AL281/$AM$285</f>
        <v>0.00164072875938907</v>
      </c>
      <c r="AX281" s="65" t="n">
        <f aca="false">AW281*$J$285</f>
        <v>16119.2314085198</v>
      </c>
    </row>
    <row r="282" customFormat="false" ht="15" hidden="false" customHeight="false" outlineLevel="0" collapsed="false">
      <c r="A282" s="72" t="s">
        <v>128</v>
      </c>
      <c r="B282" s="62"/>
      <c r="C282" s="62"/>
      <c r="D282" s="62"/>
      <c r="E282" s="62"/>
      <c r="F282" s="62"/>
      <c r="G282" s="62"/>
      <c r="H282" s="62"/>
      <c r="I282" s="66" t="n">
        <f aca="false">AO282+AQ282+AS282+AU282+AW282</f>
        <v>0.0122633330042577</v>
      </c>
      <c r="J282" s="65" t="n">
        <f aca="false">ROUND(AP282+AR282+AT282+AV282+AX282,0)</f>
        <v>120480</v>
      </c>
      <c r="K282" s="66" t="n">
        <f aca="false">I282-Tabla_Ministerio!J281</f>
        <v>0</v>
      </c>
      <c r="L282" s="65" t="n">
        <f aca="false">J282-Tabla_Ministerio!K281</f>
        <v>0</v>
      </c>
      <c r="M282" s="66" t="n">
        <f aca="false">P317/P$320</f>
        <v>0.0100587111100673</v>
      </c>
      <c r="N282" s="65" t="n">
        <f aca="false">ROUND((N$285*M282),0)</f>
        <v>1877602</v>
      </c>
      <c r="O282" s="65" t="n">
        <f aca="false">N282-Tabla_Ministerio!L281</f>
        <v>-1</v>
      </c>
      <c r="P282" s="67" t="n">
        <f aca="false">N282+J282</f>
        <v>1998082</v>
      </c>
      <c r="Q282" s="65" t="n">
        <f aca="false">P282-Tabla_Ministerio!M281</f>
        <v>-1</v>
      </c>
      <c r="S282" s="67" t="n">
        <f aca="false">B282+Tabla_Ministerio!B281</f>
        <v>5891</v>
      </c>
      <c r="T282" s="67" t="n">
        <f aca="false">C282+Tabla_Ministerio!C281</f>
        <v>25</v>
      </c>
      <c r="U282" s="67" t="n">
        <f aca="false">D282+Tabla_Ministerio!D281</f>
        <v>376.173874624485</v>
      </c>
      <c r="V282" s="67" t="n">
        <f aca="false">E282+Tabla_Ministerio!E281</f>
        <v>243.363268563879</v>
      </c>
      <c r="W282" s="67" t="n">
        <f aca="false">F282+Tabla_Ministerio!F281</f>
        <v>19</v>
      </c>
      <c r="X282" s="67" t="n">
        <f aca="false">G282+Tabla_Ministerio!G281</f>
        <v>48</v>
      </c>
      <c r="Y282" s="67" t="n">
        <f aca="false">H282+Tabla_Ministerio!H281</f>
        <v>9</v>
      </c>
      <c r="Z282" s="67" t="n">
        <f aca="false">X282+0.33*Y282</f>
        <v>50.97</v>
      </c>
      <c r="AC282" s="73" t="n">
        <f aca="false">IF(T282&gt;0,S282/T282,0)</f>
        <v>235.64</v>
      </c>
      <c r="AD282" s="74" t="n">
        <f aca="false">EXP((((AC282-AC$285)/AC$286+2)/4-1.9)^3)</f>
        <v>0.119987528721626</v>
      </c>
      <c r="AE282" s="75" t="n">
        <f aca="false">S282/U282</f>
        <v>15.6603113543722</v>
      </c>
      <c r="AF282" s="74" t="n">
        <f aca="false">EXP((((AE282-AE$285)/AE$286+2)/4-1.9)^3)</f>
        <v>0.0234657186386366</v>
      </c>
      <c r="AG282" s="74" t="n">
        <f aca="false">V282/U282</f>
        <v>0.646943567803096</v>
      </c>
      <c r="AH282" s="74" t="n">
        <f aca="false">EXP((((AG282-AG$285)/AG$286+2)/4-1.9)^3)</f>
        <v>0.0898331527870712</v>
      </c>
      <c r="AI282" s="74" t="n">
        <f aca="false">W282/U282</f>
        <v>0.0505085580942236</v>
      </c>
      <c r="AJ282" s="74" t="n">
        <f aca="false">EXP((((AI282-AI$285)/AI$286+2)/4-1.9)^3)</f>
        <v>0.0145503017573569</v>
      </c>
      <c r="AK282" s="74" t="n">
        <f aca="false">Z282/U282</f>
        <v>0.135495852950662</v>
      </c>
      <c r="AL282" s="74" t="n">
        <f aca="false">EXP((((AK282-AK$285)/AK$286+2)/4-1.9)^3)</f>
        <v>0.0147202777538454</v>
      </c>
      <c r="AM282" s="74" t="n">
        <f aca="false">0.01*AD282+0.15*AF282+0.24*AH282+0.25*AJ282+0.35*AL282</f>
        <v>0.035069362405094</v>
      </c>
      <c r="AO282" s="66" t="n">
        <f aca="false">0.01*AD282/$AM$285</f>
        <v>0.000419581914285816</v>
      </c>
      <c r="AP282" s="65" t="n">
        <f aca="false">AO282*$J$285</f>
        <v>4122.15482449466</v>
      </c>
      <c r="AQ282" s="66" t="n">
        <f aca="false">0.15*AF282/$AM$285</f>
        <v>0.00123085181244135</v>
      </c>
      <c r="AR282" s="65" t="n">
        <f aca="false">AQ282*$J$285</f>
        <v>12092.4223951105</v>
      </c>
      <c r="AS282" s="66" t="n">
        <f aca="false">0.24*AH282/$AM$285</f>
        <v>0.00753925677729591</v>
      </c>
      <c r="AT282" s="65" t="n">
        <f aca="false">AS282*$J$285</f>
        <v>74068.9306175964</v>
      </c>
      <c r="AU282" s="66" t="n">
        <f aca="false">0.25*AJ282/$AM$285</f>
        <v>0.00127201625240401</v>
      </c>
      <c r="AV282" s="65" t="n">
        <f aca="false">AU282*$J$285</f>
        <v>12496.8397186706</v>
      </c>
      <c r="AW282" s="66" t="n">
        <f aca="false">0.35*AL282/$AM$285</f>
        <v>0.00180162624783058</v>
      </c>
      <c r="AX282" s="65" t="n">
        <f aca="false">AW282*$J$285</f>
        <v>17699.9581644792</v>
      </c>
    </row>
    <row r="283" customFormat="false" ht="15" hidden="false" customHeight="false" outlineLevel="0" collapsed="false">
      <c r="A283" s="72" t="s">
        <v>129</v>
      </c>
      <c r="B283" s="62"/>
      <c r="C283" s="62"/>
      <c r="D283" s="62"/>
      <c r="E283" s="62"/>
      <c r="F283" s="62"/>
      <c r="G283" s="62"/>
      <c r="H283" s="62"/>
      <c r="I283" s="66" t="n">
        <f aca="false">AO283+AQ283+AS283+AU283+AW283</f>
        <v>0.0149806569561187</v>
      </c>
      <c r="J283" s="65" t="n">
        <f aca="false">ROUND(AP283+AR283+AT283+AV283+AX283,0)</f>
        <v>147176</v>
      </c>
      <c r="K283" s="66" t="n">
        <f aca="false">I283-Tabla_Ministerio!J282</f>
        <v>-9.19403442267708E-017</v>
      </c>
      <c r="L283" s="65" t="n">
        <f aca="false">J283-Tabla_Ministerio!K282</f>
        <v>0</v>
      </c>
      <c r="M283" s="66" t="n">
        <f aca="false">P318/P$320</f>
        <v>0.00685709953489133</v>
      </c>
      <c r="N283" s="65" t="n">
        <f aca="false">ROUND((N$285*M283),0)</f>
        <v>1279975</v>
      </c>
      <c r="O283" s="65" t="n">
        <f aca="false">N283-Tabla_Ministerio!L282</f>
        <v>-2</v>
      </c>
      <c r="P283" s="67" t="n">
        <f aca="false">N283+J283</f>
        <v>1427151</v>
      </c>
      <c r="Q283" s="65" t="n">
        <f aca="false">P283-Tabla_Ministerio!M282</f>
        <v>-2</v>
      </c>
      <c r="S283" s="67" t="n">
        <f aca="false">B283+Tabla_Ministerio!B282</f>
        <v>6921</v>
      </c>
      <c r="T283" s="67" t="n">
        <f aca="false">C283+Tabla_Ministerio!C282</f>
        <v>42</v>
      </c>
      <c r="U283" s="67" t="n">
        <f aca="false">D283+Tabla_Ministerio!D282</f>
        <v>360.980373699111</v>
      </c>
      <c r="V283" s="67" t="n">
        <f aca="false">E283+Tabla_Ministerio!E282</f>
        <v>220.712776233224</v>
      </c>
      <c r="W283" s="67" t="n">
        <f aca="false">F283+Tabla_Ministerio!F282</f>
        <v>42</v>
      </c>
      <c r="X283" s="67" t="n">
        <f aca="false">G283+Tabla_Ministerio!G282</f>
        <v>55</v>
      </c>
      <c r="Y283" s="67" t="n">
        <f aca="false">H283+Tabla_Ministerio!H282</f>
        <v>11</v>
      </c>
      <c r="Z283" s="67" t="n">
        <f aca="false">X283+0.33*Y283</f>
        <v>58.63</v>
      </c>
      <c r="AC283" s="73" t="n">
        <f aca="false">IF(T283&gt;0,S283/T283,0)</f>
        <v>164.785714285714</v>
      </c>
      <c r="AD283" s="74" t="n">
        <f aca="false">EXP((((AC283-AC$285)/AC$286+2)/4-1.9)^3)</f>
        <v>0.0280179040514277</v>
      </c>
      <c r="AE283" s="75" t="n">
        <f aca="false">S283/U283</f>
        <v>19.1727875094087</v>
      </c>
      <c r="AF283" s="74" t="n">
        <f aca="false">EXP((((AE283-AE$285)/AE$286+2)/4-1.9)^3)</f>
        <v>0.0811291488626771</v>
      </c>
      <c r="AG283" s="74" t="n">
        <f aca="false">V283/U283</f>
        <v>0.611425973028648</v>
      </c>
      <c r="AH283" s="74" t="n">
        <f aca="false">EXP((((AG283-AG$285)/AG$286+2)/4-1.9)^3)</f>
        <v>0.0586322168504914</v>
      </c>
      <c r="AI283" s="74" t="n">
        <f aca="false">W283/U283</f>
        <v>0.116349815835163</v>
      </c>
      <c r="AJ283" s="74" t="n">
        <f aca="false">EXP((((AI283-AI$285)/AI$286+2)/4-1.9)^3)</f>
        <v>0.0396425546692703</v>
      </c>
      <c r="AK283" s="74" t="n">
        <f aca="false">Z283/U283</f>
        <v>0.162418802438467</v>
      </c>
      <c r="AL283" s="74" t="n">
        <f aca="false">EXP((((AK283-AK$285)/AK$286+2)/4-1.9)^3)</f>
        <v>0.0183090041938039</v>
      </c>
      <c r="AM283" s="74" t="n">
        <f aca="false">0.01*AD283+0.15*AF283+0.24*AH283+0.25*AJ283+0.35*AL283</f>
        <v>0.0428400735491827</v>
      </c>
      <c r="AO283" s="66" t="n">
        <f aca="false">0.01*AD283/$AM$285</f>
        <v>9.79752307712585E-005</v>
      </c>
      <c r="AP283" s="65" t="n">
        <f aca="false">AO283*$J$285</f>
        <v>962.551188346998</v>
      </c>
      <c r="AQ283" s="66" t="n">
        <f aca="false">0.15*AF283/$AM$285</f>
        <v>0.00425548270893494</v>
      </c>
      <c r="AR283" s="65" t="n">
        <f aca="false">AQ283*$J$285</f>
        <v>41807.7090120725</v>
      </c>
      <c r="AS283" s="66" t="n">
        <f aca="false">0.24*AH283/$AM$285</f>
        <v>0.0049207149537066</v>
      </c>
      <c r="AT283" s="65" t="n">
        <f aca="false">AS283*$J$285</f>
        <v>48343.2392955035</v>
      </c>
      <c r="AU283" s="66" t="n">
        <f aca="false">0.25*AJ283/$AM$285</f>
        <v>0.0034656307935765</v>
      </c>
      <c r="AV283" s="65" t="n">
        <f aca="false">AU283*$J$285</f>
        <v>34047.86099986</v>
      </c>
      <c r="AW283" s="66" t="n">
        <f aca="false">0.35*AL283/$AM$285</f>
        <v>0.00224085326912941</v>
      </c>
      <c r="AX283" s="65" t="n">
        <f aca="false">AW283*$J$285</f>
        <v>22015.1150462461</v>
      </c>
    </row>
    <row r="284" customFormat="false" ht="15" hidden="false" customHeight="false" outlineLevel="0" collapsed="false">
      <c r="A284" s="76" t="s">
        <v>130</v>
      </c>
      <c r="B284" s="62"/>
      <c r="C284" s="62"/>
      <c r="D284" s="62"/>
      <c r="E284" s="62"/>
      <c r="F284" s="62"/>
      <c r="G284" s="62"/>
      <c r="H284" s="62"/>
      <c r="I284" s="77" t="n">
        <f aca="false">AO284+AQ284+AS284+AU284+AW284</f>
        <v>0.00799957774189427</v>
      </c>
      <c r="J284" s="78" t="n">
        <f aca="false">ROUND(AP284+AR284+AT284+AV284+AX284,0)</f>
        <v>78591</v>
      </c>
      <c r="K284" s="66" t="n">
        <f aca="false">I284-Tabla_Ministerio!J283</f>
        <v>0</v>
      </c>
      <c r="L284" s="65" t="n">
        <f aca="false">J284-Tabla_Ministerio!K283</f>
        <v>0</v>
      </c>
      <c r="M284" s="66" t="n">
        <f aca="false">P319/P$320</f>
        <v>0.00678660258805366</v>
      </c>
      <c r="N284" s="65" t="n">
        <f aca="false">ROUND((N$285*M284),0)</f>
        <v>1266816</v>
      </c>
      <c r="O284" s="65" t="n">
        <f aca="false">N284-Tabla_Ministerio!L283</f>
        <v>0</v>
      </c>
      <c r="P284" s="67" t="n">
        <f aca="false">N284+J284</f>
        <v>1345407</v>
      </c>
      <c r="Q284" s="65" t="n">
        <f aca="false">P284-Tabla_Ministerio!M283</f>
        <v>0</v>
      </c>
      <c r="S284" s="79" t="n">
        <f aca="false">B284+Tabla_Ministerio!B283</f>
        <v>8110</v>
      </c>
      <c r="T284" s="79" t="n">
        <f aca="false">C284+Tabla_Ministerio!C283</f>
        <v>34</v>
      </c>
      <c r="U284" s="79" t="n">
        <f aca="false">D284+Tabla_Ministerio!D283</f>
        <v>436.483244913171</v>
      </c>
      <c r="V284" s="79" t="n">
        <f aca="false">E284+Tabla_Ministerio!E283</f>
        <v>226.977041660159</v>
      </c>
      <c r="W284" s="79" t="n">
        <f aca="false">F284+Tabla_Ministerio!F283</f>
        <v>23</v>
      </c>
      <c r="X284" s="79" t="n">
        <f aca="false">G284+Tabla_Ministerio!G283</f>
        <v>43</v>
      </c>
      <c r="Y284" s="79" t="n">
        <f aca="false">H284+Tabla_Ministerio!H283</f>
        <v>9</v>
      </c>
      <c r="Z284" s="79" t="n">
        <f aca="false">X284+0.33*Y284</f>
        <v>45.97</v>
      </c>
      <c r="AC284" s="73" t="n">
        <f aca="false">IF(T284&gt;0,S284/T284,0)</f>
        <v>238.529411764706</v>
      </c>
      <c r="AD284" s="74" t="n">
        <f aca="false">EXP((((AC284-AC$285)/AC$286+2)/4-1.9)^3)</f>
        <v>0.126007738727446</v>
      </c>
      <c r="AE284" s="75" t="n">
        <f aca="false">S284/U284</f>
        <v>18.5803237455617</v>
      </c>
      <c r="AF284" s="74" t="n">
        <f aca="false">EXP((((AE284-AE$285)/AE$286+2)/4-1.9)^3)</f>
        <v>0.0673338648452607</v>
      </c>
      <c r="AG284" s="74" t="n">
        <f aca="false">V284/U284</f>
        <v>0.520013183336078</v>
      </c>
      <c r="AH284" s="74" t="n">
        <f aca="false">EXP((((AG284-AG$285)/AG$286+2)/4-1.9)^3)</f>
        <v>0.0156136007631235</v>
      </c>
      <c r="AI284" s="74" t="n">
        <f aca="false">W284/U284</f>
        <v>0.0526938897839603</v>
      </c>
      <c r="AJ284" s="74" t="n">
        <f aca="false">EXP((((AI284-AI$285)/AI$286+2)/4-1.9)^3)</f>
        <v>0.015086714322451</v>
      </c>
      <c r="AK284" s="74" t="n">
        <f aca="false">Z284/U284</f>
        <v>0.105319048407333</v>
      </c>
      <c r="AL284" s="74" t="n">
        <f aca="false">EXP((((AK284-AK$285)/AK$286+2)/4-1.9)^3)</f>
        <v>0.011420666394871</v>
      </c>
      <c r="AM284" s="74" t="n">
        <f aca="false">0.01*AD284+0.15*AF284+0.24*AH284+0.25*AJ284+0.35*AL284</f>
        <v>0.0228763331160308</v>
      </c>
      <c r="AO284" s="66" t="n">
        <f aca="false">0.01*AD284/$AM$285</f>
        <v>0.000440633862480404</v>
      </c>
      <c r="AP284" s="65" t="n">
        <f aca="false">AO284*$J$285</f>
        <v>4328.97830010381</v>
      </c>
      <c r="AQ284" s="66" t="n">
        <f aca="false">0.15*AF284/$AM$285</f>
        <v>0.00353187604691597</v>
      </c>
      <c r="AR284" s="65" t="n">
        <f aca="false">AQ284*$J$285</f>
        <v>34698.6831191068</v>
      </c>
      <c r="AS284" s="66" t="n">
        <f aca="false">0.24*AH284/$AM$285</f>
        <v>0.0013103730829796</v>
      </c>
      <c r="AT284" s="65" t="n">
        <f aca="false">AS284*$J$285</f>
        <v>12873.6738691096</v>
      </c>
      <c r="AU284" s="66" t="n">
        <f aca="false">0.25*AJ284/$AM$285</f>
        <v>0.00131891050327056</v>
      </c>
      <c r="AV284" s="65" t="n">
        <f aca="false">AU284*$J$285</f>
        <v>12957.5491912884</v>
      </c>
      <c r="AW284" s="66" t="n">
        <f aca="false">0.35*AL284/$AM$285</f>
        <v>0.00139778424624775</v>
      </c>
      <c r="AX284" s="65" t="n">
        <f aca="false">AW284*$J$285</f>
        <v>13732.4390735007</v>
      </c>
    </row>
    <row r="285" customFormat="false" ht="15" hidden="false" customHeight="false" outlineLevel="0" collapsed="false">
      <c r="A285" s="83" t="s">
        <v>71</v>
      </c>
      <c r="B285" s="62"/>
      <c r="C285" s="62"/>
      <c r="D285" s="62"/>
      <c r="E285" s="62"/>
      <c r="F285" s="62"/>
      <c r="G285" s="62"/>
      <c r="H285" s="62"/>
      <c r="I285" s="98" t="n">
        <f aca="false">SUM(I258:I284)</f>
        <v>1</v>
      </c>
      <c r="J285" s="86" t="n">
        <f aca="false">Tabla_Ministerio!K284</f>
        <v>9824434</v>
      </c>
      <c r="K285" s="84" t="n">
        <f aca="false">I285-Tabla_Ministerio!J284</f>
        <v>0</v>
      </c>
      <c r="L285" s="86" t="n">
        <f aca="false">J285-Tabla_Ministerio!K284</f>
        <v>0</v>
      </c>
      <c r="M285" s="84"/>
      <c r="N285" s="86" t="n">
        <f aca="false">Tabla_Ministerio!L284</f>
        <v>186664245</v>
      </c>
      <c r="O285" s="86"/>
      <c r="P285" s="88" t="n">
        <f aca="false">Tabla_Ministerio!M284</f>
        <v>196488679</v>
      </c>
      <c r="Q285" s="86"/>
      <c r="S285" s="88"/>
      <c r="T285" s="88"/>
      <c r="U285" s="88"/>
      <c r="V285" s="88"/>
      <c r="W285" s="88"/>
      <c r="X285" s="88"/>
      <c r="Y285" s="88"/>
      <c r="Z285" s="88"/>
      <c r="AB285" s="89" t="s">
        <v>241</v>
      </c>
      <c r="AC285" s="89" t="n">
        <f aca="false">AVERAGE(AC260:AC284)</f>
        <v>202.207342571425</v>
      </c>
      <c r="AD285" s="88"/>
      <c r="AE285" s="89" t="n">
        <f aca="false">AVERAGE(AE260:AE284)</f>
        <v>18.4386052567797</v>
      </c>
      <c r="AF285" s="88"/>
      <c r="AG285" s="91" t="n">
        <f aca="false">AVERAGE(AG260:AG284)</f>
        <v>0.618804433223583</v>
      </c>
      <c r="AH285" s="88"/>
      <c r="AI285" s="91" t="n">
        <f aca="false">AVERAGE(AI260:AI284)</f>
        <v>0.153130946864997</v>
      </c>
      <c r="AJ285" s="88"/>
      <c r="AK285" s="91" t="n">
        <f aca="false">AVERAGE(AK260:AK284)</f>
        <v>0.340439329882705</v>
      </c>
      <c r="AL285" s="88"/>
      <c r="AM285" s="91" t="n">
        <f aca="false">SUM(AM260:AM284)</f>
        <v>2.85969258055035</v>
      </c>
      <c r="AO285" s="84" t="n">
        <f aca="false">SUM(AO258:AO284)</f>
        <v>0.00981171810914702</v>
      </c>
      <c r="AP285" s="86" t="n">
        <f aca="false">SUM(AP258:AP284)</f>
        <v>96394.5769899197</v>
      </c>
      <c r="AQ285" s="84" t="n">
        <f aca="false">SUM(AQ258:AQ284)</f>
        <v>0.148250880864509</v>
      </c>
      <c r="AR285" s="86" t="n">
        <f aca="false">SUM(AR258:AR284)</f>
        <v>1456480.99449523</v>
      </c>
      <c r="AS285" s="84" t="n">
        <f aca="false">SUM(AS258:AS284)</f>
        <v>0.236113117066173</v>
      </c>
      <c r="AT285" s="86" t="n">
        <f aca="false">SUM(AT258:AT284)</f>
        <v>2319677.73515089</v>
      </c>
      <c r="AU285" s="84" t="n">
        <f aca="false">SUM(AU258:AU284)</f>
        <v>0.253064464862613</v>
      </c>
      <c r="AV285" s="86" t="n">
        <f aca="false">SUM(AV258:AV284)</f>
        <v>2486215.13278806</v>
      </c>
      <c r="AW285" s="84" t="n">
        <f aca="false">SUM(AW258:AW284)</f>
        <v>0.352759819097558</v>
      </c>
      <c r="AX285" s="86" t="n">
        <f aca="false">SUM(AX258:AX284)</f>
        <v>3465665.5605759</v>
      </c>
    </row>
    <row r="286" customFormat="false" ht="15" hidden="false" customHeight="false" outlineLevel="0" collapsed="false">
      <c r="A286" s="43" t="s">
        <v>72</v>
      </c>
      <c r="B286" s="37"/>
      <c r="C286" s="37"/>
      <c r="D286" s="37"/>
      <c r="E286" s="37"/>
      <c r="F286" s="37"/>
      <c r="G286" s="37"/>
      <c r="H286" s="37"/>
      <c r="I286" s="37"/>
      <c r="S286" s="37"/>
      <c r="T286" s="37"/>
      <c r="U286" s="37"/>
      <c r="V286" s="37"/>
      <c r="W286" s="37"/>
      <c r="X286" s="37"/>
      <c r="Y286" s="37"/>
      <c r="Z286" s="37"/>
      <c r="AB286" s="89" t="s">
        <v>242</v>
      </c>
      <c r="AC286" s="89" t="n">
        <f aca="false">_xlfn.STDEV.P(AC260:AC284)</f>
        <v>72.4942793501857</v>
      </c>
      <c r="AD286" s="88"/>
      <c r="AE286" s="89" t="n">
        <f aca="false">_xlfn.STDEV.P(AE260:AE284)</f>
        <v>4.5125017044351</v>
      </c>
      <c r="AF286" s="88"/>
      <c r="AG286" s="91" t="n">
        <f aca="false">_xlfn.STDEV.P(AG260:AG284)</f>
        <v>0.118602396550759</v>
      </c>
      <c r="AH286" s="88"/>
      <c r="AI286" s="91" t="n">
        <f aca="false">_xlfn.STDEV.P(AI260:AI284)</f>
        <v>0.118076568175076</v>
      </c>
      <c r="AJ286" s="88"/>
      <c r="AK286" s="91" t="n">
        <f aca="false">_xlfn.STDEV.P(AK260:AK284)</f>
        <v>0.237425311026185</v>
      </c>
      <c r="AL286" s="88"/>
      <c r="AM286" s="91"/>
    </row>
    <row r="287" customFormat="false" ht="15" hidden="false" customHeight="false" outlineLevel="0" collapsed="false">
      <c r="A287" s="43" t="s">
        <v>73</v>
      </c>
      <c r="B287" s="37"/>
      <c r="C287" s="37"/>
      <c r="D287" s="37"/>
      <c r="E287" s="37"/>
      <c r="F287" s="37"/>
      <c r="G287" s="37"/>
      <c r="H287" s="37"/>
      <c r="I287" s="37"/>
      <c r="S287" s="37"/>
      <c r="T287" s="37"/>
      <c r="U287" s="37"/>
      <c r="V287" s="37"/>
      <c r="W287" s="37"/>
      <c r="X287" s="37"/>
      <c r="Y287" s="37"/>
      <c r="Z287" s="37"/>
      <c r="AB287" s="8" t="n">
        <f aca="false">MIN(AC287:AL287)</f>
        <v>-1.92886006183427</v>
      </c>
      <c r="AC287" s="8" t="n">
        <f aca="false">(MIN(AC260:AC284)-AC285)/AC286</f>
        <v>-1.47436486306456</v>
      </c>
      <c r="AE287" s="8" t="n">
        <f aca="false">(MIN(AE260:AE284)-AE285)/AE286</f>
        <v>-1.77247960172702</v>
      </c>
      <c r="AG287" s="8" t="n">
        <f aca="false">(MIN(AG260:AG284)-AG285)/AG286</f>
        <v>-1.92886006183427</v>
      </c>
      <c r="AI287" s="8" t="n">
        <f aca="false">(MIN(AI260:AI284)-AI285)/AI286</f>
        <v>-1.24456620567161</v>
      </c>
      <c r="AK287" s="8" t="n">
        <f aca="false">(MIN(AK260:AK284)-AK285)/AK286</f>
        <v>-1.2585586162526</v>
      </c>
    </row>
    <row r="288" customFormat="false" ht="15" hidden="false" customHeight="false" outlineLevel="0" collapsed="false">
      <c r="A288" s="43"/>
      <c r="B288" s="37"/>
      <c r="C288" s="37"/>
      <c r="D288" s="37"/>
      <c r="E288" s="37"/>
      <c r="F288" s="37"/>
      <c r="G288" s="37"/>
      <c r="H288" s="37"/>
      <c r="I288" s="37"/>
      <c r="S288" s="37"/>
      <c r="T288" s="37"/>
      <c r="U288" s="37"/>
      <c r="V288" s="37"/>
      <c r="W288" s="37"/>
      <c r="X288" s="37"/>
      <c r="Y288" s="37"/>
      <c r="Z288" s="37"/>
      <c r="AB288" s="8" t="n">
        <f aca="false">MAX(AC288:AM288)</f>
        <v>2.7225070531008</v>
      </c>
      <c r="AC288" s="8" t="n">
        <f aca="false">(MAX(AC260:AC284)-AC285)/AC286</f>
        <v>2.7225070531008</v>
      </c>
      <c r="AE288" s="8" t="n">
        <f aca="false">(MAX(AE260:AE284)-AE285)/AE286</f>
        <v>1.66461553267493</v>
      </c>
      <c r="AG288" s="8" t="n">
        <f aca="false">(MAX(AG260:AG284)-AG285)/AG286</f>
        <v>2.52222949110495</v>
      </c>
      <c r="AI288" s="8" t="n">
        <f aca="false">(MAX(AI260:AI284)-AI285)/AI286</f>
        <v>2.48230353320402</v>
      </c>
      <c r="AK288" s="8" t="n">
        <f aca="false">(MAX(AK260:AK284)-AK285)/AK286</f>
        <v>2.12491125994307</v>
      </c>
    </row>
    <row r="289" customFormat="false" ht="15" hidden="false" customHeight="false" outlineLevel="0" collapsed="false">
      <c r="A289" s="43"/>
      <c r="B289" s="37"/>
      <c r="C289" s="37"/>
      <c r="D289" s="37"/>
      <c r="E289" s="37"/>
      <c r="F289" s="37"/>
      <c r="G289" s="37"/>
      <c r="H289" s="37"/>
      <c r="I289" s="37"/>
      <c r="S289" s="37"/>
      <c r="T289" s="37"/>
      <c r="U289" s="37"/>
      <c r="V289" s="37"/>
      <c r="W289" s="37"/>
      <c r="X289" s="37"/>
      <c r="Y289" s="37"/>
      <c r="Z289" s="37"/>
    </row>
    <row r="290" customFormat="false" ht="15" hidden="false" customHeight="false" outlineLevel="0" collapsed="false">
      <c r="A290" s="43"/>
      <c r="B290" s="37"/>
      <c r="C290" s="37"/>
      <c r="D290" s="37"/>
      <c r="E290" s="37"/>
      <c r="F290" s="37"/>
      <c r="G290" s="37"/>
      <c r="H290" s="37"/>
      <c r="I290" s="37"/>
      <c r="S290" s="37"/>
      <c r="T290" s="37"/>
      <c r="U290" s="37"/>
      <c r="V290" s="37"/>
      <c r="W290" s="37"/>
      <c r="X290" s="37"/>
      <c r="Y290" s="37"/>
      <c r="Z290" s="37"/>
    </row>
    <row r="291" customFormat="false" ht="15" hidden="false" customHeight="false" outlineLevel="0" collapsed="false">
      <c r="A291" s="14" t="str">
        <f aca="false">"Tabla " &amp; TEXT((ROW()+24) / 35, "0")</f>
        <v>Tabla 9</v>
      </c>
      <c r="B291" s="14"/>
      <c r="C291" s="14"/>
      <c r="D291" s="14"/>
      <c r="E291" s="14"/>
      <c r="F291" s="14"/>
      <c r="G291" s="14"/>
      <c r="H291" s="14"/>
      <c r="I291" s="14"/>
      <c r="J291" s="14"/>
      <c r="S291" s="97"/>
      <c r="T291" s="97"/>
      <c r="U291" s="97"/>
      <c r="V291" s="97"/>
      <c r="W291" s="97"/>
      <c r="X291" s="97"/>
      <c r="Y291" s="97"/>
      <c r="Z291" s="97"/>
    </row>
    <row r="292" customFormat="false" ht="15" hidden="false" customHeight="false" outlineLevel="0" collapsed="false">
      <c r="A292" s="14" t="s">
        <v>155</v>
      </c>
      <c r="B292" s="14"/>
      <c r="C292" s="14"/>
      <c r="D292" s="14"/>
      <c r="E292" s="14"/>
      <c r="F292" s="14"/>
      <c r="G292" s="14"/>
      <c r="H292" s="14"/>
      <c r="I292" s="14"/>
      <c r="J292" s="14"/>
      <c r="S292" s="97"/>
      <c r="T292" s="97"/>
      <c r="U292" s="97"/>
      <c r="V292" s="97"/>
      <c r="W292" s="97"/>
      <c r="X292" s="97"/>
      <c r="Y292" s="97"/>
      <c r="Z292" s="97"/>
    </row>
    <row r="293" customFormat="false" ht="15.8" hidden="false" customHeight="true" outlineLevel="0" collapsed="false">
      <c r="A293" s="52" t="s">
        <v>30</v>
      </c>
      <c r="B293" s="56" t="s">
        <v>222</v>
      </c>
      <c r="C293" s="56"/>
      <c r="D293" s="56"/>
      <c r="E293" s="56"/>
      <c r="F293" s="56"/>
      <c r="G293" s="56"/>
      <c r="H293" s="56"/>
      <c r="I293" s="52" t="s">
        <v>32</v>
      </c>
      <c r="J293" s="54" t="s">
        <v>33</v>
      </c>
      <c r="K293" s="55" t="s">
        <v>223</v>
      </c>
      <c r="L293" s="54" t="s">
        <v>224</v>
      </c>
      <c r="M293" s="55" t="s">
        <v>225</v>
      </c>
      <c r="N293" s="54" t="s">
        <v>34</v>
      </c>
      <c r="O293" s="54" t="s">
        <v>226</v>
      </c>
      <c r="P293" s="52" t="s">
        <v>227</v>
      </c>
      <c r="Q293" s="54" t="s">
        <v>228</v>
      </c>
      <c r="S293" s="56" t="s">
        <v>222</v>
      </c>
      <c r="T293" s="56"/>
      <c r="U293" s="56"/>
      <c r="V293" s="56"/>
      <c r="W293" s="56"/>
      <c r="X293" s="56"/>
      <c r="Y293" s="56"/>
      <c r="Z293" s="56"/>
      <c r="AC293" s="57" t="s">
        <v>230</v>
      </c>
      <c r="AD293" s="57"/>
      <c r="AE293" s="57" t="s">
        <v>231</v>
      </c>
      <c r="AF293" s="57"/>
      <c r="AG293" s="57" t="s">
        <v>232</v>
      </c>
      <c r="AH293" s="57"/>
      <c r="AI293" s="57" t="s">
        <v>233</v>
      </c>
      <c r="AJ293" s="57"/>
      <c r="AK293" s="57" t="s">
        <v>234</v>
      </c>
      <c r="AL293" s="57"/>
      <c r="AM293" s="58" t="s">
        <v>235</v>
      </c>
      <c r="AO293" s="57" t="s">
        <v>230</v>
      </c>
      <c r="AP293" s="57"/>
      <c r="AQ293" s="57" t="s">
        <v>231</v>
      </c>
      <c r="AR293" s="57"/>
      <c r="AS293" s="57" t="s">
        <v>232</v>
      </c>
      <c r="AT293" s="57"/>
      <c r="AU293" s="57" t="s">
        <v>233</v>
      </c>
      <c r="AV293" s="57"/>
      <c r="AW293" s="58" t="s">
        <v>234</v>
      </c>
      <c r="AX293" s="58"/>
    </row>
    <row r="294" customFormat="false" ht="37.3" hidden="false" customHeight="false" outlineLevel="0" collapsed="false">
      <c r="A294" s="52"/>
      <c r="B294" s="59" t="s">
        <v>156</v>
      </c>
      <c r="C294" s="59" t="s">
        <v>157</v>
      </c>
      <c r="D294" s="59" t="s">
        <v>158</v>
      </c>
      <c r="E294" s="59" t="s">
        <v>159</v>
      </c>
      <c r="F294" s="59" t="s">
        <v>160</v>
      </c>
      <c r="G294" s="59" t="s">
        <v>161</v>
      </c>
      <c r="H294" s="59" t="s">
        <v>162</v>
      </c>
      <c r="I294" s="52"/>
      <c r="J294" s="54"/>
      <c r="K294" s="55"/>
      <c r="L294" s="54"/>
      <c r="M294" s="55"/>
      <c r="N294" s="54"/>
      <c r="O294" s="54"/>
      <c r="P294" s="52"/>
      <c r="Q294" s="54"/>
      <c r="S294" s="59" t="s">
        <v>156</v>
      </c>
      <c r="T294" s="59" t="s">
        <v>157</v>
      </c>
      <c r="U294" s="59" t="s">
        <v>158</v>
      </c>
      <c r="V294" s="59" t="s">
        <v>159</v>
      </c>
      <c r="W294" s="59" t="s">
        <v>160</v>
      </c>
      <c r="X294" s="59" t="s">
        <v>161</v>
      </c>
      <c r="Y294" s="59" t="s">
        <v>162</v>
      </c>
      <c r="Z294" s="52" t="s">
        <v>43</v>
      </c>
      <c r="AC294" s="59" t="s">
        <v>236</v>
      </c>
      <c r="AD294" s="59" t="s">
        <v>237</v>
      </c>
      <c r="AE294" s="59" t="s">
        <v>236</v>
      </c>
      <c r="AF294" s="59" t="s">
        <v>237</v>
      </c>
      <c r="AG294" s="59" t="s">
        <v>236</v>
      </c>
      <c r="AH294" s="59" t="s">
        <v>237</v>
      </c>
      <c r="AI294" s="59" t="s">
        <v>236</v>
      </c>
      <c r="AJ294" s="59" t="s">
        <v>237</v>
      </c>
      <c r="AK294" s="59" t="s">
        <v>236</v>
      </c>
      <c r="AL294" s="59" t="s">
        <v>237</v>
      </c>
      <c r="AM294" s="60" t="s">
        <v>238</v>
      </c>
      <c r="AO294" s="59" t="s">
        <v>239</v>
      </c>
      <c r="AP294" s="59" t="s">
        <v>240</v>
      </c>
      <c r="AQ294" s="59" t="s">
        <v>239</v>
      </c>
      <c r="AR294" s="59" t="s">
        <v>240</v>
      </c>
      <c r="AS294" s="59" t="s">
        <v>239</v>
      </c>
      <c r="AT294" s="59" t="s">
        <v>240</v>
      </c>
      <c r="AU294" s="59" t="s">
        <v>239</v>
      </c>
      <c r="AV294" s="59" t="s">
        <v>240</v>
      </c>
      <c r="AW294" s="59" t="s">
        <v>239</v>
      </c>
      <c r="AX294" s="60" t="s">
        <v>240</v>
      </c>
    </row>
    <row r="295" customFormat="false" ht="15" hidden="false" customHeight="false" outlineLevel="0" collapsed="false">
      <c r="A295" s="61" t="s">
        <v>106</v>
      </c>
      <c r="B295" s="62" t="n">
        <v>0</v>
      </c>
      <c r="C295" s="62"/>
      <c r="D295" s="62"/>
      <c r="E295" s="62"/>
      <c r="F295" s="62"/>
      <c r="G295" s="62"/>
      <c r="H295" s="62"/>
      <c r="I295" s="63" t="n">
        <f aca="false">AO295+AQ295+AS295+AU295+AW295</f>
        <v>0.139974656313444</v>
      </c>
      <c r="J295" s="64" t="n">
        <f aca="false">ROUND(AP295+AR295+AT295+AV295+AX295,0)</f>
        <v>1271541</v>
      </c>
      <c r="K295" s="63" t="n">
        <f aca="false">I295-Tabla_Ministerio!J294</f>
        <v>0</v>
      </c>
      <c r="L295" s="64" t="n">
        <f aca="false">J295-Tabla_Ministerio!K294</f>
        <v>1</v>
      </c>
      <c r="M295" s="66" t="n">
        <f aca="false">P330/P$355</f>
        <v>0.196285352704503</v>
      </c>
      <c r="N295" s="65" t="n">
        <f aca="false">ROUND((N$320*M295),0)</f>
        <v>33878370</v>
      </c>
      <c r="O295" s="65" t="n">
        <f aca="false">N295-Tabla_Ministerio!L294</f>
        <v>3</v>
      </c>
      <c r="P295" s="67" t="n">
        <f aca="false">N295+J295</f>
        <v>35149911</v>
      </c>
      <c r="Q295" s="65" t="n">
        <f aca="false">P295-Tabla_Ministerio!M294</f>
        <v>4</v>
      </c>
      <c r="S295" s="68" t="n">
        <f aca="false">B295+Tabla_Ministerio!B294</f>
        <v>26658</v>
      </c>
      <c r="T295" s="68" t="n">
        <f aca="false">C295+Tabla_Ministerio!C294</f>
        <v>68</v>
      </c>
      <c r="U295" s="68" t="n">
        <f aca="false">D295+Tabla_Ministerio!D294</f>
        <v>1775.77608022699</v>
      </c>
      <c r="V295" s="68" t="n">
        <f aca="false">E295+Tabla_Ministerio!E294</f>
        <v>1119.83258844264</v>
      </c>
      <c r="W295" s="68" t="n">
        <f aca="false">F295+Tabla_Ministerio!F294</f>
        <v>739</v>
      </c>
      <c r="X295" s="68" t="n">
        <f aca="false">G295+Tabla_Ministerio!G294</f>
        <v>1618</v>
      </c>
      <c r="Y295" s="68" t="n">
        <f aca="false">H295+Tabla_Ministerio!H294</f>
        <v>184</v>
      </c>
      <c r="Z295" s="68" t="n">
        <f aca="false">X295+0.33*Y295</f>
        <v>1678.72</v>
      </c>
      <c r="AC295" s="69" t="n">
        <f aca="false">IF(T295&gt;0,S295/T295,0)</f>
        <v>392.029411764706</v>
      </c>
      <c r="AD295" s="70" t="n">
        <f aca="false">EXP((((AC295-AC$320)/AC$321+2)/4-1.9)^3)</f>
        <v>0.6487477719512</v>
      </c>
      <c r="AE295" s="71" t="n">
        <f aca="false">S295/U295</f>
        <v>15.012027865919</v>
      </c>
      <c r="AF295" s="70" t="n">
        <f aca="false">EXP((((AE295-AE$320)/AE$321+2)/4-1.9)^3)</f>
        <v>0.00935578248358164</v>
      </c>
      <c r="AG295" s="70" t="n">
        <f aca="false">V295/U295</f>
        <v>0.630615876017148</v>
      </c>
      <c r="AH295" s="70" t="n">
        <f aca="false">EXP((((AG295-AG$320)/AG$321+2)/4-1.9)^3)</f>
        <v>0.093737942461318</v>
      </c>
      <c r="AI295" s="70" t="n">
        <f aca="false">W295/U295</f>
        <v>0.416156072957992</v>
      </c>
      <c r="AJ295" s="70" t="n">
        <f aca="false">EXP((((AI295-AI$320)/AI$321+2)/4-1.9)^3)</f>
        <v>0.730423400230202</v>
      </c>
      <c r="AK295" s="70" t="n">
        <f aca="false">Z295/U295</f>
        <v>0.945344415150257</v>
      </c>
      <c r="AL295" s="70" t="n">
        <f aca="false">EXP((((AK295-AK$320)/AK$321+2)/4-1.9)^3)</f>
        <v>0.526320613605977</v>
      </c>
      <c r="AM295" s="70" t="n">
        <f aca="false">0.01*AD295+0.15*AF295+0.24*AH295+0.25*AJ295+0.35*AL295</f>
        <v>0.397206016102408</v>
      </c>
      <c r="AO295" s="63" t="n">
        <f aca="false">0.01*AD295/$AM$320</f>
        <v>0.00228617500067192</v>
      </c>
      <c r="AP295" s="64" t="n">
        <f aca="false">AO295*$J$320</f>
        <v>20767.7988862788</v>
      </c>
      <c r="AQ295" s="63" t="n">
        <f aca="false">0.15*AF295/$AM$320</f>
        <v>0.00049454403430223</v>
      </c>
      <c r="AR295" s="64" t="n">
        <f aca="false">AQ295*$J$320</f>
        <v>4492.47806566823</v>
      </c>
      <c r="AS295" s="63" t="n">
        <f aca="false">0.24*AH295/$AM$320</f>
        <v>0.00792793809618602</v>
      </c>
      <c r="AT295" s="64" t="n">
        <f aca="false">AS295*$J$320</f>
        <v>72018.0318287396</v>
      </c>
      <c r="AU295" s="63" t="n">
        <f aca="false">0.25*AJ295/$AM$320</f>
        <v>0.0643499596341459</v>
      </c>
      <c r="AV295" s="64" t="n">
        <f aca="false">AU295*$J$320</f>
        <v>584560.245663311</v>
      </c>
      <c r="AW295" s="63" t="n">
        <f aca="false">0.35*AL295/$AM$320</f>
        <v>0.0649160395481376</v>
      </c>
      <c r="AX295" s="64" t="n">
        <f aca="false">AW295*$J$320</f>
        <v>589702.561454485</v>
      </c>
    </row>
    <row r="296" customFormat="false" ht="15" hidden="false" customHeight="false" outlineLevel="0" collapsed="false">
      <c r="A296" s="72" t="s">
        <v>107</v>
      </c>
      <c r="B296" s="62"/>
      <c r="C296" s="62"/>
      <c r="D296" s="62"/>
      <c r="E296" s="62"/>
      <c r="F296" s="62"/>
      <c r="G296" s="62"/>
      <c r="H296" s="62"/>
      <c r="I296" s="66" t="n">
        <f aca="false">AO296+AQ296+AS296+AU296+AW296</f>
        <v>0.0902090671814147</v>
      </c>
      <c r="J296" s="65" t="n">
        <f aca="false">ROUND(AP296+AR296+AT296+AV296+AX296,0)</f>
        <v>819466</v>
      </c>
      <c r="K296" s="66" t="n">
        <f aca="false">I296-Tabla_Ministerio!J295</f>
        <v>0</v>
      </c>
      <c r="L296" s="65" t="n">
        <f aca="false">J296-Tabla_Ministerio!K295</f>
        <v>0</v>
      </c>
      <c r="M296" s="66" t="n">
        <f aca="false">P331/P$355</f>
        <v>0.124650490802962</v>
      </c>
      <c r="N296" s="65" t="n">
        <f aca="false">ROUND((N$320*M296),0)</f>
        <v>21514369</v>
      </c>
      <c r="O296" s="65" t="n">
        <f aca="false">N296-Tabla_Ministerio!L295</f>
        <v>0</v>
      </c>
      <c r="P296" s="67" t="n">
        <f aca="false">N296+J296</f>
        <v>22333835</v>
      </c>
      <c r="Q296" s="65" t="n">
        <f aca="false">P296-Tabla_Ministerio!M295</f>
        <v>0</v>
      </c>
      <c r="S296" s="67" t="n">
        <f aca="false">B296+Tabla_Ministerio!B295</f>
        <v>21566</v>
      </c>
      <c r="T296" s="67" t="n">
        <f aca="false">C296+Tabla_Ministerio!C295</f>
        <v>65</v>
      </c>
      <c r="U296" s="67" t="n">
        <f aca="false">D296+Tabla_Ministerio!D295</f>
        <v>1914.83930893964</v>
      </c>
      <c r="V296" s="67" t="n">
        <f aca="false">E296+Tabla_Ministerio!E295</f>
        <v>1187.45514216684</v>
      </c>
      <c r="W296" s="67" t="n">
        <f aca="false">F296+Tabla_Ministerio!F295</f>
        <v>578</v>
      </c>
      <c r="X296" s="67" t="n">
        <f aca="false">G296+Tabla_Ministerio!G295</f>
        <v>1490</v>
      </c>
      <c r="Y296" s="67" t="n">
        <f aca="false">H296+Tabla_Ministerio!H295</f>
        <v>128</v>
      </c>
      <c r="Z296" s="67" t="n">
        <f aca="false">X296+0.33*Y296</f>
        <v>1532.24</v>
      </c>
      <c r="AC296" s="73" t="n">
        <f aca="false">IF(T296&gt;0,S296/T296,0)</f>
        <v>331.784615384615</v>
      </c>
      <c r="AD296" s="74" t="n">
        <f aca="false">EXP((((AC296-AC$320)/AC$321+2)/4-1.9)^3)</f>
        <v>0.410219898365471</v>
      </c>
      <c r="AE296" s="75" t="n">
        <f aca="false">S296/U296</f>
        <v>11.2625638607463</v>
      </c>
      <c r="AF296" s="74" t="n">
        <f aca="false">EXP((((AE296-AE$320)/AE$321+2)/4-1.9)^3)</f>
        <v>0.00141154515349772</v>
      </c>
      <c r="AG296" s="74" t="n">
        <f aca="false">V296/U296</f>
        <v>0.620133050654994</v>
      </c>
      <c r="AH296" s="74" t="n">
        <f aca="false">EXP((((AG296-AG$320)/AG$321+2)/4-1.9)^3)</f>
        <v>0.0841949187625462</v>
      </c>
      <c r="AI296" s="74" t="n">
        <f aca="false">W296/U296</f>
        <v>0.301853005263441</v>
      </c>
      <c r="AJ296" s="74" t="n">
        <f aca="false">EXP((((AI296-AI$320)/AI$321+2)/4-1.9)^3)</f>
        <v>0.409267893490864</v>
      </c>
      <c r="AK296" s="74" t="n">
        <f aca="false">Z296/U296</f>
        <v>0.800192471946114</v>
      </c>
      <c r="AL296" s="74" t="n">
        <f aca="false">EXP((((AK296-AK$320)/AK$321+2)/4-1.9)^3)</f>
        <v>0.368995836277867</v>
      </c>
      <c r="AM296" s="74" t="n">
        <f aca="false">0.01*AD296+0.15*AF296+0.24*AH296+0.25*AJ296+0.35*AL296</f>
        <v>0.25598622732966</v>
      </c>
      <c r="AO296" s="66" t="n">
        <f aca="false">0.01*AD296/$AM$320</f>
        <v>0.00144560724054689</v>
      </c>
      <c r="AP296" s="65" t="n">
        <f aca="false">AO296*$J$320</f>
        <v>13132.0132673144</v>
      </c>
      <c r="AQ296" s="66" t="n">
        <f aca="false">0.15*AF296/$AM$320</f>
        <v>7.46138803499934E-005</v>
      </c>
      <c r="AR296" s="65" t="n">
        <f aca="false">AQ296*$J$320</f>
        <v>677.798532823649</v>
      </c>
      <c r="AS296" s="66" t="n">
        <f aca="false">0.24*AH296/$AM$320</f>
        <v>0.00712083161243192</v>
      </c>
      <c r="AT296" s="65" t="n">
        <f aca="false">AS296*$J$320</f>
        <v>64686.2111546922</v>
      </c>
      <c r="AU296" s="66" t="n">
        <f aca="false">0.25*AJ296/$AM$320</f>
        <v>0.0360563098298723</v>
      </c>
      <c r="AV296" s="65" t="n">
        <f aca="false">AU296*$J$320</f>
        <v>327538.439055656</v>
      </c>
      <c r="AW296" s="66" t="n">
        <f aca="false">0.35*AL296/$AM$320</f>
        <v>0.0455117046182135</v>
      </c>
      <c r="AX296" s="65" t="n">
        <f aca="false">AW296*$J$320</f>
        <v>413432.011199926</v>
      </c>
    </row>
    <row r="297" customFormat="false" ht="15" hidden="false" customHeight="false" outlineLevel="0" collapsed="false">
      <c r="A297" s="72" t="s">
        <v>108</v>
      </c>
      <c r="B297" s="62"/>
      <c r="C297" s="62"/>
      <c r="D297" s="62"/>
      <c r="E297" s="62"/>
      <c r="F297" s="62"/>
      <c r="G297" s="62"/>
      <c r="H297" s="62"/>
      <c r="I297" s="66" t="n">
        <f aca="false">AO297+AQ297+AS297+AU297+AW297</f>
        <v>0.0675617764007377</v>
      </c>
      <c r="J297" s="65" t="n">
        <f aca="false">ROUND(AP297+AR297+AT297+AV297+AX297,0)</f>
        <v>613737</v>
      </c>
      <c r="K297" s="66" t="n">
        <f aca="false">I297-Tabla_Ministerio!J296</f>
        <v>0</v>
      </c>
      <c r="L297" s="65" t="n">
        <f aca="false">J297-Tabla_Ministerio!K296</f>
        <v>0</v>
      </c>
      <c r="M297" s="66" t="n">
        <f aca="false">P332/P$355</f>
        <v>0.0739539331322885</v>
      </c>
      <c r="N297" s="65" t="n">
        <f aca="false">ROUND((N$320*M297),0)</f>
        <v>12764267</v>
      </c>
      <c r="O297" s="65" t="n">
        <f aca="false">N297-Tabla_Ministerio!L296</f>
        <v>0</v>
      </c>
      <c r="P297" s="67" t="n">
        <f aca="false">N297+J297</f>
        <v>13378004</v>
      </c>
      <c r="Q297" s="65" t="n">
        <f aca="false">P297-Tabla_Ministerio!M296</f>
        <v>0</v>
      </c>
      <c r="S297" s="67" t="n">
        <f aca="false">B297+Tabla_Ministerio!B296</f>
        <v>23749</v>
      </c>
      <c r="T297" s="67" t="n">
        <f aca="false">C297+Tabla_Ministerio!C296</f>
        <v>98</v>
      </c>
      <c r="U297" s="67" t="n">
        <f aca="false">D297+Tabla_Ministerio!D296</f>
        <v>1278.84568721162</v>
      </c>
      <c r="V297" s="67" t="n">
        <f aca="false">E297+Tabla_Ministerio!E296</f>
        <v>929.410081151014</v>
      </c>
      <c r="W297" s="67" t="n">
        <f aca="false">F297+Tabla_Ministerio!F296</f>
        <v>294</v>
      </c>
      <c r="X297" s="67" t="n">
        <f aca="false">G297+Tabla_Ministerio!G296</f>
        <v>792</v>
      </c>
      <c r="Y297" s="67" t="n">
        <f aca="false">H297+Tabla_Ministerio!H296</f>
        <v>69</v>
      </c>
      <c r="Z297" s="67" t="n">
        <f aca="false">X297+0.33*Y297</f>
        <v>814.77</v>
      </c>
      <c r="AC297" s="73" t="n">
        <f aca="false">IF(T297&gt;0,S297/T297,0)</f>
        <v>242.336734693878</v>
      </c>
      <c r="AD297" s="74" t="n">
        <f aca="false">EXP((((AC297-AC$320)/AC$321+2)/4-1.9)^3)</f>
        <v>0.130186761655655</v>
      </c>
      <c r="AE297" s="75" t="n">
        <f aca="false">S297/U297</f>
        <v>18.5706533927342</v>
      </c>
      <c r="AF297" s="74" t="n">
        <f aca="false">EXP((((AE297-AE$320)/AE$321+2)/4-1.9)^3)</f>
        <v>0.0387481371007272</v>
      </c>
      <c r="AG297" s="74" t="n">
        <f aca="false">V297/U297</f>
        <v>0.726757020370056</v>
      </c>
      <c r="AH297" s="74" t="n">
        <f aca="false">EXP((((AG297-AG$320)/AG$321+2)/4-1.9)^3)</f>
        <v>0.217932381860867</v>
      </c>
      <c r="AI297" s="74" t="n">
        <f aca="false">W297/U297</f>
        <v>0.229894820727772</v>
      </c>
      <c r="AJ297" s="74" t="n">
        <f aca="false">EXP((((AI297-AI$320)/AI$321+2)/4-1.9)^3)</f>
        <v>0.22596933782021</v>
      </c>
      <c r="AK297" s="74" t="n">
        <f aca="false">Z297/U297</f>
        <v>0.637113615933221</v>
      </c>
      <c r="AL297" s="74" t="n">
        <f aca="false">EXP((((AK297-AK$320)/AK$321+2)/4-1.9)^3)</f>
        <v>0.21659950484472</v>
      </c>
      <c r="AM297" s="74" t="n">
        <f aca="false">0.01*AD297+0.15*AF297+0.24*AH297+0.25*AJ297+0.35*AL297</f>
        <v>0.191720020978978</v>
      </c>
      <c r="AO297" s="66" t="n">
        <f aca="false">0.01*AD297/$AM$320</f>
        <v>0.00045877571035108</v>
      </c>
      <c r="AP297" s="65" t="n">
        <f aca="false">AO297*$J$320</f>
        <v>4167.55571366174</v>
      </c>
      <c r="AQ297" s="66" t="n">
        <f aca="false">0.15*AF297/$AM$320</f>
        <v>0.00204821564386708</v>
      </c>
      <c r="AR297" s="65" t="n">
        <f aca="false">AQ297*$J$320</f>
        <v>18606.1568143557</v>
      </c>
      <c r="AS297" s="66" t="n">
        <f aca="false">0.24*AH297/$AM$320</f>
        <v>0.0184317511904031</v>
      </c>
      <c r="AT297" s="65" t="n">
        <f aca="false">AS297*$J$320</f>
        <v>167435.520785468</v>
      </c>
      <c r="AU297" s="66" t="n">
        <f aca="false">0.25*AJ297/$AM$320</f>
        <v>0.0199077928810911</v>
      </c>
      <c r="AV297" s="65" t="n">
        <f aca="false">AU297*$J$320</f>
        <v>180844.003063055</v>
      </c>
      <c r="AW297" s="66" t="n">
        <f aca="false">0.35*AL297/$AM$320</f>
        <v>0.0267152409750253</v>
      </c>
      <c r="AX297" s="65" t="n">
        <f aca="false">AW297*$J$320</f>
        <v>242683.412951649</v>
      </c>
    </row>
    <row r="298" customFormat="false" ht="15" hidden="false" customHeight="false" outlineLevel="0" collapsed="false">
      <c r="A298" s="72" t="s">
        <v>109</v>
      </c>
      <c r="B298" s="62"/>
      <c r="C298" s="62"/>
      <c r="D298" s="62"/>
      <c r="E298" s="62"/>
      <c r="F298" s="62"/>
      <c r="G298" s="62"/>
      <c r="H298" s="62"/>
      <c r="I298" s="66" t="n">
        <f aca="false">AO298+AQ298+AS298+AU298+AW298</f>
        <v>0.0585003306697916</v>
      </c>
      <c r="J298" s="65" t="n">
        <f aca="false">ROUND(AP298+AR298+AT298+AV298+AX298,0)</f>
        <v>531422</v>
      </c>
      <c r="K298" s="66" t="n">
        <f aca="false">I298-Tabla_Ministerio!J297</f>
        <v>0</v>
      </c>
      <c r="L298" s="65" t="n">
        <f aca="false">J298-Tabla_Ministerio!K297</f>
        <v>0</v>
      </c>
      <c r="M298" s="66" t="n">
        <f aca="false">P333/P$355</f>
        <v>0.0560164711686665</v>
      </c>
      <c r="N298" s="65" t="n">
        <f aca="false">ROUND((N$320*M298),0)</f>
        <v>9668305</v>
      </c>
      <c r="O298" s="65" t="n">
        <f aca="false">N298-Tabla_Ministerio!L297</f>
        <v>-2</v>
      </c>
      <c r="P298" s="67" t="n">
        <f aca="false">N298+J298</f>
        <v>10199727</v>
      </c>
      <c r="Q298" s="65" t="n">
        <f aca="false">P298-Tabla_Ministerio!M297</f>
        <v>-2</v>
      </c>
      <c r="S298" s="67" t="n">
        <f aca="false">B298+Tabla_Ministerio!B297</f>
        <v>13386</v>
      </c>
      <c r="T298" s="67" t="n">
        <f aca="false">C298+Tabla_Ministerio!C297</f>
        <v>54</v>
      </c>
      <c r="U298" s="67" t="n">
        <f aca="false">D298+Tabla_Ministerio!D297</f>
        <v>552.623309754551</v>
      </c>
      <c r="V298" s="67" t="n">
        <f aca="false">E298+Tabla_Ministerio!E297</f>
        <v>398.712305996039</v>
      </c>
      <c r="W298" s="67" t="n">
        <f aca="false">F298+Tabla_Ministerio!F297</f>
        <v>113</v>
      </c>
      <c r="X298" s="67" t="n">
        <f aca="false">G298+Tabla_Ministerio!G297</f>
        <v>257</v>
      </c>
      <c r="Y298" s="67" t="n">
        <f aca="false">H298+Tabla_Ministerio!H297</f>
        <v>49</v>
      </c>
      <c r="Z298" s="67" t="n">
        <f aca="false">X298+0.33*Y298</f>
        <v>273.17</v>
      </c>
      <c r="AC298" s="73" t="n">
        <f aca="false">IF(T298&gt;0,S298/T298,0)</f>
        <v>247.888888888889</v>
      </c>
      <c r="AD298" s="74" t="n">
        <f aca="false">EXP((((AC298-AC$320)/AC$321+2)/4-1.9)^3)</f>
        <v>0.142471862465076</v>
      </c>
      <c r="AE298" s="75" t="n">
        <f aca="false">S298/U298</f>
        <v>24.2226481650682</v>
      </c>
      <c r="AF298" s="74" t="n">
        <f aca="false">EXP((((AE298-AE$320)/AE$321+2)/4-1.9)^3)</f>
        <v>0.194189147882749</v>
      </c>
      <c r="AG298" s="74" t="n">
        <f aca="false">V298/U298</f>
        <v>0.721490206725315</v>
      </c>
      <c r="AH298" s="74" t="n">
        <f aca="false">EXP((((AG298-AG$320)/AG$321+2)/4-1.9)^3)</f>
        <v>0.209394756645952</v>
      </c>
      <c r="AI298" s="74" t="n">
        <f aca="false">W298/U298</f>
        <v>0.204479250160818</v>
      </c>
      <c r="AJ298" s="74" t="n">
        <f aca="false">EXP((((AI298-AI$320)/AI$321+2)/4-1.9)^3)</f>
        <v>0.174214939202014</v>
      </c>
      <c r="AK298" s="74" t="n">
        <f aca="false">Z298/U298</f>
        <v>0.49431501563213</v>
      </c>
      <c r="AL298" s="74" t="n">
        <f aca="false">EXP((((AK298-AK$320)/AK$321+2)/4-1.9)^3)</f>
        <v>0.118985124302658</v>
      </c>
      <c r="AM298" s="74" t="n">
        <f aca="false">0.01*AD298+0.15*AF298+0.24*AH298+0.25*AJ298+0.35*AL298</f>
        <v>0.166006360708526</v>
      </c>
      <c r="AO298" s="66" t="n">
        <f aca="false">0.01*AD298/$AM$320</f>
        <v>0.000502068175567202</v>
      </c>
      <c r="AP298" s="65" t="n">
        <f aca="false">AO298*$J$320</f>
        <v>4560.82797437468</v>
      </c>
      <c r="AQ298" s="66" t="n">
        <f aca="false">0.15*AF298/$AM$320</f>
        <v>0.0102647838147347</v>
      </c>
      <c r="AR298" s="65" t="n">
        <f aca="false">AQ298*$J$320</f>
        <v>93246.1276205387</v>
      </c>
      <c r="AS298" s="66" t="n">
        <f aca="false">0.24*AH298/$AM$320</f>
        <v>0.0177096768369979</v>
      </c>
      <c r="AT298" s="65" t="n">
        <f aca="false">AS298*$J$320</f>
        <v>160876.138871113</v>
      </c>
      <c r="AU298" s="66" t="n">
        <f aca="false">0.25*AJ298/$AM$320</f>
        <v>0.0153482545901207</v>
      </c>
      <c r="AV298" s="65" t="n">
        <f aca="false">AU298*$J$320</f>
        <v>139424.787905278</v>
      </c>
      <c r="AW298" s="66" t="n">
        <f aca="false">0.35*AL298/$AM$320</f>
        <v>0.014675547252371</v>
      </c>
      <c r="AX298" s="65" t="n">
        <f aca="false">AW298*$J$320</f>
        <v>133313.859959866</v>
      </c>
    </row>
    <row r="299" customFormat="false" ht="15" hidden="false" customHeight="false" outlineLevel="0" collapsed="false">
      <c r="A299" s="72" t="s">
        <v>110</v>
      </c>
      <c r="B299" s="62"/>
      <c r="C299" s="62"/>
      <c r="D299" s="62"/>
      <c r="E299" s="62"/>
      <c r="F299" s="62"/>
      <c r="G299" s="62"/>
      <c r="H299" s="62"/>
      <c r="I299" s="66" t="n">
        <f aca="false">AO299+AQ299+AS299+AU299+AW299</f>
        <v>0.078822979630657</v>
      </c>
      <c r="J299" s="65" t="n">
        <f aca="false">ROUND(AP299+AR299+AT299+AV299+AX299,0)</f>
        <v>716034</v>
      </c>
      <c r="K299" s="66" t="n">
        <f aca="false">I299-Tabla_Ministerio!J298</f>
        <v>0</v>
      </c>
      <c r="L299" s="65" t="n">
        <f aca="false">J299-Tabla_Ministerio!K298</f>
        <v>0</v>
      </c>
      <c r="M299" s="66" t="n">
        <f aca="false">P334/P$355</f>
        <v>0.0552432572564914</v>
      </c>
      <c r="N299" s="65" t="n">
        <f aca="false">ROUND((N$320*M299),0)</f>
        <v>9534851</v>
      </c>
      <c r="O299" s="65" t="n">
        <f aca="false">N299-Tabla_Ministerio!L298</f>
        <v>0</v>
      </c>
      <c r="P299" s="67" t="n">
        <f aca="false">N299+J299</f>
        <v>10250885</v>
      </c>
      <c r="Q299" s="65" t="n">
        <f aca="false">P299-Tabla_Ministerio!M298</f>
        <v>0</v>
      </c>
      <c r="S299" s="67" t="n">
        <f aca="false">B299+Tabla_Ministerio!B298</f>
        <v>14130</v>
      </c>
      <c r="T299" s="67" t="n">
        <f aca="false">C299+Tabla_Ministerio!C298</f>
        <v>64</v>
      </c>
      <c r="U299" s="67" t="n">
        <f aca="false">D299+Tabla_Ministerio!D298</f>
        <v>527.336169117455</v>
      </c>
      <c r="V299" s="67" t="n">
        <f aca="false">E299+Tabla_Ministerio!E298</f>
        <v>288.252155443993</v>
      </c>
      <c r="W299" s="67" t="n">
        <f aca="false">F299+Tabla_Ministerio!F298</f>
        <v>100</v>
      </c>
      <c r="X299" s="67" t="n">
        <f aca="false">G299+Tabla_Ministerio!G298</f>
        <v>420</v>
      </c>
      <c r="Y299" s="67" t="n">
        <f aca="false">H299+Tabla_Ministerio!H298</f>
        <v>4</v>
      </c>
      <c r="Z299" s="67" t="n">
        <f aca="false">X299+0.33*Y299</f>
        <v>421.32</v>
      </c>
      <c r="AC299" s="73" t="n">
        <f aca="false">IF(T299&gt;0,S299/T299,0)</f>
        <v>220.78125</v>
      </c>
      <c r="AD299" s="74" t="n">
        <f aca="false">EXP((((AC299-AC$320)/AC$321+2)/4-1.9)^3)</f>
        <v>0.0893479985054107</v>
      </c>
      <c r="AE299" s="75" t="n">
        <f aca="false">S299/U299</f>
        <v>26.7950518616006</v>
      </c>
      <c r="AF299" s="74" t="n">
        <f aca="false">EXP((((AE299-AE$320)/AE$321+2)/4-1.9)^3)</f>
        <v>0.323209136810421</v>
      </c>
      <c r="AG299" s="74" t="n">
        <f aca="false">V299/U299</f>
        <v>0.546619352748758</v>
      </c>
      <c r="AH299" s="74" t="n">
        <f aca="false">EXP((((AG299-AG$320)/AG$321+2)/4-1.9)^3)</f>
        <v>0.0361500462115512</v>
      </c>
      <c r="AI299" s="74" t="n">
        <f aca="false">W299/U299</f>
        <v>0.189632355708426</v>
      </c>
      <c r="AJ299" s="74" t="n">
        <f aca="false">EXP((((AI299-AI$320)/AI$321+2)/4-1.9)^3)</f>
        <v>0.147697580900462</v>
      </c>
      <c r="AK299" s="74" t="n">
        <f aca="false">Z299/U299</f>
        <v>0.798959041070741</v>
      </c>
      <c r="AL299" s="74" t="n">
        <f aca="false">EXP((((AK299-AK$320)/AK$321+2)/4-1.9)^3)</f>
        <v>0.367716214979108</v>
      </c>
      <c r="AM299" s="74" t="n">
        <f aca="false">0.01*AD299+0.15*AF299+0.24*AH299+0.25*AJ299+0.35*AL299</f>
        <v>0.223675932065193</v>
      </c>
      <c r="AO299" s="66" t="n">
        <f aca="false">0.01*AD299/$AM$320</f>
        <v>0.000314860673708037</v>
      </c>
      <c r="AP299" s="65" t="n">
        <f aca="false">AO299*$J$320</f>
        <v>2860.21986367837</v>
      </c>
      <c r="AQ299" s="66" t="n">
        <f aca="false">0.15*AF299/$AM$320</f>
        <v>0.0170847441913138</v>
      </c>
      <c r="AR299" s="65" t="n">
        <f aca="false">AQ299*$J$320</f>
        <v>155199.200098174</v>
      </c>
      <c r="AS299" s="66" t="n">
        <f aca="false">0.24*AH299/$AM$320</f>
        <v>0.00305741006271509</v>
      </c>
      <c r="AT299" s="65" t="n">
        <f aca="false">AS299*$J$320</f>
        <v>27773.760659919</v>
      </c>
      <c r="AU299" s="66" t="n">
        <f aca="false">0.25*AJ299/$AM$320</f>
        <v>0.0130120877370718</v>
      </c>
      <c r="AV299" s="65" t="n">
        <f aca="false">AU299*$J$320</f>
        <v>118202.858982667</v>
      </c>
      <c r="AW299" s="66" t="n">
        <f aca="false">0.35*AL299/$AM$320</f>
        <v>0.0453538769658483</v>
      </c>
      <c r="AX299" s="65" t="n">
        <f aca="false">AW299*$J$320</f>
        <v>411998.2920218</v>
      </c>
    </row>
    <row r="300" customFormat="false" ht="15" hidden="false" customHeight="false" outlineLevel="0" collapsed="false">
      <c r="A300" s="72" t="s">
        <v>111</v>
      </c>
      <c r="B300" s="62"/>
      <c r="C300" s="62"/>
      <c r="D300" s="62"/>
      <c r="E300" s="62"/>
      <c r="F300" s="62"/>
      <c r="G300" s="62"/>
      <c r="H300" s="62"/>
      <c r="I300" s="66" t="n">
        <f aca="false">AO300+AQ300+AS300+AU300+AW300</f>
        <v>0.0408077141157917</v>
      </c>
      <c r="J300" s="65" t="n">
        <f aca="false">ROUND(AP300+AR300+AT300+AV300+AX300,0)</f>
        <v>370701</v>
      </c>
      <c r="K300" s="66" t="n">
        <f aca="false">I300-Tabla_Ministerio!J299</f>
        <v>0</v>
      </c>
      <c r="L300" s="65" t="n">
        <f aca="false">J300-Tabla_Ministerio!K299</f>
        <v>0</v>
      </c>
      <c r="M300" s="66" t="n">
        <f aca="false">P335/P$355</f>
        <v>0.0627290864247801</v>
      </c>
      <c r="N300" s="65" t="n">
        <f aca="false">ROUND((N$320*M300),0)</f>
        <v>10826886</v>
      </c>
      <c r="O300" s="65" t="n">
        <f aca="false">N300-Tabla_Ministerio!L299</f>
        <v>0</v>
      </c>
      <c r="P300" s="67" t="n">
        <f aca="false">N300+J300</f>
        <v>11197587</v>
      </c>
      <c r="Q300" s="65" t="n">
        <f aca="false">P300-Tabla_Ministerio!M299</f>
        <v>0</v>
      </c>
      <c r="S300" s="67" t="n">
        <f aca="false">B300+Tabla_Ministerio!B299</f>
        <v>17275</v>
      </c>
      <c r="T300" s="67" t="n">
        <f aca="false">C300+Tabla_Ministerio!C299</f>
        <v>64</v>
      </c>
      <c r="U300" s="67" t="n">
        <f aca="false">D300+Tabla_Ministerio!D299</f>
        <v>851.501519874431</v>
      </c>
      <c r="V300" s="67" t="n">
        <f aca="false">E300+Tabla_Ministerio!E299</f>
        <v>571.952884044852</v>
      </c>
      <c r="W300" s="67" t="n">
        <f aca="false">F300+Tabla_Ministerio!F299</f>
        <v>164</v>
      </c>
      <c r="X300" s="67" t="n">
        <f aca="false">G300+Tabla_Ministerio!G299</f>
        <v>367</v>
      </c>
      <c r="Y300" s="67" t="n">
        <f aca="false">H300+Tabla_Ministerio!H299</f>
        <v>25</v>
      </c>
      <c r="Z300" s="67" t="n">
        <f aca="false">X300+0.33*Y300</f>
        <v>375.25</v>
      </c>
      <c r="AC300" s="73" t="n">
        <f aca="false">IF(T300&gt;0,S300/T300,0)</f>
        <v>269.921875</v>
      </c>
      <c r="AD300" s="74" t="n">
        <f aca="false">EXP((((AC300-AC$320)/AC$321+2)/4-1.9)^3)</f>
        <v>0.198498931471174</v>
      </c>
      <c r="AE300" s="75" t="n">
        <f aca="false">S300/U300</f>
        <v>20.2876913273713</v>
      </c>
      <c r="AF300" s="74" t="n">
        <f aca="false">EXP((((AE300-AE$320)/AE$321+2)/4-1.9)^3)</f>
        <v>0.068375623932577</v>
      </c>
      <c r="AG300" s="74" t="n">
        <f aca="false">V300/U300</f>
        <v>0.671699193360449</v>
      </c>
      <c r="AH300" s="74" t="n">
        <f aca="false">EXP((((AG300-AG$320)/AG$321+2)/4-1.9)^3)</f>
        <v>0.138567029152402</v>
      </c>
      <c r="AI300" s="74" t="n">
        <f aca="false">W300/U300</f>
        <v>0.192600948057244</v>
      </c>
      <c r="AJ300" s="74" t="n">
        <f aca="false">EXP((((AI300-AI$320)/AI$321+2)/4-1.9)^3)</f>
        <v>0.152777090428914</v>
      </c>
      <c r="AK300" s="74" t="n">
        <f aca="false">Z300/U300</f>
        <v>0.440692108283421</v>
      </c>
      <c r="AL300" s="74" t="n">
        <f aca="false">EXP((((AK300-AK$320)/AK$321+2)/4-1.9)^3)</f>
        <v>0.0917381101774246</v>
      </c>
      <c r="AM300" s="74" t="n">
        <f aca="false">0.01*AD300+0.15*AF300+0.24*AH300+0.25*AJ300+0.35*AL300</f>
        <v>0.115800031070502</v>
      </c>
      <c r="AO300" s="66" t="n">
        <f aca="false">0.01*AD300/$AM$320</f>
        <v>0.000699506517648006</v>
      </c>
      <c r="AP300" s="65" t="n">
        <f aca="false">AO300*$J$320</f>
        <v>6354.37386634242</v>
      </c>
      <c r="AQ300" s="66" t="n">
        <f aca="false">0.15*AF300/$AM$320</f>
        <v>0.00361431627625908</v>
      </c>
      <c r="AR300" s="65" t="n">
        <f aca="false">AQ300*$J$320</f>
        <v>32832.7418131559</v>
      </c>
      <c r="AS300" s="66" t="n">
        <f aca="false">0.24*AH300/$AM$320</f>
        <v>0.0117193827861752</v>
      </c>
      <c r="AT300" s="65" t="n">
        <f aca="false">AS300*$J$320</f>
        <v>106459.822499621</v>
      </c>
      <c r="AU300" s="66" t="n">
        <f aca="false">0.25*AJ300/$AM$320</f>
        <v>0.0134595901487062</v>
      </c>
      <c r="AV300" s="65" t="n">
        <f aca="false">AU300*$J$320</f>
        <v>122268.007137649</v>
      </c>
      <c r="AW300" s="66" t="n">
        <f aca="false">0.35*AL300/$AM$320</f>
        <v>0.0113149183870032</v>
      </c>
      <c r="AX300" s="65" t="n">
        <f aca="false">AW300*$J$320</f>
        <v>102785.635135927</v>
      </c>
    </row>
    <row r="301" customFormat="false" ht="15" hidden="false" customHeight="false" outlineLevel="0" collapsed="false">
      <c r="A301" s="72" t="s">
        <v>112</v>
      </c>
      <c r="B301" s="62"/>
      <c r="C301" s="62"/>
      <c r="D301" s="62"/>
      <c r="E301" s="62"/>
      <c r="F301" s="62"/>
      <c r="G301" s="62"/>
      <c r="H301" s="62"/>
      <c r="I301" s="66" t="n">
        <f aca="false">AO301+AQ301+AS301+AU301+AW301</f>
        <v>0.0242657450092146</v>
      </c>
      <c r="J301" s="65" t="n">
        <f aca="false">ROUND(AP301+AR301+AT301+AV301+AX301,0)</f>
        <v>220432</v>
      </c>
      <c r="K301" s="66" t="n">
        <f aca="false">I301-Tabla_Ministerio!J300</f>
        <v>0</v>
      </c>
      <c r="L301" s="65" t="n">
        <f aca="false">J301-Tabla_Ministerio!K300</f>
        <v>0</v>
      </c>
      <c r="M301" s="66" t="n">
        <f aca="false">P336/P$355</f>
        <v>0.0481811685611855</v>
      </c>
      <c r="N301" s="65" t="n">
        <f aca="false">ROUND((N$320*M301),0)</f>
        <v>8315951</v>
      </c>
      <c r="O301" s="65" t="n">
        <f aca="false">N301-Tabla_Ministerio!L300</f>
        <v>1</v>
      </c>
      <c r="P301" s="67" t="n">
        <f aca="false">N301+J301</f>
        <v>8536383</v>
      </c>
      <c r="Q301" s="65" t="n">
        <f aca="false">P301-Tabla_Ministerio!M300</f>
        <v>1</v>
      </c>
      <c r="S301" s="67" t="n">
        <f aca="false">B301+Tabla_Ministerio!B300</f>
        <v>11648</v>
      </c>
      <c r="T301" s="67" t="n">
        <f aca="false">C301+Tabla_Ministerio!C300</f>
        <v>55</v>
      </c>
      <c r="U301" s="67" t="n">
        <f aca="false">D301+Tabla_Ministerio!D300</f>
        <v>860.151789492559</v>
      </c>
      <c r="V301" s="67" t="n">
        <f aca="false">E301+Tabla_Ministerio!E300</f>
        <v>441.562092522862</v>
      </c>
      <c r="W301" s="67" t="n">
        <f aca="false">F301+Tabla_Ministerio!F300</f>
        <v>158</v>
      </c>
      <c r="X301" s="67" t="n">
        <f aca="false">G301+Tabla_Ministerio!G300</f>
        <v>340</v>
      </c>
      <c r="Y301" s="67" t="n">
        <f aca="false">H301+Tabla_Ministerio!H300</f>
        <v>37</v>
      </c>
      <c r="Z301" s="67" t="n">
        <f aca="false">X301+0.33*Y301</f>
        <v>352.21</v>
      </c>
      <c r="AC301" s="73" t="n">
        <f aca="false">IF(T301&gt;0,S301/T301,0)</f>
        <v>211.781818181818</v>
      </c>
      <c r="AD301" s="74" t="n">
        <f aca="false">EXP((((AC301-AC$320)/AC$321+2)/4-1.9)^3)</f>
        <v>0.0753833260427436</v>
      </c>
      <c r="AE301" s="75" t="n">
        <f aca="false">S301/U301</f>
        <v>13.5417959275207</v>
      </c>
      <c r="AF301" s="74" t="n">
        <f aca="false">EXP((((AE301-AE$320)/AE$321+2)/4-1.9)^3)</f>
        <v>0.0046886398643196</v>
      </c>
      <c r="AG301" s="74" t="n">
        <f aca="false">V301/U301</f>
        <v>0.513353687008381</v>
      </c>
      <c r="AH301" s="74" t="n">
        <f aca="false">EXP((((AG301-AG$320)/AG$321+2)/4-1.9)^3)</f>
        <v>0.023314107030381</v>
      </c>
      <c r="AI301" s="74" t="n">
        <f aca="false">W301/U301</f>
        <v>0.183688509319048</v>
      </c>
      <c r="AJ301" s="74" t="n">
        <f aca="false">EXP((((AI301-AI$320)/AI$321+2)/4-1.9)^3)</f>
        <v>0.137861584077009</v>
      </c>
      <c r="AK301" s="74" t="n">
        <f aca="false">Z301/U301</f>
        <v>0.409474239666215</v>
      </c>
      <c r="AL301" s="74" t="n">
        <f aca="false">EXP((((AK301-AK$320)/AK$321+2)/4-1.9)^3)</f>
        <v>0.0781170920111215</v>
      </c>
      <c r="AM301" s="74" t="n">
        <f aca="false">0.01*AD301+0.15*AF301+0.24*AH301+0.25*AJ301+0.35*AL301</f>
        <v>0.0688588931505116</v>
      </c>
      <c r="AO301" s="66" t="n">
        <f aca="false">0.01*AD301/$AM$320</f>
        <v>0.000265649429435551</v>
      </c>
      <c r="AP301" s="65" t="n">
        <f aca="false">AO301*$J$320</f>
        <v>2413.18093459633</v>
      </c>
      <c r="AQ301" s="66" t="n">
        <f aca="false">0.15*AF301/$AM$320</f>
        <v>0.000247840186318996</v>
      </c>
      <c r="AR301" s="65" t="n">
        <f aca="false">AQ301*$J$320</f>
        <v>2251.40032757685</v>
      </c>
      <c r="AS301" s="66" t="n">
        <f aca="false">0.24*AH301/$AM$320</f>
        <v>0.00197180343894352</v>
      </c>
      <c r="AT301" s="65" t="n">
        <f aca="false">AS301*$J$320</f>
        <v>17912.0221554415</v>
      </c>
      <c r="AU301" s="66" t="n">
        <f aca="false">0.25*AJ301/$AM$320</f>
        <v>0.012145541021357</v>
      </c>
      <c r="AV301" s="65" t="n">
        <f aca="false">AU301*$J$320</f>
        <v>110331.078426829</v>
      </c>
      <c r="AW301" s="66" t="n">
        <f aca="false">0.35*AL301/$AM$320</f>
        <v>0.00963491093315954</v>
      </c>
      <c r="AX301" s="65" t="n">
        <f aca="false">AW301*$J$320</f>
        <v>87524.3113446069</v>
      </c>
    </row>
    <row r="302" customFormat="false" ht="15" hidden="false" customHeight="false" outlineLevel="0" collapsed="false">
      <c r="A302" s="72" t="s">
        <v>113</v>
      </c>
      <c r="B302" s="62"/>
      <c r="C302" s="62"/>
      <c r="D302" s="62"/>
      <c r="E302" s="62"/>
      <c r="F302" s="62"/>
      <c r="G302" s="62"/>
      <c r="H302" s="62"/>
      <c r="I302" s="66" t="n">
        <f aca="false">AO302+AQ302+AS302+AU302+AW302</f>
        <v>0.034552184635595</v>
      </c>
      <c r="J302" s="65" t="n">
        <f aca="false">ROUND(AP302+AR302+AT302+AV302+AX302,0)</f>
        <v>313875</v>
      </c>
      <c r="K302" s="66" t="n">
        <f aca="false">I302-Tabla_Ministerio!J301</f>
        <v>0</v>
      </c>
      <c r="L302" s="65" t="n">
        <f aca="false">J302-Tabla_Ministerio!K301</f>
        <v>0</v>
      </c>
      <c r="M302" s="66" t="n">
        <f aca="false">P337/P$355</f>
        <v>0.046912603144721</v>
      </c>
      <c r="N302" s="65" t="n">
        <f aca="false">ROUND((N$320*M302),0)</f>
        <v>8097000</v>
      </c>
      <c r="O302" s="65" t="n">
        <f aca="false">N302-Tabla_Ministerio!L301</f>
        <v>1</v>
      </c>
      <c r="P302" s="67" t="n">
        <f aca="false">N302+J302</f>
        <v>8410875</v>
      </c>
      <c r="Q302" s="65" t="n">
        <f aca="false">P302-Tabla_Ministerio!M301</f>
        <v>1</v>
      </c>
      <c r="S302" s="67" t="n">
        <f aca="false">B302+Tabla_Ministerio!B301</f>
        <v>9216</v>
      </c>
      <c r="T302" s="67" t="n">
        <f aca="false">C302+Tabla_Ministerio!C301</f>
        <v>49</v>
      </c>
      <c r="U302" s="67" t="n">
        <f aca="false">D302+Tabla_Ministerio!D301</f>
        <v>448.882388942995</v>
      </c>
      <c r="V302" s="67" t="n">
        <f aca="false">E302+Tabla_Ministerio!E301</f>
        <v>296.667099160314</v>
      </c>
      <c r="W302" s="67" t="n">
        <f aca="false">F302+Tabla_Ministerio!F301</f>
        <v>47.5</v>
      </c>
      <c r="X302" s="67" t="n">
        <f aca="false">G302+Tabla_Ministerio!G301</f>
        <v>220</v>
      </c>
      <c r="Y302" s="67" t="n">
        <f aca="false">H302+Tabla_Ministerio!H301</f>
        <v>25</v>
      </c>
      <c r="Z302" s="67" t="n">
        <f aca="false">X302+0.33*Y302</f>
        <v>228.25</v>
      </c>
      <c r="AC302" s="73" t="n">
        <f aca="false">IF(T302&gt;0,S302/T302,0)</f>
        <v>188.081632653061</v>
      </c>
      <c r="AD302" s="74" t="n">
        <f aca="false">EXP((((AC302-AC$320)/AC$321+2)/4-1.9)^3)</f>
        <v>0.0463990713646151</v>
      </c>
      <c r="AE302" s="75" t="n">
        <f aca="false">S302/U302</f>
        <v>20.5309903596382</v>
      </c>
      <c r="AF302" s="74" t="n">
        <f aca="false">EXP((((AE302-AE$320)/AE$321+2)/4-1.9)^3)</f>
        <v>0.0736772760583185</v>
      </c>
      <c r="AG302" s="74" t="n">
        <f aca="false">V302/U302</f>
        <v>0.660901622491562</v>
      </c>
      <c r="AH302" s="74" t="n">
        <f aca="false">EXP((((AG302-AG$320)/AG$321+2)/4-1.9)^3)</f>
        <v>0.125607348490555</v>
      </c>
      <c r="AI302" s="74" t="n">
        <f aca="false">W302/U302</f>
        <v>0.105818363941278</v>
      </c>
      <c r="AJ302" s="74" t="n">
        <f aca="false">EXP((((AI302-AI$320)/AI$321+2)/4-1.9)^3)</f>
        <v>0.0477087832651373</v>
      </c>
      <c r="AK302" s="74" t="n">
        <f aca="false">Z302/U302</f>
        <v>0.508485085675718</v>
      </c>
      <c r="AL302" s="74" t="n">
        <f aca="false">EXP((((AK302-AK$320)/AK$321+2)/4-1.9)^3)</f>
        <v>0.127029075551401</v>
      </c>
      <c r="AM302" s="74" t="n">
        <f aca="false">0.01*AD302+0.15*AF302+0.24*AH302+0.25*AJ302+0.35*AL302</f>
        <v>0.0980487180194018</v>
      </c>
      <c r="AO302" s="66" t="n">
        <f aca="false">0.01*AD302/$AM$320</f>
        <v>0.000163509458674727</v>
      </c>
      <c r="AP302" s="65" t="n">
        <f aca="false">AO302*$J$320</f>
        <v>1485.33316686737</v>
      </c>
      <c r="AQ302" s="66" t="n">
        <f aca="false">0.15*AF302/$AM$320</f>
        <v>0.00389456011853869</v>
      </c>
      <c r="AR302" s="65" t="n">
        <f aca="false">AQ302*$J$320</f>
        <v>35378.4995761751</v>
      </c>
      <c r="AS302" s="66" t="n">
        <f aca="false">0.24*AH302/$AM$320</f>
        <v>0.0106233106585427</v>
      </c>
      <c r="AT302" s="65" t="n">
        <f aca="false">AS302*$J$320</f>
        <v>96503.0145103654</v>
      </c>
      <c r="AU302" s="66" t="n">
        <f aca="false">0.25*AJ302/$AM$320</f>
        <v>0.00420312147220123</v>
      </c>
      <c r="AV302" s="65" t="n">
        <f aca="false">AU302*$J$320</f>
        <v>38181.4959063152</v>
      </c>
      <c r="AW302" s="66" t="n">
        <f aca="false">0.35*AL302/$AM$320</f>
        <v>0.0156676829276376</v>
      </c>
      <c r="AX302" s="65" t="n">
        <f aca="false">AW302*$J$320</f>
        <v>142326.500796977</v>
      </c>
    </row>
    <row r="303" customFormat="false" ht="15" hidden="false" customHeight="false" outlineLevel="0" collapsed="false">
      <c r="A303" s="72" t="s">
        <v>114</v>
      </c>
      <c r="B303" s="62"/>
      <c r="C303" s="62"/>
      <c r="D303" s="62"/>
      <c r="E303" s="62"/>
      <c r="F303" s="62"/>
      <c r="G303" s="62"/>
      <c r="H303" s="62"/>
      <c r="I303" s="66" t="n">
        <f aca="false">AO303+AQ303+AS303+AU303+AW303</f>
        <v>0.0135951501609844</v>
      </c>
      <c r="J303" s="65" t="n">
        <f aca="false">ROUND(AP303+AR303+AT303+AV303+AX303,0)</f>
        <v>123499</v>
      </c>
      <c r="K303" s="66" t="n">
        <f aca="false">I303-Tabla_Ministerio!J302</f>
        <v>0</v>
      </c>
      <c r="L303" s="65" t="n">
        <f aca="false">J303-Tabla_Ministerio!K302</f>
        <v>0</v>
      </c>
      <c r="M303" s="66" t="n">
        <f aca="false">P338/P$355</f>
        <v>0.0200697265296068</v>
      </c>
      <c r="N303" s="65" t="n">
        <f aca="false">ROUND((N$320*M303),0)</f>
        <v>3463986</v>
      </c>
      <c r="O303" s="65" t="n">
        <f aca="false">N303-Tabla_Ministerio!L302</f>
        <v>-1</v>
      </c>
      <c r="P303" s="67" t="n">
        <f aca="false">N303+J303</f>
        <v>3587485</v>
      </c>
      <c r="Q303" s="65" t="n">
        <f aca="false">P303-Tabla_Ministerio!M302</f>
        <v>-1</v>
      </c>
      <c r="S303" s="67" t="n">
        <f aca="false">B303+Tabla_Ministerio!B302</f>
        <v>15464</v>
      </c>
      <c r="T303" s="67" t="n">
        <f aca="false">C303+Tabla_Ministerio!C302</f>
        <v>65</v>
      </c>
      <c r="U303" s="67" t="n">
        <f aca="false">D303+Tabla_Ministerio!D302</f>
        <v>787.294757147325</v>
      </c>
      <c r="V303" s="67" t="n">
        <f aca="false">E303+Tabla_Ministerio!E302</f>
        <v>366.491462880141</v>
      </c>
      <c r="W303" s="67" t="n">
        <f aca="false">F303+Tabla_Ministerio!F302</f>
        <v>85</v>
      </c>
      <c r="X303" s="67" t="n">
        <f aca="false">G303+Tabla_Ministerio!G302</f>
        <v>220</v>
      </c>
      <c r="Y303" s="67" t="n">
        <f aca="false">H303+Tabla_Ministerio!H302</f>
        <v>27</v>
      </c>
      <c r="Z303" s="67" t="n">
        <f aca="false">X303+0.33*Y303</f>
        <v>228.91</v>
      </c>
      <c r="AC303" s="73" t="n">
        <f aca="false">IF(T303&gt;0,S303/T303,0)</f>
        <v>237.907692307692</v>
      </c>
      <c r="AD303" s="74" t="n">
        <f aca="false">EXP((((AC303-AC$320)/AC$321+2)/4-1.9)^3)</f>
        <v>0.120913304643431</v>
      </c>
      <c r="AE303" s="75" t="n">
        <f aca="false">S303/U303</f>
        <v>19.6419445952264</v>
      </c>
      <c r="AF303" s="74" t="n">
        <f aca="false">EXP((((AE303-AE$320)/AE$321+2)/4-1.9)^3)</f>
        <v>0.0556971148370235</v>
      </c>
      <c r="AG303" s="74" t="n">
        <f aca="false">V303/U303</f>
        <v>0.465507307845008</v>
      </c>
      <c r="AH303" s="74" t="n">
        <f aca="false">EXP((((AG303-AG$320)/AG$321+2)/4-1.9)^3)</f>
        <v>0.0116217816097012</v>
      </c>
      <c r="AI303" s="74" t="n">
        <f aca="false">W303/U303</f>
        <v>0.107964646313648</v>
      </c>
      <c r="AJ303" s="74" t="n">
        <f aca="false">EXP((((AI303-AI$320)/AI$321+2)/4-1.9)^3)</f>
        <v>0.0493286962542488</v>
      </c>
      <c r="AK303" s="74" t="n">
        <f aca="false">Z303/U303</f>
        <v>0.290755143384201</v>
      </c>
      <c r="AL303" s="74" t="n">
        <f aca="false">EXP((((AK303-AK$320)/AK$321+2)/4-1.9)^3)</f>
        <v>0.0396967121947408</v>
      </c>
      <c r="AM303" s="74" t="n">
        <f aca="false">0.01*AD303+0.15*AF303+0.24*AH303+0.25*AJ303+0.35*AL303</f>
        <v>0.0385789511900376</v>
      </c>
      <c r="AO303" s="66" t="n">
        <f aca="false">0.01*AD303/$AM$320</f>
        <v>0.000426096221483802</v>
      </c>
      <c r="AP303" s="65" t="n">
        <f aca="false">AO303*$J$320</f>
        <v>3870.6925897528</v>
      </c>
      <c r="AQ303" s="66" t="n">
        <f aca="false">0.15*AF303/$AM$320</f>
        <v>0.00294413384650979</v>
      </c>
      <c r="AR303" s="65" t="n">
        <f aca="false">AQ303*$J$320</f>
        <v>26744.7503365365</v>
      </c>
      <c r="AS303" s="66" t="n">
        <f aca="false">0.24*AH303/$AM$320</f>
        <v>0.000982918578644135</v>
      </c>
      <c r="AT303" s="65" t="n">
        <f aca="false">AS303*$J$320</f>
        <v>8928.91198480819</v>
      </c>
      <c r="AU303" s="66" t="n">
        <f aca="false">0.25*AJ303/$AM$320</f>
        <v>0.00434583504822755</v>
      </c>
      <c r="AV303" s="65" t="n">
        <f aca="false">AU303*$J$320</f>
        <v>39477.917590738</v>
      </c>
      <c r="AW303" s="66" t="n">
        <f aca="false">0.35*AL303/$AM$320</f>
        <v>0.00489616646611913</v>
      </c>
      <c r="AX303" s="65" t="n">
        <f aca="false">AW303*$J$320</f>
        <v>44477.1727677099</v>
      </c>
    </row>
    <row r="304" customFormat="false" ht="15" hidden="false" customHeight="false" outlineLevel="0" collapsed="false">
      <c r="A304" s="72" t="s">
        <v>115</v>
      </c>
      <c r="B304" s="62"/>
      <c r="C304" s="62"/>
      <c r="D304" s="62"/>
      <c r="E304" s="62"/>
      <c r="F304" s="62"/>
      <c r="G304" s="62"/>
      <c r="H304" s="62"/>
      <c r="I304" s="66" t="n">
        <f aca="false">AO304+AQ304+AS304+AU304+AW304</f>
        <v>0.0159984945053241</v>
      </c>
      <c r="J304" s="65" t="n">
        <f aca="false">ROUND(AP304+AR304+AT304+AV304+AX304,0)</f>
        <v>145332</v>
      </c>
      <c r="K304" s="66" t="n">
        <f aca="false">I304-Tabla_Ministerio!J303</f>
        <v>5.89805981832114E-017</v>
      </c>
      <c r="L304" s="65" t="n">
        <f aca="false">J304-Tabla_Ministerio!K303</f>
        <v>0</v>
      </c>
      <c r="M304" s="66" t="n">
        <f aca="false">P339/P$355</f>
        <v>0.0193052126044955</v>
      </c>
      <c r="N304" s="65" t="n">
        <f aca="false">ROUND((N$320*M304),0)</f>
        <v>3332032</v>
      </c>
      <c r="O304" s="65" t="n">
        <f aca="false">N304-Tabla_Ministerio!L303</f>
        <v>0</v>
      </c>
      <c r="P304" s="67" t="n">
        <f aca="false">N304+J304</f>
        <v>3477364</v>
      </c>
      <c r="Q304" s="65" t="n">
        <f aca="false">P304-Tabla_Ministerio!M303</f>
        <v>0</v>
      </c>
      <c r="S304" s="67" t="n">
        <f aca="false">B304+Tabla_Ministerio!B303</f>
        <v>6317</v>
      </c>
      <c r="T304" s="67" t="n">
        <f aca="false">C304+Tabla_Ministerio!C303</f>
        <v>52</v>
      </c>
      <c r="U304" s="67" t="n">
        <f aca="false">D304+Tabla_Ministerio!D303</f>
        <v>315.137275897253</v>
      </c>
      <c r="V304" s="67" t="n">
        <f aca="false">E304+Tabla_Ministerio!E303</f>
        <v>180.440299612668</v>
      </c>
      <c r="W304" s="67" t="n">
        <f aca="false">F304+Tabla_Ministerio!F303</f>
        <v>26.5</v>
      </c>
      <c r="X304" s="67" t="n">
        <f aca="false">G304+Tabla_Ministerio!G303</f>
        <v>93</v>
      </c>
      <c r="Y304" s="67" t="n">
        <f aca="false">H304+Tabla_Ministerio!H303</f>
        <v>13</v>
      </c>
      <c r="Z304" s="67" t="n">
        <f aca="false">X304+0.33*Y304</f>
        <v>97.29</v>
      </c>
      <c r="AC304" s="73" t="n">
        <f aca="false">IF(T304&gt;0,S304/T304,0)</f>
        <v>121.480769230769</v>
      </c>
      <c r="AD304" s="74" t="n">
        <f aca="false">EXP((((AC304-AC$320)/AC$321+2)/4-1.9)^3)</f>
        <v>0.00864374037958663</v>
      </c>
      <c r="AE304" s="75" t="n">
        <f aca="false">S304/U304</f>
        <v>20.0452326117701</v>
      </c>
      <c r="AF304" s="74" t="n">
        <f aca="false">EXP((((AE304-AE$320)/AE$321+2)/4-1.9)^3)</f>
        <v>0.0633827348204323</v>
      </c>
      <c r="AG304" s="74" t="n">
        <f aca="false">V304/U304</f>
        <v>0.572576821002599</v>
      </c>
      <c r="AH304" s="74" t="n">
        <f aca="false">EXP((((AG304-AG$320)/AG$321+2)/4-1.9)^3)</f>
        <v>0.0496593129737455</v>
      </c>
      <c r="AI304" s="74" t="n">
        <f aca="false">W304/U304</f>
        <v>0.0840903378521303</v>
      </c>
      <c r="AJ304" s="74" t="n">
        <f aca="false">EXP((((AI304-AI$320)/AI$321+2)/4-1.9)^3)</f>
        <v>0.0335512507488399</v>
      </c>
      <c r="AK304" s="74" t="n">
        <f aca="false">Z304/U304</f>
        <v>0.308722602627689</v>
      </c>
      <c r="AL304" s="74" t="n">
        <f aca="false">EXP((((AK304-AK$320)/AK$321+2)/4-1.9)^3)</f>
        <v>0.0442829282084569</v>
      </c>
      <c r="AM304" s="74" t="n">
        <f aca="false">0.01*AD304+0.15*AF304+0.24*AH304+0.25*AJ304+0.35*AL304</f>
        <v>0.0453989203007295</v>
      </c>
      <c r="AO304" s="66" t="n">
        <f aca="false">0.01*AD304/$AM$320</f>
        <v>3.04603792451959E-005</v>
      </c>
      <c r="AP304" s="65" t="n">
        <f aca="false">AO304*$J$320</f>
        <v>276.704552354078</v>
      </c>
      <c r="AQ304" s="66" t="n">
        <f aca="false">0.15*AF304/$AM$320</f>
        <v>0.00335039356015523</v>
      </c>
      <c r="AR304" s="65" t="n">
        <f aca="false">AQ304*$J$320</f>
        <v>30435.2464823285</v>
      </c>
      <c r="AS304" s="66" t="n">
        <f aca="false">0.24*AH304/$AM$320</f>
        <v>0.0041999637373889</v>
      </c>
      <c r="AT304" s="65" t="n">
        <f aca="false">AS304*$J$320</f>
        <v>38152.8107875035</v>
      </c>
      <c r="AU304" s="66" t="n">
        <f aca="false">0.25*AJ304/$AM$320</f>
        <v>0.00295584948494601</v>
      </c>
      <c r="AV304" s="65" t="n">
        <f aca="false">AU304*$J$320</f>
        <v>26851.1761450578</v>
      </c>
      <c r="AW304" s="66" t="n">
        <f aca="false">0.35*AL304/$AM$320</f>
        <v>0.00546182734358873</v>
      </c>
      <c r="AX304" s="65" t="n">
        <f aca="false">AW304*$J$320</f>
        <v>49615.6819971748</v>
      </c>
    </row>
    <row r="305" customFormat="false" ht="15" hidden="false" customHeight="false" outlineLevel="0" collapsed="false">
      <c r="A305" s="72" t="s">
        <v>116</v>
      </c>
      <c r="B305" s="62"/>
      <c r="C305" s="62"/>
      <c r="D305" s="62"/>
      <c r="E305" s="62"/>
      <c r="F305" s="62"/>
      <c r="G305" s="62"/>
      <c r="H305" s="62"/>
      <c r="I305" s="66" t="n">
        <f aca="false">AO305+AQ305+AS305+AU305+AW305</f>
        <v>0.02206234539676</v>
      </c>
      <c r="J305" s="65" t="n">
        <f aca="false">ROUND(AP305+AR305+AT305+AV305+AX305,0)</f>
        <v>200416</v>
      </c>
      <c r="K305" s="66" t="n">
        <f aca="false">I305-Tabla_Ministerio!J304</f>
        <v>1.45716771982052E-016</v>
      </c>
      <c r="L305" s="65" t="n">
        <f aca="false">J305-Tabla_Ministerio!K304</f>
        <v>0</v>
      </c>
      <c r="M305" s="66" t="n">
        <f aca="false">P340/P$355</f>
        <v>0.0206731688617086</v>
      </c>
      <c r="N305" s="65" t="n">
        <f aca="false">ROUND((N$320*M305),0)</f>
        <v>3568138</v>
      </c>
      <c r="O305" s="65" t="n">
        <f aca="false">N305-Tabla_Ministerio!L304</f>
        <v>-1</v>
      </c>
      <c r="P305" s="67" t="n">
        <f aca="false">N305+J305</f>
        <v>3768554</v>
      </c>
      <c r="Q305" s="65" t="n">
        <f aca="false">P305-Tabla_Ministerio!M304</f>
        <v>-1</v>
      </c>
      <c r="S305" s="67" t="n">
        <f aca="false">B305+Tabla_Ministerio!B304</f>
        <v>7507</v>
      </c>
      <c r="T305" s="67" t="n">
        <f aca="false">C305+Tabla_Ministerio!C304</f>
        <v>37</v>
      </c>
      <c r="U305" s="67" t="n">
        <f aca="false">D305+Tabla_Ministerio!D304</f>
        <v>309.016044239448</v>
      </c>
      <c r="V305" s="67" t="n">
        <f aca="false">E305+Tabla_Ministerio!E304</f>
        <v>138.95979020979</v>
      </c>
      <c r="W305" s="67" t="n">
        <f aca="false">F305+Tabla_Ministerio!F304</f>
        <v>26</v>
      </c>
      <c r="X305" s="67" t="n">
        <f aca="false">G305+Tabla_Ministerio!G304</f>
        <v>111</v>
      </c>
      <c r="Y305" s="67" t="n">
        <f aca="false">H305+Tabla_Ministerio!H304</f>
        <v>8</v>
      </c>
      <c r="Z305" s="67" t="n">
        <f aca="false">X305+0.33*Y305</f>
        <v>113.64</v>
      </c>
      <c r="AC305" s="73" t="n">
        <f aca="false">IF(T305&gt;0,S305/T305,0)</f>
        <v>202.891891891892</v>
      </c>
      <c r="AD305" s="74" t="n">
        <f aca="false">EXP((((AC305-AC$320)/AC$321+2)/4-1.9)^3)</f>
        <v>0.0632472908325486</v>
      </c>
      <c r="AE305" s="75" t="n">
        <f aca="false">S305/U305</f>
        <v>24.2932370015812</v>
      </c>
      <c r="AF305" s="74" t="n">
        <f aca="false">EXP((((AE305-AE$320)/AE$321+2)/4-1.9)^3)</f>
        <v>0.197261201471597</v>
      </c>
      <c r="AG305" s="74" t="n">
        <f aca="false">V305/U305</f>
        <v>0.449684709904946</v>
      </c>
      <c r="AH305" s="74" t="n">
        <f aca="false">EXP((((AG305-AG$320)/AG$321+2)/4-1.9)^3)</f>
        <v>0.00907063845878687</v>
      </c>
      <c r="AI305" s="74" t="n">
        <f aca="false">W305/U305</f>
        <v>0.0841380261144412</v>
      </c>
      <c r="AJ305" s="74" t="n">
        <f aca="false">EXP((((AI305-AI$320)/AI$321+2)/4-1.9)^3)</f>
        <v>0.033578134515631</v>
      </c>
      <c r="AK305" s="74" t="n">
        <f aca="false">Z305/U305</f>
        <v>0.367747895678658</v>
      </c>
      <c r="AL305" s="74" t="n">
        <f aca="false">EXP((((AK305-AK$320)/AK$321+2)/4-1.9)^3)</f>
        <v>0.0623233346370367</v>
      </c>
      <c r="AM305" s="74" t="n">
        <f aca="false">0.01*AD305+0.15*AF305+0.24*AH305+0.25*AJ305+0.35*AL305</f>
        <v>0.0626063071110445</v>
      </c>
      <c r="AO305" s="66" t="n">
        <f aca="false">0.01*AD305/$AM$320</f>
        <v>0.000222882268599877</v>
      </c>
      <c r="AP305" s="65" t="n">
        <f aca="false">AO305*$J$320</f>
        <v>2024.68058142504</v>
      </c>
      <c r="AQ305" s="66" t="n">
        <f aca="false">0.15*AF305/$AM$320</f>
        <v>0.0104271717045865</v>
      </c>
      <c r="AR305" s="65" t="n">
        <f aca="false">AQ305*$J$320</f>
        <v>94721.272365372</v>
      </c>
      <c r="AS305" s="66" t="n">
        <f aca="false">0.24*AH305/$AM$320</f>
        <v>0.000767154241985006</v>
      </c>
      <c r="AT305" s="65" t="n">
        <f aca="false">AS305*$J$320</f>
        <v>6968.8912736854</v>
      </c>
      <c r="AU305" s="66" t="n">
        <f aca="false">0.25*AJ305/$AM$320</f>
        <v>0.00295821793221546</v>
      </c>
      <c r="AV305" s="65" t="n">
        <f aca="false">AU305*$J$320</f>
        <v>26872.6913118978</v>
      </c>
      <c r="AW305" s="66" t="n">
        <f aca="false">0.35*AL305/$AM$320</f>
        <v>0.00768691924937318</v>
      </c>
      <c r="AX305" s="65" t="n">
        <f aca="false">AW305*$J$320</f>
        <v>69828.5971017652</v>
      </c>
    </row>
    <row r="306" customFormat="false" ht="15" hidden="false" customHeight="false" outlineLevel="0" collapsed="false">
      <c r="A306" s="72" t="s">
        <v>117</v>
      </c>
      <c r="B306" s="62"/>
      <c r="C306" s="62"/>
      <c r="D306" s="62"/>
      <c r="E306" s="62"/>
      <c r="F306" s="62"/>
      <c r="G306" s="62"/>
      <c r="H306" s="62"/>
      <c r="I306" s="66" t="n">
        <f aca="false">AO306+AQ306+AS306+AU306+AW306</f>
        <v>0.0416505873465859</v>
      </c>
      <c r="J306" s="65" t="n">
        <f aca="false">ROUND(AP306+AR306+AT306+AV306+AX306,0)</f>
        <v>378357</v>
      </c>
      <c r="K306" s="66" t="n">
        <f aca="false">I306-Tabla_Ministerio!J305</f>
        <v>-2.35922392732846E-016</v>
      </c>
      <c r="L306" s="65" t="n">
        <f aca="false">J306-Tabla_Ministerio!K305</f>
        <v>0</v>
      </c>
      <c r="M306" s="66" t="n">
        <f aca="false">P341/P$355</f>
        <v>0.0230282476227836</v>
      </c>
      <c r="N306" s="65" t="n">
        <f aca="false">ROUND((N$320*M306),0)</f>
        <v>3974619</v>
      </c>
      <c r="O306" s="65" t="n">
        <f aca="false">N306-Tabla_Ministerio!L305</f>
        <v>0</v>
      </c>
      <c r="P306" s="67" t="n">
        <f aca="false">N306+J306</f>
        <v>4352976</v>
      </c>
      <c r="Q306" s="65" t="n">
        <f aca="false">P306-Tabla_Ministerio!M305</f>
        <v>0</v>
      </c>
      <c r="S306" s="67" t="n">
        <f aca="false">B306+Tabla_Ministerio!B305</f>
        <v>10659</v>
      </c>
      <c r="T306" s="67" t="n">
        <f aca="false">C306+Tabla_Ministerio!C305</f>
        <v>55</v>
      </c>
      <c r="U306" s="67" t="n">
        <f aca="false">D306+Tabla_Ministerio!D305</f>
        <v>424.986300538114</v>
      </c>
      <c r="V306" s="67" t="n">
        <f aca="false">E306+Tabla_Ministerio!E305</f>
        <v>322.379133895233</v>
      </c>
      <c r="W306" s="67" t="n">
        <f aca="false">F306+Tabla_Ministerio!F305</f>
        <v>32</v>
      </c>
      <c r="X306" s="67" t="n">
        <f aca="false">G306+Tabla_Ministerio!G305</f>
        <v>97</v>
      </c>
      <c r="Y306" s="67" t="n">
        <f aca="false">H306+Tabla_Ministerio!H305</f>
        <v>10</v>
      </c>
      <c r="Z306" s="67" t="n">
        <f aca="false">X306+0.33*Y306</f>
        <v>100.3</v>
      </c>
      <c r="AC306" s="73" t="n">
        <f aca="false">IF(T306&gt;0,S306/T306,0)</f>
        <v>193.8</v>
      </c>
      <c r="AD306" s="74" t="n">
        <f aca="false">EXP((((AC306-AC$320)/AC$321+2)/4-1.9)^3)</f>
        <v>0.0524306419050345</v>
      </c>
      <c r="AE306" s="75" t="n">
        <f aca="false">S306/U306</f>
        <v>25.0808084554812</v>
      </c>
      <c r="AF306" s="74" t="n">
        <f aca="false">EXP((((AE306-AE$320)/AE$321+2)/4-1.9)^3)</f>
        <v>0.233436078750969</v>
      </c>
      <c r="AG306" s="74" t="n">
        <f aca="false">V306/U306</f>
        <v>0.758563590136998</v>
      </c>
      <c r="AH306" s="74" t="n">
        <f aca="false">EXP((((AG306-AG$320)/AG$321+2)/4-1.9)^3)</f>
        <v>0.27345608355167</v>
      </c>
      <c r="AI306" s="74" t="n">
        <f aca="false">W306/U306</f>
        <v>0.0752965447579884</v>
      </c>
      <c r="AJ306" s="74" t="n">
        <f aca="false">EXP((((AI306-AI$320)/AI$321+2)/4-1.9)^3)</f>
        <v>0.0288818284503308</v>
      </c>
      <c r="AK306" s="74" t="n">
        <f aca="false">Z306/U306</f>
        <v>0.23600760747582</v>
      </c>
      <c r="AL306" s="74" t="n">
        <f aca="false">EXP((((AK306-AK$320)/AK$321+2)/4-1.9)^3)</f>
        <v>0.0280063332648827</v>
      </c>
      <c r="AM306" s="74" t="n">
        <f aca="false">0.01*AD306+0.15*AF306+0.24*AH306+0.25*AJ306+0.35*AL306</f>
        <v>0.118191852039388</v>
      </c>
      <c r="AO306" s="66" t="n">
        <f aca="false">0.01*AD306/$AM$320</f>
        <v>0.000184764600319102</v>
      </c>
      <c r="AP306" s="65" t="n">
        <f aca="false">AO306*$J$320</f>
        <v>1678.41659523135</v>
      </c>
      <c r="AQ306" s="66" t="n">
        <f aca="false">0.15*AF306/$AM$320</f>
        <v>0.0123393655570541</v>
      </c>
      <c r="AR306" s="65" t="n">
        <f aca="false">AQ306*$J$320</f>
        <v>112091.796208889</v>
      </c>
      <c r="AS306" s="66" t="n">
        <f aca="false">0.24*AH306/$AM$320</f>
        <v>0.0231276988324951</v>
      </c>
      <c r="AT306" s="65" t="n">
        <f aca="false">AS306*$J$320</f>
        <v>210093.889537991</v>
      </c>
      <c r="AU306" s="66" t="n">
        <f aca="false">0.25*AJ306/$AM$320</f>
        <v>0.00254447556629945</v>
      </c>
      <c r="AV306" s="65" t="n">
        <f aca="false">AU306*$J$320</f>
        <v>23114.2221467851</v>
      </c>
      <c r="AW306" s="66" t="n">
        <f aca="false">0.35*AL306/$AM$320</f>
        <v>0.00345428279041815</v>
      </c>
      <c r="AX306" s="65" t="n">
        <f aca="false">AW306*$J$320</f>
        <v>31378.9846650645</v>
      </c>
    </row>
    <row r="307" customFormat="false" ht="15" hidden="false" customHeight="false" outlineLevel="0" collapsed="false">
      <c r="A307" s="72" t="s">
        <v>118</v>
      </c>
      <c r="B307" s="62"/>
      <c r="C307" s="62"/>
      <c r="D307" s="62"/>
      <c r="E307" s="62"/>
      <c r="F307" s="62"/>
      <c r="G307" s="62"/>
      <c r="H307" s="62"/>
      <c r="I307" s="66" t="n">
        <f aca="false">AO307+AQ307+AS307+AU307+AW307</f>
        <v>0.109033932130603</v>
      </c>
      <c r="J307" s="65" t="n">
        <f aca="false">ROUND(AP307+AR307+AT307+AV307+AX307,0)</f>
        <v>990473</v>
      </c>
      <c r="K307" s="66" t="n">
        <f aca="false">I307-Tabla_Ministerio!J306</f>
        <v>0</v>
      </c>
      <c r="L307" s="65" t="n">
        <f aca="false">J307-Tabla_Ministerio!K306</f>
        <v>0</v>
      </c>
      <c r="M307" s="66" t="n">
        <f aca="false">P342/P$355</f>
        <v>0.0285621875124999</v>
      </c>
      <c r="N307" s="65" t="n">
        <f aca="false">ROUND((N$320*M307),0)</f>
        <v>4929763</v>
      </c>
      <c r="O307" s="65" t="n">
        <f aca="false">N307-Tabla_Ministerio!L306</f>
        <v>-1</v>
      </c>
      <c r="P307" s="67" t="n">
        <f aca="false">N307+J307</f>
        <v>5920236</v>
      </c>
      <c r="Q307" s="65" t="n">
        <f aca="false">P307-Tabla_Ministerio!M306</f>
        <v>-1</v>
      </c>
      <c r="S307" s="67" t="n">
        <f aca="false">B307+Tabla_Ministerio!B306</f>
        <v>8289</v>
      </c>
      <c r="T307" s="67" t="n">
        <f aca="false">C307+Tabla_Ministerio!C306</f>
        <v>50</v>
      </c>
      <c r="U307" s="67" t="n">
        <f aca="false">D307+Tabla_Ministerio!D306</f>
        <v>305.556417280862</v>
      </c>
      <c r="V307" s="67" t="n">
        <f aca="false">E307+Tabla_Ministerio!E306</f>
        <v>200.360606060606</v>
      </c>
      <c r="W307" s="67" t="n">
        <f aca="false">F307+Tabla_Ministerio!F306</f>
        <v>77</v>
      </c>
      <c r="X307" s="67" t="n">
        <f aca="false">G307+Tabla_Ministerio!G306</f>
        <v>254</v>
      </c>
      <c r="Y307" s="67" t="n">
        <f aca="false">H307+Tabla_Ministerio!H306</f>
        <v>47</v>
      </c>
      <c r="Z307" s="67" t="n">
        <f aca="false">X307+0.33*Y307</f>
        <v>269.51</v>
      </c>
      <c r="AC307" s="73" t="n">
        <f aca="false">IF(T307&gt;0,S307/T307,0)</f>
        <v>165.78</v>
      </c>
      <c r="AD307" s="74" t="n">
        <f aca="false">EXP((((AC307-AC$320)/AC$321+2)/4-1.9)^3)</f>
        <v>0.0278938906425878</v>
      </c>
      <c r="AE307" s="75" t="n">
        <f aca="false">S307/U307</f>
        <v>27.1275598587115</v>
      </c>
      <c r="AF307" s="74" t="n">
        <f aca="false">EXP((((AE307-AE$320)/AE$321+2)/4-1.9)^3)</f>
        <v>0.342128763155555</v>
      </c>
      <c r="AG307" s="74" t="n">
        <f aca="false">V307/U307</f>
        <v>0.655723770567836</v>
      </c>
      <c r="AH307" s="74" t="n">
        <f aca="false">EXP((((AG307-AG$320)/AG$321+2)/4-1.9)^3)</f>
        <v>0.119694338446638</v>
      </c>
      <c r="AI307" s="74" t="n">
        <f aca="false">W307/U307</f>
        <v>0.251999289313642</v>
      </c>
      <c r="AJ307" s="74" t="n">
        <f aca="false">EXP((((AI307-AI$320)/AI$321+2)/4-1.9)^3)</f>
        <v>0.27712452898959</v>
      </c>
      <c r="AK307" s="74" t="n">
        <f aca="false">Z307/U307</f>
        <v>0.882030239778179</v>
      </c>
      <c r="AL307" s="74" t="n">
        <f aca="false">EXP((((AK307-AK$320)/AK$321+2)/4-1.9)^3)</f>
        <v>0.456570030998667</v>
      </c>
      <c r="AM307" s="74" t="n">
        <f aca="false">0.01*AD307+0.15*AF307+0.24*AH307+0.25*AJ307+0.35*AL307</f>
        <v>0.309405537703883</v>
      </c>
      <c r="AO307" s="66" t="n">
        <f aca="false">0.01*AD307/$AM$320</f>
        <v>9.82975483164474E-005</v>
      </c>
      <c r="AP307" s="65" t="n">
        <f aca="false">AO307*$J$320</f>
        <v>892.942891008022</v>
      </c>
      <c r="AQ307" s="66" t="n">
        <f aca="false">0.15*AF307/$AM$320</f>
        <v>0.0180848303259192</v>
      </c>
      <c r="AR307" s="65" t="n">
        <f aca="false">AQ307*$J$320</f>
        <v>164284.063551906</v>
      </c>
      <c r="AS307" s="66" t="n">
        <f aca="false">0.24*AH307/$AM$320</f>
        <v>0.0101232145783494</v>
      </c>
      <c r="AT307" s="65" t="n">
        <f aca="false">AS307*$J$320</f>
        <v>91960.1012101064</v>
      </c>
      <c r="AU307" s="66" t="n">
        <f aca="false">0.25*AJ307/$AM$320</f>
        <v>0.0244145412763221</v>
      </c>
      <c r="AV307" s="65" t="n">
        <f aca="false">AU307*$J$320</f>
        <v>221783.670531953</v>
      </c>
      <c r="AW307" s="66" t="n">
        <f aca="false">0.35*AL307/$AM$320</f>
        <v>0.0563130484016962</v>
      </c>
      <c r="AX307" s="65" t="n">
        <f aca="false">AW307*$J$320</f>
        <v>511552.293037929</v>
      </c>
    </row>
    <row r="308" customFormat="false" ht="15" hidden="false" customHeight="false" outlineLevel="0" collapsed="false">
      <c r="A308" s="72" t="s">
        <v>119</v>
      </c>
      <c r="B308" s="62"/>
      <c r="C308" s="62"/>
      <c r="D308" s="62"/>
      <c r="E308" s="62"/>
      <c r="F308" s="62"/>
      <c r="G308" s="62"/>
      <c r="H308" s="62"/>
      <c r="I308" s="66" t="n">
        <f aca="false">AO308+AQ308+AS308+AU308+AW308</f>
        <v>0.0088530232633254</v>
      </c>
      <c r="J308" s="65" t="n">
        <f aca="false">ROUND(AP308+AR308+AT308+AV308+AX308,0)</f>
        <v>80422</v>
      </c>
      <c r="K308" s="66" t="n">
        <f aca="false">I308-Tabla_Ministerio!J307</f>
        <v>5.89805981832114E-017</v>
      </c>
      <c r="L308" s="65" t="n">
        <f aca="false">J308-Tabla_Ministerio!K307</f>
        <v>0</v>
      </c>
      <c r="M308" s="66" t="n">
        <f aca="false">P343/P$355</f>
        <v>0.0101432737777541</v>
      </c>
      <c r="N308" s="65" t="n">
        <f aca="false">ROUND((N$320*M308),0)</f>
        <v>1750704</v>
      </c>
      <c r="O308" s="65" t="n">
        <f aca="false">N308-Tabla_Ministerio!L307</f>
        <v>0</v>
      </c>
      <c r="P308" s="67" t="n">
        <f aca="false">N308+J308</f>
        <v>1831126</v>
      </c>
      <c r="Q308" s="65" t="n">
        <f aca="false">P308-Tabla_Ministerio!M307</f>
        <v>0</v>
      </c>
      <c r="S308" s="67" t="n">
        <f aca="false">B308+Tabla_Ministerio!B307</f>
        <v>2583</v>
      </c>
      <c r="T308" s="67" t="n">
        <f aca="false">C308+Tabla_Ministerio!C307</f>
        <v>25</v>
      </c>
      <c r="U308" s="67" t="n">
        <f aca="false">D308+Tabla_Ministerio!D307</f>
        <v>167.113636363636</v>
      </c>
      <c r="V308" s="67" t="n">
        <f aca="false">E308+Tabla_Ministerio!E307</f>
        <v>67.6590909090909</v>
      </c>
      <c r="W308" s="67" t="n">
        <f aca="false">F308+Tabla_Ministerio!F307</f>
        <v>10</v>
      </c>
      <c r="X308" s="67" t="n">
        <f aca="false">G308+Tabla_Ministerio!G307</f>
        <v>47</v>
      </c>
      <c r="Y308" s="67" t="n">
        <f aca="false">H308+Tabla_Ministerio!H307</f>
        <v>21</v>
      </c>
      <c r="Z308" s="67" t="n">
        <f aca="false">X308+0.33*Y308</f>
        <v>53.93</v>
      </c>
      <c r="AC308" s="73" t="n">
        <f aca="false">IF(T308&gt;0,S308/T308,0)</f>
        <v>103.32</v>
      </c>
      <c r="AD308" s="74" t="n">
        <f aca="false">EXP((((AC308-AC$320)/AC$321+2)/4-1.9)^3)</f>
        <v>0.00500727957029387</v>
      </c>
      <c r="AE308" s="75" t="n">
        <f aca="false">S308/U308</f>
        <v>15.4565483476133</v>
      </c>
      <c r="AF308" s="74" t="n">
        <f aca="false">EXP((((AE308-AE$320)/AE$321+2)/4-1.9)^3)</f>
        <v>0.0113875895790582</v>
      </c>
      <c r="AG308" s="74" t="n">
        <f aca="false">V308/U308</f>
        <v>0.404868761049912</v>
      </c>
      <c r="AH308" s="74" t="n">
        <f aca="false">EXP((((AG308-AG$320)/AG$321+2)/4-1.9)^3)</f>
        <v>0.00427824719309021</v>
      </c>
      <c r="AI308" s="74" t="n">
        <f aca="false">W308/U308</f>
        <v>0.0598395212838299</v>
      </c>
      <c r="AJ308" s="74" t="n">
        <f aca="false">EXP((((AI308-AI$320)/AI$321+2)/4-1.9)^3)</f>
        <v>0.0219600470265145</v>
      </c>
      <c r="AK308" s="74" t="n">
        <f aca="false">Z308/U308</f>
        <v>0.322714538283694</v>
      </c>
      <c r="AL308" s="74" t="n">
        <f aca="false">EXP((((AK308-AK$320)/AK$321+2)/4-1.9)^3)</f>
        <v>0.0481349074771535</v>
      </c>
      <c r="AM308" s="74" t="n">
        <f aca="false">0.01*AD308+0.15*AF308+0.24*AH308+0.25*AJ308+0.35*AL308</f>
        <v>0.0251222199325357</v>
      </c>
      <c r="AO308" s="66" t="n">
        <f aca="false">0.01*AD308/$AM$320</f>
        <v>1.76455594453158E-005</v>
      </c>
      <c r="AP308" s="65" t="n">
        <f aca="false">AO308*$J$320</f>
        <v>160.293691291564</v>
      </c>
      <c r="AQ308" s="66" t="n">
        <f aca="false">0.15*AF308/$AM$320</f>
        <v>0.000601944786690844</v>
      </c>
      <c r="AR308" s="65" t="n">
        <f aca="false">AQ308*$J$320</f>
        <v>5468.11519982735</v>
      </c>
      <c r="AS308" s="66" t="n">
        <f aca="false">0.24*AH308/$AM$320</f>
        <v>0.000361835111977174</v>
      </c>
      <c r="AT308" s="65" t="n">
        <f aca="false">AS308*$J$320</f>
        <v>3286.93946584471</v>
      </c>
      <c r="AU308" s="66" t="n">
        <f aca="false">0.25*AJ308/$AM$320</f>
        <v>0.00193466986308871</v>
      </c>
      <c r="AV308" s="65" t="n">
        <f aca="false">AU308*$J$320</f>
        <v>17574.6977445567</v>
      </c>
      <c r="AW308" s="66" t="n">
        <f aca="false">0.35*AL308/$AM$320</f>
        <v>0.00593692794212336</v>
      </c>
      <c r="AX308" s="65" t="n">
        <f aca="false">AW308*$J$320</f>
        <v>53931.5343174119</v>
      </c>
    </row>
    <row r="309" customFormat="false" ht="15" hidden="false" customHeight="false" outlineLevel="0" collapsed="false">
      <c r="A309" s="72" t="s">
        <v>120</v>
      </c>
      <c r="B309" s="62"/>
      <c r="C309" s="62"/>
      <c r="D309" s="62"/>
      <c r="E309" s="62"/>
      <c r="F309" s="62"/>
      <c r="G309" s="62"/>
      <c r="H309" s="62"/>
      <c r="I309" s="66" t="n">
        <f aca="false">AO309+AQ309+AS309+AU309+AW309</f>
        <v>0.0930129809383014</v>
      </c>
      <c r="J309" s="65" t="n">
        <f aca="false">ROUND(AP309+AR309+AT309+AV309+AX309,0)</f>
        <v>844937</v>
      </c>
      <c r="K309" s="66" t="n">
        <f aca="false">I309-Tabla_Ministerio!J308</f>
        <v>3.33066907387547E-016</v>
      </c>
      <c r="L309" s="65" t="n">
        <f aca="false">J309-Tabla_Ministerio!K308</f>
        <v>0</v>
      </c>
      <c r="M309" s="66" t="n">
        <f aca="false">P344/P$355</f>
        <v>0.0620695854591797</v>
      </c>
      <c r="N309" s="65" t="n">
        <f aca="false">ROUND((N$320*M309),0)</f>
        <v>10713058</v>
      </c>
      <c r="O309" s="65" t="n">
        <f aca="false">N309-Tabla_Ministerio!L308</f>
        <v>0</v>
      </c>
      <c r="P309" s="67" t="n">
        <f aca="false">N309+J309</f>
        <v>11557995</v>
      </c>
      <c r="Q309" s="65" t="n">
        <f aca="false">P309-Tabla_Ministerio!M308</f>
        <v>0</v>
      </c>
      <c r="S309" s="67" t="n">
        <f aca="false">B309+Tabla_Ministerio!B308</f>
        <v>7229</v>
      </c>
      <c r="T309" s="67" t="n">
        <f aca="false">C309+Tabla_Ministerio!C308</f>
        <v>26</v>
      </c>
      <c r="U309" s="67" t="n">
        <f aca="false">D309+Tabla_Ministerio!D308</f>
        <v>342.322528562325</v>
      </c>
      <c r="V309" s="67" t="n">
        <f aca="false">E309+Tabla_Ministerio!E308</f>
        <v>315.254346744144</v>
      </c>
      <c r="W309" s="67" t="n">
        <f aca="false">F309+Tabla_Ministerio!F308</f>
        <v>73</v>
      </c>
      <c r="X309" s="67" t="n">
        <f aca="false">G309+Tabla_Ministerio!G308</f>
        <v>171</v>
      </c>
      <c r="Y309" s="67" t="n">
        <f aca="false">H309+Tabla_Ministerio!H308</f>
        <v>47</v>
      </c>
      <c r="Z309" s="67" t="n">
        <f aca="false">X309+0.33*Y309</f>
        <v>186.51</v>
      </c>
      <c r="AC309" s="73" t="n">
        <f aca="false">IF(T309&gt;0,S309/T309,0)</f>
        <v>278.038461538462</v>
      </c>
      <c r="AD309" s="74" t="n">
        <f aca="false">EXP((((AC309-AC$320)/AC$321+2)/4-1.9)^3)</f>
        <v>0.222016463888511</v>
      </c>
      <c r="AE309" s="75" t="n">
        <f aca="false">S309/U309</f>
        <v>21.1175116938991</v>
      </c>
      <c r="AF309" s="74" t="n">
        <f aca="false">EXP((((AE309-AE$320)/AE$321+2)/4-1.9)^3)</f>
        <v>0.0877064600036789</v>
      </c>
      <c r="AG309" s="74" t="n">
        <f aca="false">V309/U309</f>
        <v>0.920927839801076</v>
      </c>
      <c r="AH309" s="74" t="n">
        <f aca="false">EXP((((AG309-AG$320)/AG$321+2)/4-1.9)^3)</f>
        <v>0.618794649653555</v>
      </c>
      <c r="AI309" s="74" t="n">
        <f aca="false">W309/U309</f>
        <v>0.213249184348407</v>
      </c>
      <c r="AJ309" s="74" t="n">
        <f aca="false">EXP((((AI309-AI$320)/AI$321+2)/4-1.9)^3)</f>
        <v>0.19117873619716</v>
      </c>
      <c r="AK309" s="74" t="n">
        <f aca="false">Z309/U309</f>
        <v>0.544837059901662</v>
      </c>
      <c r="AL309" s="74" t="n">
        <f aca="false">EXP((((AK309-AK$320)/AK$321+2)/4-1.9)^3)</f>
        <v>0.149318167050126</v>
      </c>
      <c r="AM309" s="74" t="n">
        <f aca="false">0.01*AD309+0.15*AF309+0.24*AH309+0.25*AJ309+0.35*AL309</f>
        <v>0.263942892073124</v>
      </c>
      <c r="AO309" s="66" t="n">
        <f aca="false">0.01*AD309/$AM$320</f>
        <v>0.000782381861525183</v>
      </c>
      <c r="AP309" s="65" t="n">
        <f aca="false">AO309*$J$320</f>
        <v>7107.22020302554</v>
      </c>
      <c r="AQ309" s="66" t="n">
        <f aca="false">0.15*AF309/$AM$320</f>
        <v>0.00463613884148165</v>
      </c>
      <c r="AR309" s="65" t="n">
        <f aca="false">AQ309*$J$320</f>
        <v>42115.0607632655</v>
      </c>
      <c r="AS309" s="66" t="n">
        <f aca="false">0.24*AH309/$AM$320</f>
        <v>0.0523348982054831</v>
      </c>
      <c r="AT309" s="65" t="n">
        <f aca="false">AS309*$J$320</f>
        <v>475414.454425363</v>
      </c>
      <c r="AU309" s="66" t="n">
        <f aca="false">0.25*AJ309/$AM$320</f>
        <v>0.0168427571642927</v>
      </c>
      <c r="AV309" s="65" t="n">
        <f aca="false">AU309*$J$320</f>
        <v>153000.970343765</v>
      </c>
      <c r="AW309" s="66" t="n">
        <f aca="false">0.35*AL309/$AM$320</f>
        <v>0.0184168048655188</v>
      </c>
      <c r="AX309" s="65" t="n">
        <f aca="false">AW309*$J$320</f>
        <v>167299.747159567</v>
      </c>
    </row>
    <row r="310" customFormat="false" ht="15" hidden="false" customHeight="false" outlineLevel="0" collapsed="false">
      <c r="A310" s="72" t="s">
        <v>121</v>
      </c>
      <c r="B310" s="62"/>
      <c r="C310" s="62"/>
      <c r="D310" s="62"/>
      <c r="E310" s="62"/>
      <c r="F310" s="62"/>
      <c r="G310" s="62"/>
      <c r="H310" s="62"/>
      <c r="I310" s="66" t="n">
        <f aca="false">AO310+AQ310+AS310+AU310+AW310</f>
        <v>0.00375490856319918</v>
      </c>
      <c r="J310" s="65" t="n">
        <f aca="false">ROUND(AP310+AR310+AT310+AV310+AX310,0)</f>
        <v>34110</v>
      </c>
      <c r="K310" s="66" t="n">
        <f aca="false">I310-Tabla_Ministerio!J309</f>
        <v>-3.51281503885303E-017</v>
      </c>
      <c r="L310" s="65" t="n">
        <f aca="false">J310-Tabla_Ministerio!K309</f>
        <v>0</v>
      </c>
      <c r="M310" s="66" t="n">
        <f aca="false">P345/P$355</f>
        <v>0.00890982754534082</v>
      </c>
      <c r="N310" s="65" t="n">
        <f aca="false">ROUND((N$320*M310),0)</f>
        <v>1537814</v>
      </c>
      <c r="O310" s="65" t="n">
        <f aca="false">N310-Tabla_Ministerio!L309</f>
        <v>-1</v>
      </c>
      <c r="P310" s="67" t="n">
        <f aca="false">N310+J310</f>
        <v>1571924</v>
      </c>
      <c r="Q310" s="65" t="n">
        <f aca="false">P310-Tabla_Ministerio!M309</f>
        <v>-1</v>
      </c>
      <c r="S310" s="67" t="n">
        <f aca="false">B310+Tabla_Ministerio!B309</f>
        <v>2916</v>
      </c>
      <c r="T310" s="67" t="n">
        <f aca="false">C310+Tabla_Ministerio!C309</f>
        <v>24</v>
      </c>
      <c r="U310" s="67" t="n">
        <f aca="false">D310+Tabla_Ministerio!D309</f>
        <v>160.956442666591</v>
      </c>
      <c r="V310" s="67" t="n">
        <f aca="false">E310+Tabla_Ministerio!E309</f>
        <v>48.2368247694335</v>
      </c>
      <c r="W310" s="67" t="n">
        <f aca="false">F310+Tabla_Ministerio!F309</f>
        <v>3</v>
      </c>
      <c r="X310" s="67" t="n">
        <f aca="false">G310+Tabla_Ministerio!G309</f>
        <v>9</v>
      </c>
      <c r="Y310" s="67" t="n">
        <f aca="false">H310+Tabla_Ministerio!H309</f>
        <v>9</v>
      </c>
      <c r="Z310" s="67" t="n">
        <f aca="false">X310+0.33*Y310</f>
        <v>11.97</v>
      </c>
      <c r="AC310" s="73" t="n">
        <f aca="false">IF(T310&gt;0,S310/T310,0)</f>
        <v>121.5</v>
      </c>
      <c r="AD310" s="74" t="n">
        <f aca="false">EXP((((AC310-AC$320)/AC$321+2)/4-1.9)^3)</f>
        <v>0.00864855850249568</v>
      </c>
      <c r="AE310" s="75" t="n">
        <f aca="false">S310/U310</f>
        <v>18.1167025792206</v>
      </c>
      <c r="AF310" s="74" t="n">
        <f aca="false">EXP((((AE310-AE$320)/AE$321+2)/4-1.9)^3)</f>
        <v>0.0329368091689739</v>
      </c>
      <c r="AG310" s="74" t="n">
        <f aca="false">V310/U310</f>
        <v>0.299688685772911</v>
      </c>
      <c r="AH310" s="74" t="n">
        <f aca="false">EXP((((AG310-AG$320)/AG$321+2)/4-1.9)^3)</f>
        <v>0.000540405877315278</v>
      </c>
      <c r="AI310" s="74" t="n">
        <f aca="false">W310/U310</f>
        <v>0.0186385829004327</v>
      </c>
      <c r="AJ310" s="74" t="n">
        <f aca="false">EXP((((AI310-AI$320)/AI$321+2)/4-1.9)^3)</f>
        <v>0.00988217890103873</v>
      </c>
      <c r="AK310" s="74" t="n">
        <f aca="false">Z310/U310</f>
        <v>0.0743679457727265</v>
      </c>
      <c r="AL310" s="74" t="n">
        <f aca="false">EXP((((AK310-AK$320)/AK$321+2)/4-1.9)^3)</f>
        <v>0.00865158045697172</v>
      </c>
      <c r="AM310" s="74" t="n">
        <f aca="false">0.01*AD310+0.15*AF310+0.24*AH310+0.25*AJ310+0.35*AL310</f>
        <v>0.0106553022561265</v>
      </c>
      <c r="AO310" s="66" t="n">
        <f aca="false">0.01*AD310/$AM$320</f>
        <v>3.04773582201089E-005</v>
      </c>
      <c r="AP310" s="65" t="n">
        <f aca="false">AO310*$J$320</f>
        <v>276.858790737485</v>
      </c>
      <c r="AQ310" s="66" t="n">
        <f aca="false">0.15*AF310/$AM$320</f>
        <v>0.00174103048163549</v>
      </c>
      <c r="AR310" s="65" t="n">
        <f aca="false">AQ310*$J$320</f>
        <v>15815.6619186458</v>
      </c>
      <c r="AS310" s="66" t="n">
        <f aca="false">0.24*AH310/$AM$320</f>
        <v>4.57051246237733E-005</v>
      </c>
      <c r="AT310" s="65" t="n">
        <f aca="false">AS310*$J$320</f>
        <v>415.189054197451</v>
      </c>
      <c r="AU310" s="66" t="n">
        <f aca="false">0.25*AJ310/$AM$320</f>
        <v>0.000870615335131422</v>
      </c>
      <c r="AV310" s="65" t="n">
        <f aca="false">AU310*$J$320</f>
        <v>7908.74022417598</v>
      </c>
      <c r="AW310" s="66" t="n">
        <f aca="false">0.35*AL310/$AM$320</f>
        <v>0.00106708026358839</v>
      </c>
      <c r="AX310" s="65" t="n">
        <f aca="false">AW310*$J$320</f>
        <v>9693.4435479383</v>
      </c>
    </row>
    <row r="311" customFormat="false" ht="15" hidden="false" customHeight="false" outlineLevel="0" collapsed="false">
      <c r="A311" s="72" t="s">
        <v>122</v>
      </c>
      <c r="B311" s="62"/>
      <c r="C311" s="62"/>
      <c r="D311" s="62"/>
      <c r="E311" s="62"/>
      <c r="F311" s="62"/>
      <c r="G311" s="62"/>
      <c r="H311" s="62"/>
      <c r="I311" s="66" t="n">
        <f aca="false">AO311+AQ311+AS311+AU311+AW311</f>
        <v>0.0470416054081573</v>
      </c>
      <c r="J311" s="65" t="n">
        <f aca="false">ROUND(AP311+AR311+AT311+AV311+AX311,0)</f>
        <v>427330</v>
      </c>
      <c r="K311" s="66" t="n">
        <f aca="false">I311-Tabla_Ministerio!J310</f>
        <v>-3.12250225675825E-016</v>
      </c>
      <c r="L311" s="65" t="n">
        <f aca="false">J311-Tabla_Ministerio!K310</f>
        <v>0</v>
      </c>
      <c r="M311" s="66" t="n">
        <f aca="false">P346/P$355</f>
        <v>0.0404530768640621</v>
      </c>
      <c r="N311" s="65" t="n">
        <f aca="false">ROUND((N$320*M311),0)</f>
        <v>6982102</v>
      </c>
      <c r="O311" s="65" t="n">
        <f aca="false">N311-Tabla_Ministerio!L310</f>
        <v>1</v>
      </c>
      <c r="P311" s="67" t="n">
        <f aca="false">N311+J311</f>
        <v>7409432</v>
      </c>
      <c r="Q311" s="65" t="n">
        <f aca="false">P311-Tabla_Ministerio!M310</f>
        <v>1</v>
      </c>
      <c r="S311" s="67" t="n">
        <f aca="false">B311+Tabla_Ministerio!B310</f>
        <v>7669</v>
      </c>
      <c r="T311" s="67" t="n">
        <f aca="false">C311+Tabla_Ministerio!C310</f>
        <v>76</v>
      </c>
      <c r="U311" s="67" t="n">
        <f aca="false">D311+Tabla_Ministerio!D310</f>
        <v>333.141774891775</v>
      </c>
      <c r="V311" s="67" t="n">
        <f aca="false">E311+Tabla_Ministerio!E310</f>
        <v>265.353896103896</v>
      </c>
      <c r="W311" s="67" t="n">
        <f aca="false">F311+Tabla_Ministerio!F310</f>
        <v>25</v>
      </c>
      <c r="X311" s="67" t="n">
        <f aca="false">G311+Tabla_Ministerio!G310</f>
        <v>113</v>
      </c>
      <c r="Y311" s="67" t="n">
        <f aca="false">H311+Tabla_Ministerio!H310</f>
        <v>21</v>
      </c>
      <c r="Z311" s="67" t="n">
        <f aca="false">X311+0.33*Y311</f>
        <v>119.93</v>
      </c>
      <c r="AC311" s="73" t="n">
        <f aca="false">IF(T311&gt;0,S311/T311,0)</f>
        <v>100.907894736842</v>
      </c>
      <c r="AD311" s="74" t="n">
        <f aca="false">EXP((((AC311-AC$320)/AC$321+2)/4-1.9)^3)</f>
        <v>0.00464309137452622</v>
      </c>
      <c r="AE311" s="75" t="n">
        <f aca="false">S311/U311</f>
        <v>23.0202291576653</v>
      </c>
      <c r="AF311" s="74" t="n">
        <f aca="false">EXP((((AE311-AE$320)/AE$321+2)/4-1.9)^3)</f>
        <v>0.146306962003656</v>
      </c>
      <c r="AG311" s="74" t="n">
        <f aca="false">V311/U311</f>
        <v>0.796519428372798</v>
      </c>
      <c r="AH311" s="74" t="n">
        <f aca="false">EXP((((AG311-AG$320)/AG$321+2)/4-1.9)^3)</f>
        <v>0.347588863891735</v>
      </c>
      <c r="AI311" s="74" t="n">
        <f aca="false">W311/U311</f>
        <v>0.0750431254324725</v>
      </c>
      <c r="AJ311" s="74" t="n">
        <f aca="false">EXP((((AI311-AI$320)/AI$321+2)/4-1.9)^3)</f>
        <v>0.0287555208263016</v>
      </c>
      <c r="AK311" s="74" t="n">
        <f aca="false">Z311/U311</f>
        <v>0.359996881324657</v>
      </c>
      <c r="AL311" s="74" t="n">
        <f aca="false">EXP((((AK311-AK$320)/AK$321+2)/4-1.9)^3)</f>
        <v>0.0596778819752269</v>
      </c>
      <c r="AM311" s="74" t="n">
        <f aca="false">0.01*AD311+0.15*AF311+0.24*AH311+0.25*AJ311+0.35*AL311</f>
        <v>0.133489941446215</v>
      </c>
      <c r="AO311" s="66" t="n">
        <f aca="false">0.01*AD311/$AM$320</f>
        <v>1.63621670627884E-005</v>
      </c>
      <c r="AP311" s="65" t="n">
        <f aca="false">AO311*$J$320</f>
        <v>148.635250933902</v>
      </c>
      <c r="AQ311" s="66" t="n">
        <f aca="false">0.15*AF311/$AM$320</f>
        <v>0.00773374491794421</v>
      </c>
      <c r="AR311" s="65" t="n">
        <f aca="false">AQ311*$J$320</f>
        <v>70253.9652679435</v>
      </c>
      <c r="AS311" s="66" t="n">
        <f aca="false">0.24*AH311/$AM$320</f>
        <v>0.0293975195475884</v>
      </c>
      <c r="AT311" s="65" t="n">
        <f aca="false">AS311*$J$320</f>
        <v>267049.448769376</v>
      </c>
      <c r="AU311" s="66" t="n">
        <f aca="false">0.25*AJ311/$AM$320</f>
        <v>0.00253334792374966</v>
      </c>
      <c r="AV311" s="65" t="n">
        <f aca="false">AU311*$J$320</f>
        <v>23013.1377405237</v>
      </c>
      <c r="AW311" s="66" t="n">
        <f aca="false">0.35*AL311/$AM$320</f>
        <v>0.00736063085181226</v>
      </c>
      <c r="AX311" s="65" t="n">
        <f aca="false">AW311*$J$320</f>
        <v>66864.5668689615</v>
      </c>
    </row>
    <row r="312" customFormat="false" ht="15" hidden="false" customHeight="false" outlineLevel="0" collapsed="false">
      <c r="A312" s="72" t="s">
        <v>123</v>
      </c>
      <c r="B312" s="62"/>
      <c r="C312" s="62"/>
      <c r="D312" s="62"/>
      <c r="E312" s="62"/>
      <c r="F312" s="62"/>
      <c r="G312" s="62"/>
      <c r="H312" s="62"/>
      <c r="I312" s="66" t="n">
        <f aca="false">AO312+AQ312+AS312+AU312+AW312</f>
        <v>0.00624186371631796</v>
      </c>
      <c r="J312" s="65" t="n">
        <f aca="false">ROUND(AP312+AR312+AT312+AV312+AX312,0)</f>
        <v>56702</v>
      </c>
      <c r="K312" s="66" t="n">
        <f aca="false">I312-Tabla_Ministerio!J311</f>
        <v>3.03576608295941E-017</v>
      </c>
      <c r="L312" s="65" t="n">
        <f aca="false">J312-Tabla_Ministerio!K311</f>
        <v>0</v>
      </c>
      <c r="M312" s="66" t="n">
        <f aca="false">P347/P$355</f>
        <v>0.0130939575599332</v>
      </c>
      <c r="N312" s="65" t="n">
        <f aca="false">ROUND((N$320*M312),0)</f>
        <v>2259985</v>
      </c>
      <c r="O312" s="65" t="n">
        <f aca="false">N312-Tabla_Ministerio!L311</f>
        <v>0</v>
      </c>
      <c r="P312" s="67" t="n">
        <f aca="false">N312+J312</f>
        <v>2316687</v>
      </c>
      <c r="Q312" s="65" t="n">
        <f aca="false">P312-Tabla_Ministerio!M311</f>
        <v>0</v>
      </c>
      <c r="S312" s="67" t="n">
        <f aca="false">B312+Tabla_Ministerio!B311</f>
        <v>4207</v>
      </c>
      <c r="T312" s="67" t="n">
        <f aca="false">C312+Tabla_Ministerio!C311</f>
        <v>41</v>
      </c>
      <c r="U312" s="67" t="n">
        <f aca="false">D312+Tabla_Ministerio!D311</f>
        <v>280.220742590743</v>
      </c>
      <c r="V312" s="67" t="n">
        <f aca="false">E312+Tabla_Ministerio!E311</f>
        <v>147.692770562771</v>
      </c>
      <c r="W312" s="67" t="n">
        <f aca="false">F312+Tabla_Ministerio!F311</f>
        <v>15</v>
      </c>
      <c r="X312" s="67" t="n">
        <f aca="false">G312+Tabla_Ministerio!G311</f>
        <v>33</v>
      </c>
      <c r="Y312" s="67" t="n">
        <f aca="false">H312+Tabla_Ministerio!H311</f>
        <v>10</v>
      </c>
      <c r="Z312" s="67" t="n">
        <f aca="false">X312+0.33*Y312</f>
        <v>36.3</v>
      </c>
      <c r="AC312" s="73" t="n">
        <f aca="false">IF(T312&gt;0,S312/T312,0)</f>
        <v>102.609756097561</v>
      </c>
      <c r="AD312" s="74" t="n">
        <f aca="false">EXP((((AC312-AC$320)/AC$321+2)/4-1.9)^3)</f>
        <v>0.00489753570121412</v>
      </c>
      <c r="AE312" s="75" t="n">
        <f aca="false">S312/U312</f>
        <v>15.0131641259128</v>
      </c>
      <c r="AF312" s="74" t="n">
        <f aca="false">EXP((((AE312-AE$320)/AE$321+2)/4-1.9)^3)</f>
        <v>0.00936055097194893</v>
      </c>
      <c r="AG312" s="74" t="n">
        <f aca="false">V312/U312</f>
        <v>0.527058665241186</v>
      </c>
      <c r="AH312" s="74" t="n">
        <f aca="false">EXP((((AG312-AG$320)/AG$321+2)/4-1.9)^3)</f>
        <v>0.0280548816504858</v>
      </c>
      <c r="AI312" s="74" t="n">
        <f aca="false">W312/U312</f>
        <v>0.0535292279269533</v>
      </c>
      <c r="AJ312" s="74" t="n">
        <f aca="false">EXP((((AI312-AI$320)/AI$321+2)/4-1.9)^3)</f>
        <v>0.0195589198351079</v>
      </c>
      <c r="AK312" s="74" t="n">
        <f aca="false">Z312/U312</f>
        <v>0.129540731583227</v>
      </c>
      <c r="AL312" s="74" t="n">
        <f aca="false">EXP((((AK312-AK$320)/AK$321+2)/4-1.9)^3)</f>
        <v>0.0132473547477103</v>
      </c>
      <c r="AM312" s="74" t="n">
        <f aca="false">0.01*AD312+0.15*AF312+0.24*AH312+0.25*AJ312+0.35*AL312</f>
        <v>0.0177125337193967</v>
      </c>
      <c r="AO312" s="66" t="n">
        <f aca="false">0.01*AD312/$AM$320</f>
        <v>1.72588241056128E-005</v>
      </c>
      <c r="AP312" s="65" t="n">
        <f aca="false">AO312*$J$320</f>
        <v>156.780556140139</v>
      </c>
      <c r="AQ312" s="66" t="n">
        <f aca="false">0.15*AF312/$AM$320</f>
        <v>0.000494796095257989</v>
      </c>
      <c r="AR312" s="65" t="n">
        <f aca="false">AQ312*$J$320</f>
        <v>4494.76780780728</v>
      </c>
      <c r="AS312" s="66" t="n">
        <f aca="false">0.24*AH312/$AM$320</f>
        <v>0.00237275706273007</v>
      </c>
      <c r="AT312" s="65" t="n">
        <f aca="false">AS312*$J$320</f>
        <v>21554.317351162</v>
      </c>
      <c r="AU312" s="66" t="n">
        <f aca="false">0.25*AJ312/$AM$320</f>
        <v>0.00172313168154254</v>
      </c>
      <c r="AV312" s="65" t="n">
        <f aca="false">AU312*$J$320</f>
        <v>15653.0677687986</v>
      </c>
      <c r="AW312" s="66" t="n">
        <f aca="false">0.35*AL312/$AM$320</f>
        <v>0.00163392005268176</v>
      </c>
      <c r="AX312" s="65" t="n">
        <f aca="false">AW312*$J$320</f>
        <v>14842.6621060853</v>
      </c>
    </row>
    <row r="313" customFormat="false" ht="15" hidden="false" customHeight="false" outlineLevel="0" collapsed="false">
      <c r="A313" s="72" t="s">
        <v>124</v>
      </c>
      <c r="B313" s="62"/>
      <c r="C313" s="62"/>
      <c r="D313" s="62"/>
      <c r="E313" s="62"/>
      <c r="F313" s="62"/>
      <c r="G313" s="62"/>
      <c r="H313" s="62"/>
      <c r="I313" s="66" t="n">
        <f aca="false">AO313+AQ313+AS313+AU313+AW313</f>
        <v>0.00521718612328377</v>
      </c>
      <c r="J313" s="65" t="n">
        <f aca="false">ROUND(AP313+AR313+AT313+AV313+AX313,0)</f>
        <v>47393</v>
      </c>
      <c r="K313" s="66" t="n">
        <f aca="false">I313-Tabla_Ministerio!J312</f>
        <v>7.80625564189563E-017</v>
      </c>
      <c r="L313" s="65" t="n">
        <f aca="false">J313-Tabla_Ministerio!K312</f>
        <v>0</v>
      </c>
      <c r="M313" s="66" t="n">
        <f aca="false">P348/P$355</f>
        <v>0.0235337257648472</v>
      </c>
      <c r="N313" s="65" t="n">
        <f aca="false">ROUND((N$320*M313),0)</f>
        <v>4061863</v>
      </c>
      <c r="O313" s="65" t="n">
        <f aca="false">N313-Tabla_Ministerio!L312</f>
        <v>1</v>
      </c>
      <c r="P313" s="67" t="n">
        <f aca="false">N313+J313</f>
        <v>4109256</v>
      </c>
      <c r="Q313" s="65" t="n">
        <f aca="false">P313-Tabla_Ministerio!M312</f>
        <v>1</v>
      </c>
      <c r="S313" s="67" t="n">
        <f aca="false">B313+Tabla_Ministerio!B312</f>
        <v>4694</v>
      </c>
      <c r="T313" s="67" t="n">
        <f aca="false">C313+Tabla_Ministerio!C312</f>
        <v>25</v>
      </c>
      <c r="U313" s="67" t="n">
        <f aca="false">D313+Tabla_Ministerio!D312</f>
        <v>257.833957290384</v>
      </c>
      <c r="V313" s="67" t="n">
        <f aca="false">E313+Tabla_Ministerio!E312</f>
        <v>119.735173551928</v>
      </c>
      <c r="W313" s="67" t="n">
        <f aca="false">F313+Tabla_Ministerio!F312</f>
        <v>9</v>
      </c>
      <c r="X313" s="67" t="n">
        <f aca="false">G313+Tabla_Ministerio!G312</f>
        <v>18</v>
      </c>
      <c r="Y313" s="67" t="n">
        <f aca="false">H313+Tabla_Ministerio!H312</f>
        <v>5</v>
      </c>
      <c r="Z313" s="67" t="n">
        <f aca="false">X313+0.33*Y313</f>
        <v>19.65</v>
      </c>
      <c r="AC313" s="73" t="n">
        <f aca="false">IF(T313&gt;0,S313/T313,0)</f>
        <v>187.76</v>
      </c>
      <c r="AD313" s="74" t="n">
        <f aca="false">EXP((((AC313-AC$320)/AC$321+2)/4-1.9)^3)</f>
        <v>0.0460766833946405</v>
      </c>
      <c r="AE313" s="75" t="n">
        <f aca="false">S313/U313</f>
        <v>18.205515089362</v>
      </c>
      <c r="AF313" s="74" t="n">
        <f aca="false">EXP((((AE313-AE$320)/AE$321+2)/4-1.9)^3)</f>
        <v>0.0340148688563527</v>
      </c>
      <c r="AG313" s="74" t="n">
        <f aca="false">V313/U313</f>
        <v>0.464388689566894</v>
      </c>
      <c r="AH313" s="74" t="n">
        <f aca="false">EXP((((AG313-AG$320)/AG$321+2)/4-1.9)^3)</f>
        <v>0.0114232709208836</v>
      </c>
      <c r="AI313" s="74" t="n">
        <f aca="false">W313/U313</f>
        <v>0.0349061857273664</v>
      </c>
      <c r="AJ313" s="74" t="n">
        <f aca="false">EXP((((AI313-AI$320)/AI$321+2)/4-1.9)^3)</f>
        <v>0.0137096633918572</v>
      </c>
      <c r="AK313" s="74" t="n">
        <f aca="false">Z313/U313</f>
        <v>0.0762118388380833</v>
      </c>
      <c r="AL313" s="74" t="n">
        <f aca="false">EXP((((AK313-AK$320)/AK$321+2)/4-1.9)^3)</f>
        <v>0.00877945304652362</v>
      </c>
      <c r="AM313" s="74" t="n">
        <f aca="false">0.01*AD313+0.15*AF313+0.24*AH313+0.25*AJ313+0.35*AL313</f>
        <v>0.0148048065976589</v>
      </c>
      <c r="AO313" s="66" t="n">
        <f aca="false">0.01*AD313/$AM$320</f>
        <v>0.000162373369505192</v>
      </c>
      <c r="AP313" s="65" t="n">
        <f aca="false">AO313*$J$320</f>
        <v>1475.01284082809</v>
      </c>
      <c r="AQ313" s="66" t="n">
        <f aca="false">0.15*AF313/$AM$320</f>
        <v>0.00179801641391326</v>
      </c>
      <c r="AR313" s="65" t="n">
        <f aca="false">AQ313*$J$320</f>
        <v>16333.3267433176</v>
      </c>
      <c r="AS313" s="66" t="n">
        <f aca="false">0.24*AH313/$AM$320</f>
        <v>0.000966129427836536</v>
      </c>
      <c r="AT313" s="65" t="n">
        <f aca="false">AS313*$J$320</f>
        <v>8776.39797895074</v>
      </c>
      <c r="AU313" s="66" t="n">
        <f aca="false">0.25*AJ313/$AM$320</f>
        <v>0.00120781492704874</v>
      </c>
      <c r="AV313" s="65" t="n">
        <f aca="false">AU313*$J$320</f>
        <v>10971.8886303199</v>
      </c>
      <c r="AW313" s="66" t="n">
        <f aca="false">0.35*AL313/$AM$320</f>
        <v>0.00108285198498004</v>
      </c>
      <c r="AX313" s="65" t="n">
        <f aca="false">AW313*$J$320</f>
        <v>9836.71514256945</v>
      </c>
    </row>
    <row r="314" customFormat="false" ht="15" hidden="false" customHeight="false" outlineLevel="0" collapsed="false">
      <c r="A314" s="72" t="s">
        <v>125</v>
      </c>
      <c r="B314" s="62"/>
      <c r="C314" s="62"/>
      <c r="D314" s="62"/>
      <c r="E314" s="62"/>
      <c r="F314" s="62"/>
      <c r="G314" s="62"/>
      <c r="H314" s="62"/>
      <c r="I314" s="66" t="n">
        <f aca="false">AO314+AQ314+AS314+AU314+AW314</f>
        <v>0.0153774209197715</v>
      </c>
      <c r="J314" s="65" t="n">
        <f aca="false">ROUND(AP314+AR314+AT314+AV314+AX314,0)</f>
        <v>139690</v>
      </c>
      <c r="K314" s="66" t="n">
        <f aca="false">I314-Tabla_Ministerio!J313</f>
        <v>1.09287578986539E-016</v>
      </c>
      <c r="L314" s="65" t="n">
        <f aca="false">J314-Tabla_Ministerio!K313</f>
        <v>0</v>
      </c>
      <c r="M314" s="66" t="n">
        <f aca="false">P349/P$355</f>
        <v>0.0117015636641198</v>
      </c>
      <c r="N314" s="65" t="n">
        <f aca="false">ROUND((N$320*M314),0)</f>
        <v>2019661</v>
      </c>
      <c r="O314" s="65" t="n">
        <f aca="false">N314-Tabla_Ministerio!L313</f>
        <v>-1</v>
      </c>
      <c r="P314" s="67" t="n">
        <f aca="false">N314+J314</f>
        <v>2159351</v>
      </c>
      <c r="Q314" s="65" t="n">
        <f aca="false">P314-Tabla_Ministerio!M313</f>
        <v>-1</v>
      </c>
      <c r="S314" s="67" t="n">
        <f aca="false">B314+Tabla_Ministerio!B313</f>
        <v>7566</v>
      </c>
      <c r="T314" s="67" t="n">
        <f aca="false">C314+Tabla_Ministerio!C313</f>
        <v>50</v>
      </c>
      <c r="U314" s="67" t="n">
        <f aca="false">D314+Tabla_Ministerio!D313</f>
        <v>330.994906999121</v>
      </c>
      <c r="V314" s="67" t="n">
        <f aca="false">E314+Tabla_Ministerio!E313</f>
        <v>202.183098923218</v>
      </c>
      <c r="W314" s="67" t="n">
        <f aca="false">F314+Tabla_Ministerio!F313</f>
        <v>2</v>
      </c>
      <c r="X314" s="67" t="n">
        <f aca="false">G314+Tabla_Ministerio!G313</f>
        <v>10</v>
      </c>
      <c r="Y314" s="67" t="n">
        <f aca="false">H314+Tabla_Ministerio!H313</f>
        <v>2</v>
      </c>
      <c r="Z314" s="67" t="n">
        <f aca="false">X314+0.33*Y314</f>
        <v>10.66</v>
      </c>
      <c r="AC314" s="73" t="n">
        <f aca="false">IF(T314&gt;0,S314/T314,0)</f>
        <v>151.32</v>
      </c>
      <c r="AD314" s="74" t="n">
        <f aca="false">EXP((((AC314-AC$320)/AC$321+2)/4-1.9)^3)</f>
        <v>0.0194944871475109</v>
      </c>
      <c r="AE314" s="75" t="n">
        <f aca="false">S314/U314</f>
        <v>22.8583577572089</v>
      </c>
      <c r="AF314" s="74" t="n">
        <f aca="false">EXP((((AE314-AE$320)/AE$321+2)/4-1.9)^3)</f>
        <v>0.140508820132998</v>
      </c>
      <c r="AG314" s="74" t="n">
        <f aca="false">V314/U314</f>
        <v>0.610834471008205</v>
      </c>
      <c r="AH314" s="74" t="n">
        <f aca="false">EXP((((AG314-AG$320)/AG$321+2)/4-1.9)^3)</f>
        <v>0.0763417660283647</v>
      </c>
      <c r="AI314" s="74" t="n">
        <f aca="false">W314/U314</f>
        <v>0.0060423890449931</v>
      </c>
      <c r="AJ314" s="74" t="n">
        <f aca="false">EXP((((AI314-AI$320)/AI$321+2)/4-1.9)^3)</f>
        <v>0.00758451630088012</v>
      </c>
      <c r="AK314" s="74" t="n">
        <f aca="false">Z314/U314</f>
        <v>0.0322059336098132</v>
      </c>
      <c r="AL314" s="74" t="n">
        <f aca="false">EXP((((AK314-AK$320)/AK$321+2)/4-1.9)^3)</f>
        <v>0.00613451219121219</v>
      </c>
      <c r="AM314" s="74" t="n">
        <f aca="false">0.01*AD314+0.15*AF314+0.24*AH314+0.25*AJ314+0.35*AL314</f>
        <v>0.0436365000803766</v>
      </c>
      <c r="AO314" s="66" t="n">
        <f aca="false">0.01*AD314/$AM$320</f>
        <v>6.86982076771001E-005</v>
      </c>
      <c r="AP314" s="65" t="n">
        <f aca="false">AO314*$J$320</f>
        <v>624.060083093599</v>
      </c>
      <c r="AQ314" s="66" t="n">
        <f aca="false">0.15*AF314/$AM$320</f>
        <v>0.00742725676719851</v>
      </c>
      <c r="AR314" s="65" t="n">
        <f aca="false">AQ314*$J$320</f>
        <v>67469.8020810294</v>
      </c>
      <c r="AS314" s="66" t="n">
        <f aca="false">0.24*AH314/$AM$320</f>
        <v>0.00645664689595837</v>
      </c>
      <c r="AT314" s="65" t="n">
        <f aca="false">AS314*$J$320</f>
        <v>58652.7033912844</v>
      </c>
      <c r="AU314" s="66" t="n">
        <f aca="false">0.25*AJ314/$AM$320</f>
        <v>0.000668192335640312</v>
      </c>
      <c r="AV314" s="65" t="n">
        <f aca="false">AU314*$J$320</f>
        <v>6069.91330053578</v>
      </c>
      <c r="AW314" s="66" t="n">
        <f aca="false">0.35*AL314/$AM$320</f>
        <v>0.000756626713297212</v>
      </c>
      <c r="AX314" s="65" t="n">
        <f aca="false">AW314*$J$320</f>
        <v>6873.25835035565</v>
      </c>
    </row>
    <row r="315" customFormat="false" ht="15" hidden="false" customHeight="false" outlineLevel="0" collapsed="false">
      <c r="A315" s="72" t="s">
        <v>126</v>
      </c>
      <c r="B315" s="62"/>
      <c r="C315" s="62"/>
      <c r="D315" s="62"/>
      <c r="E315" s="62"/>
      <c r="F315" s="62"/>
      <c r="G315" s="62"/>
      <c r="H315" s="62"/>
      <c r="I315" s="66" t="n">
        <f aca="false">AO315+AQ315+AS315+AU315+AW315</f>
        <v>0.0390822738705291</v>
      </c>
      <c r="J315" s="65" t="n">
        <f aca="false">ROUND(AP315+AR315+AT315+AV315+AX315,0)</f>
        <v>355027</v>
      </c>
      <c r="K315" s="66" t="n">
        <f aca="false">I315-Tabla_Ministerio!J314</f>
        <v>0</v>
      </c>
      <c r="L315" s="65" t="n">
        <f aca="false">J315-Tabla_Ministerio!K314</f>
        <v>0</v>
      </c>
      <c r="M315" s="66" t="n">
        <f aca="false">P350/P$355</f>
        <v>0.01776067544551</v>
      </c>
      <c r="N315" s="65" t="n">
        <f aca="false">ROUND((N$320*M315),0)</f>
        <v>3065449</v>
      </c>
      <c r="O315" s="65" t="n">
        <f aca="false">N315-Tabla_Ministerio!L314</f>
        <v>0</v>
      </c>
      <c r="P315" s="67" t="n">
        <f aca="false">N315+J315</f>
        <v>3420476</v>
      </c>
      <c r="Q315" s="65" t="n">
        <f aca="false">P315-Tabla_Ministerio!M314</f>
        <v>0</v>
      </c>
      <c r="S315" s="67" t="n">
        <f aca="false">B315+Tabla_Ministerio!B314</f>
        <v>6744</v>
      </c>
      <c r="T315" s="67" t="n">
        <f aca="false">C315+Tabla_Ministerio!C314</f>
        <v>32</v>
      </c>
      <c r="U315" s="67" t="n">
        <f aca="false">D315+Tabla_Ministerio!D314</f>
        <v>220.654458305825</v>
      </c>
      <c r="V315" s="67" t="n">
        <f aca="false">E315+Tabla_Ministerio!E314</f>
        <v>138.878834868835</v>
      </c>
      <c r="W315" s="67" t="n">
        <f aca="false">F315+Tabla_Ministerio!F314</f>
        <v>5</v>
      </c>
      <c r="X315" s="67" t="n">
        <f aca="false">G315+Tabla_Ministerio!G314</f>
        <v>9</v>
      </c>
      <c r="Y315" s="67" t="n">
        <f aca="false">H315+Tabla_Ministerio!H314</f>
        <v>0</v>
      </c>
      <c r="Z315" s="67" t="n">
        <f aca="false">X315+0.33*Y315</f>
        <v>9</v>
      </c>
      <c r="AC315" s="73" t="n">
        <f aca="false">IF(T315&gt;0,S315/T315,0)</f>
        <v>210.75</v>
      </c>
      <c r="AD315" s="74" t="n">
        <f aca="false">EXP((((AC315-AC$320)/AC$321+2)/4-1.9)^3)</f>
        <v>0.0738920929789707</v>
      </c>
      <c r="AE315" s="75" t="n">
        <f aca="false">S315/U315</f>
        <v>30.5636244641515</v>
      </c>
      <c r="AF315" s="74" t="n">
        <f aca="false">EXP((((AE315-AE$320)/AE$321+2)/4-1.9)^3)</f>
        <v>0.553034234922802</v>
      </c>
      <c r="AG315" s="74" t="n">
        <f aca="false">V315/U315</f>
        <v>0.62939510008155</v>
      </c>
      <c r="AH315" s="74" t="n">
        <f aca="false">EXP((((AG315-AG$320)/AG$321+2)/4-1.9)^3)</f>
        <v>0.0925882731123439</v>
      </c>
      <c r="AI315" s="74" t="n">
        <f aca="false">W315/U315</f>
        <v>0.0226598639265654</v>
      </c>
      <c r="AJ315" s="74" t="n">
        <f aca="false">EXP((((AI315-AI$320)/AI$321+2)/4-1.9)^3)</f>
        <v>0.0107311778090198</v>
      </c>
      <c r="AK315" s="74" t="n">
        <f aca="false">Z315/U315</f>
        <v>0.0407877550678178</v>
      </c>
      <c r="AL315" s="74" t="n">
        <f aca="false">EXP((((AK315-AK$320)/AK$321+2)/4-1.9)^3)</f>
        <v>0.00658775409748449</v>
      </c>
      <c r="AM315" s="74" t="n">
        <f aca="false">0.01*AD315+0.15*AF315+0.24*AH315+0.25*AJ315+0.35*AL315</f>
        <v>0.110903750101547</v>
      </c>
      <c r="AO315" s="66" t="n">
        <f aca="false">0.01*AD315/$AM$320</f>
        <v>0.000260394352041883</v>
      </c>
      <c r="AP315" s="65" t="n">
        <f aca="false">AO315*$J$320</f>
        <v>2365.44338589098</v>
      </c>
      <c r="AQ315" s="66" t="n">
        <f aca="false">0.15*AF315/$AM$320</f>
        <v>0.0292332343260365</v>
      </c>
      <c r="AR315" s="65" t="n">
        <f aca="false">AQ315*$J$320</f>
        <v>265557.068509696</v>
      </c>
      <c r="AS315" s="66" t="n">
        <f aca="false">0.24*AH315/$AM$320</f>
        <v>0.00783070417798359</v>
      </c>
      <c r="AT315" s="65" t="n">
        <f aca="false">AS315*$J$320</f>
        <v>71134.7510398413</v>
      </c>
      <c r="AU315" s="66" t="n">
        <f aca="false">0.25*AJ315/$AM$320</f>
        <v>0.0009454117414908</v>
      </c>
      <c r="AV315" s="65" t="n">
        <f aca="false">AU315*$J$320</f>
        <v>8588.19683805349</v>
      </c>
      <c r="AW315" s="66" t="n">
        <f aca="false">0.35*AL315/$AM$320</f>
        <v>0.000812529272976307</v>
      </c>
      <c r="AX315" s="65" t="n">
        <f aca="false">AW315*$J$320</f>
        <v>7381.08173058788</v>
      </c>
    </row>
    <row r="316" customFormat="false" ht="15" hidden="false" customHeight="false" outlineLevel="0" collapsed="false">
      <c r="A316" s="72" t="s">
        <v>127</v>
      </c>
      <c r="B316" s="62"/>
      <c r="C316" s="62"/>
      <c r="D316" s="62"/>
      <c r="E316" s="62"/>
      <c r="F316" s="62"/>
      <c r="G316" s="62"/>
      <c r="H316" s="62"/>
      <c r="I316" s="66" t="n">
        <f aca="false">AO316+AQ316+AS316+AU316+AW316</f>
        <v>0.00712143273703491</v>
      </c>
      <c r="J316" s="65" t="n">
        <f aca="false">ROUND(AP316+AR316+AT316+AV316+AX316,0)</f>
        <v>64692</v>
      </c>
      <c r="K316" s="66" t="n">
        <f aca="false">I316-Tabla_Ministerio!J315</f>
        <v>0</v>
      </c>
      <c r="L316" s="65" t="n">
        <f aca="false">J316-Tabla_Ministerio!K315</f>
        <v>0</v>
      </c>
      <c r="M316" s="66" t="n">
        <f aca="false">P351/P$355</f>
        <v>0.0137346769118596</v>
      </c>
      <c r="N316" s="65" t="n">
        <f aca="false">ROUND((N$320*M316),0)</f>
        <v>2370572</v>
      </c>
      <c r="O316" s="65" t="n">
        <f aca="false">N316-Tabla_Ministerio!L315</f>
        <v>1</v>
      </c>
      <c r="P316" s="67" t="n">
        <f aca="false">N316+J316</f>
        <v>2435264</v>
      </c>
      <c r="Q316" s="65" t="n">
        <f aca="false">P316-Tabla_Ministerio!M315</f>
        <v>1</v>
      </c>
      <c r="S316" s="67" t="n">
        <f aca="false">B316+Tabla_Ministerio!B315</f>
        <v>3851</v>
      </c>
      <c r="T316" s="67" t="n">
        <f aca="false">C316+Tabla_Ministerio!C315</f>
        <v>35</v>
      </c>
      <c r="U316" s="67" t="n">
        <f aca="false">D316+Tabla_Ministerio!D315</f>
        <v>308.046666666667</v>
      </c>
      <c r="V316" s="67" t="n">
        <f aca="false">E316+Tabla_Ministerio!E315</f>
        <v>155.727272727273</v>
      </c>
      <c r="W316" s="67" t="n">
        <f aca="false">F316+Tabla_Ministerio!F315</f>
        <v>28</v>
      </c>
      <c r="X316" s="67" t="n">
        <f aca="false">G316+Tabla_Ministerio!G315</f>
        <v>42</v>
      </c>
      <c r="Y316" s="67" t="n">
        <f aca="false">H316+Tabla_Ministerio!H315</f>
        <v>11</v>
      </c>
      <c r="Z316" s="67" t="n">
        <f aca="false">X316+0.33*Y316</f>
        <v>45.63</v>
      </c>
      <c r="AC316" s="73" t="n">
        <f aca="false">IF(T316&gt;0,S316/T316,0)</f>
        <v>110.028571428571</v>
      </c>
      <c r="AD316" s="74" t="n">
        <f aca="false">EXP((((AC316-AC$320)/AC$321+2)/4-1.9)^3)</f>
        <v>0.00615448391495599</v>
      </c>
      <c r="AE316" s="75" t="n">
        <f aca="false">S316/U316</f>
        <v>12.5013526089121</v>
      </c>
      <c r="AF316" s="74" t="n">
        <f aca="false">EXP((((AE316-AE$320)/AE$321+2)/4-1.9)^3)</f>
        <v>0.00276535243201979</v>
      </c>
      <c r="AG316" s="74" t="n">
        <f aca="false">V316/U316</f>
        <v>0.505531432663686</v>
      </c>
      <c r="AH316" s="74" t="n">
        <f aca="false">EXP((((AG316-AG$320)/AG$321+2)/4-1.9)^3)</f>
        <v>0.0209177575732864</v>
      </c>
      <c r="AI316" s="74" t="n">
        <f aca="false">W316/U316</f>
        <v>0.090895318891077</v>
      </c>
      <c r="AJ316" s="74" t="n">
        <f aca="false">EXP((((AI316-AI$320)/AI$321+2)/4-1.9)^3)</f>
        <v>0.0375659812486351</v>
      </c>
      <c r="AK316" s="74" t="n">
        <f aca="false">Z316/U316</f>
        <v>0.148126907178566</v>
      </c>
      <c r="AL316" s="74" t="n">
        <f aca="false">EXP((((AK316-AK$320)/AK$321+2)/4-1.9)^3)</f>
        <v>0.0152010899437514</v>
      </c>
      <c r="AM316" s="74" t="n">
        <f aca="false">0.01*AD316+0.15*AF316+0.24*AH316+0.25*AJ316+0.35*AL316</f>
        <v>0.020208486314013</v>
      </c>
      <c r="AO316" s="66" t="n">
        <f aca="false">0.01*AD316/$AM$320</f>
        <v>2.16882860747123E-005</v>
      </c>
      <c r="AP316" s="65" t="n">
        <f aca="false">AO316*$J$320</f>
        <v>197.018147453859</v>
      </c>
      <c r="AQ316" s="66" t="n">
        <f aca="false">0.15*AF316/$AM$320</f>
        <v>0.000146175752845742</v>
      </c>
      <c r="AR316" s="65" t="n">
        <f aca="false">AQ316*$J$320</f>
        <v>1327.8723790867</v>
      </c>
      <c r="AS316" s="66" t="n">
        <f aca="false">0.24*AH316/$AM$320</f>
        <v>0.00176913086416928</v>
      </c>
      <c r="AT316" s="65" t="n">
        <f aca="false">AS316*$J$320</f>
        <v>16070.9280697137</v>
      </c>
      <c r="AU316" s="66" t="n">
        <f aca="false">0.25*AJ316/$AM$320</f>
        <v>0.00330954536260049</v>
      </c>
      <c r="AV316" s="65" t="n">
        <f aca="false">AU316*$J$320</f>
        <v>30064.1781470373</v>
      </c>
      <c r="AW316" s="66" t="n">
        <f aca="false">0.35*AL316/$AM$320</f>
        <v>0.00187489247134468</v>
      </c>
      <c r="AX316" s="65" t="n">
        <f aca="false">AW316*$J$320</f>
        <v>17031.6750759853</v>
      </c>
    </row>
    <row r="317" customFormat="false" ht="15" hidden="false" customHeight="false" outlineLevel="0" collapsed="false">
      <c r="A317" s="72" t="s">
        <v>128</v>
      </c>
      <c r="B317" s="62"/>
      <c r="C317" s="62"/>
      <c r="D317" s="62"/>
      <c r="E317" s="62"/>
      <c r="F317" s="62"/>
      <c r="G317" s="62"/>
      <c r="H317" s="62"/>
      <c r="I317" s="66" t="n">
        <f aca="false">AO317+AQ317+AS317+AU317+AW317</f>
        <v>0.0153479155235068</v>
      </c>
      <c r="J317" s="65" t="n">
        <f aca="false">ROUND(AP317+AR317+AT317+AV317+AX317,0)</f>
        <v>139422</v>
      </c>
      <c r="K317" s="66" t="n">
        <f aca="false">I317-Tabla_Ministerio!J316</f>
        <v>5.89805981832114E-017</v>
      </c>
      <c r="L317" s="65" t="n">
        <f aca="false">J317-Tabla_Ministerio!K316</f>
        <v>0</v>
      </c>
      <c r="M317" s="66" t="n">
        <f aca="false">P352/P$355</f>
        <v>0.00978033032802558</v>
      </c>
      <c r="N317" s="65" t="n">
        <f aca="false">ROUND((N$320*M317),0)</f>
        <v>1688061</v>
      </c>
      <c r="O317" s="65" t="n">
        <f aca="false">N317-Tabla_Ministerio!L316</f>
        <v>-1</v>
      </c>
      <c r="P317" s="67" t="n">
        <f aca="false">N317+J317</f>
        <v>1827483</v>
      </c>
      <c r="Q317" s="65" t="n">
        <f aca="false">P317-Tabla_Ministerio!M316</f>
        <v>-1</v>
      </c>
      <c r="S317" s="67" t="n">
        <f aca="false">B317+Tabla_Ministerio!B316</f>
        <v>5548</v>
      </c>
      <c r="T317" s="67" t="n">
        <f aca="false">C317+Tabla_Ministerio!C316</f>
        <v>20</v>
      </c>
      <c r="U317" s="67" t="n">
        <f aca="false">D317+Tabla_Ministerio!D316</f>
        <v>295.712737210443</v>
      </c>
      <c r="V317" s="67" t="n">
        <f aca="false">E317+Tabla_Ministerio!E316</f>
        <v>189.940009937716</v>
      </c>
      <c r="W317" s="67" t="n">
        <f aca="false">F317+Tabla_Ministerio!F316</f>
        <v>11</v>
      </c>
      <c r="X317" s="67" t="n">
        <f aca="false">G317+Tabla_Ministerio!G316</f>
        <v>48</v>
      </c>
      <c r="Y317" s="67" t="n">
        <f aca="false">H317+Tabla_Ministerio!H316</f>
        <v>8</v>
      </c>
      <c r="Z317" s="67" t="n">
        <f aca="false">X317+0.33*Y317</f>
        <v>50.64</v>
      </c>
      <c r="AC317" s="73" t="n">
        <f aca="false">IF(T317&gt;0,S317/T317,0)</f>
        <v>277.4</v>
      </c>
      <c r="AD317" s="74" t="n">
        <f aca="false">EXP((((AC317-AC$320)/AC$321+2)/4-1.9)^3)</f>
        <v>0.220112204086237</v>
      </c>
      <c r="AE317" s="75" t="n">
        <f aca="false">S317/U317</f>
        <v>18.7614509010878</v>
      </c>
      <c r="AF317" s="74" t="n">
        <f aca="false">EXP((((AE317-AE$320)/AE$321+2)/4-1.9)^3)</f>
        <v>0.0414218893228391</v>
      </c>
      <c r="AG317" s="74" t="n">
        <f aca="false">V317/U317</f>
        <v>0.642312575810848</v>
      </c>
      <c r="AH317" s="74" t="n">
        <f aca="false">EXP((((AG317-AG$320)/AG$321+2)/4-1.9)^3)</f>
        <v>0.105276114958319</v>
      </c>
      <c r="AI317" s="74" t="n">
        <f aca="false">W317/U317</f>
        <v>0.0371982624210464</v>
      </c>
      <c r="AJ317" s="74" t="n">
        <f aca="false">EXP((((AI317-AI$320)/AI$321+2)/4-1.9)^3)</f>
        <v>0.0143384296417458</v>
      </c>
      <c r="AK317" s="74" t="n">
        <f aca="false">Z317/U317</f>
        <v>0.171247273545617</v>
      </c>
      <c r="AL317" s="74" t="n">
        <f aca="false">EXP((((AK317-AK$320)/AK$321+2)/4-1.9)^3)</f>
        <v>0.0179642634046057</v>
      </c>
      <c r="AM317" s="74" t="n">
        <f aca="false">0.01*AD317+0.15*AF317+0.24*AH317+0.25*AJ317+0.35*AL317</f>
        <v>0.0435527726313332</v>
      </c>
      <c r="AO317" s="66" t="n">
        <f aca="false">0.01*AD317/$AM$320</f>
        <v>0.00077567128563889</v>
      </c>
      <c r="AP317" s="65" t="n">
        <f aca="false">AO317*$J$320</f>
        <v>7046.26078811782</v>
      </c>
      <c r="AQ317" s="66" t="n">
        <f aca="false">0.15*AF317/$AM$320</f>
        <v>0.00218954943534505</v>
      </c>
      <c r="AR317" s="65" t="n">
        <f aca="false">AQ317*$J$320</f>
        <v>19890.0444241787</v>
      </c>
      <c r="AS317" s="66" t="n">
        <f aca="false">0.24*AH317/$AM$320</f>
        <v>0.008903785388088</v>
      </c>
      <c r="AT317" s="65" t="n">
        <f aca="false">AS317*$J$320</f>
        <v>80882.7076720078</v>
      </c>
      <c r="AU317" s="66" t="n">
        <f aca="false">0.25*AJ317/$AM$320</f>
        <v>0.00126320893932559</v>
      </c>
      <c r="AV317" s="65" t="n">
        <f aca="false">AU317*$J$320</f>
        <v>11475.0923247578</v>
      </c>
      <c r="AW317" s="66" t="n">
        <f aca="false">0.35*AL317/$AM$320</f>
        <v>0.00221570047510923</v>
      </c>
      <c r="AX317" s="65" t="n">
        <f aca="false">AW317*$J$320</f>
        <v>20127.6025876307</v>
      </c>
    </row>
    <row r="318" customFormat="false" ht="15" hidden="false" customHeight="false" outlineLevel="0" collapsed="false">
      <c r="A318" s="72" t="s">
        <v>129</v>
      </c>
      <c r="B318" s="62"/>
      <c r="C318" s="62"/>
      <c r="D318" s="62"/>
      <c r="E318" s="62"/>
      <c r="F318" s="62"/>
      <c r="G318" s="62"/>
      <c r="H318" s="62"/>
      <c r="I318" s="66" t="n">
        <f aca="false">AO318+AQ318+AS318+AU318+AW318</f>
        <v>0.0127221466370462</v>
      </c>
      <c r="J318" s="65" t="n">
        <f aca="false">ROUND(AP318+AR318+AT318+AV318+AX318,0)</f>
        <v>115569</v>
      </c>
      <c r="K318" s="66" t="n">
        <f aca="false">I318-Tabla_Ministerio!J317</f>
        <v>-6.41847686111419E-017</v>
      </c>
      <c r="L318" s="65" t="n">
        <f aca="false">J318-Tabla_Ministerio!K317</f>
        <v>0</v>
      </c>
      <c r="M318" s="66" t="n">
        <f aca="false">P353/P$355</f>
        <v>0.00654841136193231</v>
      </c>
      <c r="N318" s="65" t="n">
        <f aca="false">ROUND((N$320*M318),0)</f>
        <v>1130240</v>
      </c>
      <c r="O318" s="65" t="n">
        <f aca="false">N318-Tabla_Ministerio!L317</f>
        <v>-2</v>
      </c>
      <c r="P318" s="67" t="n">
        <f aca="false">N318+J318</f>
        <v>1245809</v>
      </c>
      <c r="Q318" s="65" t="n">
        <f aca="false">P318-Tabla_Ministerio!M317</f>
        <v>-2</v>
      </c>
      <c r="S318" s="67" t="n">
        <f aca="false">B318+Tabla_Ministerio!B317</f>
        <v>6796</v>
      </c>
      <c r="T318" s="67" t="n">
        <f aca="false">C318+Tabla_Ministerio!C317</f>
        <v>40</v>
      </c>
      <c r="U318" s="67" t="n">
        <f aca="false">D318+Tabla_Ministerio!D317</f>
        <v>353.046566418288</v>
      </c>
      <c r="V318" s="67" t="n">
        <f aca="false">E318+Tabla_Ministerio!E317</f>
        <v>204.801998850664</v>
      </c>
      <c r="W318" s="67" t="n">
        <f aca="false">F318+Tabla_Ministerio!F317</f>
        <v>30</v>
      </c>
      <c r="X318" s="67" t="n">
        <f aca="false">G318+Tabla_Ministerio!G317</f>
        <v>61</v>
      </c>
      <c r="Y318" s="67" t="n">
        <f aca="false">H318+Tabla_Ministerio!H317</f>
        <v>13</v>
      </c>
      <c r="Z318" s="67" t="n">
        <f aca="false">X318+0.33*Y318</f>
        <v>65.29</v>
      </c>
      <c r="AC318" s="73" t="n">
        <f aca="false">IF(T318&gt;0,S318/T318,0)</f>
        <v>169.9</v>
      </c>
      <c r="AD318" s="74" t="n">
        <f aca="false">EXP((((AC318-AC$320)/AC$321+2)/4-1.9)^3)</f>
        <v>0.0307642566903263</v>
      </c>
      <c r="AE318" s="75" t="n">
        <f aca="false">S318/U318</f>
        <v>19.2495853137632</v>
      </c>
      <c r="AF318" s="74" t="n">
        <f aca="false">EXP((((AE318-AE$320)/AE$321+2)/4-1.9)^3)</f>
        <v>0.0489281308770418</v>
      </c>
      <c r="AG318" s="74" t="n">
        <f aca="false">V318/U318</f>
        <v>0.5800991096682</v>
      </c>
      <c r="AH318" s="74" t="n">
        <f aca="false">EXP((((AG318-AG$320)/AG$321+2)/4-1.9)^3)</f>
        <v>0.0542312227727175</v>
      </c>
      <c r="AI318" s="74" t="n">
        <f aca="false">W318/U318</f>
        <v>0.0849746261643461</v>
      </c>
      <c r="AJ318" s="74" t="n">
        <f aca="false">EXP((((AI318-AI$320)/AI$321+2)/4-1.9)^3)</f>
        <v>0.0340525808721465</v>
      </c>
      <c r="AK318" s="74" t="n">
        <f aca="false">Z318/U318</f>
        <v>0.184933111409005</v>
      </c>
      <c r="AL318" s="74" t="n">
        <f aca="false">EXP((((AK318-AK$320)/AK$321+2)/4-1.9)^3)</f>
        <v>0.0197889389159449</v>
      </c>
      <c r="AM318" s="74" t="n">
        <f aca="false">0.01*AD318+0.15*AF318+0.24*AH318+0.25*AJ318+0.35*AL318</f>
        <v>0.0361016295025291</v>
      </c>
      <c r="AO318" s="66" t="n">
        <f aca="false">0.01*AD318/$AM$320</f>
        <v>0.000108412664521595</v>
      </c>
      <c r="AP318" s="65" t="n">
        <f aca="false">AO318*$J$320</f>
        <v>984.82942594</v>
      </c>
      <c r="AQ318" s="66" t="n">
        <f aca="false">0.15*AF318/$AM$320</f>
        <v>0.00258632725560508</v>
      </c>
      <c r="AR318" s="65" t="n">
        <f aca="false">AQ318*$J$320</f>
        <v>23494.4062824243</v>
      </c>
      <c r="AS318" s="66" t="n">
        <f aca="false">0.24*AH318/$AM$320</f>
        <v>0.00458663552595043</v>
      </c>
      <c r="AT318" s="65" t="n">
        <f aca="false">AS318*$J$320</f>
        <v>41665.3686352113</v>
      </c>
      <c r="AU318" s="66" t="n">
        <f aca="false">0.25*AJ318/$AM$320</f>
        <v>0.00300001643412643</v>
      </c>
      <c r="AV318" s="65" t="n">
        <f aca="false">AU318*$J$320</f>
        <v>27252.3922889357</v>
      </c>
      <c r="AW318" s="66" t="n">
        <f aca="false">0.35*AL318/$AM$320</f>
        <v>0.0024407547568427</v>
      </c>
      <c r="AX318" s="65" t="n">
        <f aca="false">AW318*$J$320</f>
        <v>22172.0139122944</v>
      </c>
    </row>
    <row r="319" customFormat="false" ht="15" hidden="false" customHeight="false" outlineLevel="0" collapsed="false">
      <c r="A319" s="76" t="s">
        <v>130</v>
      </c>
      <c r="B319" s="62"/>
      <c r="C319" s="62"/>
      <c r="D319" s="62"/>
      <c r="E319" s="62"/>
      <c r="F319" s="62"/>
      <c r="G319" s="62"/>
      <c r="H319" s="62"/>
      <c r="I319" s="77" t="n">
        <f aca="false">AO319+AQ319+AS319+AU319+AW319</f>
        <v>0.00919227880262324</v>
      </c>
      <c r="J319" s="78" t="n">
        <f aca="false">ROUND(AP319+AR319+AT319+AV319+AX319,0)</f>
        <v>83503</v>
      </c>
      <c r="K319" s="66" t="n">
        <f aca="false">I319-Tabla_Ministerio!J318</f>
        <v>-4.5102810375397E-017</v>
      </c>
      <c r="L319" s="65" t="n">
        <f aca="false">J319-Tabla_Ministerio!K318</f>
        <v>0</v>
      </c>
      <c r="M319" s="66" t="n">
        <f aca="false">P354/P$355</f>
        <v>0.00665998899074296</v>
      </c>
      <c r="N319" s="65" t="n">
        <f aca="false">ROUND((N$320*M319),0)</f>
        <v>1149498</v>
      </c>
      <c r="O319" s="65" t="n">
        <f aca="false">N319-Tabla_Ministerio!L318</f>
        <v>0</v>
      </c>
      <c r="P319" s="67" t="n">
        <f aca="false">N319+J319</f>
        <v>1233001</v>
      </c>
      <c r="Q319" s="65" t="n">
        <f aca="false">P319-Tabla_Ministerio!M318</f>
        <v>0</v>
      </c>
      <c r="S319" s="79" t="n">
        <f aca="false">B319+Tabla_Ministerio!B318</f>
        <v>8097</v>
      </c>
      <c r="T319" s="79" t="n">
        <f aca="false">C319+Tabla_Ministerio!C318</f>
        <v>32</v>
      </c>
      <c r="U319" s="79" t="n">
        <f aca="false">D319+Tabla_Ministerio!D318</f>
        <v>385.386000903435</v>
      </c>
      <c r="V319" s="79" t="n">
        <f aca="false">E319+Tabla_Ministerio!E318</f>
        <v>193.597460747204</v>
      </c>
      <c r="W319" s="79" t="n">
        <f aca="false">F319+Tabla_Ministerio!F318</f>
        <v>6</v>
      </c>
      <c r="X319" s="79" t="n">
        <f aca="false">G319+Tabla_Ministerio!G318</f>
        <v>47</v>
      </c>
      <c r="Y319" s="79" t="n">
        <f aca="false">H319+Tabla_Ministerio!H318</f>
        <v>10</v>
      </c>
      <c r="Z319" s="79" t="n">
        <f aca="false">X319+0.33*Y319</f>
        <v>50.3</v>
      </c>
      <c r="AC319" s="73" t="n">
        <f aca="false">IF(T319&gt;0,S319/T319,0)</f>
        <v>253.03125</v>
      </c>
      <c r="AD319" s="74" t="n">
        <f aca="false">EXP((((AC319-AC$320)/AC$321+2)/4-1.9)^3)</f>
        <v>0.154509418056522</v>
      </c>
      <c r="AE319" s="75" t="n">
        <f aca="false">S319/U319</f>
        <v>21.0101041060618</v>
      </c>
      <c r="AF319" s="74" t="n">
        <f aca="false">EXP((((AE319-AE$320)/AE$321+2)/4-1.9)^3)</f>
        <v>0.0850021084237667</v>
      </c>
      <c r="AG319" s="74" t="n">
        <f aca="false">V319/U319</f>
        <v>0.502346894524882</v>
      </c>
      <c r="AH319" s="74" t="n">
        <f aca="false">EXP((((AG319-AG$320)/AG$321+2)/4-1.9)^3)</f>
        <v>0.020002396588298</v>
      </c>
      <c r="AI319" s="74" t="n">
        <f aca="false">W319/U319</f>
        <v>0.015568806303121</v>
      </c>
      <c r="AJ319" s="74" t="n">
        <f aca="false">EXP((((AI319-AI$320)/AI$321+2)/4-1.9)^3)</f>
        <v>0.00927337091411251</v>
      </c>
      <c r="AK319" s="74" t="n">
        <f aca="false">Z319/U319</f>
        <v>0.130518492841165</v>
      </c>
      <c r="AL319" s="74" t="n">
        <f aca="false">EXP((((AK319-AK$320)/AK$321+2)/4-1.9)^3)</f>
        <v>0.013344562463717</v>
      </c>
      <c r="AM319" s="74" t="n">
        <f aca="false">0.01*AD319+0.15*AF319+0.24*AH319+0.25*AJ319+0.35*AL319</f>
        <v>0.0260849252161508</v>
      </c>
      <c r="AO319" s="66" t="n">
        <f aca="false">0.01*AD319/$AM$320</f>
        <v>0.000544488296070416</v>
      </c>
      <c r="AP319" s="65" t="n">
        <f aca="false">AO319*$J$320</f>
        <v>4946.17578505564</v>
      </c>
      <c r="AQ319" s="66" t="n">
        <f aca="false">0.15*AF319/$AM$320</f>
        <v>0.00449318757654487</v>
      </c>
      <c r="AR319" s="65" t="n">
        <f aca="false">AQ319*$J$320</f>
        <v>40816.4798935273</v>
      </c>
      <c r="AS319" s="66" t="n">
        <f aca="false">0.24*AH319/$AM$320</f>
        <v>0.00169171370486213</v>
      </c>
      <c r="AT319" s="65" t="n">
        <f aca="false">AS319*$J$320</f>
        <v>15367.6643237776</v>
      </c>
      <c r="AU319" s="66" t="n">
        <f aca="false">0.25*AJ319/$AM$320</f>
        <v>0.000816979636478694</v>
      </c>
      <c r="AV319" s="65" t="n">
        <f aca="false">AU319*$J$320</f>
        <v>7421.50919312301</v>
      </c>
      <c r="AW319" s="66" t="n">
        <f aca="false">0.35*AL319/$AM$320</f>
        <v>0.00164590958866713</v>
      </c>
      <c r="AX319" s="65" t="n">
        <f aca="false">AW319*$J$320</f>
        <v>14951.5760221289</v>
      </c>
    </row>
    <row r="320" customFormat="false" ht="15" hidden="false" customHeight="false" outlineLevel="0" collapsed="false">
      <c r="A320" s="83" t="s">
        <v>71</v>
      </c>
      <c r="B320" s="62"/>
      <c r="C320" s="62"/>
      <c r="D320" s="62"/>
      <c r="E320" s="62"/>
      <c r="F320" s="62"/>
      <c r="G320" s="62"/>
      <c r="H320" s="62"/>
      <c r="I320" s="98" t="n">
        <f aca="false">SUM(I293:I319)</f>
        <v>1</v>
      </c>
      <c r="J320" s="86" t="n">
        <f aca="false">Tabla_Ministerio!K319</f>
        <v>9084081</v>
      </c>
      <c r="K320" s="84" t="n">
        <f aca="false">I320-Tabla_Ministerio!J319</f>
        <v>0</v>
      </c>
      <c r="L320" s="86" t="n">
        <f aca="false">J320-Tabla_Ministerio!K319</f>
        <v>0</v>
      </c>
      <c r="M320" s="84"/>
      <c r="N320" s="86" t="n">
        <f aca="false">Tabla_Ministerio!L319</f>
        <v>172597546</v>
      </c>
      <c r="O320" s="86"/>
      <c r="P320" s="88" t="n">
        <f aca="false">Tabla_Ministerio!M319</f>
        <v>181681627</v>
      </c>
      <c r="Q320" s="86"/>
      <c r="S320" s="88"/>
      <c r="T320" s="88"/>
      <c r="U320" s="88"/>
      <c r="V320" s="88"/>
      <c r="W320" s="88"/>
      <c r="X320" s="88"/>
      <c r="Y320" s="88"/>
      <c r="Z320" s="88"/>
      <c r="AB320" s="89" t="s">
        <v>241</v>
      </c>
      <c r="AC320" s="89" t="n">
        <f aca="false">AVERAGE(AC295:AC319)</f>
        <v>203.72130055195</v>
      </c>
      <c r="AD320" s="88"/>
      <c r="AE320" s="89" t="n">
        <f aca="false">AVERAGE(AE295:AE319)</f>
        <v>20.0914540571291</v>
      </c>
      <c r="AF320" s="88"/>
      <c r="AG320" s="91" t="n">
        <f aca="false">AVERAGE(AG295:AG319)</f>
        <v>0.595103914495848</v>
      </c>
      <c r="AH320" s="88"/>
      <c r="AI320" s="91" t="n">
        <f aca="false">AVERAGE(AI295:AI319)</f>
        <v>0.125606290594339</v>
      </c>
      <c r="AJ320" s="88"/>
      <c r="AK320" s="91" t="n">
        <f aca="false">AVERAGE(AK295:AK319)</f>
        <v>0.373413118066336</v>
      </c>
      <c r="AL320" s="88"/>
      <c r="AM320" s="91" t="n">
        <f aca="false">SUM(AM295:AM319)</f>
        <v>2.83769952764127</v>
      </c>
      <c r="AO320" s="84" t="n">
        <f aca="false">SUM(AO293:AO319)</f>
        <v>0.00990450545645664</v>
      </c>
      <c r="AP320" s="86" t="n">
        <f aca="false">SUM(AP293:AP319)</f>
        <v>89973.3298313941</v>
      </c>
      <c r="AQ320" s="84" t="n">
        <f aca="false">SUM(AQ293:AQ319)</f>
        <v>0.147950915790409</v>
      </c>
      <c r="AR320" s="86" t="n">
        <f aca="false">SUM(AR293:AR319)</f>
        <v>1343998.10306425</v>
      </c>
      <c r="AS320" s="84" t="n">
        <f aca="false">SUM(AS293:AS319)</f>
        <v>0.234480515688509</v>
      </c>
      <c r="AT320" s="86" t="n">
        <f aca="false">SUM(AT293:AT319)</f>
        <v>2130039.99743618</v>
      </c>
      <c r="AU320" s="84" t="n">
        <f aca="false">SUM(AU293:AU319)</f>
        <v>0.250817267967093</v>
      </c>
      <c r="AV320" s="86" t="n">
        <f aca="false">SUM(AV293:AV319)</f>
        <v>2278444.37841178</v>
      </c>
      <c r="AW320" s="84" t="n">
        <f aca="false">SUM(AW293:AW319)</f>
        <v>0.356846795097533</v>
      </c>
      <c r="AX320" s="86" t="n">
        <f aca="false">SUM(AX293:AX319)</f>
        <v>3241625.1912564</v>
      </c>
    </row>
    <row r="321" customFormat="false" ht="15" hidden="false" customHeight="false" outlineLevel="0" collapsed="false">
      <c r="A321" s="43" t="s">
        <v>72</v>
      </c>
      <c r="B321" s="43"/>
      <c r="C321" s="43"/>
      <c r="D321" s="43"/>
      <c r="E321" s="43"/>
      <c r="F321" s="43"/>
      <c r="G321" s="43"/>
      <c r="H321" s="43"/>
      <c r="I321" s="43"/>
      <c r="J321" s="100"/>
      <c r="K321" s="101"/>
      <c r="L321" s="100"/>
      <c r="M321" s="101"/>
      <c r="N321" s="100"/>
      <c r="O321" s="100"/>
      <c r="P321" s="43"/>
      <c r="Q321" s="100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89" t="s">
        <v>242</v>
      </c>
      <c r="AC321" s="89" t="n">
        <f aca="false">_xlfn.STDEV.P(AC295:AC319)</f>
        <v>73.1426899345754</v>
      </c>
      <c r="AD321" s="88"/>
      <c r="AE321" s="89" t="n">
        <f aca="false">_xlfn.STDEV.P(AE295:AE319)</f>
        <v>4.67362240916886</v>
      </c>
      <c r="AF321" s="88"/>
      <c r="AG321" s="91" t="n">
        <f aca="false">_xlfn.STDEV.P(AG295:AG319)</f>
        <v>0.132011638297646</v>
      </c>
      <c r="AH321" s="88"/>
      <c r="AI321" s="91" t="n">
        <f aca="false">_xlfn.STDEV.P(AI295:AI319)</f>
        <v>0.100854928276749</v>
      </c>
      <c r="AJ321" s="88"/>
      <c r="AK321" s="91" t="n">
        <f aca="false">_xlfn.STDEV.P(AK295:AK319)</f>
        <v>0.266064585382024</v>
      </c>
      <c r="AL321" s="88"/>
      <c r="AM321" s="91"/>
    </row>
    <row r="322" customFormat="false" ht="15" hidden="false" customHeight="false" outlineLevel="0" collapsed="false">
      <c r="A322" s="43" t="s">
        <v>73</v>
      </c>
      <c r="B322" s="43"/>
      <c r="C322" s="43"/>
      <c r="D322" s="43"/>
      <c r="E322" s="43"/>
      <c r="F322" s="43"/>
      <c r="G322" s="43"/>
      <c r="H322" s="43"/>
      <c r="I322" s="43"/>
      <c r="J322" s="100"/>
      <c r="K322" s="101"/>
      <c r="L322" s="100"/>
      <c r="M322" s="101"/>
      <c r="N322" s="100"/>
      <c r="O322" s="100"/>
      <c r="P322" s="43"/>
      <c r="Q322" s="100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8" t="n">
        <f aca="false">MIN(AC322:AL322)</f>
        <v>-2.23779685285676</v>
      </c>
      <c r="AC322" s="8" t="n">
        <f aca="false">(MIN(AC295:AC319)-AC320)/AC321</f>
        <v>-1.40565524602763</v>
      </c>
      <c r="AE322" s="8" t="n">
        <f aca="false">(MIN(AE295:AE319)-AE320)/AE321</f>
        <v>-1.88908932374639</v>
      </c>
      <c r="AG322" s="8" t="n">
        <f aca="false">(MIN(AG295:AG319)-AG320)/AG321</f>
        <v>-2.23779685285676</v>
      </c>
      <c r="AI322" s="8" t="n">
        <f aca="false">(MIN(AI295:AI319)-AI320)/AI321</f>
        <v>-1.18550380821509</v>
      </c>
      <c r="AK322" s="8" t="n">
        <f aca="false">(MIN(AK295:AK319)-AK320)/AK321</f>
        <v>-1.28242240118732</v>
      </c>
    </row>
    <row r="323" customFormat="false" ht="15" hidden="false" customHeight="false" outlineLevel="0" collapsed="false">
      <c r="A323" s="102"/>
      <c r="B323" s="37"/>
      <c r="C323" s="37"/>
      <c r="D323" s="37"/>
      <c r="E323" s="37"/>
      <c r="F323" s="37"/>
      <c r="G323" s="37"/>
      <c r="H323" s="37"/>
      <c r="I323" s="37"/>
      <c r="S323" s="37"/>
      <c r="T323" s="37"/>
      <c r="U323" s="37"/>
      <c r="V323" s="37"/>
      <c r="W323" s="37"/>
      <c r="X323" s="37"/>
      <c r="Y323" s="37"/>
      <c r="Z323" s="37"/>
      <c r="AB323" s="8" t="n">
        <f aca="false">MAX(AC323:AM323)</f>
        <v>2.88086846451742</v>
      </c>
      <c r="AC323" s="8" t="n">
        <f aca="false">(MAX(AC295:AC319)-AC320)/AC321</f>
        <v>2.574530843495</v>
      </c>
      <c r="AE323" s="8" t="n">
        <f aca="false">(MAX(AE295:AE319)-AE320)/AE321</f>
        <v>2.24069672091561</v>
      </c>
      <c r="AG323" s="8" t="n">
        <f aca="false">(MAX(AG295:AG319)-AG320)/AG321</f>
        <v>2.46814545677097</v>
      </c>
      <c r="AI323" s="8" t="n">
        <f aca="false">(MAX(AI295:AI319)-AI320)/AI321</f>
        <v>2.88086846451742</v>
      </c>
      <c r="AK323" s="8" t="n">
        <f aca="false">(MAX(AK295:AK319)-AK320)/AK321</f>
        <v>2.14959573166314</v>
      </c>
    </row>
    <row r="324" customFormat="false" ht="15" hidden="false" customHeight="false" outlineLevel="0" collapsed="false">
      <c r="A324" s="102"/>
      <c r="B324" s="37"/>
      <c r="C324" s="37"/>
      <c r="D324" s="37"/>
      <c r="E324" s="37"/>
      <c r="F324" s="37"/>
      <c r="G324" s="37"/>
      <c r="H324" s="37"/>
      <c r="I324" s="37"/>
      <c r="S324" s="37"/>
      <c r="T324" s="37"/>
      <c r="U324" s="37"/>
      <c r="V324" s="37"/>
      <c r="W324" s="37"/>
      <c r="X324" s="37"/>
      <c r="Y324" s="37"/>
      <c r="Z324" s="37"/>
    </row>
    <row r="325" customFormat="false" ht="15" hidden="false" customHeight="false" outlineLevel="0" collapsed="false">
      <c r="A325" s="102"/>
      <c r="B325" s="37"/>
      <c r="C325" s="37"/>
      <c r="D325" s="37"/>
      <c r="E325" s="37"/>
      <c r="F325" s="37"/>
      <c r="G325" s="37"/>
      <c r="H325" s="37"/>
      <c r="I325" s="37"/>
      <c r="S325" s="37"/>
      <c r="T325" s="37"/>
      <c r="U325" s="37"/>
      <c r="V325" s="37"/>
      <c r="W325" s="37"/>
      <c r="X325" s="37"/>
      <c r="Y325" s="37"/>
      <c r="Z325" s="37"/>
    </row>
    <row r="326" customFormat="false" ht="15" hidden="false" customHeight="false" outlineLevel="0" collapsed="false">
      <c r="A326" s="14" t="str">
        <f aca="false">"Tabla " &amp; TEXT((ROW()+24) / 35, "0")</f>
        <v>Tabla 10</v>
      </c>
      <c r="B326" s="14"/>
      <c r="C326" s="14"/>
      <c r="D326" s="14"/>
      <c r="E326" s="14"/>
      <c r="F326" s="14"/>
      <c r="G326" s="14"/>
      <c r="H326" s="14"/>
      <c r="I326" s="14"/>
      <c r="J326" s="14"/>
      <c r="S326" s="97"/>
      <c r="T326" s="97"/>
      <c r="U326" s="97"/>
      <c r="V326" s="97"/>
      <c r="W326" s="97"/>
      <c r="X326" s="97"/>
      <c r="Y326" s="97"/>
      <c r="Z326" s="97"/>
    </row>
    <row r="327" customFormat="false" ht="15" hidden="false" customHeight="false" outlineLevel="0" collapsed="false">
      <c r="A327" s="14" t="s">
        <v>163</v>
      </c>
      <c r="B327" s="14"/>
      <c r="C327" s="14"/>
      <c r="D327" s="14"/>
      <c r="E327" s="14"/>
      <c r="F327" s="14"/>
      <c r="G327" s="14"/>
      <c r="H327" s="14"/>
      <c r="I327" s="14"/>
      <c r="J327" s="14"/>
      <c r="S327" s="97"/>
      <c r="T327" s="97"/>
      <c r="U327" s="97"/>
      <c r="V327" s="97"/>
      <c r="W327" s="97"/>
      <c r="X327" s="97"/>
      <c r="Y327" s="97"/>
      <c r="Z327" s="97"/>
    </row>
    <row r="328" customFormat="false" ht="15.8" hidden="false" customHeight="true" outlineLevel="0" collapsed="false">
      <c r="A328" s="52" t="s">
        <v>30</v>
      </c>
      <c r="B328" s="56" t="s">
        <v>222</v>
      </c>
      <c r="C328" s="56"/>
      <c r="D328" s="56"/>
      <c r="E328" s="56"/>
      <c r="F328" s="56"/>
      <c r="G328" s="56"/>
      <c r="H328" s="56"/>
      <c r="I328" s="52" t="s">
        <v>32</v>
      </c>
      <c r="J328" s="54" t="s">
        <v>33</v>
      </c>
      <c r="K328" s="55" t="s">
        <v>223</v>
      </c>
      <c r="L328" s="54" t="s">
        <v>224</v>
      </c>
      <c r="M328" s="55" t="s">
        <v>225</v>
      </c>
      <c r="N328" s="54" t="s">
        <v>34</v>
      </c>
      <c r="O328" s="54" t="s">
        <v>226</v>
      </c>
      <c r="P328" s="52" t="s">
        <v>227</v>
      </c>
      <c r="Q328" s="54" t="s">
        <v>228</v>
      </c>
      <c r="S328" s="56" t="s">
        <v>222</v>
      </c>
      <c r="T328" s="56"/>
      <c r="U328" s="56"/>
      <c r="V328" s="56"/>
      <c r="W328" s="56"/>
      <c r="X328" s="56"/>
      <c r="Y328" s="56"/>
      <c r="Z328" s="56"/>
      <c r="AC328" s="57" t="s">
        <v>230</v>
      </c>
      <c r="AD328" s="57"/>
      <c r="AE328" s="57" t="s">
        <v>231</v>
      </c>
      <c r="AF328" s="57"/>
      <c r="AG328" s="57" t="s">
        <v>232</v>
      </c>
      <c r="AH328" s="57"/>
      <c r="AI328" s="57" t="s">
        <v>233</v>
      </c>
      <c r="AJ328" s="57"/>
      <c r="AK328" s="57" t="s">
        <v>234</v>
      </c>
      <c r="AL328" s="57"/>
      <c r="AM328" s="58" t="s">
        <v>235</v>
      </c>
      <c r="AO328" s="57" t="s">
        <v>230</v>
      </c>
      <c r="AP328" s="57"/>
      <c r="AQ328" s="57" t="s">
        <v>231</v>
      </c>
      <c r="AR328" s="57"/>
      <c r="AS328" s="57" t="s">
        <v>232</v>
      </c>
      <c r="AT328" s="57"/>
      <c r="AU328" s="57" t="s">
        <v>233</v>
      </c>
      <c r="AV328" s="57"/>
      <c r="AW328" s="58" t="s">
        <v>234</v>
      </c>
      <c r="AX328" s="58"/>
    </row>
    <row r="329" customFormat="false" ht="37.3" hidden="false" customHeight="false" outlineLevel="0" collapsed="false">
      <c r="A329" s="52"/>
      <c r="B329" s="59" t="s">
        <v>164</v>
      </c>
      <c r="C329" s="59" t="s">
        <v>165</v>
      </c>
      <c r="D329" s="59" t="s">
        <v>166</v>
      </c>
      <c r="E329" s="59" t="s">
        <v>167</v>
      </c>
      <c r="F329" s="59" t="s">
        <v>168</v>
      </c>
      <c r="G329" s="59" t="s">
        <v>169</v>
      </c>
      <c r="H329" s="59" t="s">
        <v>170</v>
      </c>
      <c r="I329" s="52"/>
      <c r="J329" s="54"/>
      <c r="K329" s="55"/>
      <c r="L329" s="54"/>
      <c r="M329" s="55"/>
      <c r="N329" s="54"/>
      <c r="O329" s="54"/>
      <c r="P329" s="52"/>
      <c r="Q329" s="54"/>
      <c r="S329" s="59" t="s">
        <v>164</v>
      </c>
      <c r="T329" s="59" t="s">
        <v>165</v>
      </c>
      <c r="U329" s="59" t="s">
        <v>166</v>
      </c>
      <c r="V329" s="59" t="s">
        <v>167</v>
      </c>
      <c r="W329" s="59" t="s">
        <v>168</v>
      </c>
      <c r="X329" s="59" t="s">
        <v>169</v>
      </c>
      <c r="Y329" s="59" t="s">
        <v>170</v>
      </c>
      <c r="Z329" s="52" t="s">
        <v>43</v>
      </c>
      <c r="AC329" s="59" t="s">
        <v>236</v>
      </c>
      <c r="AD329" s="59" t="s">
        <v>237</v>
      </c>
      <c r="AE329" s="59" t="s">
        <v>236</v>
      </c>
      <c r="AF329" s="59" t="s">
        <v>237</v>
      </c>
      <c r="AG329" s="59" t="s">
        <v>236</v>
      </c>
      <c r="AH329" s="59" t="s">
        <v>237</v>
      </c>
      <c r="AI329" s="59" t="s">
        <v>236</v>
      </c>
      <c r="AJ329" s="59" t="s">
        <v>237</v>
      </c>
      <c r="AK329" s="59" t="s">
        <v>236</v>
      </c>
      <c r="AL329" s="59" t="s">
        <v>237</v>
      </c>
      <c r="AM329" s="60" t="s">
        <v>238</v>
      </c>
      <c r="AO329" s="59" t="s">
        <v>239</v>
      </c>
      <c r="AP329" s="59" t="s">
        <v>240</v>
      </c>
      <c r="AQ329" s="59" t="s">
        <v>239</v>
      </c>
      <c r="AR329" s="59" t="s">
        <v>240</v>
      </c>
      <c r="AS329" s="59" t="s">
        <v>239</v>
      </c>
      <c r="AT329" s="59" t="s">
        <v>240</v>
      </c>
      <c r="AU329" s="59" t="s">
        <v>239</v>
      </c>
      <c r="AV329" s="59" t="s">
        <v>240</v>
      </c>
      <c r="AW329" s="59" t="s">
        <v>239</v>
      </c>
      <c r="AX329" s="60" t="s">
        <v>240</v>
      </c>
    </row>
    <row r="330" customFormat="false" ht="15" hidden="false" customHeight="false" outlineLevel="0" collapsed="false">
      <c r="A330" s="61" t="s">
        <v>106</v>
      </c>
      <c r="B330" s="62" t="n">
        <v>0</v>
      </c>
      <c r="C330" s="62"/>
      <c r="D330" s="62"/>
      <c r="E330" s="62"/>
      <c r="F330" s="62"/>
      <c r="G330" s="62"/>
      <c r="H330" s="62"/>
      <c r="I330" s="63" t="n">
        <f aca="false">AO330+AQ330+AS330+AU330+AW330</f>
        <v>0.145811480585786</v>
      </c>
      <c r="J330" s="64" t="n">
        <f aca="false">AP330+AR330+AT330+AV330+AX330</f>
        <v>1225931.89474708</v>
      </c>
      <c r="K330" s="63" t="n">
        <f aca="false">I330-Tabla_Ministerio!J329</f>
        <v>0</v>
      </c>
      <c r="L330" s="64" t="n">
        <f aca="false">J330-Tabla_Ministerio!K329</f>
        <v>-0.105252916924655</v>
      </c>
      <c r="M330" s="66" t="n">
        <f aca="false">P365/P$390</f>
        <v>0.198941875224715</v>
      </c>
      <c r="N330" s="65" t="n">
        <f aca="false">ROUND((N$355*M330),0)</f>
        <v>31780040</v>
      </c>
      <c r="O330" s="65" t="n">
        <f aca="false">N330-Tabla_Ministerio!L329</f>
        <v>2</v>
      </c>
      <c r="P330" s="67" t="n">
        <f aca="false">N330+J330</f>
        <v>33005971.8947471</v>
      </c>
      <c r="Q330" s="65" t="n">
        <f aca="false">P330-Tabla_Ministerio!M329</f>
        <v>1.89474708214402</v>
      </c>
      <c r="S330" s="68" t="n">
        <f aca="false">B330+Tabla_Ministerio!B329</f>
        <v>27024</v>
      </c>
      <c r="T330" s="68" t="n">
        <f aca="false">C330+Tabla_Ministerio!C329</f>
        <v>68</v>
      </c>
      <c r="U330" s="68" t="n">
        <f aca="false">D330+Tabla_Ministerio!D329</f>
        <v>1743.15519936718</v>
      </c>
      <c r="V330" s="68" t="n">
        <f aca="false">E330+Tabla_Ministerio!E329</f>
        <v>1065.9772287208</v>
      </c>
      <c r="W330" s="68" t="n">
        <f aca="false">F330+Tabla_Ministerio!F329</f>
        <v>657</v>
      </c>
      <c r="X330" s="68" t="n">
        <f aca="false">G330+Tabla_Ministerio!G329</f>
        <v>1384</v>
      </c>
      <c r="Y330" s="68" t="n">
        <f aca="false">H330+Tabla_Ministerio!H329</f>
        <v>174</v>
      </c>
      <c r="Z330" s="68" t="n">
        <f aca="false">X330+0.33*Y330</f>
        <v>1441.42</v>
      </c>
      <c r="AC330" s="69" t="n">
        <f aca="false">IF(T330&gt;0,S330/T330,0)</f>
        <v>397.411764705882</v>
      </c>
      <c r="AD330" s="70" t="n">
        <f aca="false">EXP((((AC330-AC$355)/AC$356+2)/4-1.9)^3)</f>
        <v>0.541702551126099</v>
      </c>
      <c r="AE330" s="71" t="n">
        <f aca="false">S330/U330</f>
        <v>15.5029225222232</v>
      </c>
      <c r="AF330" s="70" t="n">
        <f aca="false">EXP((((AE330-AE$355)/AE$356+2)/4-1.9)^3)</f>
        <v>0.016275480802633</v>
      </c>
      <c r="AG330" s="70" t="n">
        <f aca="false">V330/U330</f>
        <v>0.611521698760835</v>
      </c>
      <c r="AH330" s="70" t="n">
        <f aca="false">EXP((((AG330-AG$355)/AG$356+2)/4-1.9)^3)</f>
        <v>0.099674799462503</v>
      </c>
      <c r="AI330" s="70" t="n">
        <f aca="false">W330/U330</f>
        <v>0.376902756701475</v>
      </c>
      <c r="AJ330" s="70" t="n">
        <f aca="false">EXP((((AI330-AI$355)/AI$356+2)/4-1.9)^3)</f>
        <v>0.694302890991734</v>
      </c>
      <c r="AK330" s="70" t="n">
        <f aca="false">Z330/U330</f>
        <v>0.826902848652421</v>
      </c>
      <c r="AL330" s="70" t="n">
        <f aca="false">EXP((((AK330-AK$355)/AK$356+2)/4-1.9)^3)</f>
        <v>0.587701747931097</v>
      </c>
      <c r="AM330" s="70" t="n">
        <f aca="false">0.01*AD330+0.15*AF330+0.24*AH330+0.25*AJ330+0.35*AL330</f>
        <v>0.411051634026474</v>
      </c>
      <c r="AO330" s="63" t="n">
        <f aca="false">0.01*AD330/$AM$355</f>
        <v>0.00192157005296582</v>
      </c>
      <c r="AP330" s="64" t="n">
        <f aca="false">AO330*$J$355</f>
        <v>16155.8884558181</v>
      </c>
      <c r="AQ330" s="63" t="n">
        <f aca="false">0.15*AF330/$AM$355</f>
        <v>0.000866005055069778</v>
      </c>
      <c r="AR330" s="64" t="n">
        <f aca="false">AQ330*$J$355</f>
        <v>7281.06740125742</v>
      </c>
      <c r="AS330" s="63" t="n">
        <f aca="false">0.24*AH330/$AM$355</f>
        <v>0.00848578361468786</v>
      </c>
      <c r="AT330" s="64" t="n">
        <f aca="false">AS330*$J$355</f>
        <v>71345.4986080304</v>
      </c>
      <c r="AU330" s="63" t="n">
        <f aca="false">0.25*AJ330/$AM$355</f>
        <v>0.061572150631553</v>
      </c>
      <c r="AV330" s="64" t="n">
        <f aca="false">AU330*$J$355</f>
        <v>517677.092257376</v>
      </c>
      <c r="AW330" s="63" t="n">
        <f aca="false">0.35*AL330/$AM$355</f>
        <v>0.0729659712315095</v>
      </c>
      <c r="AX330" s="64" t="n">
        <f aca="false">AW330*$J$355</f>
        <v>613472.348024601</v>
      </c>
    </row>
    <row r="331" customFormat="false" ht="15" hidden="false" customHeight="false" outlineLevel="0" collapsed="false">
      <c r="A331" s="72" t="s">
        <v>107</v>
      </c>
      <c r="B331" s="62"/>
      <c r="C331" s="62"/>
      <c r="D331" s="62"/>
      <c r="E331" s="62"/>
      <c r="F331" s="62"/>
      <c r="G331" s="62"/>
      <c r="H331" s="62"/>
      <c r="I331" s="66" t="n">
        <f aca="false">AO331+AQ331+AS331+AU331+AW331</f>
        <v>0.09861930542339</v>
      </c>
      <c r="J331" s="65" t="n">
        <f aca="false">AP331+AR331+AT331+AV331+AX331</f>
        <v>829156.603242965</v>
      </c>
      <c r="K331" s="66" t="n">
        <f aca="false">I331-Tabla_Ministerio!J330</f>
        <v>0</v>
      </c>
      <c r="L331" s="65" t="n">
        <f aca="false">J331-Tabla_Ministerio!K330</f>
        <v>-0.396757035050541</v>
      </c>
      <c r="M331" s="66" t="n">
        <f aca="false">P366/P$390</f>
        <v>0.126020555444087</v>
      </c>
      <c r="N331" s="65" t="n">
        <f aca="false">ROUND((N$355*M331),0)</f>
        <v>20131198</v>
      </c>
      <c r="O331" s="65" t="n">
        <f aca="false">N331-Tabla_Ministerio!L330</f>
        <v>0</v>
      </c>
      <c r="P331" s="67" t="n">
        <f aca="false">N331+J331</f>
        <v>20960354.603243</v>
      </c>
      <c r="Q331" s="65" t="n">
        <f aca="false">P331-Tabla_Ministerio!M330</f>
        <v>-0.396757036447525</v>
      </c>
      <c r="S331" s="67" t="n">
        <f aca="false">B331+Tabla_Ministerio!B330</f>
        <v>19836</v>
      </c>
      <c r="T331" s="67" t="n">
        <f aca="false">C331+Tabla_Ministerio!C330</f>
        <v>43</v>
      </c>
      <c r="U331" s="67" t="n">
        <f aca="false">D331+Tabla_Ministerio!D330</f>
        <v>1802.94024678234</v>
      </c>
      <c r="V331" s="67" t="n">
        <f aca="false">E331+Tabla_Ministerio!E330</f>
        <v>1100.49545322856</v>
      </c>
      <c r="W331" s="67" t="n">
        <f aca="false">F331+Tabla_Ministerio!F330</f>
        <v>521</v>
      </c>
      <c r="X331" s="67" t="n">
        <f aca="false">G331+Tabla_Ministerio!G330</f>
        <v>1195</v>
      </c>
      <c r="Y331" s="67" t="n">
        <f aca="false">H331+Tabla_Ministerio!H330</f>
        <v>134</v>
      </c>
      <c r="Z331" s="67" t="n">
        <f aca="false">X331+0.33*Y331</f>
        <v>1239.22</v>
      </c>
      <c r="AC331" s="73" t="n">
        <f aca="false">IF(T331&gt;0,S331/T331,0)</f>
        <v>461.302325581395</v>
      </c>
      <c r="AD331" s="74" t="n">
        <f aca="false">EXP((((AC331-AC$355)/AC$356+2)/4-1.9)^3)</f>
        <v>0.746086389772055</v>
      </c>
      <c r="AE331" s="75" t="n">
        <f aca="false">S331/U331</f>
        <v>11.0020285117051</v>
      </c>
      <c r="AF331" s="74" t="n">
        <f aca="false">EXP((((AE331-AE$355)/AE$356+2)/4-1.9)^3)</f>
        <v>0.00299813235314852</v>
      </c>
      <c r="AG331" s="74" t="n">
        <f aca="false">V331/U331</f>
        <v>0.610389310013233</v>
      </c>
      <c r="AH331" s="74" t="n">
        <f aca="false">EXP((((AG331-AG$355)/AG$356+2)/4-1.9)^3)</f>
        <v>0.0986957006208901</v>
      </c>
      <c r="AI331" s="74" t="n">
        <f aca="false">W331/U331</f>
        <v>0.288972416545593</v>
      </c>
      <c r="AJ331" s="74" t="n">
        <f aca="false">EXP((((AI331-AI$355)/AI$356+2)/4-1.9)^3)</f>
        <v>0.429447879853917</v>
      </c>
      <c r="AK331" s="74" t="n">
        <f aca="false">Z331/U331</f>
        <v>0.687332817719058</v>
      </c>
      <c r="AL331" s="74" t="n">
        <f aca="false">EXP((((AK331-AK$355)/AK$356+2)/4-1.9)^3)</f>
        <v>0.397298385069744</v>
      </c>
      <c r="AM331" s="74" t="n">
        <f aca="false">0.01*AD331+0.15*AF331+0.24*AH331+0.25*AJ331+0.35*AL331</f>
        <v>0.278013956637596</v>
      </c>
      <c r="AO331" s="66" t="n">
        <f aca="false">0.01*AD331/$AM$355</f>
        <v>0.00264657654007916</v>
      </c>
      <c r="AP331" s="65" t="n">
        <f aca="false">AO331*$J$355</f>
        <v>22251.4892471966</v>
      </c>
      <c r="AQ331" s="66" t="n">
        <f aca="false">0.15*AF331/$AM$355</f>
        <v>0.000159528176468668</v>
      </c>
      <c r="AR331" s="65" t="n">
        <f aca="false">AQ331*$J$355</f>
        <v>1341.2570728868</v>
      </c>
      <c r="AS331" s="66" t="n">
        <f aca="false">0.24*AH331/$AM$355</f>
        <v>0.00840242833379318</v>
      </c>
      <c r="AT331" s="65" t="n">
        <f aca="false">AS331*$J$355</f>
        <v>70644.6765806162</v>
      </c>
      <c r="AU331" s="66" t="n">
        <f aca="false">0.25*AJ331/$AM$355</f>
        <v>0.0380842855327838</v>
      </c>
      <c r="AV331" s="65" t="n">
        <f aca="false">AU331*$J$355</f>
        <v>320199.34325971</v>
      </c>
      <c r="AW331" s="66" t="n">
        <f aca="false">0.35*AL331/$AM$355</f>
        <v>0.0493264868402652</v>
      </c>
      <c r="AX331" s="65" t="n">
        <f aca="false">AW331*$J$355</f>
        <v>414719.837082556</v>
      </c>
    </row>
    <row r="332" customFormat="false" ht="15" hidden="false" customHeight="false" outlineLevel="0" collapsed="false">
      <c r="A332" s="72" t="s">
        <v>108</v>
      </c>
      <c r="B332" s="62"/>
      <c r="C332" s="62"/>
      <c r="D332" s="62"/>
      <c r="E332" s="62"/>
      <c r="F332" s="62"/>
      <c r="G332" s="62"/>
      <c r="H332" s="62"/>
      <c r="I332" s="66" t="n">
        <f aca="false">AO332+AQ332+AS332+AU332+AW332</f>
        <v>0.065078480641247</v>
      </c>
      <c r="J332" s="65" t="n">
        <f aca="false">AP332+AR332+AT332+AV332+AX332</f>
        <v>547157.08776338</v>
      </c>
      <c r="K332" s="66" t="n">
        <f aca="false">I332-Tabla_Ministerio!J331</f>
        <v>0</v>
      </c>
      <c r="L332" s="65" t="n">
        <f aca="false">J332-Tabla_Ministerio!K331</f>
        <v>0.0877633802592754</v>
      </c>
      <c r="M332" s="66" t="n">
        <f aca="false">P367/P$390</f>
        <v>0.0744210629072311</v>
      </c>
      <c r="N332" s="65" t="n">
        <f aca="false">ROUND((N$355*M332),0)</f>
        <v>11888419</v>
      </c>
      <c r="O332" s="65" t="n">
        <f aca="false">N332-Tabla_Ministerio!L331</f>
        <v>0</v>
      </c>
      <c r="P332" s="67" t="n">
        <f aca="false">N332+J332</f>
        <v>12435576.0877634</v>
      </c>
      <c r="Q332" s="65" t="n">
        <f aca="false">P332-Tabla_Ministerio!M331</f>
        <v>0.0877633802592754</v>
      </c>
      <c r="S332" s="67" t="n">
        <f aca="false">B332+Tabla_Ministerio!B331</f>
        <v>23130</v>
      </c>
      <c r="T332" s="67" t="n">
        <f aca="false">C332+Tabla_Ministerio!C331</f>
        <v>104</v>
      </c>
      <c r="U332" s="67" t="n">
        <f aca="false">D332+Tabla_Ministerio!D331</f>
        <v>1294.59564182884</v>
      </c>
      <c r="V332" s="67" t="n">
        <f aca="false">E332+Tabla_Ministerio!E331</f>
        <v>908.902460010657</v>
      </c>
      <c r="W332" s="67" t="n">
        <f aca="false">F332+Tabla_Ministerio!F331</f>
        <v>274</v>
      </c>
      <c r="X332" s="67" t="n">
        <f aca="false">G332+Tabla_Ministerio!G331</f>
        <v>673</v>
      </c>
      <c r="Y332" s="67" t="n">
        <f aca="false">H332+Tabla_Ministerio!H331</f>
        <v>43</v>
      </c>
      <c r="Z332" s="67" t="n">
        <f aca="false">X332+0.33*Y332</f>
        <v>687.19</v>
      </c>
      <c r="AC332" s="73" t="n">
        <f aca="false">IF(T332&gt;0,S332/T332,0)</f>
        <v>222.403846153846</v>
      </c>
      <c r="AD332" s="74" t="n">
        <f aca="false">EXP((((AC332-AC$355)/AC$356+2)/4-1.9)^3)</f>
        <v>0.0820513591390768</v>
      </c>
      <c r="AE332" s="75" t="n">
        <f aca="false">S332/U332</f>
        <v>17.8665826244594</v>
      </c>
      <c r="AF332" s="74" t="n">
        <f aca="false">EXP((((AE332-AE$355)/AE$356+2)/4-1.9)^3)</f>
        <v>0.0340907776352111</v>
      </c>
      <c r="AG332" s="74" t="n">
        <f aca="false">V332/U332</f>
        <v>0.702074401182655</v>
      </c>
      <c r="AH332" s="74" t="n">
        <f aca="false">EXP((((AG332-AG$355)/AG$356+2)/4-1.9)^3)</f>
        <v>0.201091993747138</v>
      </c>
      <c r="AI332" s="74" t="n">
        <f aca="false">W332/U332</f>
        <v>0.211649098102113</v>
      </c>
      <c r="AJ332" s="74" t="n">
        <f aca="false">EXP((((AI332-AI$355)/AI$356+2)/4-1.9)^3)</f>
        <v>0.219746217060662</v>
      </c>
      <c r="AK332" s="74" t="n">
        <f aca="false">Z332/U332</f>
        <v>0.530814393156172</v>
      </c>
      <c r="AL332" s="74" t="n">
        <f aca="false">EXP((((AK332-AK$355)/AK$356+2)/4-1.9)^3)</f>
        <v>0.212364349018909</v>
      </c>
      <c r="AM332" s="74" t="n">
        <f aca="false">0.01*AD332+0.15*AF332+0.24*AH332+0.25*AJ332+0.35*AL332</f>
        <v>0.183460285157769</v>
      </c>
      <c r="AO332" s="66" t="n">
        <f aca="false">0.01*AD332/$AM$355</f>
        <v>0.000291059058516583</v>
      </c>
      <c r="AP332" s="65" t="n">
        <f aca="false">AO332*$J$355</f>
        <v>2447.12269333695</v>
      </c>
      <c r="AQ332" s="66" t="n">
        <f aca="false">0.15*AF332/$AM$355</f>
        <v>0.00181394246482576</v>
      </c>
      <c r="AR332" s="65" t="n">
        <f aca="false">AQ332*$J$355</f>
        <v>15250.9933643923</v>
      </c>
      <c r="AS332" s="66" t="n">
        <f aca="false">0.24*AH332/$AM$355</f>
        <v>0.0171199054804853</v>
      </c>
      <c r="AT332" s="65" t="n">
        <f aca="false">AS332*$J$355</f>
        <v>143938.173313002</v>
      </c>
      <c r="AU332" s="66" t="n">
        <f aca="false">0.25*AJ332/$AM$355</f>
        <v>0.0194875282144463</v>
      </c>
      <c r="AV332" s="65" t="n">
        <f aca="false">AU332*$J$355</f>
        <v>163844.316592189</v>
      </c>
      <c r="AW332" s="66" t="n">
        <f aca="false">0.35*AL332/$AM$355</f>
        <v>0.0263660454229731</v>
      </c>
      <c r="AX332" s="65" t="n">
        <f aca="false">AW332*$J$355</f>
        <v>221676.48180046</v>
      </c>
    </row>
    <row r="333" customFormat="false" ht="15" hidden="false" customHeight="false" outlineLevel="0" collapsed="false">
      <c r="A333" s="72" t="s">
        <v>109</v>
      </c>
      <c r="B333" s="62"/>
      <c r="C333" s="62"/>
      <c r="D333" s="62"/>
      <c r="E333" s="62"/>
      <c r="F333" s="62"/>
      <c r="G333" s="62"/>
      <c r="H333" s="62"/>
      <c r="I333" s="66" t="n">
        <f aca="false">AO333+AQ333+AS333+AU333+AW333</f>
        <v>0.0551333555163614</v>
      </c>
      <c r="J333" s="65" t="n">
        <f aca="false">AP333+AR333+AT333+AV333+AX333</f>
        <v>463541.956507136</v>
      </c>
      <c r="K333" s="66" t="n">
        <f aca="false">I333-Tabla_Ministerio!J332</f>
        <v>0</v>
      </c>
      <c r="L333" s="65" t="n">
        <f aca="false">J333-Tabla_Ministerio!K332</f>
        <v>-0.0434928637114354</v>
      </c>
      <c r="M333" s="66" t="n">
        <f aca="false">P368/P$390</f>
        <v>0.0560629510780112</v>
      </c>
      <c r="N333" s="65" t="n">
        <f aca="false">ROUND((N$355*M333),0)</f>
        <v>8955796</v>
      </c>
      <c r="O333" s="65" t="n">
        <f aca="false">N333-Tabla_Ministerio!L332</f>
        <v>-1</v>
      </c>
      <c r="P333" s="67" t="n">
        <f aca="false">N333+J333</f>
        <v>9419337.95650714</v>
      </c>
      <c r="Q333" s="65" t="n">
        <f aca="false">P333-Tabla_Ministerio!M332</f>
        <v>-1.04349286295474</v>
      </c>
      <c r="S333" s="67" t="n">
        <f aca="false">B333+Tabla_Ministerio!B332</f>
        <v>13293</v>
      </c>
      <c r="T333" s="67" t="n">
        <f aca="false">C333+Tabla_Ministerio!C332</f>
        <v>58</v>
      </c>
      <c r="U333" s="67" t="n">
        <f aca="false">D333+Tabla_Ministerio!D332</f>
        <v>550.409533711333</v>
      </c>
      <c r="V333" s="67" t="n">
        <f aca="false">E333+Tabla_Ministerio!E332</f>
        <v>394.908055118092</v>
      </c>
      <c r="W333" s="67" t="n">
        <f aca="false">F333+Tabla_Ministerio!F332</f>
        <v>95</v>
      </c>
      <c r="X333" s="67" t="n">
        <f aca="false">G333+Tabla_Ministerio!G332</f>
        <v>220</v>
      </c>
      <c r="Y333" s="67" t="n">
        <f aca="false">H333+Tabla_Ministerio!H332</f>
        <v>39</v>
      </c>
      <c r="Z333" s="67" t="n">
        <f aca="false">X333+0.33*Y333</f>
        <v>232.87</v>
      </c>
      <c r="AC333" s="73" t="n">
        <f aca="false">IF(T333&gt;0,S333/T333,0)</f>
        <v>229.189655172414</v>
      </c>
      <c r="AD333" s="74" t="n">
        <f aca="false">EXP((((AC333-AC$355)/AC$356+2)/4-1.9)^3)</f>
        <v>0.0913399936005098</v>
      </c>
      <c r="AE333" s="75" t="n">
        <f aca="false">S333/U333</f>
        <v>24.151107831231</v>
      </c>
      <c r="AF333" s="74" t="n">
        <f aca="false">EXP((((AE333-AE$355)/AE$356+2)/4-1.9)^3)</f>
        <v>0.156596551607744</v>
      </c>
      <c r="AG333" s="74" t="n">
        <f aca="false">V333/U333</f>
        <v>0.717480404918286</v>
      </c>
      <c r="AH333" s="74" t="n">
        <f aca="false">EXP((((AG333-AG$355)/AG$356+2)/4-1.9)^3)</f>
        <v>0.222908726249728</v>
      </c>
      <c r="AI333" s="74" t="n">
        <f aca="false">W333/U333</f>
        <v>0.172598754529974</v>
      </c>
      <c r="AJ333" s="74" t="n">
        <f aca="false">EXP((((AI333-AI$355)/AI$356+2)/4-1.9)^3)</f>
        <v>0.141065260578712</v>
      </c>
      <c r="AK333" s="74" t="n">
        <f aca="false">Z333/U333</f>
        <v>0.423084968077843</v>
      </c>
      <c r="AL333" s="74" t="n">
        <f aca="false">EXP((((AK333-AK$355)/AK$356+2)/4-1.9)^3)</f>
        <v>0.120734476196809</v>
      </c>
      <c r="AM333" s="74" t="n">
        <f aca="false">0.01*AD333+0.15*AF333+0.24*AH333+0.25*AJ333+0.35*AL333</f>
        <v>0.155424358790662</v>
      </c>
      <c r="AO333" s="66" t="n">
        <f aca="false">0.01*AD333/$AM$355</f>
        <v>0.000324008435950622</v>
      </c>
      <c r="AP333" s="65" t="n">
        <f aca="false">AO333*$J$355</f>
        <v>2724.14952652025</v>
      </c>
      <c r="AQ333" s="66" t="n">
        <f aca="false">0.15*AF333/$AM$355</f>
        <v>0.00833237475091135</v>
      </c>
      <c r="AR333" s="65" t="n">
        <f aca="false">AQ333*$J$355</f>
        <v>70055.6905744998</v>
      </c>
      <c r="AS333" s="66" t="n">
        <f aca="false">0.24*AH333/$AM$355</f>
        <v>0.0189772663399486</v>
      </c>
      <c r="AT333" s="65" t="n">
        <f aca="false">AS333*$J$355</f>
        <v>159554.213343069</v>
      </c>
      <c r="AU333" s="66" t="n">
        <f aca="false">0.25*AJ333/$AM$355</f>
        <v>0.0125099457109061</v>
      </c>
      <c r="AV333" s="65" t="n">
        <f aca="false">AU333*$J$355</f>
        <v>105179.245056299</v>
      </c>
      <c r="AW333" s="66" t="n">
        <f aca="false">0.35*AL333/$AM$355</f>
        <v>0.0149897602786448</v>
      </c>
      <c r="AX333" s="65" t="n">
        <f aca="false">AW333*$J$355</f>
        <v>126028.658006748</v>
      </c>
    </row>
    <row r="334" customFormat="false" ht="15" hidden="false" customHeight="false" outlineLevel="0" collapsed="false">
      <c r="A334" s="72" t="s">
        <v>110</v>
      </c>
      <c r="B334" s="62"/>
      <c r="C334" s="62"/>
      <c r="D334" s="62"/>
      <c r="E334" s="62"/>
      <c r="F334" s="62"/>
      <c r="G334" s="62"/>
      <c r="H334" s="62"/>
      <c r="I334" s="66" t="n">
        <f aca="false">AO334+AQ334+AS334+AU334+AW334</f>
        <v>0.0793283157204554</v>
      </c>
      <c r="J334" s="65" t="n">
        <f aca="false">AP334+AR334+AT334+AV334+AX334</f>
        <v>666964.713667087</v>
      </c>
      <c r="K334" s="66" t="n">
        <f aca="false">I334-Tabla_Ministerio!J333</f>
        <v>0</v>
      </c>
      <c r="L334" s="65" t="n">
        <f aca="false">J334-Tabla_Ministerio!K333</f>
        <v>-0.286332913208753</v>
      </c>
      <c r="M334" s="66" t="n">
        <f aca="false">P369/P$390</f>
        <v>0.0539756212104947</v>
      </c>
      <c r="N334" s="65" t="n">
        <f aca="false">ROUND((N$355*M334),0)</f>
        <v>8622355</v>
      </c>
      <c r="O334" s="65" t="n">
        <f aca="false">N334-Tabla_Ministerio!L333</f>
        <v>0</v>
      </c>
      <c r="P334" s="67" t="n">
        <f aca="false">N334+J334</f>
        <v>9289319.71366709</v>
      </c>
      <c r="Q334" s="65" t="n">
        <f aca="false">P334-Tabla_Ministerio!M333</f>
        <v>-0.286332912743092</v>
      </c>
      <c r="S334" s="67" t="n">
        <f aca="false">B334+Tabla_Ministerio!B333</f>
        <v>16506</v>
      </c>
      <c r="T334" s="67" t="n">
        <f aca="false">C334+Tabla_Ministerio!C333</f>
        <v>103</v>
      </c>
      <c r="U334" s="67" t="n">
        <f aca="false">D334+Tabla_Ministerio!D333</f>
        <v>492.310418314822</v>
      </c>
      <c r="V334" s="67" t="n">
        <f aca="false">E334+Tabla_Ministerio!E333</f>
        <v>258.781512298075</v>
      </c>
      <c r="W334" s="67" t="n">
        <f aca="false">F334+Tabla_Ministerio!F333</f>
        <v>102</v>
      </c>
      <c r="X334" s="67" t="n">
        <f aca="false">G334+Tabla_Ministerio!G333</f>
        <v>260</v>
      </c>
      <c r="Y334" s="67" t="n">
        <f aca="false">H334+Tabla_Ministerio!H333</f>
        <v>5</v>
      </c>
      <c r="Z334" s="67" t="n">
        <f aca="false">X334+0.33*Y334</f>
        <v>261.65</v>
      </c>
      <c r="AC334" s="73" t="n">
        <f aca="false">IF(T334&gt;0,S334/T334,0)</f>
        <v>160.252427184466</v>
      </c>
      <c r="AD334" s="74" t="n">
        <f aca="false">EXP((((AC334-AC$355)/AC$356+2)/4-1.9)^3)</f>
        <v>0.0263754474551936</v>
      </c>
      <c r="AE334" s="75" t="n">
        <f aca="false">S334/U334</f>
        <v>33.5276268507581</v>
      </c>
      <c r="AF334" s="74" t="n">
        <f aca="false">EXP((((AE334-AE$355)/AE$356+2)/4-1.9)^3)</f>
        <v>0.573130347673605</v>
      </c>
      <c r="AG334" s="74" t="n">
        <f aca="false">V334/U334</f>
        <v>0.525647036241654</v>
      </c>
      <c r="AH334" s="74" t="n">
        <f aca="false">EXP((((AG334-AG$355)/AG$356+2)/4-1.9)^3)</f>
        <v>0.0434096509263839</v>
      </c>
      <c r="AI334" s="74" t="n">
        <f aca="false">W334/U334</f>
        <v>0.207186352767317</v>
      </c>
      <c r="AJ334" s="74" t="n">
        <f aca="false">EXP((((AI334-AI$355)/AI$356+2)/4-1.9)^3)</f>
        <v>0.209685441596072</v>
      </c>
      <c r="AK334" s="74" t="n">
        <f aca="false">Z334/U334</f>
        <v>0.53147361962322</v>
      </c>
      <c r="AL334" s="74" t="n">
        <f aca="false">EXP((((AK334-AK$355)/AK$356+2)/4-1.9)^3)</f>
        <v>0.213024209757678</v>
      </c>
      <c r="AM334" s="74" t="n">
        <f aca="false">0.01*AD334+0.15*AF334+0.24*AH334+0.25*AJ334+0.35*AL334</f>
        <v>0.22363145666213</v>
      </c>
      <c r="AO334" s="66" t="n">
        <f aca="false">0.01*AD334/$AM$355</f>
        <v>9.35610693693697E-005</v>
      </c>
      <c r="AP334" s="65" t="n">
        <f aca="false">AO334*$J$355</f>
        <v>786.628724883381</v>
      </c>
      <c r="AQ334" s="66" t="n">
        <f aca="false">0.15*AF334/$AM$355</f>
        <v>0.0304957982082437</v>
      </c>
      <c r="AR334" s="65" t="n">
        <f aca="false">AQ334*$J$355</f>
        <v>256397.99780554</v>
      </c>
      <c r="AS334" s="66" t="n">
        <f aca="false">0.24*AH334/$AM$355</f>
        <v>0.00369566737567408</v>
      </c>
      <c r="AT334" s="65" t="n">
        <f aca="false">AS334*$J$355</f>
        <v>31071.8778110861</v>
      </c>
      <c r="AU334" s="66" t="n">
        <f aca="false">0.25*AJ334/$AM$355</f>
        <v>0.0185953187905576</v>
      </c>
      <c r="AV334" s="65" t="n">
        <f aca="false">AU334*$J$355</f>
        <v>156342.932029432</v>
      </c>
      <c r="AW334" s="66" t="n">
        <f aca="false">0.35*AL334/$AM$355</f>
        <v>0.0264479702766107</v>
      </c>
      <c r="AX334" s="65" t="n">
        <f aca="false">AW334*$J$355</f>
        <v>222365.277296146</v>
      </c>
    </row>
    <row r="335" customFormat="false" ht="15" hidden="false" customHeight="false" outlineLevel="0" collapsed="false">
      <c r="A335" s="72" t="s">
        <v>111</v>
      </c>
      <c r="B335" s="62"/>
      <c r="C335" s="62"/>
      <c r="D335" s="62"/>
      <c r="E335" s="62"/>
      <c r="F335" s="62"/>
      <c r="G335" s="62"/>
      <c r="H335" s="62"/>
      <c r="I335" s="66" t="n">
        <f aca="false">AO335+AQ335+AS335+AU335+AW335</f>
        <v>0.044780572839197</v>
      </c>
      <c r="J335" s="65" t="n">
        <f aca="false">AP335+AR335+AT335+AV335+AX335</f>
        <v>376499.383231475</v>
      </c>
      <c r="K335" s="66" t="n">
        <f aca="false">I335-Tabla_Ministerio!J334</f>
        <v>0</v>
      </c>
      <c r="L335" s="65" t="n">
        <f aca="false">J335-Tabla_Ministerio!K334</f>
        <v>0.383231474959757</v>
      </c>
      <c r="M335" s="66" t="n">
        <f aca="false">P370/P$390</f>
        <v>0.0636737426803793</v>
      </c>
      <c r="N335" s="65" t="n">
        <f aca="false">ROUND((N$355*M335),0)</f>
        <v>10171585</v>
      </c>
      <c r="O335" s="65" t="n">
        <f aca="false">N335-Tabla_Ministerio!L334</f>
        <v>0</v>
      </c>
      <c r="P335" s="67" t="n">
        <f aca="false">N335+J335</f>
        <v>10548084.3832315</v>
      </c>
      <c r="Q335" s="65" t="n">
        <f aca="false">P335-Tabla_Ministerio!M334</f>
        <v>0.383231474086642</v>
      </c>
      <c r="S335" s="67" t="n">
        <f aca="false">B335+Tabla_Ministerio!B334</f>
        <v>19664</v>
      </c>
      <c r="T335" s="67" t="n">
        <f aca="false">C335+Tabla_Ministerio!C334</f>
        <v>64</v>
      </c>
      <c r="U335" s="67" t="n">
        <f aca="false">D335+Tabla_Ministerio!D334</f>
        <v>875.963553819899</v>
      </c>
      <c r="V335" s="67" t="n">
        <f aca="false">E335+Tabla_Ministerio!E334</f>
        <v>593.486216691619</v>
      </c>
      <c r="W335" s="67" t="n">
        <f aca="false">F335+Tabla_Ministerio!F334</f>
        <v>154</v>
      </c>
      <c r="X335" s="67" t="n">
        <f aca="false">G335+Tabla_Ministerio!G334</f>
        <v>313</v>
      </c>
      <c r="Y335" s="67" t="n">
        <f aca="false">H335+Tabla_Ministerio!H334</f>
        <v>25</v>
      </c>
      <c r="Z335" s="67" t="n">
        <f aca="false">X335+0.33*Y335</f>
        <v>321.25</v>
      </c>
      <c r="AC335" s="73" t="n">
        <f aca="false">IF(T335&gt;0,S335/T335,0)</f>
        <v>307.25</v>
      </c>
      <c r="AD335" s="74" t="n">
        <f aca="false">EXP((((AC335-AC$355)/AC$356+2)/4-1.9)^3)</f>
        <v>0.253672982733765</v>
      </c>
      <c r="AE335" s="75" t="n">
        <f aca="false">S335/U335</f>
        <v>22.4484225562231</v>
      </c>
      <c r="AF335" s="74" t="n">
        <f aca="false">EXP((((AE335-AE$355)/AE$356+2)/4-1.9)^3)</f>
        <v>0.109895473141503</v>
      </c>
      <c r="AG335" s="74" t="n">
        <f aca="false">V335/U335</f>
        <v>0.677523869690179</v>
      </c>
      <c r="AH335" s="74" t="n">
        <f aca="false">EXP((((AG335-AG$355)/AG$356+2)/4-1.9)^3)</f>
        <v>0.169027694500965</v>
      </c>
      <c r="AI335" s="74" t="n">
        <f aca="false">W335/U335</f>
        <v>0.175806401223472</v>
      </c>
      <c r="AJ335" s="74" t="n">
        <f aca="false">EXP((((AI335-AI$355)/AI$356+2)/4-1.9)^3)</f>
        <v>0.146719215285959</v>
      </c>
      <c r="AK335" s="74" t="n">
        <f aca="false">Z335/U335</f>
        <v>0.366739002552211</v>
      </c>
      <c r="AL335" s="74" t="n">
        <f aca="false">EXP((((AK335-AK$355)/AK$356+2)/4-1.9)^3)</f>
        <v>0.0856334832140378</v>
      </c>
      <c r="AM335" s="74" t="n">
        <f aca="false">0.01*AD335+0.15*AF335+0.24*AH335+0.25*AJ335+0.35*AL335</f>
        <v>0.126239220425198</v>
      </c>
      <c r="AO335" s="66" t="n">
        <f aca="false">0.01*AD335/$AM$355</f>
        <v>0.000899848830053319</v>
      </c>
      <c r="AP335" s="65" t="n">
        <f aca="false">AO335*$J$355</f>
        <v>7565.61401599779</v>
      </c>
      <c r="AQ335" s="66" t="n">
        <f aca="false">0.15*AF335/$AM$355</f>
        <v>0.00584744846704808</v>
      </c>
      <c r="AR335" s="65" t="n">
        <f aca="false">AQ335*$J$355</f>
        <v>49163.3001039768</v>
      </c>
      <c r="AS335" s="66" t="n">
        <f aca="false">0.24*AH335/$AM$355</f>
        <v>0.014390121155592</v>
      </c>
      <c r="AT335" s="65" t="n">
        <f aca="false">AS335*$J$355</f>
        <v>120987.102133813</v>
      </c>
      <c r="AU335" s="66" t="n">
        <f aca="false">0.25*AJ335/$AM$355</f>
        <v>0.013011349572845</v>
      </c>
      <c r="AV335" s="65" t="n">
        <f aca="false">AU335*$J$355</f>
        <v>109394.87323613</v>
      </c>
      <c r="AW335" s="66" t="n">
        <f aca="false">0.35*AL335/$AM$355</f>
        <v>0.0106318048136586</v>
      </c>
      <c r="AX335" s="65" t="n">
        <f aca="false">AW335*$J$355</f>
        <v>89388.493741557</v>
      </c>
    </row>
    <row r="336" customFormat="false" ht="15" hidden="false" customHeight="false" outlineLevel="0" collapsed="false">
      <c r="A336" s="72" t="s">
        <v>112</v>
      </c>
      <c r="B336" s="62"/>
      <c r="C336" s="62"/>
      <c r="D336" s="62"/>
      <c r="E336" s="62"/>
      <c r="F336" s="62"/>
      <c r="G336" s="62"/>
      <c r="H336" s="62"/>
      <c r="I336" s="66" t="n">
        <f aca="false">AO336+AQ336+AS336+AU336+AW336</f>
        <v>0.032969055321625</v>
      </c>
      <c r="J336" s="65" t="n">
        <f aca="false">AP336+AR336+AT336+AV336+AX336</f>
        <v>277192.27797486</v>
      </c>
      <c r="K336" s="66" t="n">
        <f aca="false">I336-Tabla_Ministerio!J335</f>
        <v>0</v>
      </c>
      <c r="L336" s="65" t="n">
        <f aca="false">J336-Tabla_Ministerio!K335</f>
        <v>0.277974860218819</v>
      </c>
      <c r="M336" s="66" t="n">
        <f aca="false">P371/P$390</f>
        <v>0.0489818079863238</v>
      </c>
      <c r="N336" s="65" t="n">
        <f aca="false">ROUND((N$355*M336),0)</f>
        <v>7824616</v>
      </c>
      <c r="O336" s="65" t="n">
        <f aca="false">N336-Tabla_Ministerio!L335</f>
        <v>1</v>
      </c>
      <c r="P336" s="67" t="n">
        <f aca="false">N336+J336</f>
        <v>8101808.27797486</v>
      </c>
      <c r="Q336" s="65" t="n">
        <f aca="false">P336-Tabla_Ministerio!M335</f>
        <v>1.27797485981137</v>
      </c>
      <c r="S336" s="67" t="n">
        <f aca="false">B336+Tabla_Ministerio!B335</f>
        <v>11850</v>
      </c>
      <c r="T336" s="67" t="n">
        <f aca="false">C336+Tabla_Ministerio!C335</f>
        <v>60</v>
      </c>
      <c r="U336" s="67" t="n">
        <f aca="false">D336+Tabla_Ministerio!D335</f>
        <v>802.196793743891</v>
      </c>
      <c r="V336" s="67" t="n">
        <f aca="false">E336+Tabla_Ministerio!E335</f>
        <v>409.698005865103</v>
      </c>
      <c r="W336" s="67" t="n">
        <f aca="false">F336+Tabla_Ministerio!F335</f>
        <v>143</v>
      </c>
      <c r="X336" s="67" t="n">
        <f aca="false">G336+Tabla_Ministerio!G335</f>
        <v>335</v>
      </c>
      <c r="Y336" s="67" t="n">
        <f aca="false">H336+Tabla_Ministerio!H335</f>
        <v>29</v>
      </c>
      <c r="Z336" s="67" t="n">
        <f aca="false">X336+0.33*Y336</f>
        <v>344.57</v>
      </c>
      <c r="AC336" s="73" t="n">
        <f aca="false">IF(T336&gt;0,S336/T336,0)</f>
        <v>197.5</v>
      </c>
      <c r="AD336" s="74" t="n">
        <f aca="false">EXP((((AC336-AC$355)/AC$356+2)/4-1.9)^3)</f>
        <v>0.0538585360005932</v>
      </c>
      <c r="AE336" s="75" t="n">
        <f aca="false">S336/U336</f>
        <v>14.771936378224</v>
      </c>
      <c r="AF336" s="74" t="n">
        <f aca="false">EXP((((AE336-AE$355)/AE$356+2)/4-1.9)^3)</f>
        <v>0.012691322263047</v>
      </c>
      <c r="AG336" s="74" t="n">
        <f aca="false">V336/U336</f>
        <v>0.51072007400207</v>
      </c>
      <c r="AH336" s="74" t="n">
        <f aca="false">EXP((((AG336-AG$355)/AG$356+2)/4-1.9)^3)</f>
        <v>0.0369077567349862</v>
      </c>
      <c r="AI336" s="74" t="n">
        <f aca="false">W336/U336</f>
        <v>0.178260498066331</v>
      </c>
      <c r="AJ336" s="74" t="n">
        <f aca="false">EXP((((AI336-AI$355)/AI$356+2)/4-1.9)^3)</f>
        <v>0.151143415437916</v>
      </c>
      <c r="AK336" s="74" t="n">
        <f aca="false">Z336/U336</f>
        <v>0.429533005725285</v>
      </c>
      <c r="AL336" s="74" t="n">
        <f aca="false">EXP((((AK336-AK$355)/AK$356+2)/4-1.9)^3)</f>
        <v>0.125302338937613</v>
      </c>
      <c r="AM336" s="74" t="n">
        <f aca="false">0.01*AD336+0.15*AF336+0.24*AH336+0.25*AJ336+0.35*AL336</f>
        <v>0.0929418178035033</v>
      </c>
      <c r="AO336" s="66" t="n">
        <f aca="false">0.01*AD336/$AM$355</f>
        <v>0.000191051250654402</v>
      </c>
      <c r="AP336" s="65" t="n">
        <f aca="false">AO336*$J$355</f>
        <v>1606.29204756448</v>
      </c>
      <c r="AQ336" s="66" t="n">
        <f aca="false">0.15*AF336/$AM$355</f>
        <v>0.000675294903333377</v>
      </c>
      <c r="AR336" s="65" t="n">
        <f aca="false">AQ336*$J$355</f>
        <v>5677.64319401087</v>
      </c>
      <c r="AS336" s="66" t="n">
        <f aca="false">0.24*AH336/$AM$355</f>
        <v>0.00314213059916366</v>
      </c>
      <c r="AT336" s="65" t="n">
        <f aca="false">AS336*$J$355</f>
        <v>26417.9343320583</v>
      </c>
      <c r="AU336" s="66" t="n">
        <f aca="false">0.25*AJ336/$AM$355</f>
        <v>0.0134036963738086</v>
      </c>
      <c r="AV336" s="65" t="n">
        <f aca="false">AU336*$J$355</f>
        <v>112693.587817252</v>
      </c>
      <c r="AW336" s="66" t="n">
        <f aca="false">0.35*AL336/$AM$355</f>
        <v>0.0155568821946649</v>
      </c>
      <c r="AX336" s="65" t="n">
        <f aca="false">AW336*$J$355</f>
        <v>130796.820583974</v>
      </c>
    </row>
    <row r="337" customFormat="false" ht="15" hidden="false" customHeight="false" outlineLevel="0" collapsed="false">
      <c r="A337" s="72" t="s">
        <v>113</v>
      </c>
      <c r="B337" s="62"/>
      <c r="C337" s="62"/>
      <c r="D337" s="62"/>
      <c r="E337" s="62"/>
      <c r="F337" s="62"/>
      <c r="G337" s="62"/>
      <c r="H337" s="62"/>
      <c r="I337" s="66" t="n">
        <f aca="false">AO337+AQ337+AS337+AU337+AW337</f>
        <v>0.0313699061161301</v>
      </c>
      <c r="J337" s="65" t="n">
        <f aca="false">AP337+AR337+AT337+AV337+AX337</f>
        <v>263747.191157281</v>
      </c>
      <c r="K337" s="66" t="n">
        <f aca="false">I337-Tabla_Ministerio!J336</f>
        <v>0</v>
      </c>
      <c r="L337" s="65" t="n">
        <f aca="false">J337-Tabla_Ministerio!K336</f>
        <v>0.191157281049527</v>
      </c>
      <c r="M337" s="66" t="n">
        <f aca="false">P372/P$390</f>
        <v>0.0477306375217275</v>
      </c>
      <c r="N337" s="65" t="n">
        <f aca="false">ROUND((N$355*M337),0)</f>
        <v>7624748</v>
      </c>
      <c r="O337" s="65" t="n">
        <f aca="false">N337-Tabla_Ministerio!L336</f>
        <v>1</v>
      </c>
      <c r="P337" s="67" t="n">
        <f aca="false">N337+J337</f>
        <v>7888495.19115728</v>
      </c>
      <c r="Q337" s="65" t="n">
        <f aca="false">P337-Tabla_Ministerio!M336</f>
        <v>1.19115728139877</v>
      </c>
      <c r="S337" s="67" t="n">
        <f aca="false">B337+Tabla_Ministerio!B336</f>
        <v>9342</v>
      </c>
      <c r="T337" s="67" t="n">
        <f aca="false">C337+Tabla_Ministerio!C336</f>
        <v>46</v>
      </c>
      <c r="U337" s="67" t="n">
        <f aca="false">D337+Tabla_Ministerio!D336</f>
        <v>483.823716682601</v>
      </c>
      <c r="V337" s="67" t="n">
        <f aca="false">E337+Tabla_Ministerio!E336</f>
        <v>283.780832479891</v>
      </c>
      <c r="W337" s="67" t="n">
        <f aca="false">F337+Tabla_Ministerio!F336</f>
        <v>54</v>
      </c>
      <c r="X337" s="67" t="n">
        <f aca="false">G337+Tabla_Ministerio!G336</f>
        <v>206</v>
      </c>
      <c r="Y337" s="67" t="n">
        <f aca="false">H337+Tabla_Ministerio!H336</f>
        <v>18</v>
      </c>
      <c r="Z337" s="67" t="n">
        <f aca="false">X337+0.33*Y337</f>
        <v>211.94</v>
      </c>
      <c r="AC337" s="73" t="n">
        <f aca="false">IF(T337&gt;0,S337/T337,0)</f>
        <v>203.086956521739</v>
      </c>
      <c r="AD337" s="74" t="n">
        <f aca="false">EXP((((AC337-AC$355)/AC$356+2)/4-1.9)^3)</f>
        <v>0.0594194222649933</v>
      </c>
      <c r="AE337" s="75" t="n">
        <f aca="false">S337/U337</f>
        <v>19.3086855354149</v>
      </c>
      <c r="AF337" s="74" t="n">
        <f aca="false">EXP((((AE337-AE$355)/AE$356+2)/4-1.9)^3)</f>
        <v>0.0510812483959005</v>
      </c>
      <c r="AG337" s="74" t="n">
        <f aca="false">V337/U337</f>
        <v>0.586537663812081</v>
      </c>
      <c r="AH337" s="74" t="n">
        <f aca="false">EXP((((AG337-AG$355)/AG$356+2)/4-1.9)^3)</f>
        <v>0.0796400818780655</v>
      </c>
      <c r="AI337" s="74" t="n">
        <f aca="false">W337/U337</f>
        <v>0.111610899048641</v>
      </c>
      <c r="AJ337" s="74" t="n">
        <f aca="false">EXP((((AI337-AI$355)/AI$356+2)/4-1.9)^3)</f>
        <v>0.0601335177761155</v>
      </c>
      <c r="AK337" s="74" t="n">
        <f aca="false">Z337/U337</f>
        <v>0.438052110080906</v>
      </c>
      <c r="AL337" s="74" t="n">
        <f aca="false">EXP((((AK337-AK$355)/AK$356+2)/4-1.9)^3)</f>
        <v>0.131515246116477</v>
      </c>
      <c r="AM337" s="74" t="n">
        <f aca="false">0.01*AD337+0.15*AF337+0.24*AH337+0.25*AJ337+0.35*AL337</f>
        <v>0.0884337167175666</v>
      </c>
      <c r="AO337" s="66" t="n">
        <f aca="false">0.01*AD337/$AM$355</f>
        <v>0.000210777265404391</v>
      </c>
      <c r="AP337" s="65" t="n">
        <f aca="false">AO337*$J$355</f>
        <v>1772.14147547723</v>
      </c>
      <c r="AQ337" s="66" t="n">
        <f aca="false">0.15*AF337/$AM$355</f>
        <v>0.00271799155223532</v>
      </c>
      <c r="AR337" s="65" t="n">
        <f aca="false">AQ337*$J$355</f>
        <v>22851.9216741513</v>
      </c>
      <c r="AS337" s="66" t="n">
        <f aca="false">0.24*AH337/$AM$355</f>
        <v>0.00678013405111011</v>
      </c>
      <c r="AT337" s="65" t="n">
        <f aca="false">AS337*$J$355</f>
        <v>57004.9940548159</v>
      </c>
      <c r="AU337" s="66" t="n">
        <f aca="false">0.25*AJ337/$AM$355</f>
        <v>0.00533275903435672</v>
      </c>
      <c r="AV337" s="65" t="n">
        <f aca="false">AU337*$J$355</f>
        <v>44835.9714952092</v>
      </c>
      <c r="AW337" s="66" t="n">
        <f aca="false">0.35*AL337/$AM$355</f>
        <v>0.0163282442130235</v>
      </c>
      <c r="AX337" s="65" t="n">
        <f aca="false">AW337*$J$355</f>
        <v>137282.162457627</v>
      </c>
    </row>
    <row r="338" customFormat="false" ht="15" hidden="false" customHeight="false" outlineLevel="0" collapsed="false">
      <c r="A338" s="72" t="s">
        <v>114</v>
      </c>
      <c r="B338" s="62"/>
      <c r="C338" s="62"/>
      <c r="D338" s="62"/>
      <c r="E338" s="62"/>
      <c r="F338" s="62"/>
      <c r="G338" s="62"/>
      <c r="H338" s="62"/>
      <c r="I338" s="66" t="n">
        <f aca="false">AO338+AQ338+AS338+AU338+AW338</f>
        <v>0.0140929778810488</v>
      </c>
      <c r="J338" s="65" t="n">
        <f aca="false">AP338+AR338+AT338+AV338+AX338</f>
        <v>118488.8254816</v>
      </c>
      <c r="K338" s="66" t="n">
        <f aca="false">I338-Tabla_Ministerio!J337</f>
        <v>0</v>
      </c>
      <c r="L338" s="65" t="n">
        <f aca="false">J338-Tabla_Ministerio!K337</f>
        <v>-0.174518399842782</v>
      </c>
      <c r="M338" s="66" t="n">
        <f aca="false">P373/P$390</f>
        <v>0.0203842935922526</v>
      </c>
      <c r="N338" s="65" t="n">
        <f aca="false">ROUND((N$355*M338),0)</f>
        <v>3256296</v>
      </c>
      <c r="O338" s="65" t="n">
        <f aca="false">N338-Tabla_Ministerio!L337</f>
        <v>-1</v>
      </c>
      <c r="P338" s="67" t="n">
        <f aca="false">N338+J338</f>
        <v>3374784.8254816</v>
      </c>
      <c r="Q338" s="65" t="n">
        <f aca="false">P338-Tabla_Ministerio!M337</f>
        <v>-1.17451839987189</v>
      </c>
      <c r="S338" s="67" t="n">
        <f aca="false">B338+Tabla_Ministerio!B337</f>
        <v>15169</v>
      </c>
      <c r="T338" s="67" t="n">
        <f aca="false">C338+Tabla_Ministerio!C337</f>
        <v>66</v>
      </c>
      <c r="U338" s="67" t="n">
        <f aca="false">D338+Tabla_Ministerio!D337</f>
        <v>714.724093585078</v>
      </c>
      <c r="V338" s="67" t="n">
        <f aca="false">E338+Tabla_Ministerio!E337</f>
        <v>282.043782193336</v>
      </c>
      <c r="W338" s="67" t="n">
        <f aca="false">F338+Tabla_Ministerio!F337</f>
        <v>68</v>
      </c>
      <c r="X338" s="67" t="n">
        <f aca="false">G338+Tabla_Ministerio!G337</f>
        <v>169</v>
      </c>
      <c r="Y338" s="67" t="n">
        <f aca="false">H338+Tabla_Ministerio!H337</f>
        <v>22</v>
      </c>
      <c r="Z338" s="67" t="n">
        <f aca="false">X338+0.33*Y338</f>
        <v>176.26</v>
      </c>
      <c r="AC338" s="73" t="n">
        <f aca="false">IF(T338&gt;0,S338/T338,0)</f>
        <v>229.833333333333</v>
      </c>
      <c r="AD338" s="74" t="n">
        <f aca="false">EXP((((AC338-AC$355)/AC$356+2)/4-1.9)^3)</f>
        <v>0.0922589407497531</v>
      </c>
      <c r="AE338" s="75" t="n">
        <f aca="false">S338/U338</f>
        <v>21.2235744340335</v>
      </c>
      <c r="AF338" s="74" t="n">
        <f aca="false">EXP((((AE338-AE$355)/AE$356+2)/4-1.9)^3)</f>
        <v>0.0829850947636177</v>
      </c>
      <c r="AG338" s="74" t="n">
        <f aca="false">V338/U338</f>
        <v>0.394619105085147</v>
      </c>
      <c r="AH338" s="74" t="n">
        <f aca="false">EXP((((AG338-AG$355)/AG$356+2)/4-1.9)^3)</f>
        <v>0.00859791824331301</v>
      </c>
      <c r="AI338" s="74" t="n">
        <f aca="false">W338/U338</f>
        <v>0.0951416086435675</v>
      </c>
      <c r="AJ338" s="74" t="n">
        <f aca="false">EXP((((AI338-AI$355)/AI$356+2)/4-1.9)^3)</f>
        <v>0.0460664429598317</v>
      </c>
      <c r="AK338" s="74" t="n">
        <f aca="false">Z338/U338</f>
        <v>0.246612646169341</v>
      </c>
      <c r="AL338" s="74" t="n">
        <f aca="false">EXP((((AK338-AK$355)/AK$356+2)/4-1.9)^3)</f>
        <v>0.0365100473285652</v>
      </c>
      <c r="AM338" s="74" t="n">
        <f aca="false">0.01*AD338+0.15*AF338+0.24*AH338+0.25*AJ338+0.35*AL338</f>
        <v>0.039728981305391</v>
      </c>
      <c r="AO338" s="66" t="n">
        <f aca="false">0.01*AD338/$AM$355</f>
        <v>0.00032726819782284</v>
      </c>
      <c r="AP338" s="65" t="n">
        <f aca="false">AO338*$J$355</f>
        <v>2751.5564634252</v>
      </c>
      <c r="AQ338" s="66" t="n">
        <f aca="false">0.15*AF338/$AM$355</f>
        <v>0.00441556918853734</v>
      </c>
      <c r="AR338" s="65" t="n">
        <f aca="false">AQ338*$J$355</f>
        <v>37124.560288006</v>
      </c>
      <c r="AS338" s="66" t="n">
        <f aca="false">0.24*AH338/$AM$355</f>
        <v>0.000731981144110338</v>
      </c>
      <c r="AT338" s="65" t="n">
        <f aca="false">AS338*$J$355</f>
        <v>6154.24126627928</v>
      </c>
      <c r="AU338" s="66" t="n">
        <f aca="false">0.25*AJ338/$AM$355</f>
        <v>0.00408526307723003</v>
      </c>
      <c r="AV338" s="65" t="n">
        <f aca="false">AU338*$J$355</f>
        <v>34347.4621112731</v>
      </c>
      <c r="AW338" s="66" t="n">
        <f aca="false">0.35*AL338/$AM$355</f>
        <v>0.00453289627334827</v>
      </c>
      <c r="AX338" s="65" t="n">
        <f aca="false">AW338*$J$355</f>
        <v>38111.0053526166</v>
      </c>
    </row>
    <row r="339" customFormat="false" ht="15" hidden="false" customHeight="false" outlineLevel="0" collapsed="false">
      <c r="A339" s="72" t="s">
        <v>115</v>
      </c>
      <c r="B339" s="62"/>
      <c r="C339" s="62"/>
      <c r="D339" s="62"/>
      <c r="E339" s="62"/>
      <c r="F339" s="62"/>
      <c r="G339" s="62"/>
      <c r="H339" s="62"/>
      <c r="I339" s="66" t="n">
        <f aca="false">AO339+AQ339+AS339+AU339+AW339</f>
        <v>0.0131041981540367</v>
      </c>
      <c r="J339" s="65" t="n">
        <f aca="false">AP339+AR339+AT339+AV339+AX339</f>
        <v>110175.511609787</v>
      </c>
      <c r="K339" s="66" t="n">
        <f aca="false">I339-Tabla_Ministerio!J338</f>
        <v>0</v>
      </c>
      <c r="L339" s="65" t="n">
        <f aca="false">J339-Tabla_Ministerio!K338</f>
        <v>-0.488390212995</v>
      </c>
      <c r="M339" s="66" t="n">
        <f aca="false">P374/P$390</f>
        <v>0.019631584500113</v>
      </c>
      <c r="N339" s="65" t="n">
        <f aca="false">ROUND((N$355*M339),0)</f>
        <v>3136054</v>
      </c>
      <c r="O339" s="65" t="n">
        <f aca="false">N339-Tabla_Ministerio!L338</f>
        <v>1</v>
      </c>
      <c r="P339" s="67" t="n">
        <f aca="false">N339+J339</f>
        <v>3246229.51160979</v>
      </c>
      <c r="Q339" s="65" t="n">
        <f aca="false">P339-Tabla_Ministerio!M338</f>
        <v>0.511609787121415</v>
      </c>
      <c r="S339" s="67" t="n">
        <f aca="false">B339+Tabla_Ministerio!B338</f>
        <v>6546</v>
      </c>
      <c r="T339" s="67" t="n">
        <f aca="false">C339+Tabla_Ministerio!C338</f>
        <v>46</v>
      </c>
      <c r="U339" s="67" t="n">
        <f aca="false">D339+Tabla_Ministerio!D338</f>
        <v>334.063185195971</v>
      </c>
      <c r="V339" s="67" t="n">
        <f aca="false">E339+Tabla_Ministerio!E338</f>
        <v>164.164233836771</v>
      </c>
      <c r="W339" s="67" t="n">
        <f aca="false">F339+Tabla_Ministerio!F338</f>
        <v>25</v>
      </c>
      <c r="X339" s="67" t="n">
        <f aca="false">G339+Tabla_Ministerio!G338</f>
        <v>82</v>
      </c>
      <c r="Y339" s="67" t="n">
        <f aca="false">H339+Tabla_Ministerio!H338</f>
        <v>6</v>
      </c>
      <c r="Z339" s="67" t="n">
        <f aca="false">X339+0.33*Y339</f>
        <v>83.98</v>
      </c>
      <c r="AC339" s="73" t="n">
        <f aca="false">IF(T339&gt;0,S339/T339,0)</f>
        <v>142.304347826087</v>
      </c>
      <c r="AD339" s="74" t="n">
        <f aca="false">EXP((((AC339-AC$355)/AC$356+2)/4-1.9)^3)</f>
        <v>0.018000815385285</v>
      </c>
      <c r="AE339" s="75" t="n">
        <f aca="false">S339/U339</f>
        <v>19.5950954492634</v>
      </c>
      <c r="AF339" s="74" t="n">
        <f aca="false">EXP((((AE339-AE$355)/AE$356+2)/4-1.9)^3)</f>
        <v>0.0551293854537675</v>
      </c>
      <c r="AG339" s="74" t="n">
        <f aca="false">V339/U339</f>
        <v>0.491416717290975</v>
      </c>
      <c r="AH339" s="74" t="n">
        <f aca="false">EXP((((AG339-AG$355)/AG$356+2)/4-1.9)^3)</f>
        <v>0.0296783991521079</v>
      </c>
      <c r="AI339" s="74" t="n">
        <f aca="false">W339/U339</f>
        <v>0.0748361421068721</v>
      </c>
      <c r="AJ339" s="74" t="n">
        <f aca="false">EXP((((AI339-AI$355)/AI$356+2)/4-1.9)^3)</f>
        <v>0.032427288972965</v>
      </c>
      <c r="AK339" s="74" t="n">
        <f aca="false">Z339/U339</f>
        <v>0.251389568565405</v>
      </c>
      <c r="AL339" s="74" t="n">
        <f aca="false">EXP((((AK339-AK$355)/AK$356+2)/4-1.9)^3)</f>
        <v>0.0378928449596667</v>
      </c>
      <c r="AM339" s="74" t="n">
        <f aca="false">0.01*AD339+0.15*AF339+0.24*AH339+0.25*AJ339+0.35*AL339</f>
        <v>0.0369415497475485</v>
      </c>
      <c r="AO339" s="66" t="n">
        <f aca="false">0.01*AD339/$AM$355</f>
        <v>6.38539133726141E-005</v>
      </c>
      <c r="AP339" s="65" t="n">
        <f aca="false">AO339*$J$355</f>
        <v>536.861354767259</v>
      </c>
      <c r="AQ339" s="66" t="n">
        <f aca="false">0.15*AF339/$AM$355</f>
        <v>0.00293338962239009</v>
      </c>
      <c r="AR339" s="65" t="n">
        <f aca="false">AQ339*$J$355</f>
        <v>24662.9132586881</v>
      </c>
      <c r="AS339" s="66" t="n">
        <f aca="false">0.24*AH339/$AM$355</f>
        <v>0.002526661448964</v>
      </c>
      <c r="AT339" s="65" t="n">
        <f aca="false">AS339*$J$355</f>
        <v>21243.2851313821</v>
      </c>
      <c r="AU339" s="66" t="n">
        <f aca="false">0.25*AJ339/$AM$355</f>
        <v>0.00287571598378966</v>
      </c>
      <c r="AV339" s="65" t="n">
        <f aca="false">AU339*$J$355</f>
        <v>24178.0134911091</v>
      </c>
      <c r="AW339" s="66" t="n">
        <f aca="false">0.35*AL339/$AM$355</f>
        <v>0.00470457718552038</v>
      </c>
      <c r="AX339" s="65" t="n">
        <f aca="false">AW339*$J$355</f>
        <v>39554.4383738404</v>
      </c>
    </row>
    <row r="340" customFormat="false" ht="15" hidden="false" customHeight="false" outlineLevel="0" collapsed="false">
      <c r="A340" s="72" t="s">
        <v>116</v>
      </c>
      <c r="B340" s="62"/>
      <c r="C340" s="62"/>
      <c r="D340" s="62"/>
      <c r="E340" s="62"/>
      <c r="F340" s="62"/>
      <c r="G340" s="62"/>
      <c r="H340" s="62"/>
      <c r="I340" s="66" t="n">
        <f aca="false">AO340+AQ340+AS340+AU340+AW340</f>
        <v>0.0224852922004038</v>
      </c>
      <c r="J340" s="65" t="n">
        <f aca="false">AP340+AR340+AT340+AV340+AX340</f>
        <v>189048.466968725</v>
      </c>
      <c r="K340" s="66" t="n">
        <f aca="false">I340-Tabla_Ministerio!J339</f>
        <v>-1.59594559789866E-016</v>
      </c>
      <c r="L340" s="65" t="n">
        <f aca="false">J340-Tabla_Ministerio!K339</f>
        <v>0.466968725348124</v>
      </c>
      <c r="M340" s="66" t="n">
        <f aca="false">P375/P$390</f>
        <v>0.0205777912318587</v>
      </c>
      <c r="N340" s="65" t="n">
        <f aca="false">ROUND((N$355*M340),0)</f>
        <v>3287207</v>
      </c>
      <c r="O340" s="65" t="n">
        <f aca="false">N340-Tabla_Ministerio!L339</f>
        <v>-1</v>
      </c>
      <c r="P340" s="67" t="n">
        <f aca="false">N340+J340</f>
        <v>3476255.46696873</v>
      </c>
      <c r="Q340" s="65" t="n">
        <f aca="false">P340-Tabla_Ministerio!M339</f>
        <v>-0.533031274564564</v>
      </c>
      <c r="S340" s="67" t="n">
        <f aca="false">B340+Tabla_Ministerio!B339</f>
        <v>7922</v>
      </c>
      <c r="T340" s="67" t="n">
        <f aca="false">C340+Tabla_Ministerio!C339</f>
        <v>36</v>
      </c>
      <c r="U340" s="67" t="n">
        <f aca="false">D340+Tabla_Ministerio!D339</f>
        <v>303.046995606922</v>
      </c>
      <c r="V340" s="67" t="n">
        <f aca="false">E340+Tabla_Ministerio!E339</f>
        <v>121.311558441558</v>
      </c>
      <c r="W340" s="67" t="n">
        <f aca="false">F340+Tabla_Ministerio!F339</f>
        <v>18</v>
      </c>
      <c r="X340" s="67" t="n">
        <f aca="false">G340+Tabla_Ministerio!G339</f>
        <v>92</v>
      </c>
      <c r="Y340" s="67" t="n">
        <f aca="false">H340+Tabla_Ministerio!H339</f>
        <v>6</v>
      </c>
      <c r="Z340" s="67" t="n">
        <f aca="false">X340+0.33*Y340</f>
        <v>93.98</v>
      </c>
      <c r="AC340" s="73" t="n">
        <f aca="false">IF(T340&gt;0,S340/T340,0)</f>
        <v>220.055555555556</v>
      </c>
      <c r="AD340" s="74" t="n">
        <f aca="false">EXP((((AC340-AC$355)/AC$356+2)/4-1.9)^3)</f>
        <v>0.0790041113387522</v>
      </c>
      <c r="AE340" s="75" t="n">
        <f aca="false">S340/U340</f>
        <v>26.1411600010565</v>
      </c>
      <c r="AF340" s="74" t="n">
        <f aca="false">EXP((((AE340-AE$355)/AE$356+2)/4-1.9)^3)</f>
        <v>0.225203440597597</v>
      </c>
      <c r="AG340" s="74" t="n">
        <f aca="false">V340/U340</f>
        <v>0.400306091794784</v>
      </c>
      <c r="AH340" s="74" t="n">
        <f aca="false">EXP((((AG340-AG$355)/AG$356+2)/4-1.9)^3)</f>
        <v>0.00931185441272943</v>
      </c>
      <c r="AI340" s="74" t="n">
        <f aca="false">W340/U340</f>
        <v>0.0593967281013653</v>
      </c>
      <c r="AJ340" s="74" t="n">
        <f aca="false">EXP((((AI340-AI$355)/AI$356+2)/4-1.9)^3)</f>
        <v>0.024407176849366</v>
      </c>
      <c r="AK340" s="74" t="n">
        <f aca="false">Z340/U340</f>
        <v>0.310116917053684</v>
      </c>
      <c r="AL340" s="74" t="n">
        <f aca="false">EXP((((AK340-AK$355)/AK$356+2)/4-1.9)^3)</f>
        <v>0.0585149741260972</v>
      </c>
      <c r="AM340" s="74" t="n">
        <f aca="false">0.01*AD340+0.15*AF340+0.24*AH340+0.25*AJ340+0.35*AL340</f>
        <v>0.0633874374185576</v>
      </c>
      <c r="AO340" s="66" t="n">
        <f aca="false">0.01*AD340/$AM$355</f>
        <v>0.000280249620560462</v>
      </c>
      <c r="AP340" s="65" t="n">
        <f aca="false">AO340*$J$355</f>
        <v>2356.24072230517</v>
      </c>
      <c r="AQ340" s="66" t="n">
        <f aca="false">0.15*AF340/$AM$355</f>
        <v>0.011982891340763</v>
      </c>
      <c r="AR340" s="65" t="n">
        <f aca="false">AQ340*$J$355</f>
        <v>100747.956381166</v>
      </c>
      <c r="AS340" s="66" t="n">
        <f aca="false">0.24*AH340/$AM$355</f>
        <v>0.000792761881879928</v>
      </c>
      <c r="AT340" s="65" t="n">
        <f aca="false">AS340*$J$355</f>
        <v>6665.26443618778</v>
      </c>
      <c r="AU340" s="66" t="n">
        <f aca="false">0.25*AJ340/$AM$355</f>
        <v>0.00216447661238099</v>
      </c>
      <c r="AV340" s="65" t="n">
        <f aca="false">AU340*$J$355</f>
        <v>18198.161790085</v>
      </c>
      <c r="AW340" s="66" t="n">
        <f aca="false">0.35*AL340/$AM$355</f>
        <v>0.00726491274481951</v>
      </c>
      <c r="AX340" s="65" t="n">
        <f aca="false">AW340*$J$355</f>
        <v>61080.8436389817</v>
      </c>
    </row>
    <row r="341" customFormat="false" ht="15" hidden="false" customHeight="false" outlineLevel="0" collapsed="false">
      <c r="A341" s="72" t="s">
        <v>117</v>
      </c>
      <c r="B341" s="62"/>
      <c r="C341" s="62"/>
      <c r="D341" s="62"/>
      <c r="E341" s="62"/>
      <c r="F341" s="62"/>
      <c r="G341" s="62"/>
      <c r="H341" s="62"/>
      <c r="I341" s="66" t="n">
        <f aca="false">AO341+AQ341+AS341+AU341+AW341</f>
        <v>0.0357533957354511</v>
      </c>
      <c r="J341" s="65" t="n">
        <f aca="false">AP341+AR341+AT341+AV341+AX341</f>
        <v>300602.037655166</v>
      </c>
      <c r="K341" s="66" t="n">
        <f aca="false">I341-Tabla_Ministerio!J340</f>
        <v>0</v>
      </c>
      <c r="L341" s="65" t="n">
        <f aca="false">J341-Tabla_Ministerio!K340</f>
        <v>0.0376551655936055</v>
      </c>
      <c r="M341" s="66" t="n">
        <f aca="false">P376/P$390</f>
        <v>0.0223585010714111</v>
      </c>
      <c r="N341" s="65" t="n">
        <f aca="false">ROUND((N$355*M341),0)</f>
        <v>3571667</v>
      </c>
      <c r="O341" s="65" t="n">
        <f aca="false">N341-Tabla_Ministerio!L340</f>
        <v>0</v>
      </c>
      <c r="P341" s="67" t="n">
        <f aca="false">N341+J341</f>
        <v>3872269.03765517</v>
      </c>
      <c r="Q341" s="65" t="n">
        <f aca="false">P341-Tabla_Ministerio!M340</f>
        <v>0.0376551654189825</v>
      </c>
      <c r="S341" s="67" t="n">
        <f aca="false">B341+Tabla_Ministerio!B340</f>
        <v>10284</v>
      </c>
      <c r="T341" s="67" t="n">
        <f aca="false">C341+Tabla_Ministerio!C340</f>
        <v>41</v>
      </c>
      <c r="U341" s="67" t="n">
        <f aca="false">D341+Tabla_Ministerio!D340</f>
        <v>427.436413251261</v>
      </c>
      <c r="V341" s="67" t="n">
        <f aca="false">E341+Tabla_Ministerio!E340</f>
        <v>314.096467598249</v>
      </c>
      <c r="W341" s="67" t="n">
        <f aca="false">F341+Tabla_Ministerio!F340</f>
        <v>29</v>
      </c>
      <c r="X341" s="67" t="n">
        <f aca="false">G341+Tabla_Ministerio!G340</f>
        <v>88</v>
      </c>
      <c r="Y341" s="67" t="n">
        <f aca="false">H341+Tabla_Ministerio!H340</f>
        <v>6</v>
      </c>
      <c r="Z341" s="67" t="n">
        <f aca="false">X341+0.33*Y341</f>
        <v>89.98</v>
      </c>
      <c r="AC341" s="73" t="n">
        <f aca="false">IF(T341&gt;0,S341/T341,0)</f>
        <v>250.829268292683</v>
      </c>
      <c r="AD341" s="74" t="n">
        <f aca="false">EXP((((AC341-AC$355)/AC$356+2)/4-1.9)^3)</f>
        <v>0.125967725395801</v>
      </c>
      <c r="AE341" s="75" t="n">
        <f aca="false">S341/U341</f>
        <v>24.0597190159247</v>
      </c>
      <c r="AF341" s="74" t="n">
        <f aca="false">EXP((((AE341-AE$355)/AE$356+2)/4-1.9)^3)</f>
        <v>0.153807702049791</v>
      </c>
      <c r="AG341" s="74" t="n">
        <f aca="false">V341/U341</f>
        <v>0.73483787964881</v>
      </c>
      <c r="AH341" s="74" t="n">
        <f aca="false">EXP((((AG341-AG$355)/AG$356+2)/4-1.9)^3)</f>
        <v>0.248990650450547</v>
      </c>
      <c r="AI341" s="74" t="n">
        <f aca="false">W341/U341</f>
        <v>0.0678463488391497</v>
      </c>
      <c r="AJ341" s="74" t="n">
        <f aca="false">EXP((((AI341-AI$355)/AI$356+2)/4-1.9)^3)</f>
        <v>0.0285665955153694</v>
      </c>
      <c r="AK341" s="74" t="n">
        <f aca="false">Z341/U341</f>
        <v>0.210510843742989</v>
      </c>
      <c r="AL341" s="74" t="n">
        <f aca="false">EXP((((AK341-AK$355)/AK$356+2)/4-1.9)^3)</f>
        <v>0.0273165973787638</v>
      </c>
      <c r="AM341" s="74" t="n">
        <f aca="false">0.01*AD341+0.15*AF341+0.24*AH341+0.25*AJ341+0.35*AL341</f>
        <v>0.100791046630967</v>
      </c>
      <c r="AO341" s="66" t="n">
        <f aca="false">0.01*AD341/$AM$355</f>
        <v>0.000446842659791067</v>
      </c>
      <c r="AP341" s="65" t="n">
        <f aca="false">AO341*$J$355</f>
        <v>3756.89668859236</v>
      </c>
      <c r="AQ341" s="66" t="n">
        <f aca="false">0.15*AF341/$AM$355</f>
        <v>0.00818398234123051</v>
      </c>
      <c r="AR341" s="65" t="n">
        <f aca="false">AQ341*$J$355</f>
        <v>68808.0591312467</v>
      </c>
      <c r="AS341" s="66" t="n">
        <f aca="false">0.24*AH341/$AM$355</f>
        <v>0.021197742992185</v>
      </c>
      <c r="AT341" s="65" t="n">
        <f aca="false">AS341*$J$355</f>
        <v>178223.203868245</v>
      </c>
      <c r="AU341" s="66" t="n">
        <f aca="false">0.25*AJ341/$AM$355</f>
        <v>0.00253334206860433</v>
      </c>
      <c r="AV341" s="65" t="n">
        <f aca="false">AU341*$J$355</f>
        <v>21299.4534431012</v>
      </c>
      <c r="AW341" s="66" t="n">
        <f aca="false">0.35*AL341/$AM$355</f>
        <v>0.00339148567364017</v>
      </c>
      <c r="AX341" s="65" t="n">
        <f aca="false">AW341*$J$355</f>
        <v>28514.4245239808</v>
      </c>
    </row>
    <row r="342" customFormat="false" ht="15" hidden="false" customHeight="false" outlineLevel="0" collapsed="false">
      <c r="A342" s="72" t="s">
        <v>118</v>
      </c>
      <c r="B342" s="62"/>
      <c r="C342" s="62"/>
      <c r="D342" s="62"/>
      <c r="E342" s="62"/>
      <c r="F342" s="62"/>
      <c r="G342" s="62"/>
      <c r="H342" s="62"/>
      <c r="I342" s="66" t="n">
        <f aca="false">AO342+AQ342+AS342+AU342+AW342</f>
        <v>0.0950187816572211</v>
      </c>
      <c r="J342" s="65" t="n">
        <f aca="false">AP342+AR342+AT342+AV342+AX342</f>
        <v>798884.659600335</v>
      </c>
      <c r="K342" s="66" t="n">
        <f aca="false">I342-Tabla_Ministerio!J341</f>
        <v>0</v>
      </c>
      <c r="L342" s="65" t="n">
        <f aca="false">J342-Tabla_Ministerio!K341</f>
        <v>-0.340399664826691</v>
      </c>
      <c r="M342" s="66" t="n">
        <f aca="false">P377/P$390</f>
        <v>0.0250644700033464</v>
      </c>
      <c r="N342" s="65" t="n">
        <f aca="false">ROUND((N$355*M342),0)</f>
        <v>4003933</v>
      </c>
      <c r="O342" s="65" t="n">
        <f aca="false">N342-Tabla_Ministerio!L341</f>
        <v>0</v>
      </c>
      <c r="P342" s="67" t="n">
        <f aca="false">N342+J342</f>
        <v>4802817.65960034</v>
      </c>
      <c r="Q342" s="65" t="n">
        <f aca="false">P342-Tabla_Ministerio!M341</f>
        <v>-0.340399664826691</v>
      </c>
      <c r="S342" s="67" t="n">
        <f aca="false">B342+Tabla_Ministerio!B341</f>
        <v>7536</v>
      </c>
      <c r="T342" s="67" t="n">
        <f aca="false">C342+Tabla_Ministerio!C341</f>
        <v>48</v>
      </c>
      <c r="U342" s="67" t="n">
        <f aca="false">D342+Tabla_Ministerio!D341</f>
        <v>309.103207570185</v>
      </c>
      <c r="V342" s="67" t="n">
        <f aca="false">E342+Tabla_Ministerio!E341</f>
        <v>193.135497835498</v>
      </c>
      <c r="W342" s="67" t="n">
        <f aca="false">F342+Tabla_Ministerio!F341</f>
        <v>74</v>
      </c>
      <c r="X342" s="67" t="n">
        <f aca="false">G342+Tabla_Ministerio!G341</f>
        <v>206</v>
      </c>
      <c r="Y342" s="67" t="n">
        <f aca="false">H342+Tabla_Ministerio!H341</f>
        <v>30</v>
      </c>
      <c r="Z342" s="67" t="n">
        <f aca="false">X342+0.33*Y342</f>
        <v>215.9</v>
      </c>
      <c r="AC342" s="73" t="n">
        <f aca="false">IF(T342&gt;0,S342/T342,0)</f>
        <v>157</v>
      </c>
      <c r="AD342" s="74" t="n">
        <f aca="false">EXP((((AC342-AC$355)/AC$356+2)/4-1.9)^3)</f>
        <v>0.024657670918035</v>
      </c>
      <c r="AE342" s="75" t="n">
        <f aca="false">S342/U342</f>
        <v>24.3802064017368</v>
      </c>
      <c r="AF342" s="74" t="n">
        <f aca="false">EXP((((AE342-AE$355)/AE$356+2)/4-1.9)^3)</f>
        <v>0.16372918721342</v>
      </c>
      <c r="AG342" s="74" t="n">
        <f aca="false">V342/U342</f>
        <v>0.624825278759505</v>
      </c>
      <c r="AH342" s="74" t="n">
        <f aca="false">EXP((((AG342-AG$355)/AG$356+2)/4-1.9)^3)</f>
        <v>0.11169730600125</v>
      </c>
      <c r="AI342" s="74" t="n">
        <f aca="false">W342/U342</f>
        <v>0.239402239082872</v>
      </c>
      <c r="AJ342" s="74" t="n">
        <f aca="false">EXP((((AI342-AI$355)/AI$356+2)/4-1.9)^3)</f>
        <v>0.288023879754001</v>
      </c>
      <c r="AK342" s="74" t="n">
        <f aca="false">Z342/U342</f>
        <v>0.698472208351244</v>
      </c>
      <c r="AL342" s="74" t="n">
        <f aca="false">EXP((((AK342-AK$355)/AK$356+2)/4-1.9)^3)</f>
        <v>0.412127365711164</v>
      </c>
      <c r="AM342" s="74" t="n">
        <f aca="false">0.01*AD342+0.15*AF342+0.24*AH342+0.25*AJ342+0.35*AL342</f>
        <v>0.267863856168901</v>
      </c>
      <c r="AO342" s="66" t="n">
        <f aca="false">0.01*AD342/$AM$355</f>
        <v>8.74676368303697E-005</v>
      </c>
      <c r="AP342" s="65" t="n">
        <f aca="false">AO342*$J$355</f>
        <v>735.397276796858</v>
      </c>
      <c r="AQ342" s="66" t="n">
        <f aca="false">0.15*AF342/$AM$355</f>
        <v>0.00871189647229034</v>
      </c>
      <c r="AR342" s="65" t="n">
        <f aca="false">AQ342*$J$355</f>
        <v>73246.5763752519</v>
      </c>
      <c r="AS342" s="66" t="n">
        <f aca="false">0.24*AH342/$AM$355</f>
        <v>0.00950931603756834</v>
      </c>
      <c r="AT342" s="65" t="n">
        <f aca="false">AS342*$J$355</f>
        <v>79951.0009832614</v>
      </c>
      <c r="AU342" s="66" t="n">
        <f aca="false">0.25*AJ342/$AM$355</f>
        <v>0.0255425260931382</v>
      </c>
      <c r="AV342" s="65" t="n">
        <f aca="false">AU342*$J$355</f>
        <v>214752.619506974</v>
      </c>
      <c r="AW342" s="66" t="n">
        <f aca="false">0.35*AL342/$AM$355</f>
        <v>0.0511675754173938</v>
      </c>
      <c r="AX342" s="65" t="n">
        <f aca="false">AW342*$J$355</f>
        <v>430199.065458051</v>
      </c>
    </row>
    <row r="343" customFormat="false" ht="15" hidden="false" customHeight="false" outlineLevel="0" collapsed="false">
      <c r="A343" s="72" t="s">
        <v>119</v>
      </c>
      <c r="B343" s="62"/>
      <c r="C343" s="62"/>
      <c r="D343" s="62"/>
      <c r="E343" s="62"/>
      <c r="F343" s="62"/>
      <c r="G343" s="62"/>
      <c r="H343" s="62"/>
      <c r="I343" s="66" t="n">
        <f aca="false">AO343+AQ343+AS343+AU343+AW343</f>
        <v>0.00746260444560039</v>
      </c>
      <c r="J343" s="65" t="n">
        <f aca="false">AP343+AR343+AT343+AV343+AX343</f>
        <v>62742.9662670521</v>
      </c>
      <c r="K343" s="66" t="n">
        <f aca="false">I343-Tabla_Ministerio!J342</f>
        <v>0</v>
      </c>
      <c r="L343" s="65" t="n">
        <f aca="false">J343-Tabla_Ministerio!K342</f>
        <v>-0.0337329479225446</v>
      </c>
      <c r="M343" s="66" t="n">
        <f aca="false">P378/P$390</f>
        <v>0.0102843600636125</v>
      </c>
      <c r="N343" s="65" t="n">
        <f aca="false">ROUND((N$355*M343),0)</f>
        <v>1642879</v>
      </c>
      <c r="O343" s="65" t="n">
        <f aca="false">N343-Tabla_Ministerio!L342</f>
        <v>0</v>
      </c>
      <c r="P343" s="67" t="n">
        <f aca="false">N343+J343</f>
        <v>1705621.96626705</v>
      </c>
      <c r="Q343" s="65" t="n">
        <f aca="false">P343-Tabla_Ministerio!M342</f>
        <v>-0.0337329478934407</v>
      </c>
      <c r="S343" s="67" t="n">
        <f aca="false">B343+Tabla_Ministerio!B342</f>
        <v>2104</v>
      </c>
      <c r="T343" s="67" t="n">
        <f aca="false">C343+Tabla_Ministerio!C342</f>
        <v>23</v>
      </c>
      <c r="U343" s="67" t="n">
        <f aca="false">D343+Tabla_Ministerio!D342</f>
        <v>194.694993412385</v>
      </c>
      <c r="V343" s="67" t="n">
        <f aca="false">E343+Tabla_Ministerio!E342</f>
        <v>64.7404479578393</v>
      </c>
      <c r="W343" s="67" t="n">
        <f aca="false">F343+Tabla_Ministerio!F342</f>
        <v>10</v>
      </c>
      <c r="X343" s="67" t="n">
        <f aca="false">G343+Tabla_Ministerio!G342</f>
        <v>43</v>
      </c>
      <c r="Y343" s="67" t="n">
        <f aca="false">H343+Tabla_Ministerio!H342</f>
        <v>25</v>
      </c>
      <c r="Z343" s="67" t="n">
        <f aca="false">X343+0.33*Y343</f>
        <v>51.25</v>
      </c>
      <c r="AC343" s="73" t="n">
        <f aca="false">IF(T343&gt;0,S343/T343,0)</f>
        <v>91.4782608695652</v>
      </c>
      <c r="AD343" s="74" t="n">
        <f aca="false">EXP((((AC343-AC$355)/AC$356+2)/4-1.9)^3)</f>
        <v>0.0052880921420175</v>
      </c>
      <c r="AE343" s="75" t="n">
        <f aca="false">S343/U343</f>
        <v>10.8066466585687</v>
      </c>
      <c r="AF343" s="74" t="n">
        <f aca="false">EXP((((AE343-AE$355)/AE$356+2)/4-1.9)^3)</f>
        <v>0.00276102558108433</v>
      </c>
      <c r="AG343" s="74" t="n">
        <f aca="false">V343/U343</f>
        <v>0.332522407603528</v>
      </c>
      <c r="AH343" s="74" t="n">
        <f aca="false">EXP((((AG343-AG$355)/AG$356+2)/4-1.9)^3)</f>
        <v>0.00338969563176378</v>
      </c>
      <c r="AI343" s="74" t="n">
        <f aca="false">W343/U343</f>
        <v>0.0513623890616382</v>
      </c>
      <c r="AJ343" s="74" t="n">
        <f aca="false">EXP((((AI343-AI$355)/AI$356+2)/4-1.9)^3)</f>
        <v>0.0209263126443101</v>
      </c>
      <c r="AK343" s="74" t="n">
        <f aca="false">Z343/U343</f>
        <v>0.263232243940896</v>
      </c>
      <c r="AL343" s="74" t="n">
        <f aca="false">EXP((((AK343-AK$355)/AK$356+2)/4-1.9)^3)</f>
        <v>0.0415011607852412</v>
      </c>
      <c r="AM343" s="74" t="n">
        <f aca="false">0.01*AD343+0.15*AF343+0.24*AH343+0.25*AJ343+0.35*AL343</f>
        <v>0.0210375461461181</v>
      </c>
      <c r="AO343" s="66" t="n">
        <f aca="false">0.01*AD343/$AM$355</f>
        <v>1.87583379038939E-005</v>
      </c>
      <c r="AP343" s="65" t="n">
        <f aca="false">AO343*$J$355</f>
        <v>157.713539677673</v>
      </c>
      <c r="AQ343" s="66" t="n">
        <f aca="false">0.15*AF343/$AM$355</f>
        <v>0.000146911918571965</v>
      </c>
      <c r="AR343" s="65" t="n">
        <f aca="false">AQ343*$J$355</f>
        <v>1235.18399218158</v>
      </c>
      <c r="AS343" s="66" t="n">
        <f aca="false">0.24*AH343/$AM$355</f>
        <v>0.000288580702503655</v>
      </c>
      <c r="AT343" s="65" t="n">
        <f aca="false">AS343*$J$355</f>
        <v>2426.28554340486</v>
      </c>
      <c r="AU343" s="66" t="n">
        <f aca="false">0.25*AJ343/$AM$355</f>
        <v>0.00185578670493217</v>
      </c>
      <c r="AV343" s="65" t="n">
        <f aca="false">AU343*$J$355</f>
        <v>15602.805089723</v>
      </c>
      <c r="AW343" s="66" t="n">
        <f aca="false">0.35*AL343/$AM$355</f>
        <v>0.0051525667816887</v>
      </c>
      <c r="AX343" s="65" t="n">
        <f aca="false">AW343*$J$355</f>
        <v>43320.978102065</v>
      </c>
    </row>
    <row r="344" customFormat="false" ht="15" hidden="false" customHeight="false" outlineLevel="0" collapsed="false">
      <c r="A344" s="72" t="s">
        <v>120</v>
      </c>
      <c r="B344" s="62"/>
      <c r="C344" s="62"/>
      <c r="D344" s="62"/>
      <c r="E344" s="62"/>
      <c r="F344" s="62"/>
      <c r="G344" s="62"/>
      <c r="H344" s="62"/>
      <c r="I344" s="66" t="n">
        <f aca="false">AO344+AQ344+AS344+AU344+AW344</f>
        <v>0.0897418796055223</v>
      </c>
      <c r="J344" s="65" t="n">
        <f aca="false">AP344+AR344+AT344+AV344+AX344</f>
        <v>754518.31406537</v>
      </c>
      <c r="K344" s="66" t="n">
        <f aca="false">I344-Tabla_Ministerio!J343</f>
        <v>-3.88578058618805E-016</v>
      </c>
      <c r="L344" s="65" t="n">
        <f aca="false">J344-Tabla_Ministerio!K343</f>
        <v>0.314065369777381</v>
      </c>
      <c r="M344" s="66" t="n">
        <f aca="false">P379/P$390</f>
        <v>0.0606131468411801</v>
      </c>
      <c r="N344" s="65" t="n">
        <f aca="false">ROUND((N$355*M344),0)</f>
        <v>9682669</v>
      </c>
      <c r="O344" s="65" t="n">
        <f aca="false">N344-Tabla_Ministerio!L343</f>
        <v>0</v>
      </c>
      <c r="P344" s="67" t="n">
        <f aca="false">N344+J344</f>
        <v>10437187.3140654</v>
      </c>
      <c r="Q344" s="65" t="n">
        <f aca="false">P344-Tabla_Ministerio!M343</f>
        <v>0.314065370708704</v>
      </c>
      <c r="S344" s="67" t="n">
        <f aca="false">B344+Tabla_Ministerio!B343</f>
        <v>7221</v>
      </c>
      <c r="T344" s="67" t="n">
        <f aca="false">C344+Tabla_Ministerio!C343</f>
        <v>26</v>
      </c>
      <c r="U344" s="67" t="n">
        <f aca="false">D344+Tabla_Ministerio!D343</f>
        <v>324.954338406309</v>
      </c>
      <c r="V344" s="67" t="n">
        <f aca="false">E344+Tabla_Ministerio!E343</f>
        <v>290.590702042672</v>
      </c>
      <c r="W344" s="67" t="n">
        <f aca="false">F344+Tabla_Ministerio!F343</f>
        <v>61</v>
      </c>
      <c r="X344" s="67" t="n">
        <f aca="false">G344+Tabla_Ministerio!G343</f>
        <v>147</v>
      </c>
      <c r="Y344" s="67" t="n">
        <f aca="false">H344+Tabla_Ministerio!H343</f>
        <v>46</v>
      </c>
      <c r="Z344" s="67" t="n">
        <f aca="false">X344+0.33*Y344</f>
        <v>162.18</v>
      </c>
      <c r="AC344" s="73" t="n">
        <f aca="false">IF(T344&gt;0,S344/T344,0)</f>
        <v>277.730769230769</v>
      </c>
      <c r="AD344" s="74" t="n">
        <f aca="false">EXP((((AC344-AC$355)/AC$356+2)/4-1.9)^3)</f>
        <v>0.180142459206891</v>
      </c>
      <c r="AE344" s="75" t="n">
        <f aca="false">S344/U344</f>
        <v>22.2215836089905</v>
      </c>
      <c r="AF344" s="74" t="n">
        <f aca="false">EXP((((AE344-AE$355)/AE$356+2)/4-1.9)^3)</f>
        <v>0.104501082679785</v>
      </c>
      <c r="AG344" s="74" t="n">
        <f aca="false">V344/U344</f>
        <v>0.894250876808821</v>
      </c>
      <c r="AH344" s="74" t="n">
        <f aca="false">EXP((((AG344-AG$355)/AG$356+2)/4-1.9)^3)</f>
        <v>0.539839991898233</v>
      </c>
      <c r="AI344" s="74" t="n">
        <f aca="false">W344/U344</f>
        <v>0.187718681643598</v>
      </c>
      <c r="AJ344" s="74" t="n">
        <f aca="false">EXP((((AI344-AI$355)/AI$356+2)/4-1.9)^3)</f>
        <v>0.168993214191383</v>
      </c>
      <c r="AK344" s="74" t="n">
        <f aca="false">Z344/U344</f>
        <v>0.499085504737029</v>
      </c>
      <c r="AL344" s="74" t="n">
        <f aca="false">EXP((((AK344-AK$355)/AK$356+2)/4-1.9)^3)</f>
        <v>0.182004149817515</v>
      </c>
      <c r="AM344" s="74" t="n">
        <f aca="false">0.01*AD344+0.15*AF344+0.24*AH344+0.25*AJ344+0.35*AL344</f>
        <v>0.252987941033589</v>
      </c>
      <c r="AO344" s="66" t="n">
        <f aca="false">0.01*AD344/$AM$355</f>
        <v>0.000639015552280461</v>
      </c>
      <c r="AP344" s="65" t="n">
        <f aca="false">AO344*$J$355</f>
        <v>5372.61910813082</v>
      </c>
      <c r="AQ344" s="66" t="n">
        <f aca="false">0.15*AF344/$AM$355</f>
        <v>0.00556041735162243</v>
      </c>
      <c r="AR344" s="65" t="n">
        <f aca="false">AQ344*$J$355</f>
        <v>46750.0429463683</v>
      </c>
      <c r="AS344" s="66" t="n">
        <f aca="false">0.24*AH344/$AM$355</f>
        <v>0.0459591128600824</v>
      </c>
      <c r="AT344" s="65" t="n">
        <f aca="false">AS344*$J$355</f>
        <v>386408.135238072</v>
      </c>
      <c r="AU344" s="66" t="n">
        <f aca="false">0.25*AJ344/$AM$355</f>
        <v>0.0149866517551718</v>
      </c>
      <c r="AV344" s="65" t="n">
        <f aca="false">AU344*$J$355</f>
        <v>126002.52262937</v>
      </c>
      <c r="AW344" s="66" t="n">
        <f aca="false">0.35*AL344/$AM$355</f>
        <v>0.0225966820863652</v>
      </c>
      <c r="AX344" s="65" t="n">
        <f aca="false">AW344*$J$355</f>
        <v>189984.994143429</v>
      </c>
    </row>
    <row r="345" customFormat="false" ht="15" hidden="false" customHeight="false" outlineLevel="0" collapsed="false">
      <c r="A345" s="72" t="s">
        <v>121</v>
      </c>
      <c r="B345" s="62"/>
      <c r="C345" s="62"/>
      <c r="D345" s="62"/>
      <c r="E345" s="62"/>
      <c r="F345" s="62"/>
      <c r="G345" s="62"/>
      <c r="H345" s="62"/>
      <c r="I345" s="66" t="n">
        <f aca="false">AO345+AQ345+AS345+AU345+AW345</f>
        <v>0.00212642959457549</v>
      </c>
      <c r="J345" s="65" t="n">
        <f aca="false">AP345+AR345+AT345+AV345+AX345</f>
        <v>17878.2757808326</v>
      </c>
      <c r="K345" s="66" t="n">
        <f aca="false">I345-Tabla_Ministerio!J344</f>
        <v>0</v>
      </c>
      <c r="L345" s="65" t="n">
        <f aca="false">J345-Tabla_Ministerio!K344</f>
        <v>-0.724219167372212</v>
      </c>
      <c r="M345" s="66" t="n">
        <f aca="false">P380/P$390</f>
        <v>0.00926684918525238</v>
      </c>
      <c r="N345" s="65" t="n">
        <f aca="false">ROUND((N$355*M345),0)</f>
        <v>1480336</v>
      </c>
      <c r="O345" s="65" t="n">
        <f aca="false">N345-Tabla_Ministerio!L344</f>
        <v>0</v>
      </c>
      <c r="P345" s="67" t="n">
        <f aca="false">N345+J345</f>
        <v>1498214.27578083</v>
      </c>
      <c r="Q345" s="65" t="n">
        <f aca="false">P345-Tabla_Ministerio!M344</f>
        <v>-0.724219167372212</v>
      </c>
      <c r="S345" s="67" t="n">
        <f aca="false">B345+Tabla_Ministerio!B344</f>
        <v>2907</v>
      </c>
      <c r="T345" s="67" t="n">
        <f aca="false">C345+Tabla_Ministerio!C344</f>
        <v>27</v>
      </c>
      <c r="U345" s="67" t="n">
        <f aca="false">D345+Tabla_Ministerio!D344</f>
        <v>226.662878787879</v>
      </c>
      <c r="V345" s="67" t="n">
        <f aca="false">E345+Tabla_Ministerio!E344</f>
        <v>41.8787878787879</v>
      </c>
      <c r="W345" s="67" t="n">
        <f aca="false">F345+Tabla_Ministerio!F344</f>
        <v>2</v>
      </c>
      <c r="X345" s="67" t="n">
        <f aca="false">G345+Tabla_Ministerio!G344</f>
        <v>16</v>
      </c>
      <c r="Y345" s="67" t="n">
        <f aca="false">H345+Tabla_Ministerio!H344</f>
        <v>3</v>
      </c>
      <c r="Z345" s="67" t="n">
        <f aca="false">X345+0.33*Y345</f>
        <v>16.99</v>
      </c>
      <c r="AC345" s="73" t="n">
        <f aca="false">IF(T345&gt;0,S345/T345,0)</f>
        <v>107.666666666667</v>
      </c>
      <c r="AD345" s="74" t="n">
        <f aca="false">EXP((((AC345-AC$355)/AC$356+2)/4-1.9)^3)</f>
        <v>0.00799884965849854</v>
      </c>
      <c r="AE345" s="75" t="n">
        <f aca="false">S345/U345</f>
        <v>12.8252143251057</v>
      </c>
      <c r="AF345" s="74" t="n">
        <f aca="false">EXP((((AE345-AE$355)/AE$356+2)/4-1.9)^3)</f>
        <v>0.00623433189341675</v>
      </c>
      <c r="AG345" s="74" t="n">
        <f aca="false">V345/U345</f>
        <v>0.184762445896489</v>
      </c>
      <c r="AH345" s="74" t="n">
        <f aca="false">EXP((((AG345-AG$355)/AG$356+2)/4-1.9)^3)</f>
        <v>0.000231030810437748</v>
      </c>
      <c r="AI345" s="74" t="n">
        <f aca="false">W345/U345</f>
        <v>0.00882367686625778</v>
      </c>
      <c r="AJ345" s="74" t="n">
        <f aca="false">EXP((((AI345-AI$355)/AI$356+2)/4-1.9)^3)</f>
        <v>0.00862877041718283</v>
      </c>
      <c r="AK345" s="74" t="n">
        <f aca="false">Z345/U345</f>
        <v>0.0749571349788599</v>
      </c>
      <c r="AL345" s="74" t="n">
        <f aca="false">EXP((((AK345-AK$355)/AK$356+2)/4-1.9)^3)</f>
        <v>0.00790502578006063</v>
      </c>
      <c r="AM345" s="74" t="n">
        <f aca="false">0.01*AD345+0.15*AF345+0.24*AH345+0.25*AJ345+0.35*AL345</f>
        <v>0.00599453730241949</v>
      </c>
      <c r="AO345" s="66" t="n">
        <f aca="false">0.01*AD345/$AM$355</f>
        <v>2.83741509616201E-005</v>
      </c>
      <c r="AP345" s="65" t="n">
        <f aca="false">AO345*$J$355</f>
        <v>238.559930332465</v>
      </c>
      <c r="AQ345" s="66" t="n">
        <f aca="false">0.15*AF345/$AM$355</f>
        <v>0.000331723713735584</v>
      </c>
      <c r="AR345" s="65" t="n">
        <f aca="false">AQ345*$J$355</f>
        <v>2789.01688178899</v>
      </c>
      <c r="AS345" s="66" t="n">
        <f aca="false">0.24*AH345/$AM$355</f>
        <v>1.96687374970663E-005</v>
      </c>
      <c r="AT345" s="65" t="n">
        <f aca="false">AS345*$J$355</f>
        <v>165.36786081721</v>
      </c>
      <c r="AU345" s="66" t="n">
        <f aca="false">0.25*AJ345/$AM$355</f>
        <v>0.000765216390116105</v>
      </c>
      <c r="AV345" s="65" t="n">
        <f aca="false">AU345*$J$355</f>
        <v>6433.67158235967</v>
      </c>
      <c r="AW345" s="66" t="n">
        <f aca="false">0.35*AL345/$AM$355</f>
        <v>0.000981446602265116</v>
      </c>
      <c r="AX345" s="65" t="n">
        <f aca="false">AW345*$J$355</f>
        <v>8251.6595255343</v>
      </c>
    </row>
    <row r="346" customFormat="false" ht="15" hidden="false" customHeight="false" outlineLevel="0" collapsed="false">
      <c r="A346" s="72" t="s">
        <v>122</v>
      </c>
      <c r="B346" s="62"/>
      <c r="C346" s="62"/>
      <c r="D346" s="62"/>
      <c r="E346" s="62"/>
      <c r="F346" s="62"/>
      <c r="G346" s="62"/>
      <c r="H346" s="62"/>
      <c r="I346" s="66" t="n">
        <f aca="false">AO346+AQ346+AS346+AU346+AW346</f>
        <v>0.0560183209562747</v>
      </c>
      <c r="J346" s="65" t="n">
        <f aca="false">AP346+AR346+AT346+AV346+AX346</f>
        <v>470982.436188023</v>
      </c>
      <c r="K346" s="66" t="n">
        <f aca="false">I346-Tabla_Ministerio!J345</f>
        <v>0</v>
      </c>
      <c r="L346" s="65" t="n">
        <f aca="false">J346-Tabla_Ministerio!K345</f>
        <v>0.436188023188151</v>
      </c>
      <c r="M346" s="66" t="n">
        <f aca="false">P381/P$390</f>
        <v>0.039633851698494</v>
      </c>
      <c r="N346" s="65" t="n">
        <f aca="false">ROUND((N$355*M346),0)</f>
        <v>6331324</v>
      </c>
      <c r="O346" s="65" t="n">
        <f aca="false">N346-Tabla_Ministerio!L345</f>
        <v>0</v>
      </c>
      <c r="P346" s="67" t="n">
        <f aca="false">N346+J346</f>
        <v>6802306.43618802</v>
      </c>
      <c r="Q346" s="65" t="n">
        <f aca="false">P346-Tabla_Ministerio!M345</f>
        <v>0.436188023537397</v>
      </c>
      <c r="S346" s="67" t="n">
        <f aca="false">B346+Tabla_Ministerio!B345</f>
        <v>8820</v>
      </c>
      <c r="T346" s="67" t="n">
        <f aca="false">C346+Tabla_Ministerio!C345</f>
        <v>84</v>
      </c>
      <c r="U346" s="67" t="n">
        <f aca="false">D346+Tabla_Ministerio!D345</f>
        <v>324.775974025974</v>
      </c>
      <c r="V346" s="67" t="n">
        <f aca="false">E346+Tabla_Ministerio!E345</f>
        <v>258.957792207792</v>
      </c>
      <c r="W346" s="67" t="n">
        <f aca="false">F346+Tabla_Ministerio!F345</f>
        <v>22</v>
      </c>
      <c r="X346" s="67" t="n">
        <f aca="false">G346+Tabla_Ministerio!G345</f>
        <v>105</v>
      </c>
      <c r="Y346" s="67" t="n">
        <f aca="false">H346+Tabla_Ministerio!H345</f>
        <v>20</v>
      </c>
      <c r="Z346" s="67" t="n">
        <f aca="false">X346+0.33*Y346</f>
        <v>111.6</v>
      </c>
      <c r="AC346" s="73" t="n">
        <f aca="false">IF(T346&gt;0,S346/T346,0)</f>
        <v>105</v>
      </c>
      <c r="AD346" s="74" t="n">
        <f aca="false">EXP((((AC346-AC$355)/AC$356+2)/4-1.9)^3)</f>
        <v>0.00748336784531907</v>
      </c>
      <c r="AE346" s="75" t="n">
        <f aca="false">S346/U346</f>
        <v>27.1571812738051</v>
      </c>
      <c r="AF346" s="74" t="n">
        <f aca="false">EXP((((AE346-AE$355)/AE$356+2)/4-1.9)^3)</f>
        <v>0.265774279808345</v>
      </c>
      <c r="AG346" s="74" t="n">
        <f aca="false">V346/U346</f>
        <v>0.797342823724645</v>
      </c>
      <c r="AH346" s="74" t="n">
        <f aca="false">EXP((((AG346-AG$355)/AG$356+2)/4-1.9)^3)</f>
        <v>0.354504213430323</v>
      </c>
      <c r="AI346" s="74" t="n">
        <f aca="false">W346/U346</f>
        <v>0.067739000909718</v>
      </c>
      <c r="AJ346" s="74" t="n">
        <f aca="false">EXP((((AI346-AI$355)/AI$356+2)/4-1.9)^3)</f>
        <v>0.0285103530376262</v>
      </c>
      <c r="AK346" s="74" t="n">
        <f aca="false">Z346/U346</f>
        <v>0.343621477342024</v>
      </c>
      <c r="AL346" s="74" t="n">
        <f aca="false">EXP((((AK346-AK$355)/AK$356+2)/4-1.9)^3)</f>
        <v>0.0736273036656558</v>
      </c>
      <c r="AM346" s="74" t="n">
        <f aca="false">0.01*AD346+0.15*AF346+0.24*AH346+0.25*AJ346+0.35*AL346</f>
        <v>0.157919131415369</v>
      </c>
      <c r="AO346" s="66" t="n">
        <f aca="false">0.01*AD346/$AM$355</f>
        <v>2.65455931802417E-005</v>
      </c>
      <c r="AP346" s="65" t="n">
        <f aca="false">AO346*$J$355</f>
        <v>223.186056501859</v>
      </c>
      <c r="AQ346" s="66" t="n">
        <f aca="false">0.15*AF346/$AM$355</f>
        <v>0.0141416325952301</v>
      </c>
      <c r="AR346" s="65" t="n">
        <f aca="false">AQ346*$J$355</f>
        <v>118897.897289286</v>
      </c>
      <c r="AS346" s="66" t="n">
        <f aca="false">0.24*AH346/$AM$355</f>
        <v>0.030180607955941</v>
      </c>
      <c r="AT346" s="65" t="n">
        <f aca="false">AS346*$J$355</f>
        <v>253747.988480768</v>
      </c>
      <c r="AU346" s="66" t="n">
        <f aca="false">0.25*AJ346/$AM$355</f>
        <v>0.00252835437467936</v>
      </c>
      <c r="AV346" s="65" t="n">
        <f aca="false">AU346*$J$355</f>
        <v>21257.5186582729</v>
      </c>
      <c r="AW346" s="66" t="n">
        <f aca="false">0.35*AL346/$AM$355</f>
        <v>0.00914118043724401</v>
      </c>
      <c r="AX346" s="65" t="n">
        <f aca="false">AW346*$J$355</f>
        <v>76855.8457031946</v>
      </c>
    </row>
    <row r="347" customFormat="false" ht="15" hidden="false" customHeight="false" outlineLevel="0" collapsed="false">
      <c r="A347" s="72" t="s">
        <v>123</v>
      </c>
      <c r="B347" s="62"/>
      <c r="C347" s="62"/>
      <c r="D347" s="62"/>
      <c r="E347" s="62"/>
      <c r="F347" s="62"/>
      <c r="G347" s="62"/>
      <c r="H347" s="62"/>
      <c r="I347" s="66" t="n">
        <f aca="false">AO347+AQ347+AS347+AU347+AW347</f>
        <v>0.00774821871096333</v>
      </c>
      <c r="J347" s="65" t="n">
        <f aca="false">AP347+AR347+AT347+AV347+AX347</f>
        <v>65144.3110452308</v>
      </c>
      <c r="K347" s="66" t="n">
        <f aca="false">I347-Tabla_Ministerio!J346</f>
        <v>0</v>
      </c>
      <c r="L347" s="65" t="n">
        <f aca="false">J347-Tabla_Ministerio!K346</f>
        <v>0.311045230788295</v>
      </c>
      <c r="M347" s="66" t="n">
        <f aca="false">P382/P$390</f>
        <v>0.0133753148934788</v>
      </c>
      <c r="N347" s="65" t="n">
        <f aca="false">ROUND((N$355*M347),0)</f>
        <v>2136644</v>
      </c>
      <c r="O347" s="65" t="n">
        <f aca="false">N347-Tabla_Ministerio!L346</f>
        <v>0</v>
      </c>
      <c r="P347" s="67" t="n">
        <f aca="false">N347+J347</f>
        <v>2201788.31104523</v>
      </c>
      <c r="Q347" s="65" t="n">
        <f aca="false">P347-Tabla_Ministerio!M346</f>
        <v>0.311045230831951</v>
      </c>
      <c r="S347" s="67" t="n">
        <f aca="false">B347+Tabla_Ministerio!B346</f>
        <v>4666</v>
      </c>
      <c r="T347" s="67" t="n">
        <f aca="false">C347+Tabla_Ministerio!C346</f>
        <v>46</v>
      </c>
      <c r="U347" s="67" t="n">
        <f aca="false">D347+Tabla_Ministerio!D346</f>
        <v>331.068770378558</v>
      </c>
      <c r="V347" s="67" t="n">
        <f aca="false">E347+Tabla_Ministerio!E346</f>
        <v>171.442077922078</v>
      </c>
      <c r="W347" s="67" t="n">
        <f aca="false">F347+Tabla_Ministerio!F346</f>
        <v>16</v>
      </c>
      <c r="X347" s="67" t="n">
        <f aca="false">G347+Tabla_Ministerio!G346</f>
        <v>49</v>
      </c>
      <c r="Y347" s="67" t="n">
        <f aca="false">H347+Tabla_Ministerio!H346</f>
        <v>4</v>
      </c>
      <c r="Z347" s="67" t="n">
        <f aca="false">X347+0.33*Y347</f>
        <v>50.32</v>
      </c>
      <c r="AC347" s="73" t="n">
        <f aca="false">IF(T347&gt;0,S347/T347,0)</f>
        <v>101.434782608696</v>
      </c>
      <c r="AD347" s="74" t="n">
        <f aca="false">EXP((((AC347-AC$355)/AC$356+2)/4-1.9)^3)</f>
        <v>0.00683918506633874</v>
      </c>
      <c r="AE347" s="75" t="n">
        <f aca="false">S347/U347</f>
        <v>14.09374854253</v>
      </c>
      <c r="AF347" s="74" t="n">
        <f aca="false">EXP((((AE347-AE$355)/AE$356+2)/4-1.9)^3)</f>
        <v>0.00998781665324886</v>
      </c>
      <c r="AG347" s="74" t="n">
        <f aca="false">V347/U347</f>
        <v>0.517844306867253</v>
      </c>
      <c r="AH347" s="74" t="n">
        <f aca="false">EXP((((AG347-AG$355)/AG$356+2)/4-1.9)^3)</f>
        <v>0.0399067143794263</v>
      </c>
      <c r="AI347" s="74" t="n">
        <f aca="false">W347/U347</f>
        <v>0.0483283276211916</v>
      </c>
      <c r="AJ347" s="74" t="n">
        <f aca="false">EXP((((AI347-AI$355)/AI$356+2)/4-1.9)^3)</f>
        <v>0.0197235361873561</v>
      </c>
      <c r="AK347" s="74" t="n">
        <f aca="false">Z347/U347</f>
        <v>0.151992590368648</v>
      </c>
      <c r="AL347" s="74" t="n">
        <f aca="false">EXP((((AK347-AK$355)/AK$356+2)/4-1.9)^3)</f>
        <v>0.0164790019438896</v>
      </c>
      <c r="AM347" s="74" t="n">
        <f aca="false">0.01*AD347+0.15*AF347+0.24*AH347+0.25*AJ347+0.35*AL347</f>
        <v>0.0218427105269134</v>
      </c>
      <c r="AO347" s="66" t="n">
        <f aca="false">0.01*AD347/$AM$355</f>
        <v>2.42604971729372E-005</v>
      </c>
      <c r="AP347" s="65" t="n">
        <f aca="false">AO347*$J$355</f>
        <v>203.973769056045</v>
      </c>
      <c r="AQ347" s="66" t="n">
        <f aca="false">0.15*AF347/$AM$355</f>
        <v>0.000531443575505574</v>
      </c>
      <c r="AR347" s="65" t="n">
        <f aca="false">AQ347*$J$355</f>
        <v>4468.19157759944</v>
      </c>
      <c r="AS347" s="66" t="n">
        <f aca="false">0.24*AH347/$AM$355</f>
        <v>0.00339744594243562</v>
      </c>
      <c r="AT347" s="65" t="n">
        <f aca="false">AS347*$J$355</f>
        <v>28564.5363779188</v>
      </c>
      <c r="AU347" s="66" t="n">
        <f aca="false">0.25*AJ347/$AM$355</f>
        <v>0.00174912211496068</v>
      </c>
      <c r="AV347" s="65" t="n">
        <f aca="false">AU347*$J$355</f>
        <v>14706.0065498491</v>
      </c>
      <c r="AW347" s="66" t="n">
        <f aca="false">0.35*AL347/$AM$355</f>
        <v>0.00204594658088852</v>
      </c>
      <c r="AX347" s="65" t="n">
        <f aca="false">AW347*$J$355</f>
        <v>17201.6027708074</v>
      </c>
    </row>
    <row r="348" customFormat="false" ht="15" hidden="false" customHeight="false" outlineLevel="0" collapsed="false">
      <c r="A348" s="72" t="s">
        <v>124</v>
      </c>
      <c r="B348" s="62"/>
      <c r="C348" s="62"/>
      <c r="D348" s="62"/>
      <c r="E348" s="62"/>
      <c r="F348" s="62"/>
      <c r="G348" s="62"/>
      <c r="H348" s="62"/>
      <c r="I348" s="66" t="n">
        <f aca="false">AO348+AQ348+AS348+AU348+AW348</f>
        <v>0.0108004860103573</v>
      </c>
      <c r="J348" s="65" t="n">
        <f aca="false">AP348+AR348+AT348+AV348+AX348</f>
        <v>90806.7062049803</v>
      </c>
      <c r="K348" s="66" t="n">
        <f aca="false">I348-Tabla_Ministerio!J347</f>
        <v>0</v>
      </c>
      <c r="L348" s="65" t="n">
        <f aca="false">J348-Tabla_Ministerio!K347</f>
        <v>-0.293795019737445</v>
      </c>
      <c r="M348" s="66" t="n">
        <f aca="false">P383/P$390</f>
        <v>0.0242038962968721</v>
      </c>
      <c r="N348" s="65" t="n">
        <f aca="false">ROUND((N$355*M348),0)</f>
        <v>3866460</v>
      </c>
      <c r="O348" s="65" t="n">
        <f aca="false">N348-Tabla_Ministerio!L347</f>
        <v>2</v>
      </c>
      <c r="P348" s="67" t="n">
        <f aca="false">N348+J348</f>
        <v>3957266.70620498</v>
      </c>
      <c r="Q348" s="65" t="n">
        <f aca="false">P348-Tabla_Ministerio!M347</f>
        <v>1.70620498014614</v>
      </c>
      <c r="S348" s="67" t="n">
        <f aca="false">B348+Tabla_Ministerio!B347</f>
        <v>4895</v>
      </c>
      <c r="T348" s="67" t="n">
        <f aca="false">C348+Tabla_Ministerio!C347</f>
        <v>26</v>
      </c>
      <c r="U348" s="67" t="n">
        <f aca="false">D348+Tabla_Ministerio!D347</f>
        <v>246.245346145179</v>
      </c>
      <c r="V348" s="67" t="n">
        <f aca="false">E348+Tabla_Ministerio!E347</f>
        <v>137.863822477058</v>
      </c>
      <c r="W348" s="67" t="n">
        <f aca="false">F348+Tabla_Ministerio!F347</f>
        <v>7</v>
      </c>
      <c r="X348" s="67" t="n">
        <f aca="false">G348+Tabla_Ministerio!G347</f>
        <v>17</v>
      </c>
      <c r="Y348" s="67" t="n">
        <f aca="false">H348+Tabla_Ministerio!H347</f>
        <v>10</v>
      </c>
      <c r="Z348" s="67" t="n">
        <f aca="false">X348+0.33*Y348</f>
        <v>20.3</v>
      </c>
      <c r="AC348" s="73" t="n">
        <f aca="false">IF(T348&gt;0,S348/T348,0)</f>
        <v>188.269230769231</v>
      </c>
      <c r="AD348" s="74" t="n">
        <f aca="false">EXP((((AC348-AC$355)/AC$356+2)/4-1.9)^3)</f>
        <v>0.0455615802686389</v>
      </c>
      <c r="AE348" s="75" t="n">
        <f aca="false">S348/U348</f>
        <v>19.8785482715846</v>
      </c>
      <c r="AF348" s="74" t="n">
        <f aca="false">EXP((((AE348-AE$355)/AE$356+2)/4-1.9)^3)</f>
        <v>0.0593745794896398</v>
      </c>
      <c r="AG348" s="74" t="n">
        <f aca="false">V348/U348</f>
        <v>0.55986366701029</v>
      </c>
      <c r="AH348" s="74" t="n">
        <f aca="false">EXP((((AG348-AG$355)/AG$356+2)/4-1.9)^3)</f>
        <v>0.0617049472777506</v>
      </c>
      <c r="AI348" s="74" t="n">
        <f aca="false">W348/U348</f>
        <v>0.0284269331769341</v>
      </c>
      <c r="AJ348" s="74" t="n">
        <f aca="false">EXP((((AI348-AI$355)/AI$356+2)/4-1.9)^3)</f>
        <v>0.0131772824171244</v>
      </c>
      <c r="AK348" s="74" t="n">
        <f aca="false">Z348/U348</f>
        <v>0.0824381062131088</v>
      </c>
      <c r="AL348" s="74" t="n">
        <f aca="false">EXP((((AK348-AK$355)/AK$356+2)/4-1.9)^3)</f>
        <v>0.00851980352630588</v>
      </c>
      <c r="AM348" s="74" t="n">
        <f aca="false">0.01*AD348+0.15*AF348+0.24*AH348+0.25*AJ348+0.35*AL348</f>
        <v>0.0304472419112807</v>
      </c>
      <c r="AO348" s="66" t="n">
        <f aca="false">0.01*AD348/$AM$355</f>
        <v>0.000161619634295639</v>
      </c>
      <c r="AP348" s="65" t="n">
        <f aca="false">AO348*$J$355</f>
        <v>1358.84131828573</v>
      </c>
      <c r="AQ348" s="66" t="n">
        <f aca="false">0.15*AF348/$AM$355</f>
        <v>0.00315927293357453</v>
      </c>
      <c r="AR348" s="65" t="n">
        <f aca="false">AQ348*$J$355</f>
        <v>26562.0610799679</v>
      </c>
      <c r="AS348" s="66" t="n">
        <f aca="false">0.24*AH348/$AM$355</f>
        <v>0.00525323184373895</v>
      </c>
      <c r="AT348" s="65" t="n">
        <f aca="false">AS348*$J$355</f>
        <v>44167.3347110118</v>
      </c>
      <c r="AU348" s="66" t="n">
        <f aca="false">0.25*AJ348/$AM$355</f>
        <v>0.00116858741109773</v>
      </c>
      <c r="AV348" s="65" t="n">
        <f aca="false">AU348*$J$355</f>
        <v>9825.07394691583</v>
      </c>
      <c r="AW348" s="66" t="n">
        <f aca="false">0.35*AL348/$AM$355</f>
        <v>0.00105777418765042</v>
      </c>
      <c r="AX348" s="65" t="n">
        <f aca="false">AW348*$J$355</f>
        <v>8893.39514879905</v>
      </c>
    </row>
    <row r="349" customFormat="false" ht="15" hidden="false" customHeight="false" outlineLevel="0" collapsed="false">
      <c r="A349" s="72" t="s">
        <v>125</v>
      </c>
      <c r="B349" s="62"/>
      <c r="C349" s="62"/>
      <c r="D349" s="62"/>
      <c r="E349" s="62"/>
      <c r="F349" s="62"/>
      <c r="G349" s="62"/>
      <c r="H349" s="62"/>
      <c r="I349" s="66" t="n">
        <f aca="false">AO349+AQ349+AS349+AU349+AW349</f>
        <v>0.0120830545182733</v>
      </c>
      <c r="J349" s="65" t="n">
        <f aca="false">AP349+AR349+AT349+AV349+AX349</f>
        <v>101590.093320561</v>
      </c>
      <c r="K349" s="66" t="n">
        <f aca="false">I349-Tabla_Ministerio!J348</f>
        <v>-9.8879238130678E-017</v>
      </c>
      <c r="L349" s="65" t="n">
        <f aca="false">J349-Tabla_Ministerio!K348</f>
        <v>0.0933205605251715</v>
      </c>
      <c r="M349" s="66" t="n">
        <f aca="false">P384/P$390</f>
        <v>0.0116814835104073</v>
      </c>
      <c r="N349" s="65" t="n">
        <f aca="false">ROUND((N$355*M349),0)</f>
        <v>1866063</v>
      </c>
      <c r="O349" s="65" t="n">
        <f aca="false">N349-Tabla_Ministerio!L348</f>
        <v>-1</v>
      </c>
      <c r="P349" s="67" t="n">
        <f aca="false">N349+J349</f>
        <v>1967653.09332056</v>
      </c>
      <c r="Q349" s="65" t="n">
        <f aca="false">P349-Tabla_Ministerio!M348</f>
        <v>-0.906679439358413</v>
      </c>
      <c r="S349" s="67" t="n">
        <f aca="false">B349+Tabla_Ministerio!B348</f>
        <v>6984</v>
      </c>
      <c r="T349" s="67" t="n">
        <f aca="false">C349+Tabla_Ministerio!C348</f>
        <v>45</v>
      </c>
      <c r="U349" s="67" t="n">
        <f aca="false">D349+Tabla_Ministerio!D348</f>
        <v>331.969091871413</v>
      </c>
      <c r="V349" s="67" t="n">
        <f aca="false">E349+Tabla_Ministerio!E348</f>
        <v>193.070677979999</v>
      </c>
      <c r="W349" s="67" t="n">
        <f aca="false">F349+Tabla_Ministerio!F348</f>
        <v>1</v>
      </c>
      <c r="X349" s="67" t="n">
        <f aca="false">G349+Tabla_Ministerio!G348</f>
        <v>8</v>
      </c>
      <c r="Y349" s="67" t="n">
        <f aca="false">H349+Tabla_Ministerio!H348</f>
        <v>8</v>
      </c>
      <c r="Z349" s="67" t="n">
        <f aca="false">X349+0.33*Y349</f>
        <v>10.64</v>
      </c>
      <c r="AC349" s="73" t="n">
        <f aca="false">IF(T349&gt;0,S349/T349,0)</f>
        <v>155.2</v>
      </c>
      <c r="AD349" s="74" t="n">
        <f aca="false">EXP((((AC349-AC$355)/AC$356+2)/4-1.9)^3)</f>
        <v>0.0237471331136842</v>
      </c>
      <c r="AE349" s="75" t="n">
        <f aca="false">S349/U349</f>
        <v>21.0381031578242</v>
      </c>
      <c r="AF349" s="74" t="n">
        <f aca="false">EXP((((AE349-AE$355)/AE$356+2)/4-1.9)^3)</f>
        <v>0.0793731359663516</v>
      </c>
      <c r="AG349" s="74" t="n">
        <f aca="false">V349/U349</f>
        <v>0.581592331055881</v>
      </c>
      <c r="AH349" s="74" t="n">
        <f aca="false">EXP((((AG349-AG$355)/AG$356+2)/4-1.9)^3)</f>
        <v>0.0760538805340605</v>
      </c>
      <c r="AI349" s="74" t="n">
        <f aca="false">W349/U349</f>
        <v>0.00301232863084539</v>
      </c>
      <c r="AJ349" s="74" t="n">
        <f aca="false">EXP((((AI349-AI$355)/AI$356+2)/4-1.9)^3)</f>
        <v>0.00757221942781165</v>
      </c>
      <c r="AK349" s="74" t="n">
        <f aca="false">Z349/U349</f>
        <v>0.0320511766321949</v>
      </c>
      <c r="AL349" s="74" t="n">
        <f aca="false">EXP((((AK349-AK$355)/AK$356+2)/4-1.9)^3)</f>
        <v>0.00506701259002951</v>
      </c>
      <c r="AM349" s="74" t="n">
        <f aca="false">0.01*AD349+0.15*AF349+0.24*AH349+0.25*AJ349+0.35*AL349</f>
        <v>0.0340628823177273</v>
      </c>
      <c r="AO349" s="66" t="n">
        <f aca="false">0.01*AD349/$AM$355</f>
        <v>8.42377052502124E-005</v>
      </c>
      <c r="AP349" s="65" t="n">
        <f aca="false">AO349*$J$355</f>
        <v>708.241142546949</v>
      </c>
      <c r="AQ349" s="66" t="n">
        <f aca="false">0.15*AF349/$AM$355</f>
        <v>0.00422337980777077</v>
      </c>
      <c r="AR349" s="65" t="n">
        <f aca="false">AQ349*$J$355</f>
        <v>35508.6992408039</v>
      </c>
      <c r="AS349" s="66" t="n">
        <f aca="false">0.24*AH349/$AM$355</f>
        <v>0.00647482389480147</v>
      </c>
      <c r="AT349" s="65" t="n">
        <f aca="false">AS349*$J$355</f>
        <v>54438.0531191276</v>
      </c>
      <c r="AU349" s="66" t="n">
        <f aca="false">0.25*AJ349/$AM$355</f>
        <v>0.000671519363196691</v>
      </c>
      <c r="AV349" s="65" t="n">
        <f aca="false">AU349*$J$355</f>
        <v>5645.89977398066</v>
      </c>
      <c r="AW349" s="66" t="n">
        <f aca="false">0.35*AL349/$AM$355</f>
        <v>0.000629093747254152</v>
      </c>
      <c r="AX349" s="65" t="n">
        <f aca="false">AW349*$J$355</f>
        <v>5289.20004410137</v>
      </c>
    </row>
    <row r="350" customFormat="false" ht="15" hidden="false" customHeight="false" outlineLevel="0" collapsed="false">
      <c r="A350" s="72" t="s">
        <v>126</v>
      </c>
      <c r="B350" s="62"/>
      <c r="C350" s="62"/>
      <c r="D350" s="62"/>
      <c r="E350" s="62"/>
      <c r="F350" s="62"/>
      <c r="G350" s="62"/>
      <c r="H350" s="62"/>
      <c r="I350" s="66" t="n">
        <f aca="false">AO350+AQ350+AS350+AU350+AW350</f>
        <v>0.0250232760631349</v>
      </c>
      <c r="J350" s="65" t="n">
        <f aca="false">AP350+AR350+AT350+AV350+AX350</f>
        <v>210386.946992216</v>
      </c>
      <c r="K350" s="66" t="n">
        <f aca="false">I350-Tabla_Ministerio!J349</f>
        <v>2.67147415300428E-016</v>
      </c>
      <c r="L350" s="65" t="n">
        <f aca="false">J350-Tabla_Ministerio!K349</f>
        <v>-0.0530077841540333</v>
      </c>
      <c r="M350" s="66" t="n">
        <f aca="false">P385/P$390</f>
        <v>0.0173784325287835</v>
      </c>
      <c r="N350" s="65" t="n">
        <f aca="false">ROUND((N$355*M350),0)</f>
        <v>2776124</v>
      </c>
      <c r="O350" s="65" t="n">
        <f aca="false">N350-Tabla_Ministerio!L349</f>
        <v>0</v>
      </c>
      <c r="P350" s="67" t="n">
        <f aca="false">N350+J350</f>
        <v>2986510.94699222</v>
      </c>
      <c r="Q350" s="65" t="n">
        <f aca="false">P350-Tabla_Ministerio!M349</f>
        <v>-0.0530077842995524</v>
      </c>
      <c r="S350" s="67" t="n">
        <f aca="false">B350+Tabla_Ministerio!B349</f>
        <v>7010</v>
      </c>
      <c r="T350" s="67" t="n">
        <f aca="false">C350+Tabla_Ministerio!C349</f>
        <v>28</v>
      </c>
      <c r="U350" s="67" t="n">
        <f aca="false">D350+Tabla_Ministerio!D349</f>
        <v>255.557132404213</v>
      </c>
      <c r="V350" s="67" t="n">
        <f aca="false">E350+Tabla_Ministerio!E349</f>
        <v>156.013133725444</v>
      </c>
      <c r="W350" s="67" t="n">
        <f aca="false">F350+Tabla_Ministerio!F349</f>
        <v>2</v>
      </c>
      <c r="X350" s="67" t="n">
        <f aca="false">G350+Tabla_Ministerio!G349</f>
        <v>9</v>
      </c>
      <c r="Y350" s="67" t="n">
        <f aca="false">H350+Tabla_Ministerio!H349</f>
        <v>2</v>
      </c>
      <c r="Z350" s="67" t="n">
        <f aca="false">X350+0.33*Y350</f>
        <v>9.66</v>
      </c>
      <c r="AC350" s="73" t="n">
        <f aca="false">IF(T350&gt;0,S350/T350,0)</f>
        <v>250.357142857143</v>
      </c>
      <c r="AD350" s="74" t="n">
        <f aca="false">EXP((((AC350-AC$355)/AC$356+2)/4-1.9)^3)</f>
        <v>0.125128334743806</v>
      </c>
      <c r="AE350" s="75" t="n">
        <f aca="false">S350/U350</f>
        <v>27.4302655302624</v>
      </c>
      <c r="AF350" s="74" t="n">
        <f aca="false">EXP((((AE350-AE$355)/AE$356+2)/4-1.9)^3)</f>
        <v>0.277264990943849</v>
      </c>
      <c r="AG350" s="74" t="n">
        <f aca="false">V350/U350</f>
        <v>0.610482408601608</v>
      </c>
      <c r="AH350" s="74" t="n">
        <f aca="false">EXP((((AG350-AG$355)/AG$356+2)/4-1.9)^3)</f>
        <v>0.0987759372279418</v>
      </c>
      <c r="AI350" s="74" t="n">
        <f aca="false">W350/U350</f>
        <v>0.00782603866769257</v>
      </c>
      <c r="AJ350" s="74" t="n">
        <f aca="false">EXP((((AI350-AI$355)/AI$356+2)/4-1.9)^3)</f>
        <v>0.00843885635973346</v>
      </c>
      <c r="AK350" s="74" t="n">
        <f aca="false">Z350/U350</f>
        <v>0.0377997667649551</v>
      </c>
      <c r="AL350" s="74" t="n">
        <f aca="false">EXP((((AK350-AK$355)/AK$356+2)/4-1.9)^3)</f>
        <v>0.00538628797180781</v>
      </c>
      <c r="AM350" s="74" t="n">
        <f aca="false">0.01*AD350+0.15*AF350+0.24*AH350+0.25*AJ350+0.35*AL350</f>
        <v>0.0705421718037876</v>
      </c>
      <c r="AO350" s="66" t="n">
        <f aca="false">0.01*AD350/$AM$355</f>
        <v>0.000443865107006314</v>
      </c>
      <c r="AP350" s="65" t="n">
        <f aca="false">AO350*$J$355</f>
        <v>3731.86246692164</v>
      </c>
      <c r="AQ350" s="66" t="n">
        <f aca="false">0.15*AF350/$AM$355</f>
        <v>0.0147530439599919</v>
      </c>
      <c r="AR350" s="65" t="n">
        <f aca="false">AQ350*$J$355</f>
        <v>124038.430050226</v>
      </c>
      <c r="AS350" s="66" t="n">
        <f aca="false">0.24*AH350/$AM$355</f>
        <v>0.00840925925283278</v>
      </c>
      <c r="AT350" s="65" t="n">
        <f aca="false">AS350*$J$355</f>
        <v>70702.1085570796</v>
      </c>
      <c r="AU350" s="66" t="n">
        <f aca="false">0.25*AJ350/$AM$355</f>
        <v>0.000748374436691974</v>
      </c>
      <c r="AV350" s="65" t="n">
        <f aca="false">AU350*$J$355</f>
        <v>6292.07033265327</v>
      </c>
      <c r="AW350" s="66" t="n">
        <f aca="false">0.35*AL350/$AM$355</f>
        <v>0.000668733306611897</v>
      </c>
      <c r="AX350" s="65" t="n">
        <f aca="false">AW350*$J$355</f>
        <v>5622.47558533552</v>
      </c>
    </row>
    <row r="351" customFormat="false" ht="15" hidden="false" customHeight="false" outlineLevel="0" collapsed="false">
      <c r="A351" s="72" t="s">
        <v>127</v>
      </c>
      <c r="B351" s="62"/>
      <c r="C351" s="62"/>
      <c r="D351" s="62"/>
      <c r="E351" s="62"/>
      <c r="F351" s="62"/>
      <c r="G351" s="62"/>
      <c r="H351" s="62"/>
      <c r="I351" s="66" t="n">
        <f aca="false">AO351+AQ351+AS351+AU351+AW351</f>
        <v>0.0050266359129261</v>
      </c>
      <c r="J351" s="65" t="n">
        <f aca="false">AP351+AR351+AT351+AV351+AX351</f>
        <v>42262.1954333131</v>
      </c>
      <c r="K351" s="66" t="n">
        <f aca="false">I351-Tabla_Ministerio!J350</f>
        <v>2.86229373536173E-017</v>
      </c>
      <c r="L351" s="65" t="n">
        <f aca="false">J351-Tabla_Ministerio!K350</f>
        <v>0.195433313114336</v>
      </c>
      <c r="M351" s="66" t="n">
        <f aca="false">P386/P$390</f>
        <v>0.0141929918404611</v>
      </c>
      <c r="N351" s="65" t="n">
        <f aca="false">ROUND((N$355*M351),0)</f>
        <v>2267265</v>
      </c>
      <c r="O351" s="65" t="n">
        <f aca="false">N351-Tabla_Ministerio!L350</f>
        <v>0</v>
      </c>
      <c r="P351" s="67" t="n">
        <f aca="false">N351+J351</f>
        <v>2309527.19543331</v>
      </c>
      <c r="Q351" s="65" t="n">
        <f aca="false">P351-Tabla_Ministerio!M350</f>
        <v>0.195433313027024</v>
      </c>
      <c r="S351" s="67" t="n">
        <f aca="false">B351+Tabla_Ministerio!B350</f>
        <v>4089</v>
      </c>
      <c r="T351" s="67" t="n">
        <f aca="false">C351+Tabla_Ministerio!C350</f>
        <v>29</v>
      </c>
      <c r="U351" s="67" t="n">
        <f aca="false">D351+Tabla_Ministerio!D350</f>
        <v>418.304242424242</v>
      </c>
      <c r="V351" s="67" t="n">
        <f aca="false">E351+Tabla_Ministerio!E350</f>
        <v>170.838744588745</v>
      </c>
      <c r="W351" s="67" t="n">
        <f aca="false">F351+Tabla_Ministerio!F350</f>
        <v>28</v>
      </c>
      <c r="X351" s="67" t="n">
        <f aca="false">G351+Tabla_Ministerio!G350</f>
        <v>47</v>
      </c>
      <c r="Y351" s="67" t="n">
        <f aca="false">H351+Tabla_Ministerio!H350</f>
        <v>7</v>
      </c>
      <c r="Z351" s="67" t="n">
        <f aca="false">X351+0.33*Y351</f>
        <v>49.31</v>
      </c>
      <c r="AC351" s="73" t="n">
        <f aca="false">IF(T351&gt;0,S351/T351,0)</f>
        <v>141</v>
      </c>
      <c r="AD351" s="74" t="n">
        <f aca="false">EXP((((AC351-AC$355)/AC$356+2)/4-1.9)^3)</f>
        <v>0.0174904777927175</v>
      </c>
      <c r="AE351" s="75" t="n">
        <f aca="false">S351/U351</f>
        <v>9.77518175838379</v>
      </c>
      <c r="AF351" s="74" t="n">
        <f aca="false">EXP((((AE351-AE$355)/AE$356+2)/4-1.9)^3)</f>
        <v>0.00176425035214429</v>
      </c>
      <c r="AG351" s="74" t="n">
        <f aca="false">V351/U351</f>
        <v>0.408407869828586</v>
      </c>
      <c r="AH351" s="74" t="n">
        <f aca="false">EXP((((AG351-AG$355)/AG$356+2)/4-1.9)^3)</f>
        <v>0.0104163797508428</v>
      </c>
      <c r="AI351" s="74" t="n">
        <f aca="false">W351/U351</f>
        <v>0.0669369257116033</v>
      </c>
      <c r="AJ351" s="74" t="n">
        <f aca="false">EXP((((AI351-AI$355)/AI$356+2)/4-1.9)^3)</f>
        <v>0.0280929662738169</v>
      </c>
      <c r="AK351" s="74" t="n">
        <f aca="false">Z351/U351</f>
        <v>0.117880707387113</v>
      </c>
      <c r="AL351" s="74" t="n">
        <f aca="false">EXP((((AK351-AK$355)/AK$356+2)/4-1.9)^3)</f>
        <v>0.0120219550937507</v>
      </c>
      <c r="AM351" s="74" t="n">
        <f aca="false">0.01*AD351+0.15*AF351+0.24*AH351+0.25*AJ351+0.35*AL351</f>
        <v>0.014170399322218</v>
      </c>
      <c r="AO351" s="66" t="n">
        <f aca="false">0.01*AD351/$AM$355</f>
        <v>6.20436035766906E-005</v>
      </c>
      <c r="AP351" s="65" t="n">
        <f aca="false">AO351*$J$355</f>
        <v>521.640903611563</v>
      </c>
      <c r="AQ351" s="66" t="n">
        <f aca="false">0.15*AF351/$AM$355</f>
        <v>9.38743218644831E-005</v>
      </c>
      <c r="AR351" s="65" t="n">
        <f aca="false">AQ351*$J$355</f>
        <v>789.262442223922</v>
      </c>
      <c r="AS351" s="66" t="n">
        <f aca="false">0.24*AH351/$AM$355</f>
        <v>0.000886795309252872</v>
      </c>
      <c r="AT351" s="65" t="n">
        <f aca="false">AS351*$J$355</f>
        <v>7455.86458183991</v>
      </c>
      <c r="AU351" s="66" t="n">
        <f aca="false">0.25*AJ351/$AM$355</f>
        <v>0.00249133969272092</v>
      </c>
      <c r="AV351" s="65" t="n">
        <f aca="false">AU351*$J$355</f>
        <v>20946.312167505</v>
      </c>
      <c r="AW351" s="66" t="n">
        <f aca="false">0.35*AL351/$AM$355</f>
        <v>0.00149258298551114</v>
      </c>
      <c r="AX351" s="65" t="n">
        <f aca="false">AW351*$J$355</f>
        <v>12549.1153381327</v>
      </c>
    </row>
    <row r="352" customFormat="false" ht="15" hidden="false" customHeight="false" outlineLevel="0" collapsed="false">
      <c r="A352" s="72" t="s">
        <v>128</v>
      </c>
      <c r="B352" s="62"/>
      <c r="C352" s="62"/>
      <c r="D352" s="62"/>
      <c r="E352" s="62"/>
      <c r="F352" s="62"/>
      <c r="G352" s="62"/>
      <c r="H352" s="62"/>
      <c r="I352" s="66" t="n">
        <f aca="false">AO352+AQ352+AS352+AU352+AW352</f>
        <v>0.018700104613077</v>
      </c>
      <c r="J352" s="65" t="n">
        <f aca="false">AP352+AR352+AT352+AV352+AX352</f>
        <v>157223.934550137</v>
      </c>
      <c r="K352" s="66" t="n">
        <f aca="false">I352-Tabla_Ministerio!J351</f>
        <v>0</v>
      </c>
      <c r="L352" s="65" t="n">
        <f aca="false">J352-Tabla_Ministerio!K351</f>
        <v>-0.065449863061076</v>
      </c>
      <c r="M352" s="66" t="n">
        <f aca="false">P387/P$390</f>
        <v>0.00931086940073227</v>
      </c>
      <c r="N352" s="65" t="n">
        <f aca="false">ROUND((N$355*M352),0)</f>
        <v>1487368</v>
      </c>
      <c r="O352" s="65" t="n">
        <f aca="false">N352-Tabla_Ministerio!L351</f>
        <v>-1</v>
      </c>
      <c r="P352" s="67" t="n">
        <f aca="false">N352+J352</f>
        <v>1644591.93455014</v>
      </c>
      <c r="Q352" s="65" t="n">
        <f aca="false">P352-Tabla_Ministerio!M351</f>
        <v>-1.06544986297376</v>
      </c>
      <c r="S352" s="67" t="n">
        <f aca="false">B352+Tabla_Ministerio!B351</f>
        <v>5430</v>
      </c>
      <c r="T352" s="67" t="n">
        <f aca="false">C352+Tabla_Ministerio!C351</f>
        <v>24</v>
      </c>
      <c r="U352" s="67" t="n">
        <f aca="false">D352+Tabla_Ministerio!D351</f>
        <v>260.60512019895</v>
      </c>
      <c r="V352" s="67" t="n">
        <f aca="false">E352+Tabla_Ministerio!E351</f>
        <v>167.446029289859</v>
      </c>
      <c r="W352" s="67" t="n">
        <f aca="false">F352+Tabla_Ministerio!F351</f>
        <v>8</v>
      </c>
      <c r="X352" s="67" t="n">
        <f aca="false">G352+Tabla_Ministerio!G351</f>
        <v>38</v>
      </c>
      <c r="Y352" s="67" t="n">
        <f aca="false">H352+Tabla_Ministerio!H351</f>
        <v>9</v>
      </c>
      <c r="Z352" s="67" t="n">
        <f aca="false">X352+0.33*Y352</f>
        <v>40.97</v>
      </c>
      <c r="AC352" s="73" t="n">
        <f aca="false">IF(T352&gt;0,S352/T352,0)</f>
        <v>226.25</v>
      </c>
      <c r="AD352" s="74" t="n">
        <f aca="false">EXP((((AC352-AC$355)/AC$356+2)/4-1.9)^3)</f>
        <v>0.0872270842834893</v>
      </c>
      <c r="AE352" s="75" t="n">
        <f aca="false">S352/U352</f>
        <v>20.8361216995839</v>
      </c>
      <c r="AF352" s="74" t="n">
        <f aca="false">EXP((((AE352-AE$355)/AE$356+2)/4-1.9)^3)</f>
        <v>0.0755728959029576</v>
      </c>
      <c r="AG352" s="74" t="n">
        <f aca="false">V352/U352</f>
        <v>0.642527779815025</v>
      </c>
      <c r="AH352" s="74" t="n">
        <f aca="false">EXP((((AG352-AG$355)/AG$356+2)/4-1.9)^3)</f>
        <v>0.129208384375418</v>
      </c>
      <c r="AI352" s="74" t="n">
        <f aca="false">W352/U352</f>
        <v>0.0306977851927571</v>
      </c>
      <c r="AJ352" s="74" t="n">
        <f aca="false">EXP((((AI352-AI$355)/AI$356+2)/4-1.9)^3)</f>
        <v>0.013816303612215</v>
      </c>
      <c r="AK352" s="74" t="n">
        <f aca="false">Z352/U352</f>
        <v>0.157211032418407</v>
      </c>
      <c r="AL352" s="74" t="n">
        <f aca="false">EXP((((AK352-AK$355)/AK$356+2)/4-1.9)^3)</f>
        <v>0.0172698993414486</v>
      </c>
      <c r="AM352" s="74" t="n">
        <f aca="false">0.01*AD352+0.15*AF352+0.24*AH352+0.25*AJ352+0.35*AL352</f>
        <v>0.0527167581509397</v>
      </c>
      <c r="AO352" s="66" t="n">
        <f aca="false">0.01*AD352/$AM$355</f>
        <v>0.000309418799335987</v>
      </c>
      <c r="AP352" s="65" t="n">
        <f aca="false">AO352*$J$355</f>
        <v>2601.48496823721</v>
      </c>
      <c r="AQ352" s="66" t="n">
        <f aca="false">0.15*AF352/$AM$355</f>
        <v>0.00402117213444382</v>
      </c>
      <c r="AR352" s="65" t="n">
        <f aca="false">AQ352*$J$355</f>
        <v>33808.6078961566</v>
      </c>
      <c r="AS352" s="66" t="n">
        <f aca="false">0.24*AH352/$AM$355</f>
        <v>0.0110001163476199</v>
      </c>
      <c r="AT352" s="65" t="n">
        <f aca="false">AS352*$J$355</f>
        <v>92485.1282100667</v>
      </c>
      <c r="AU352" s="66" t="n">
        <f aca="false">0.25*AJ352/$AM$355</f>
        <v>0.00122525707183423</v>
      </c>
      <c r="AV352" s="65" t="n">
        <f aca="false">AU352*$J$355</f>
        <v>10301.532620007</v>
      </c>
      <c r="AW352" s="66" t="n">
        <f aca="false">0.35*AL352/$AM$355</f>
        <v>0.00214414025984305</v>
      </c>
      <c r="AX352" s="65" t="n">
        <f aca="false">AW352*$J$355</f>
        <v>18027.1808556695</v>
      </c>
    </row>
    <row r="353" customFormat="false" ht="15" hidden="false" customHeight="false" outlineLevel="0" collapsed="false">
      <c r="A353" s="72" t="s">
        <v>129</v>
      </c>
      <c r="B353" s="62"/>
      <c r="C353" s="62"/>
      <c r="D353" s="62"/>
      <c r="E353" s="62"/>
      <c r="F353" s="62"/>
      <c r="G353" s="62"/>
      <c r="H353" s="62"/>
      <c r="I353" s="66" t="n">
        <f aca="false">AO353+AQ353+AS353+AU353+AW353</f>
        <v>0.0240496510303188</v>
      </c>
      <c r="J353" s="65" t="n">
        <f aca="false">AP353+AR353+AT353+AV353+AX353</f>
        <v>202201.04848506</v>
      </c>
      <c r="K353" s="66" t="n">
        <f aca="false">I353-Tabla_Ministerio!J352</f>
        <v>0</v>
      </c>
      <c r="L353" s="65" t="n">
        <f aca="false">J353-Tabla_Ministerio!K352</f>
        <v>0.0484850601351354</v>
      </c>
      <c r="M353" s="66" t="n">
        <f aca="false">P388/P$390</f>
        <v>0.00562729474712681</v>
      </c>
      <c r="N353" s="65" t="n">
        <f aca="false">ROUND((N$355*M353),0)</f>
        <v>898934</v>
      </c>
      <c r="O353" s="65" t="n">
        <f aca="false">N353-Tabla_Ministerio!L352</f>
        <v>-2</v>
      </c>
      <c r="P353" s="67" t="n">
        <f aca="false">N353+J353</f>
        <v>1101135.04848506</v>
      </c>
      <c r="Q353" s="65" t="n">
        <f aca="false">P353-Tabla_Ministerio!M352</f>
        <v>-1.95151493977755</v>
      </c>
      <c r="S353" s="67" t="n">
        <f aca="false">B353+Tabla_Ministerio!B352</f>
        <v>6456</v>
      </c>
      <c r="T353" s="67" t="n">
        <f aca="false">C353+Tabla_Ministerio!C352</f>
        <v>42</v>
      </c>
      <c r="U353" s="67" t="n">
        <f aca="false">D353+Tabla_Ministerio!D352</f>
        <v>252.85342658284</v>
      </c>
      <c r="V353" s="67" t="n">
        <f aca="false">E353+Tabla_Ministerio!E352</f>
        <v>129.292348438739</v>
      </c>
      <c r="W353" s="67" t="n">
        <f aca="false">F353+Tabla_Ministerio!F352</f>
        <v>28</v>
      </c>
      <c r="X353" s="67" t="n">
        <f aca="false">G353+Tabla_Ministerio!G352</f>
        <v>60</v>
      </c>
      <c r="Y353" s="67" t="n">
        <f aca="false">H353+Tabla_Ministerio!H352</f>
        <v>12</v>
      </c>
      <c r="Z353" s="67" t="n">
        <f aca="false">X353+0.33*Y353</f>
        <v>63.96</v>
      </c>
      <c r="AC353" s="73" t="n">
        <f aca="false">IF(T353&gt;0,S353/T353,0)</f>
        <v>153.714285714286</v>
      </c>
      <c r="AD353" s="74" t="n">
        <f aca="false">EXP((((AC353-AC$355)/AC$356+2)/4-1.9)^3)</f>
        <v>0.0230165585809031</v>
      </c>
      <c r="AE353" s="75" t="n">
        <f aca="false">S353/U353</f>
        <v>25.5325786454584</v>
      </c>
      <c r="AF353" s="74" t="n">
        <f aca="false">EXP((((AE353-AE$355)/AE$356+2)/4-1.9)^3)</f>
        <v>0.202647823676657</v>
      </c>
      <c r="AG353" s="74" t="n">
        <f aca="false">V353/U353</f>
        <v>0.51133318692195</v>
      </c>
      <c r="AH353" s="74" t="n">
        <f aca="false">EXP((((AG353-AG$355)/AG$356+2)/4-1.9)^3)</f>
        <v>0.0371585592798903</v>
      </c>
      <c r="AI353" s="74" t="n">
        <f aca="false">W353/U353</f>
        <v>0.110736090779559</v>
      </c>
      <c r="AJ353" s="74" t="n">
        <f aca="false">EXP((((AI353-AI$355)/AI$356+2)/4-1.9)^3)</f>
        <v>0.0593122120795798</v>
      </c>
      <c r="AK353" s="74" t="n">
        <f aca="false">Z353/U353</f>
        <v>0.252952870223593</v>
      </c>
      <c r="AL353" s="74" t="n">
        <f aca="false">EXP((((AK353-AK$355)/AK$356+2)/4-1.9)^3)</f>
        <v>0.038354331106316</v>
      </c>
      <c r="AM353" s="74" t="n">
        <f aca="false">0.01*AD353+0.15*AF353+0.24*AH353+0.25*AJ353+0.35*AL353</f>
        <v>0.0677974622715868</v>
      </c>
      <c r="AO353" s="66" t="n">
        <f aca="false">0.01*AD353/$AM$355</f>
        <v>8.1646153593804E-005</v>
      </c>
      <c r="AP353" s="65" t="n">
        <f aca="false">AO353*$J$355</f>
        <v>686.452283262946</v>
      </c>
      <c r="AQ353" s="66" t="n">
        <f aca="false">0.15*AF353/$AM$355</f>
        <v>0.0107827253665208</v>
      </c>
      <c r="AR353" s="65" t="n">
        <f aca="false">AQ353*$J$355</f>
        <v>90657.3809278288</v>
      </c>
      <c r="AS353" s="66" t="n">
        <f aca="false">0.24*AH353/$AM$355</f>
        <v>0.00316348259723684</v>
      </c>
      <c r="AT353" s="65" t="n">
        <f aca="false">AS353*$J$355</f>
        <v>26597.4544586584</v>
      </c>
      <c r="AU353" s="66" t="n">
        <f aca="false">0.25*AJ353/$AM$355</f>
        <v>0.00525992402428004</v>
      </c>
      <c r="AV353" s="65" t="n">
        <f aca="false">AU353*$J$355</f>
        <v>44223.6002227381</v>
      </c>
      <c r="AW353" s="66" t="n">
        <f aca="false">0.35*AL353/$AM$355</f>
        <v>0.00476187288868732</v>
      </c>
      <c r="AX353" s="65" t="n">
        <f aca="false">AW353*$J$355</f>
        <v>40036.160592572</v>
      </c>
    </row>
    <row r="354" customFormat="false" ht="15" hidden="false" customHeight="false" outlineLevel="0" collapsed="false">
      <c r="A354" s="76" t="s">
        <v>130</v>
      </c>
      <c r="B354" s="62"/>
      <c r="C354" s="62"/>
      <c r="D354" s="62"/>
      <c r="E354" s="62"/>
      <c r="F354" s="62"/>
      <c r="G354" s="62"/>
      <c r="H354" s="62"/>
      <c r="I354" s="77" t="n">
        <f aca="false">AO354+AQ354+AS354+AU354+AW354</f>
        <v>0.00767422074662307</v>
      </c>
      <c r="J354" s="78" t="n">
        <f aca="false">AP354+AR354+AT354+AV354+AX354</f>
        <v>64522.1620603455</v>
      </c>
      <c r="K354" s="66" t="n">
        <f aca="false">I354-Tabla_Ministerio!J353</f>
        <v>0</v>
      </c>
      <c r="L354" s="65" t="n">
        <f aca="false">J354-Tabla_Ministerio!K353</f>
        <v>0.162060345464852</v>
      </c>
      <c r="M354" s="66" t="n">
        <f aca="false">P389/P$390</f>
        <v>0.0066066081218986</v>
      </c>
      <c r="N354" s="65" t="n">
        <f aca="false">ROUND((N$355*M354),0)</f>
        <v>1055375</v>
      </c>
      <c r="O354" s="65" t="n">
        <f aca="false">N354-Tabla_Ministerio!L353</f>
        <v>0</v>
      </c>
      <c r="P354" s="67" t="n">
        <f aca="false">N354+J354</f>
        <v>1119897.16206035</v>
      </c>
      <c r="Q354" s="65" t="n">
        <f aca="false">P354-Tabla_Ministerio!M353</f>
        <v>0.162060345523059</v>
      </c>
      <c r="S354" s="79" t="n">
        <f aca="false">B354+Tabla_Ministerio!B353</f>
        <v>7112</v>
      </c>
      <c r="T354" s="79" t="n">
        <f aca="false">C354+Tabla_Ministerio!C353</f>
        <v>33</v>
      </c>
      <c r="U354" s="79" t="n">
        <f aca="false">D354+Tabla_Ministerio!D353</f>
        <v>371.170140447192</v>
      </c>
      <c r="V354" s="79" t="n">
        <f aca="false">E354+Tabla_Ministerio!E353</f>
        <v>175.596403900051</v>
      </c>
      <c r="W354" s="79" t="n">
        <f aca="false">F354+Tabla_Ministerio!F353</f>
        <v>10</v>
      </c>
      <c r="X354" s="79" t="n">
        <f aca="false">G354+Tabla_Ministerio!G353</f>
        <v>44</v>
      </c>
      <c r="Y354" s="79" t="n">
        <f aca="false">H354+Tabla_Ministerio!H353</f>
        <v>10</v>
      </c>
      <c r="Z354" s="79" t="n">
        <f aca="false">X354+0.33*Y354</f>
        <v>47.3</v>
      </c>
      <c r="AC354" s="73" t="n">
        <f aca="false">IF(T354&gt;0,S354/T354,0)</f>
        <v>215.515151515151</v>
      </c>
      <c r="AD354" s="74" t="n">
        <f aca="false">EXP((((AC354-AC$355)/AC$356+2)/4-1.9)^3)</f>
        <v>0.0733503048652793</v>
      </c>
      <c r="AE354" s="75" t="n">
        <f aca="false">S354/U354</f>
        <v>19.1610240830023</v>
      </c>
      <c r="AF354" s="74" t="n">
        <f aca="false">EXP((((AE354-AE$355)/AE$356+2)/4-1.9)^3)</f>
        <v>0.0490863312252027</v>
      </c>
      <c r="AG354" s="74" t="n">
        <f aca="false">V354/U354</f>
        <v>0.473088712600883</v>
      </c>
      <c r="AH354" s="74" t="n">
        <f aca="false">EXP((((AG354-AG$355)/AG$356+2)/4-1.9)^3)</f>
        <v>0.0239205574824317</v>
      </c>
      <c r="AI354" s="74" t="n">
        <f aca="false">W354/U354</f>
        <v>0.0269418223889234</v>
      </c>
      <c r="AJ354" s="74" t="n">
        <f aca="false">EXP((((AI354-AI$355)/AI$356+2)/4-1.9)^3)</f>
        <v>0.012773039242877</v>
      </c>
      <c r="AK354" s="74" t="n">
        <f aca="false">Z354/U354</f>
        <v>0.127434819899608</v>
      </c>
      <c r="AL354" s="74" t="n">
        <f aca="false">EXP((((AK354-AK$355)/AK$356+2)/4-1.9)^3)</f>
        <v>0.0131527409240926</v>
      </c>
      <c r="AM354" s="74" t="n">
        <f aca="false">0.01*AD354+0.15*AF354+0.24*AH354+0.25*AJ354+0.35*AL354</f>
        <v>0.0216341056623685</v>
      </c>
      <c r="AO354" s="66" t="n">
        <f aca="false">0.01*AD354/$AM$355</f>
        <v>0.000260193991909452</v>
      </c>
      <c r="AP354" s="65" t="n">
        <f aca="false">AO354*$J$355</f>
        <v>2187.6200160775</v>
      </c>
      <c r="AQ354" s="66" t="n">
        <f aca="false">0.15*AF354/$AM$355</f>
        <v>0.00261184363714637</v>
      </c>
      <c r="AR354" s="65" t="n">
        <f aca="false">AQ354*$J$355</f>
        <v>21959.4671558537</v>
      </c>
      <c r="AS354" s="66" t="n">
        <f aca="false">0.24*AH354/$AM$355</f>
        <v>0.00203646935668007</v>
      </c>
      <c r="AT354" s="65" t="n">
        <f aca="false">AS354*$J$355</f>
        <v>17121.9215866912</v>
      </c>
      <c r="AU354" s="66" t="n">
        <f aca="false">0.25*AJ354/$AM$355</f>
        <v>0.00113273832860149</v>
      </c>
      <c r="AV354" s="65" t="n">
        <f aca="false">AU354*$J$355</f>
        <v>9523.66740846636</v>
      </c>
      <c r="AW354" s="66" t="n">
        <f aca="false">0.35*AL354/$AM$355</f>
        <v>0.00163297543228569</v>
      </c>
      <c r="AX354" s="65" t="n">
        <f aca="false">AW354*$J$355</f>
        <v>13729.4858932567</v>
      </c>
    </row>
    <row r="355" customFormat="false" ht="15" hidden="false" customHeight="false" outlineLevel="0" collapsed="false">
      <c r="A355" s="83" t="s">
        <v>71</v>
      </c>
      <c r="B355" s="62"/>
      <c r="C355" s="62"/>
      <c r="D355" s="62"/>
      <c r="E355" s="62"/>
      <c r="F355" s="62"/>
      <c r="G355" s="62"/>
      <c r="H355" s="62"/>
      <c r="I355" s="98" t="n">
        <f aca="false">SUM(I328:I354)</f>
        <v>1</v>
      </c>
      <c r="J355" s="86" t="n">
        <f aca="false">Tabla_Ministerio!K354</f>
        <v>8407650</v>
      </c>
      <c r="K355" s="84" t="n">
        <f aca="false">I355-Tabla_Ministerio!J354</f>
        <v>0</v>
      </c>
      <c r="L355" s="86" t="n">
        <f aca="false">J355-Tabla_Ministerio!K354</f>
        <v>0</v>
      </c>
      <c r="M355" s="84"/>
      <c r="N355" s="86" t="n">
        <f aca="false">Tabla_Ministerio!L354</f>
        <v>159745355</v>
      </c>
      <c r="O355" s="86"/>
      <c r="P355" s="88" t="n">
        <f aca="false">Tabla_Ministerio!M354</f>
        <v>168153005</v>
      </c>
      <c r="Q355" s="86"/>
      <c r="S355" s="88"/>
      <c r="T355" s="88"/>
      <c r="U355" s="88"/>
      <c r="V355" s="88"/>
      <c r="W355" s="88"/>
      <c r="X355" s="88"/>
      <c r="Y355" s="88"/>
      <c r="Z355" s="88"/>
      <c r="AB355" s="89" t="s">
        <v>241</v>
      </c>
      <c r="AC355" s="89" t="n">
        <f aca="false">AVERAGE(AC330:AC354)</f>
        <v>207.681430822356</v>
      </c>
      <c r="AD355" s="88"/>
      <c r="AE355" s="89" t="n">
        <f aca="false">AVERAGE(AE330:AE354)</f>
        <v>20.1894106266941</v>
      </c>
      <c r="AF355" s="88"/>
      <c r="AG355" s="91" t="n">
        <f aca="false">AVERAGE(AG330:AG354)</f>
        <v>0.564076733917407</v>
      </c>
      <c r="AH355" s="88"/>
      <c r="AI355" s="91" t="n">
        <f aca="false">AVERAGE(AI330:AI354)</f>
        <v>0.115926409776378</v>
      </c>
      <c r="AJ355" s="88"/>
      <c r="AK355" s="91" t="n">
        <f aca="false">AVERAGE(AK330:AK354)</f>
        <v>0.323667695215049</v>
      </c>
      <c r="AL355" s="88"/>
      <c r="AM355" s="91" t="n">
        <f aca="false">SUM(AM330:AM354)</f>
        <v>2.81906220535658</v>
      </c>
      <c r="AO355" s="84" t="n">
        <f aca="false">SUM(AO328:AO354)</f>
        <v>0.00992411365783828</v>
      </c>
      <c r="AP355" s="86" t="n">
        <f aca="false">SUM(AP328:AP354)</f>
        <v>83438.474195324</v>
      </c>
      <c r="AQ355" s="84" t="n">
        <f aca="false">SUM(AQ328:AQ354)</f>
        <v>0.147493553859326</v>
      </c>
      <c r="AR355" s="86" t="n">
        <f aca="false">SUM(AR328:AR354)</f>
        <v>1240074.17810536</v>
      </c>
      <c r="AS355" s="84" t="n">
        <f aca="false">SUM(AS328:AS354)</f>
        <v>0.232821495255785</v>
      </c>
      <c r="AT355" s="86" t="n">
        <f aca="false">SUM(AT328:AT354)</f>
        <v>1957481.6445873</v>
      </c>
      <c r="AU355" s="84" t="n">
        <f aca="false">SUM(AU328:AU354)</f>
        <v>0.253781229364683</v>
      </c>
      <c r="AV355" s="86" t="n">
        <f aca="false">SUM(AV328:AV354)</f>
        <v>2133703.75306798</v>
      </c>
      <c r="AW355" s="84" t="n">
        <f aca="false">SUM(AW328:AW354)</f>
        <v>0.355979607862368</v>
      </c>
      <c r="AX355" s="86" t="n">
        <f aca="false">SUM(AX328:AX354)</f>
        <v>2992951.95004404</v>
      </c>
    </row>
    <row r="356" customFormat="false" ht="15" hidden="false" customHeight="false" outlineLevel="0" collapsed="false">
      <c r="A356" s="43" t="s">
        <v>72</v>
      </c>
      <c r="B356" s="43"/>
      <c r="C356" s="43"/>
      <c r="D356" s="43"/>
      <c r="E356" s="43"/>
      <c r="F356" s="43"/>
      <c r="G356" s="43"/>
      <c r="H356" s="43"/>
      <c r="I356" s="43"/>
      <c r="J356" s="100"/>
      <c r="K356" s="101"/>
      <c r="L356" s="100"/>
      <c r="M356" s="101"/>
      <c r="N356" s="100"/>
      <c r="O356" s="100"/>
      <c r="P356" s="43"/>
      <c r="Q356" s="100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89" t="s">
        <v>242</v>
      </c>
      <c r="AC356" s="89" t="n">
        <f aca="false">_xlfn.STDEV.P(AC330:AC354)</f>
        <v>86.162466459519</v>
      </c>
      <c r="AD356" s="88"/>
      <c r="AE356" s="89" t="n">
        <f aca="false">_xlfn.STDEV.P(AE330:AE354)</f>
        <v>5.77518235953144</v>
      </c>
      <c r="AF356" s="88"/>
      <c r="AG356" s="91" t="n">
        <f aca="false">_xlfn.STDEV.P(AG330:AG354)</f>
        <v>0.150376153497596</v>
      </c>
      <c r="AH356" s="88"/>
      <c r="AI356" s="91" t="n">
        <f aca="false">_xlfn.STDEV.P(AI330:AI354)</f>
        <v>0.0951852926371923</v>
      </c>
      <c r="AJ356" s="88"/>
      <c r="AK356" s="91" t="n">
        <f aca="false">_xlfn.STDEV.P(AK330:AK354)</f>
        <v>0.213252621913767</v>
      </c>
      <c r="AL356" s="88"/>
      <c r="AM356" s="91"/>
    </row>
    <row r="357" customFormat="false" ht="15" hidden="false" customHeight="false" outlineLevel="0" collapsed="false">
      <c r="A357" s="43" t="s">
        <v>73</v>
      </c>
      <c r="B357" s="43"/>
      <c r="C357" s="43"/>
      <c r="D357" s="43"/>
      <c r="E357" s="43"/>
      <c r="F357" s="43"/>
      <c r="G357" s="43"/>
      <c r="H357" s="43"/>
      <c r="I357" s="43"/>
      <c r="J357" s="100"/>
      <c r="K357" s="101"/>
      <c r="L357" s="100"/>
      <c r="M357" s="101"/>
      <c r="N357" s="100"/>
      <c r="O357" s="100"/>
      <c r="P357" s="43"/>
      <c r="Q357" s="100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8" t="n">
        <f aca="false">MIN(AC357:AL357)</f>
        <v>-2.52243643156481</v>
      </c>
      <c r="AC357" s="8" t="n">
        <f aca="false">(MIN(AC330:AC354)-AC355)/AC356</f>
        <v>-1.3486518518755</v>
      </c>
      <c r="AE357" s="8" t="n">
        <f aca="false">(MIN(AE330:AE354)-AE355)/AE356</f>
        <v>-1.80327273148744</v>
      </c>
      <c r="AG357" s="8" t="n">
        <f aca="false">(MIN(AG330:AG354)-AG355)/AG356</f>
        <v>-2.52243643156481</v>
      </c>
      <c r="AI357" s="8" t="n">
        <f aca="false">(MIN(AI330:AI354)-AI355)/AI356</f>
        <v>-1.18625554449799</v>
      </c>
      <c r="AK357" s="8" t="n">
        <f aca="false">(MIN(AK330:AK354)-AK355)/AK356</f>
        <v>-1.36746979223906</v>
      </c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</row>
    <row r="358" customFormat="false" ht="15" hidden="false" customHeight="false" outlineLevel="0" collapsed="false">
      <c r="A358" s="96"/>
      <c r="B358" s="37"/>
      <c r="C358" s="37"/>
      <c r="D358" s="37"/>
      <c r="E358" s="37"/>
      <c r="F358" s="37"/>
      <c r="G358" s="37"/>
      <c r="H358" s="37"/>
      <c r="I358" s="37"/>
      <c r="S358" s="37"/>
      <c r="T358" s="37"/>
      <c r="U358" s="37"/>
      <c r="V358" s="37"/>
      <c r="W358" s="37"/>
      <c r="X358" s="37"/>
      <c r="Y358" s="37"/>
      <c r="Z358" s="37"/>
      <c r="AB358" s="8" t="n">
        <f aca="false">MAX(AC358:AM358)</f>
        <v>2.94351943694875</v>
      </c>
      <c r="AC358" s="8" t="n">
        <f aca="false">(MAX(AC330:AC354)-AC355)/AC356</f>
        <v>2.94351943694875</v>
      </c>
      <c r="AE358" s="8" t="n">
        <f aca="false">(MAX(AE330:AE354)-AE355)/AE356</f>
        <v>2.30957490061772</v>
      </c>
      <c r="AG358" s="8" t="n">
        <f aca="false">(MAX(AG330:AG354)-AG355)/AG356</f>
        <v>2.19565493073137</v>
      </c>
      <c r="AI358" s="8" t="n">
        <f aca="false">(MAX(AI330:AI354)-AI355)/AI356</f>
        <v>2.74177175585132</v>
      </c>
      <c r="AK358" s="8" t="n">
        <f aca="false">(MAX(AK330:AK354)-AK355)/AK356</f>
        <v>2.35980757901709</v>
      </c>
    </row>
    <row r="359" customFormat="false" ht="15" hidden="false" customHeight="false" outlineLevel="0" collapsed="false">
      <c r="A359" s="96"/>
      <c r="B359" s="37"/>
      <c r="C359" s="37"/>
      <c r="D359" s="37"/>
      <c r="E359" s="37"/>
      <c r="F359" s="37"/>
      <c r="G359" s="37"/>
      <c r="H359" s="37"/>
      <c r="I359" s="37"/>
      <c r="S359" s="37"/>
      <c r="T359" s="37"/>
      <c r="U359" s="37"/>
      <c r="V359" s="37"/>
      <c r="W359" s="37"/>
      <c r="X359" s="37"/>
      <c r="Y359" s="37"/>
      <c r="Z359" s="37"/>
    </row>
    <row r="360" customFormat="false" ht="15" hidden="false" customHeight="false" outlineLevel="0" collapsed="false">
      <c r="A360" s="96"/>
      <c r="B360" s="37"/>
      <c r="C360" s="37"/>
      <c r="D360" s="37"/>
      <c r="E360" s="37"/>
      <c r="F360" s="37"/>
      <c r="G360" s="37"/>
      <c r="H360" s="37"/>
      <c r="I360" s="37"/>
      <c r="S360" s="37"/>
      <c r="T360" s="37"/>
      <c r="U360" s="37"/>
      <c r="V360" s="37"/>
      <c r="W360" s="37"/>
      <c r="X360" s="37"/>
      <c r="Y360" s="37"/>
      <c r="Z360" s="37"/>
    </row>
    <row r="361" customFormat="false" ht="15" hidden="false" customHeight="false" outlineLevel="0" collapsed="false">
      <c r="A361" s="14" t="str">
        <f aca="false">"Tabla " &amp; TEXT((ROW()+24) / 35, "0")</f>
        <v>Tabla 11</v>
      </c>
      <c r="B361" s="14"/>
      <c r="C361" s="14"/>
      <c r="D361" s="14"/>
      <c r="E361" s="14"/>
      <c r="F361" s="14"/>
      <c r="G361" s="14"/>
      <c r="H361" s="14"/>
      <c r="I361" s="14"/>
      <c r="J361" s="14"/>
      <c r="S361" s="97"/>
      <c r="T361" s="97"/>
      <c r="U361" s="97"/>
      <c r="V361" s="97"/>
      <c r="W361" s="97"/>
      <c r="X361" s="97"/>
      <c r="Y361" s="97"/>
      <c r="Z361" s="97"/>
    </row>
    <row r="362" customFormat="false" ht="15" hidden="false" customHeight="false" outlineLevel="0" collapsed="false">
      <c r="A362" s="14" t="s">
        <v>171</v>
      </c>
      <c r="B362" s="14"/>
      <c r="C362" s="14"/>
      <c r="D362" s="14"/>
      <c r="E362" s="14"/>
      <c r="F362" s="14"/>
      <c r="G362" s="14"/>
      <c r="H362" s="14"/>
      <c r="I362" s="14"/>
      <c r="J362" s="14"/>
      <c r="S362" s="97"/>
      <c r="T362" s="97"/>
      <c r="U362" s="97"/>
      <c r="V362" s="97"/>
      <c r="W362" s="97"/>
      <c r="X362" s="97"/>
      <c r="Y362" s="97"/>
      <c r="Z362" s="97"/>
    </row>
    <row r="363" customFormat="false" ht="15.8" hidden="false" customHeight="true" outlineLevel="0" collapsed="false">
      <c r="A363" s="52" t="s">
        <v>30</v>
      </c>
      <c r="B363" s="56" t="s">
        <v>222</v>
      </c>
      <c r="C363" s="56"/>
      <c r="D363" s="56"/>
      <c r="E363" s="56"/>
      <c r="F363" s="56"/>
      <c r="G363" s="56"/>
      <c r="H363" s="56"/>
      <c r="I363" s="52" t="s">
        <v>32</v>
      </c>
      <c r="J363" s="54" t="s">
        <v>33</v>
      </c>
      <c r="K363" s="55" t="s">
        <v>223</v>
      </c>
      <c r="L363" s="54" t="s">
        <v>224</v>
      </c>
      <c r="M363" s="55" t="s">
        <v>225</v>
      </c>
      <c r="N363" s="54" t="s">
        <v>34</v>
      </c>
      <c r="O363" s="54" t="s">
        <v>226</v>
      </c>
      <c r="P363" s="52" t="s">
        <v>227</v>
      </c>
      <c r="Q363" s="54" t="s">
        <v>228</v>
      </c>
      <c r="S363" s="56" t="s">
        <v>222</v>
      </c>
      <c r="T363" s="56"/>
      <c r="U363" s="56"/>
      <c r="V363" s="56"/>
      <c r="W363" s="56"/>
      <c r="X363" s="56"/>
      <c r="Y363" s="56"/>
      <c r="Z363" s="56"/>
      <c r="AC363" s="57" t="s">
        <v>230</v>
      </c>
      <c r="AD363" s="57"/>
      <c r="AE363" s="57" t="s">
        <v>231</v>
      </c>
      <c r="AF363" s="57"/>
      <c r="AG363" s="57" t="s">
        <v>232</v>
      </c>
      <c r="AH363" s="57"/>
      <c r="AI363" s="57" t="s">
        <v>233</v>
      </c>
      <c r="AJ363" s="57"/>
      <c r="AK363" s="57" t="s">
        <v>234</v>
      </c>
      <c r="AL363" s="57"/>
      <c r="AM363" s="58" t="s">
        <v>235</v>
      </c>
      <c r="AO363" s="57" t="s">
        <v>230</v>
      </c>
      <c r="AP363" s="57"/>
      <c r="AQ363" s="57" t="s">
        <v>231</v>
      </c>
      <c r="AR363" s="57"/>
      <c r="AS363" s="57" t="s">
        <v>232</v>
      </c>
      <c r="AT363" s="57"/>
      <c r="AU363" s="57" t="s">
        <v>233</v>
      </c>
      <c r="AV363" s="57"/>
      <c r="AW363" s="58" t="s">
        <v>234</v>
      </c>
      <c r="AX363" s="58"/>
    </row>
    <row r="364" customFormat="false" ht="37.3" hidden="false" customHeight="false" outlineLevel="0" collapsed="false">
      <c r="A364" s="52"/>
      <c r="B364" s="59" t="s">
        <v>172</v>
      </c>
      <c r="C364" s="59" t="s">
        <v>173</v>
      </c>
      <c r="D364" s="59" t="s">
        <v>174</v>
      </c>
      <c r="E364" s="59" t="s">
        <v>175</v>
      </c>
      <c r="F364" s="59" t="s">
        <v>176</v>
      </c>
      <c r="G364" s="59" t="s">
        <v>177</v>
      </c>
      <c r="H364" s="59" t="s">
        <v>178</v>
      </c>
      <c r="I364" s="52"/>
      <c r="J364" s="54"/>
      <c r="K364" s="55"/>
      <c r="L364" s="54"/>
      <c r="M364" s="55"/>
      <c r="N364" s="54"/>
      <c r="O364" s="54"/>
      <c r="P364" s="52"/>
      <c r="Q364" s="54"/>
      <c r="S364" s="59" t="s">
        <v>172</v>
      </c>
      <c r="T364" s="59" t="s">
        <v>173</v>
      </c>
      <c r="U364" s="59" t="s">
        <v>174</v>
      </c>
      <c r="V364" s="59" t="s">
        <v>175</v>
      </c>
      <c r="W364" s="59" t="s">
        <v>176</v>
      </c>
      <c r="X364" s="59" t="s">
        <v>177</v>
      </c>
      <c r="Y364" s="59" t="s">
        <v>178</v>
      </c>
      <c r="Z364" s="52" t="s">
        <v>43</v>
      </c>
      <c r="AC364" s="59" t="s">
        <v>236</v>
      </c>
      <c r="AD364" s="59" t="s">
        <v>237</v>
      </c>
      <c r="AE364" s="59" t="s">
        <v>236</v>
      </c>
      <c r="AF364" s="59" t="s">
        <v>237</v>
      </c>
      <c r="AG364" s="59" t="s">
        <v>236</v>
      </c>
      <c r="AH364" s="59" t="s">
        <v>237</v>
      </c>
      <c r="AI364" s="59" t="s">
        <v>236</v>
      </c>
      <c r="AJ364" s="59" t="s">
        <v>237</v>
      </c>
      <c r="AK364" s="59" t="s">
        <v>236</v>
      </c>
      <c r="AL364" s="59" t="s">
        <v>237</v>
      </c>
      <c r="AM364" s="60" t="s">
        <v>238</v>
      </c>
      <c r="AO364" s="59" t="s">
        <v>239</v>
      </c>
      <c r="AP364" s="59" t="s">
        <v>240</v>
      </c>
      <c r="AQ364" s="59" t="s">
        <v>239</v>
      </c>
      <c r="AR364" s="59" t="s">
        <v>240</v>
      </c>
      <c r="AS364" s="59" t="s">
        <v>239</v>
      </c>
      <c r="AT364" s="59" t="s">
        <v>240</v>
      </c>
      <c r="AU364" s="59" t="s">
        <v>239</v>
      </c>
      <c r="AV364" s="59" t="s">
        <v>240</v>
      </c>
      <c r="AW364" s="59" t="s">
        <v>239</v>
      </c>
      <c r="AX364" s="60" t="s">
        <v>240</v>
      </c>
    </row>
    <row r="365" customFormat="false" ht="15" hidden="false" customHeight="false" outlineLevel="0" collapsed="false">
      <c r="A365" s="61" t="s">
        <v>106</v>
      </c>
      <c r="B365" s="62" t="n">
        <v>0</v>
      </c>
      <c r="C365" s="62"/>
      <c r="D365" s="62"/>
      <c r="E365" s="62"/>
      <c r="F365" s="62"/>
      <c r="G365" s="62"/>
      <c r="H365" s="62"/>
      <c r="I365" s="63" t="n">
        <f aca="false">AO365+AQ365+AS365+AU365+AW365</f>
        <v>0.138891954258684</v>
      </c>
      <c r="J365" s="64" t="n">
        <f aca="false">ROUND(AP365+AR365+AT365+AV365+AX365,0)</f>
        <v>1081755</v>
      </c>
      <c r="K365" s="63" t="n">
        <f aca="false">I365-Tabla_Ministerio!J364</f>
        <v>0</v>
      </c>
      <c r="L365" s="64" t="n">
        <f aca="false">J365-Tabla_Ministerio!K364</f>
        <v>1</v>
      </c>
      <c r="M365" s="66" t="n">
        <f aca="false">P400/P$425</f>
        <v>0.202102400303059</v>
      </c>
      <c r="N365" s="65" t="n">
        <f aca="false">ROUND((N$390*M365),0)</f>
        <v>29907290</v>
      </c>
      <c r="O365" s="65" t="n">
        <f aca="false">N365-Tabla_Ministerio!L364</f>
        <v>0</v>
      </c>
      <c r="P365" s="67" t="n">
        <f aca="false">N365+J365</f>
        <v>30989045</v>
      </c>
      <c r="Q365" s="65" t="n">
        <f aca="false">P365-Tabla_Ministerio!M364</f>
        <v>1</v>
      </c>
      <c r="S365" s="68" t="n">
        <f aca="false">B365+Tabla_Ministerio!B364</f>
        <v>25457</v>
      </c>
      <c r="T365" s="68" t="n">
        <f aca="false">C365+Tabla_Ministerio!C364</f>
        <v>70</v>
      </c>
      <c r="U365" s="68" t="n">
        <f aca="false">D365+Tabla_Ministerio!D364</f>
        <v>1744.4929355732</v>
      </c>
      <c r="V365" s="68" t="n">
        <f aca="false">E365+Tabla_Ministerio!E364</f>
        <v>1029.12391473063</v>
      </c>
      <c r="W365" s="68" t="n">
        <f aca="false">F365+Tabla_Ministerio!F364</f>
        <v>566</v>
      </c>
      <c r="X365" s="68" t="n">
        <f aca="false">G365+Tabla_Ministerio!G364</f>
        <v>1351</v>
      </c>
      <c r="Y365" s="68" t="n">
        <f aca="false">H365+Tabla_Ministerio!H364</f>
        <v>91</v>
      </c>
      <c r="Z365" s="68" t="n">
        <f aca="false">X365+0.33*Y365</f>
        <v>1381.03</v>
      </c>
      <c r="AC365" s="69" t="n">
        <f aca="false">IF(T365&gt;0,S365/T365,0)</f>
        <v>363.671428571429</v>
      </c>
      <c r="AD365" s="70" t="n">
        <f aca="false">EXP((((AC365-AC$390)/AC$391+2)/4-1.9)^3)</f>
        <v>0.508791658296376</v>
      </c>
      <c r="AE365" s="71" t="n">
        <f aca="false">S365/U365</f>
        <v>14.5927790711491</v>
      </c>
      <c r="AF365" s="70" t="n">
        <f aca="false">EXP((((AE365-AE$390)/AE$391+2)/4-1.9)^3)</f>
        <v>0.00646027996260929</v>
      </c>
      <c r="AG365" s="70" t="n">
        <f aca="false">V365/U365</f>
        <v>0.589927246906554</v>
      </c>
      <c r="AH365" s="70" t="n">
        <f aca="false">EXP((((AG365-AG$390)/AG$391+2)/4-1.9)^3)</f>
        <v>0.0766558226873913</v>
      </c>
      <c r="AI365" s="70" t="n">
        <f aca="false">W365/U365</f>
        <v>0.324449579851136</v>
      </c>
      <c r="AJ365" s="70" t="n">
        <f aca="false">EXP((((AI365-AI$390)/AI$391+2)/4-1.9)^3)</f>
        <v>0.587159058991515</v>
      </c>
      <c r="AK365" s="70" t="n">
        <f aca="false">Z365/U365</f>
        <v>0.79165124251204</v>
      </c>
      <c r="AL365" s="70" t="n">
        <f aca="false">EXP((((AK365-AK$390)/AK$391+2)/4-1.9)^3)</f>
        <v>0.63864395261161</v>
      </c>
      <c r="AM365" s="70" t="n">
        <f aca="false">0.01*AD365+0.15*AF365+0.24*AH365+0.25*AJ365+0.35*AL365</f>
        <v>0.394769504184271</v>
      </c>
      <c r="AO365" s="63" t="n">
        <f aca="false">0.01*AD365/$AM$390</f>
        <v>0.001790084263913</v>
      </c>
      <c r="AP365" s="64" t="n">
        <f aca="false">AO365*$J$390</f>
        <v>13942.0122167057</v>
      </c>
      <c r="AQ365" s="63" t="n">
        <f aca="false">0.15*AF365/$AM$390</f>
        <v>0.000340938534849258</v>
      </c>
      <c r="AR365" s="64" t="n">
        <f aca="false">AQ365*$J$390</f>
        <v>2655.3885277018</v>
      </c>
      <c r="AS365" s="63" t="n">
        <f aca="false">0.24*AH365/$AM$390</f>
        <v>0.00647276564507223</v>
      </c>
      <c r="AT365" s="64" t="n">
        <f aca="false">AS365*$J$390</f>
        <v>50412.9216253788</v>
      </c>
      <c r="AU365" s="63" t="n">
        <f aca="false">0.25*AJ365/$AM$390</f>
        <v>0.0516451171504085</v>
      </c>
      <c r="AV365" s="64" t="n">
        <f aca="false">AU365*$J$390</f>
        <v>402236.290637091</v>
      </c>
      <c r="AW365" s="63" t="n">
        <f aca="false">0.35*AL365/$AM$390</f>
        <v>0.0786430486644411</v>
      </c>
      <c r="AX365" s="64" t="n">
        <f aca="false">AW365*$J$390</f>
        <v>612508.789302394</v>
      </c>
    </row>
    <row r="366" customFormat="false" ht="15" hidden="false" customHeight="false" outlineLevel="0" collapsed="false">
      <c r="A366" s="72" t="s">
        <v>107</v>
      </c>
      <c r="B366" s="62"/>
      <c r="C366" s="62"/>
      <c r="D366" s="62"/>
      <c r="E366" s="62"/>
      <c r="F366" s="62"/>
      <c r="G366" s="62"/>
      <c r="H366" s="62"/>
      <c r="I366" s="66" t="n">
        <f aca="false">AO366+AQ366+AS366+AU366+AW366</f>
        <v>0.0987651853213132</v>
      </c>
      <c r="J366" s="65" t="n">
        <f aca="false">ROUND(AP366+AR366+AT366+AV366+AX366,0)</f>
        <v>769229</v>
      </c>
      <c r="K366" s="66" t="n">
        <f aca="false">I366-Tabla_Ministerio!J365</f>
        <v>0</v>
      </c>
      <c r="L366" s="65" t="n">
        <f aca="false">J366-Tabla_Ministerio!K365</f>
        <v>0</v>
      </c>
      <c r="M366" s="66" t="n">
        <f aca="false">P401/P$425</f>
        <v>0.127455052389741</v>
      </c>
      <c r="N366" s="65" t="n">
        <f aca="false">ROUND((N$390*M366),0)</f>
        <v>18860910</v>
      </c>
      <c r="O366" s="65" t="n">
        <f aca="false">N366-Tabla_Ministerio!L365</f>
        <v>0</v>
      </c>
      <c r="P366" s="67" t="n">
        <f aca="false">N366+J366</f>
        <v>19630139</v>
      </c>
      <c r="Q366" s="65" t="n">
        <f aca="false">P366-Tabla_Ministerio!M365</f>
        <v>0</v>
      </c>
      <c r="S366" s="67" t="n">
        <f aca="false">B366+Tabla_Ministerio!B365</f>
        <v>19281</v>
      </c>
      <c r="T366" s="67" t="n">
        <f aca="false">C366+Tabla_Ministerio!C365</f>
        <v>45</v>
      </c>
      <c r="U366" s="67" t="n">
        <f aca="false">D366+Tabla_Ministerio!D365</f>
        <v>1720.85697881263</v>
      </c>
      <c r="V366" s="67" t="n">
        <f aca="false">E366+Tabla_Ministerio!E365</f>
        <v>1052.38017622207</v>
      </c>
      <c r="W366" s="67" t="n">
        <f aca="false">F366+Tabla_Ministerio!F365</f>
        <v>462</v>
      </c>
      <c r="X366" s="67" t="n">
        <f aca="false">G366+Tabla_Ministerio!G365</f>
        <v>1077</v>
      </c>
      <c r="Y366" s="67" t="n">
        <f aca="false">H366+Tabla_Ministerio!H365</f>
        <v>93</v>
      </c>
      <c r="Z366" s="67" t="n">
        <f aca="false">X366+0.33*Y366</f>
        <v>1107.69</v>
      </c>
      <c r="AC366" s="73" t="n">
        <f aca="false">IF(T366&gt;0,S366/T366,0)</f>
        <v>428.466666666667</v>
      </c>
      <c r="AD366" s="74" t="n">
        <f aca="false">EXP((((AC366-AC$390)/AC$391+2)/4-1.9)^3)</f>
        <v>0.725460660216948</v>
      </c>
      <c r="AE366" s="75" t="n">
        <f aca="false">S366/U366</f>
        <v>11.204301250708</v>
      </c>
      <c r="AF366" s="74" t="n">
        <f aca="false">EXP((((AE366-AE$390)/AE$391+2)/4-1.9)^3)</f>
        <v>0.00168370328945901</v>
      </c>
      <c r="AG366" s="74" t="n">
        <f aca="false">V366/U366</f>
        <v>0.611544241723214</v>
      </c>
      <c r="AH366" s="74" t="n">
        <f aca="false">EXP((((AG366-AG$390)/AG$391+2)/4-1.9)^3)</f>
        <v>0.0972411207927431</v>
      </c>
      <c r="AI366" s="74" t="n">
        <f aca="false">W366/U366</f>
        <v>0.26847088728941</v>
      </c>
      <c r="AJ366" s="74" t="n">
        <f aca="false">EXP((((AI366-AI$390)/AI$391+2)/4-1.9)^3)</f>
        <v>0.40565958681377</v>
      </c>
      <c r="AK366" s="74" t="n">
        <f aca="false">Z366/U366</f>
        <v>0.643685102038109</v>
      </c>
      <c r="AL366" s="74" t="n">
        <f aca="false">EXP((((AK366-AK$390)/AK$391+2)/4-1.9)^3)</f>
        <v>0.424166159726716</v>
      </c>
      <c r="AM366" s="74" t="n">
        <f aca="false">0.01*AD366+0.15*AF366+0.24*AH366+0.25*AJ366+0.35*AL366</f>
        <v>0.28071808369364</v>
      </c>
      <c r="AO366" s="66" t="n">
        <f aca="false">0.01*AD366/$AM$390</f>
        <v>0.00255239190888195</v>
      </c>
      <c r="AP366" s="65" t="n">
        <f aca="false">AO366*$J$390</f>
        <v>19879.220153394</v>
      </c>
      <c r="AQ366" s="66" t="n">
        <f aca="false">0.15*AF366/$AM$390</f>
        <v>8.88567269454959E-005</v>
      </c>
      <c r="AR366" s="65" t="n">
        <f aca="false">AQ366*$J$390</f>
        <v>692.057685543005</v>
      </c>
      <c r="AS366" s="66" t="n">
        <f aca="false">0.24*AH366/$AM$390</f>
        <v>0.00821097424682804</v>
      </c>
      <c r="AT366" s="65" t="n">
        <f aca="false">AS366*$J$390</f>
        <v>63950.9019592701</v>
      </c>
      <c r="AU366" s="66" t="n">
        <f aca="false">0.25*AJ366/$AM$390</f>
        <v>0.0356808543841035</v>
      </c>
      <c r="AV366" s="65" t="n">
        <f aca="false">AU366*$J$390</f>
        <v>277899.156902395</v>
      </c>
      <c r="AW366" s="66" t="n">
        <f aca="false">0.35*AL366/$AM$390</f>
        <v>0.0522321080545542</v>
      </c>
      <c r="AX366" s="65" t="n">
        <f aca="false">AW366*$J$390</f>
        <v>406808.04992333</v>
      </c>
    </row>
    <row r="367" customFormat="false" ht="15" hidden="false" customHeight="false" outlineLevel="0" collapsed="false">
      <c r="A367" s="72" t="s">
        <v>108</v>
      </c>
      <c r="B367" s="62"/>
      <c r="C367" s="62"/>
      <c r="D367" s="62"/>
      <c r="E367" s="62"/>
      <c r="F367" s="62"/>
      <c r="G367" s="62"/>
      <c r="H367" s="62"/>
      <c r="I367" s="66" t="n">
        <f aca="false">AO367+AQ367+AS367+AU367+AW367</f>
        <v>0.0653669485561048</v>
      </c>
      <c r="J367" s="65" t="n">
        <f aca="false">ROUND(AP367+AR367+AT367+AV367+AX367,0)</f>
        <v>509108</v>
      </c>
      <c r="K367" s="66" t="n">
        <f aca="false">I367-Tabla_Ministerio!J366</f>
        <v>-4.30211422042248E-016</v>
      </c>
      <c r="L367" s="65" t="n">
        <f aca="false">J367-Tabla_Ministerio!K366</f>
        <v>0</v>
      </c>
      <c r="M367" s="66" t="n">
        <f aca="false">P402/P$425</f>
        <v>0.0748975979793567</v>
      </c>
      <c r="N367" s="65" t="n">
        <f aca="false">ROUND((N$390*M367),0)</f>
        <v>11083412</v>
      </c>
      <c r="O367" s="65" t="n">
        <f aca="false">N367-Tabla_Ministerio!L366</f>
        <v>0</v>
      </c>
      <c r="P367" s="67" t="n">
        <f aca="false">N367+J367</f>
        <v>11592520</v>
      </c>
      <c r="Q367" s="65" t="n">
        <f aca="false">P367-Tabla_Ministerio!M366</f>
        <v>0</v>
      </c>
      <c r="S367" s="67" t="n">
        <f aca="false">B367+Tabla_Ministerio!B366</f>
        <v>22623</v>
      </c>
      <c r="T367" s="67" t="n">
        <f aca="false">C367+Tabla_Ministerio!C366</f>
        <v>100</v>
      </c>
      <c r="U367" s="67" t="n">
        <f aca="false">D367+Tabla_Ministerio!D366</f>
        <v>1303.2596362657</v>
      </c>
      <c r="V367" s="67" t="n">
        <f aca="false">E367+Tabla_Ministerio!E366</f>
        <v>902.310871690121</v>
      </c>
      <c r="W367" s="67" t="n">
        <f aca="false">F367+Tabla_Ministerio!F366</f>
        <v>259</v>
      </c>
      <c r="X367" s="67" t="n">
        <f aca="false">G367+Tabla_Ministerio!G366</f>
        <v>634</v>
      </c>
      <c r="Y367" s="67" t="n">
        <f aca="false">H367+Tabla_Ministerio!H366</f>
        <v>23</v>
      </c>
      <c r="Z367" s="67" t="n">
        <f aca="false">X367+0.33*Y367</f>
        <v>641.59</v>
      </c>
      <c r="AC367" s="73" t="n">
        <f aca="false">IF(T367&gt;0,S367/T367,0)</f>
        <v>226.23</v>
      </c>
      <c r="AD367" s="74" t="n">
        <f aca="false">EXP((((AC367-AC$390)/AC$391+2)/4-1.9)^3)</f>
        <v>0.118875946654926</v>
      </c>
      <c r="AE367" s="75" t="n">
        <f aca="false">S367/U367</f>
        <v>17.3587820649636</v>
      </c>
      <c r="AF367" s="74" t="n">
        <f aca="false">EXP((((AE367-AE$390)/AE$391+2)/4-1.9)^3)</f>
        <v>0.0166399720243833</v>
      </c>
      <c r="AG367" s="74" t="n">
        <f aca="false">V367/U367</f>
        <v>0.692349280666407</v>
      </c>
      <c r="AH367" s="74" t="n">
        <f aca="false">EXP((((AG367-AG$390)/AG$391+2)/4-1.9)^3)</f>
        <v>0.207710250964366</v>
      </c>
      <c r="AI367" s="74" t="n">
        <f aca="false">W367/U367</f>
        <v>0.198732464961569</v>
      </c>
      <c r="AJ367" s="74" t="n">
        <f aca="false">EXP((((AI367-AI$390)/AI$391+2)/4-1.9)^3)</f>
        <v>0.209649318181856</v>
      </c>
      <c r="AK367" s="74" t="n">
        <f aca="false">Z367/U367</f>
        <v>0.492296379130088</v>
      </c>
      <c r="AL367" s="74" t="n">
        <f aca="false">EXP((((AK367-AK$390)/AK$391+2)/4-1.9)^3)</f>
        <v>0.228124214562878</v>
      </c>
      <c r="AM367" s="74" t="n">
        <f aca="false">0.01*AD367+0.15*AF367+0.24*AH367+0.25*AJ367+0.35*AL367</f>
        <v>0.185791020144126</v>
      </c>
      <c r="AO367" s="66" t="n">
        <f aca="false">0.01*AD367/$AM$390</f>
        <v>0.000418241844171094</v>
      </c>
      <c r="AP367" s="65" t="n">
        <f aca="false">AO367*$J$390</f>
        <v>3257.46280134571</v>
      </c>
      <c r="AQ367" s="66" t="n">
        <f aca="false">0.15*AF367/$AM$390</f>
        <v>0.000878167465614678</v>
      </c>
      <c r="AR367" s="65" t="n">
        <f aca="false">AQ367*$J$390</f>
        <v>6839.57832641355</v>
      </c>
      <c r="AS367" s="66" t="n">
        <f aca="false">0.24*AH367/$AM$390</f>
        <v>0.0175389126283896</v>
      </c>
      <c r="AT367" s="65" t="n">
        <f aca="false">AS367*$J$390</f>
        <v>136601.242222096</v>
      </c>
      <c r="AU367" s="66" t="n">
        <f aca="false">0.25*AJ367/$AM$390</f>
        <v>0.0184402564044604</v>
      </c>
      <c r="AV367" s="65" t="n">
        <f aca="false">AU367*$J$390</f>
        <v>143621.328477679</v>
      </c>
      <c r="AW367" s="66" t="n">
        <f aca="false">0.35*AL367/$AM$390</f>
        <v>0.028091370213469</v>
      </c>
      <c r="AX367" s="65" t="n">
        <f aca="false">AW367*$J$390</f>
        <v>218788.709892386</v>
      </c>
    </row>
    <row r="368" customFormat="false" ht="15" hidden="false" customHeight="false" outlineLevel="0" collapsed="false">
      <c r="A368" s="72" t="s">
        <v>109</v>
      </c>
      <c r="B368" s="62"/>
      <c r="C368" s="62"/>
      <c r="D368" s="62"/>
      <c r="E368" s="62"/>
      <c r="F368" s="62"/>
      <c r="G368" s="62"/>
      <c r="H368" s="62"/>
      <c r="I368" s="66" t="n">
        <f aca="false">AO368+AQ368+AS368+AU368+AW368</f>
        <v>0.0454129815971322</v>
      </c>
      <c r="J368" s="65" t="n">
        <f aca="false">ROUND(AP368+AR368+AT368+AV368+AX368,0)</f>
        <v>353698</v>
      </c>
      <c r="K368" s="66" t="n">
        <f aca="false">I368-Tabla_Ministerio!J367</f>
        <v>3.05311331771918E-016</v>
      </c>
      <c r="L368" s="65" t="n">
        <f aca="false">J368-Tabla_Ministerio!K367</f>
        <v>0</v>
      </c>
      <c r="M368" s="66" t="n">
        <f aca="false">P403/P$425</f>
        <v>0.0566234741923021</v>
      </c>
      <c r="N368" s="65" t="n">
        <f aca="false">ROUND((N$390*M368),0)</f>
        <v>8379191</v>
      </c>
      <c r="O368" s="65" t="n">
        <f aca="false">N368-Tabla_Ministerio!L367</f>
        <v>-1</v>
      </c>
      <c r="P368" s="67" t="n">
        <f aca="false">N368+J368</f>
        <v>8732889</v>
      </c>
      <c r="Q368" s="65" t="n">
        <f aca="false">P368-Tabla_Ministerio!M367</f>
        <v>-1</v>
      </c>
      <c r="S368" s="67" t="n">
        <f aca="false">B368+Tabla_Ministerio!B367</f>
        <v>13317</v>
      </c>
      <c r="T368" s="67" t="n">
        <f aca="false">C368+Tabla_Ministerio!C367</f>
        <v>57</v>
      </c>
      <c r="U368" s="67" t="n">
        <f aca="false">D368+Tabla_Ministerio!D367</f>
        <v>541.310438810126</v>
      </c>
      <c r="V368" s="67" t="n">
        <f aca="false">E368+Tabla_Ministerio!E367</f>
        <v>376.406805484069</v>
      </c>
      <c r="W368" s="67" t="n">
        <f aca="false">F368+Tabla_Ministerio!F367</f>
        <v>84</v>
      </c>
      <c r="X368" s="67" t="n">
        <f aca="false">G368+Tabla_Ministerio!G367</f>
        <v>165</v>
      </c>
      <c r="Y368" s="67" t="n">
        <f aca="false">H368+Tabla_Ministerio!H367</f>
        <v>27</v>
      </c>
      <c r="Z368" s="67" t="n">
        <f aca="false">X368+0.33*Y368</f>
        <v>173.91</v>
      </c>
      <c r="AC368" s="73" t="n">
        <f aca="false">IF(T368&gt;0,S368/T368,0)</f>
        <v>233.631578947368</v>
      </c>
      <c r="AD368" s="74" t="n">
        <f aca="false">EXP((((AC368-AC$390)/AC$391+2)/4-1.9)^3)</f>
        <v>0.132371616674365</v>
      </c>
      <c r="AE368" s="75" t="n">
        <f aca="false">S368/U368</f>
        <v>24.6014099215832</v>
      </c>
      <c r="AF368" s="74" t="n">
        <f aca="false">EXP((((AE368-AE$390)/AE$391+2)/4-1.9)^3)</f>
        <v>0.111427790085313</v>
      </c>
      <c r="AG368" s="74" t="n">
        <f aca="false">V368/U368</f>
        <v>0.695362177591591</v>
      </c>
      <c r="AH368" s="74" t="n">
        <f aca="false">EXP((((AG368-AG$390)/AG$391+2)/4-1.9)^3)</f>
        <v>0.212871456256184</v>
      </c>
      <c r="AI368" s="74" t="n">
        <f aca="false">W368/U368</f>
        <v>0.155178976752496</v>
      </c>
      <c r="AJ368" s="74" t="n">
        <f aca="false">EXP((((AI368-AI$390)/AI$391+2)/4-1.9)^3)</f>
        <v>0.121872815202277</v>
      </c>
      <c r="AK368" s="74" t="n">
        <f aca="false">Z368/U368</f>
        <v>0.321275902940793</v>
      </c>
      <c r="AL368" s="74" t="n">
        <f aca="false">EXP((((AK368-AK$390)/AK$391+2)/4-1.9)^3)</f>
        <v>0.0842316196142074</v>
      </c>
      <c r="AM368" s="74" t="n">
        <f aca="false">0.01*AD368+0.15*AF368+0.24*AH368+0.25*AJ368+0.35*AL368</f>
        <v>0.129076304846567</v>
      </c>
      <c r="AO368" s="66" t="n">
        <f aca="false">0.01*AD368/$AM$390</f>
        <v>0.000465723728236668</v>
      </c>
      <c r="AP368" s="65" t="n">
        <f aca="false">AO368*$J$390</f>
        <v>3627.27388848826</v>
      </c>
      <c r="AQ368" s="66" t="n">
        <f aca="false">0.15*AF368/$AM$390</f>
        <v>0.005880554358798</v>
      </c>
      <c r="AR368" s="65" t="n">
        <f aca="false">AQ368*$J$390</f>
        <v>45800.5035652043</v>
      </c>
      <c r="AS368" s="66" t="n">
        <f aca="false">0.24*AH368/$AM$390</f>
        <v>0.0179747213005668</v>
      </c>
      <c r="AT368" s="65" t="n">
        <f aca="false">AS368*$J$390</f>
        <v>139995.523683662</v>
      </c>
      <c r="AU368" s="66" t="n">
        <f aca="false">0.25*AJ368/$AM$390</f>
        <v>0.0107196435483466</v>
      </c>
      <c r="AV368" s="65" t="n">
        <f aca="false">AU368*$J$390</f>
        <v>83489.5900280607</v>
      </c>
      <c r="AW368" s="66" t="n">
        <f aca="false">0.35*AL368/$AM$390</f>
        <v>0.0103723386611841</v>
      </c>
      <c r="AX368" s="65" t="n">
        <f aca="false">AW368*$J$390</f>
        <v>80784.6173754563</v>
      </c>
    </row>
    <row r="369" customFormat="false" ht="15" hidden="false" customHeight="false" outlineLevel="0" collapsed="false">
      <c r="A369" s="72" t="s">
        <v>110</v>
      </c>
      <c r="B369" s="62"/>
      <c r="C369" s="62"/>
      <c r="D369" s="62"/>
      <c r="E369" s="62"/>
      <c r="F369" s="62"/>
      <c r="G369" s="62"/>
      <c r="H369" s="62"/>
      <c r="I369" s="66" t="n">
        <f aca="false">AO369+AQ369+AS369+AU369+AW369</f>
        <v>0.102356759791446</v>
      </c>
      <c r="J369" s="65" t="n">
        <f aca="false">ROUND(AP369+AR369+AT369+AV369+AX369,0)</f>
        <v>797202</v>
      </c>
      <c r="K369" s="66" t="n">
        <f aca="false">I369-Tabla_Ministerio!J368</f>
        <v>0</v>
      </c>
      <c r="L369" s="65" t="n">
        <f aca="false">J369-Tabla_Ministerio!K368</f>
        <v>0</v>
      </c>
      <c r="M369" s="66" t="n">
        <f aca="false">P404/P$425</f>
        <v>0.0514292467907382</v>
      </c>
      <c r="N369" s="65" t="n">
        <f aca="false">ROUND((N$390*M369),0)</f>
        <v>7610545</v>
      </c>
      <c r="O369" s="65" t="n">
        <f aca="false">N369-Tabla_Ministerio!L368</f>
        <v>0</v>
      </c>
      <c r="P369" s="67" t="n">
        <f aca="false">N369+J369</f>
        <v>8407747</v>
      </c>
      <c r="Q369" s="65" t="n">
        <f aca="false">P369-Tabla_Ministerio!M368</f>
        <v>0</v>
      </c>
      <c r="S369" s="67" t="n">
        <f aca="false">B369+Tabla_Ministerio!B368</f>
        <v>14571</v>
      </c>
      <c r="T369" s="67" t="n">
        <f aca="false">C369+Tabla_Ministerio!C368</f>
        <v>103</v>
      </c>
      <c r="U369" s="67" t="n">
        <f aca="false">D369+Tabla_Ministerio!D368</f>
        <v>379.913526444372</v>
      </c>
      <c r="V369" s="67" t="n">
        <f aca="false">E369+Tabla_Ministerio!E368</f>
        <v>220.158331639177</v>
      </c>
      <c r="W369" s="67" t="n">
        <f aca="false">F369+Tabla_Ministerio!F368</f>
        <v>101</v>
      </c>
      <c r="X369" s="67" t="n">
        <f aca="false">G369+Tabla_Ministerio!G368</f>
        <v>180</v>
      </c>
      <c r="Y369" s="67" t="n">
        <f aca="false">H369+Tabla_Ministerio!H368</f>
        <v>1</v>
      </c>
      <c r="Z369" s="67" t="n">
        <f aca="false">X369+0.33*Y369</f>
        <v>180.33</v>
      </c>
      <c r="AC369" s="73" t="n">
        <f aca="false">IF(T369&gt;0,S369/T369,0)</f>
        <v>141.466019417476</v>
      </c>
      <c r="AD369" s="74" t="n">
        <f aca="false">EXP((((AC369-AC$390)/AC$391+2)/4-1.9)^3)</f>
        <v>0.0261422553122293</v>
      </c>
      <c r="AE369" s="75" t="n">
        <f aca="false">S369/U369</f>
        <v>38.3534646327828</v>
      </c>
      <c r="AF369" s="74" t="n">
        <f aca="false">EXP((((AE369-AE$390)/AE$391+2)/4-1.9)^3)</f>
        <v>0.678931369925785</v>
      </c>
      <c r="AG369" s="74" t="n">
        <f aca="false">V369/U369</f>
        <v>0.579495901869167</v>
      </c>
      <c r="AH369" s="74" t="n">
        <f aca="false">EXP((((AG369-AG$390)/AG$391+2)/4-1.9)^3)</f>
        <v>0.0679635345645805</v>
      </c>
      <c r="AI369" s="74" t="n">
        <f aca="false">W369/U369</f>
        <v>0.26584997103226</v>
      </c>
      <c r="AJ369" s="74" t="n">
        <f aca="false">EXP((((AI369-AI$390)/AI$391+2)/4-1.9)^3)</f>
        <v>0.397394792665556</v>
      </c>
      <c r="AK369" s="74" t="n">
        <f aca="false">Z369/U369</f>
        <v>0.47466064629948</v>
      </c>
      <c r="AL369" s="74" t="n">
        <f aca="false">EXP((((AK369-AK$390)/AK$391+2)/4-1.9)^3)</f>
        <v>0.209043603460418</v>
      </c>
      <c r="AM369" s="74" t="n">
        <f aca="false">0.01*AD369+0.15*AF369+0.24*AH369+0.25*AJ369+0.35*AL369</f>
        <v>0.290926335715025</v>
      </c>
      <c r="AO369" s="66" t="n">
        <f aca="false">0.01*AD369/$AM$390</f>
        <v>9.19764290442795E-005</v>
      </c>
      <c r="AP369" s="65" t="n">
        <f aca="false">AO369*$J$390</f>
        <v>716.355382389212</v>
      </c>
      <c r="AQ369" s="66" t="n">
        <f aca="false">0.15*AF369/$AM$390</f>
        <v>0.0358303150738695</v>
      </c>
      <c r="AR369" s="65" t="n">
        <f aca="false">AQ369*$J$390</f>
        <v>279063.226552435</v>
      </c>
      <c r="AS369" s="66" t="n">
        <f aca="false">0.24*AH369/$AM$390</f>
        <v>0.0057387947350235</v>
      </c>
      <c r="AT369" s="65" t="n">
        <f aca="false">AS369*$J$390</f>
        <v>44696.4134135043</v>
      </c>
      <c r="AU369" s="66" t="n">
        <f aca="false">0.25*AJ369/$AM$390</f>
        <v>0.0349539027081102</v>
      </c>
      <c r="AV369" s="65" t="n">
        <f aca="false">AU369*$J$390</f>
        <v>272237.317763327</v>
      </c>
      <c r="AW369" s="66" t="n">
        <f aca="false">0.35*AL369/$AM$390</f>
        <v>0.0257417708453988</v>
      </c>
      <c r="AX369" s="65" t="n">
        <f aca="false">AW369*$J$390</f>
        <v>200488.932750951</v>
      </c>
    </row>
    <row r="370" customFormat="false" ht="15" hidden="false" customHeight="false" outlineLevel="0" collapsed="false">
      <c r="A370" s="72" t="s">
        <v>111</v>
      </c>
      <c r="B370" s="62"/>
      <c r="C370" s="62"/>
      <c r="D370" s="62"/>
      <c r="E370" s="62"/>
      <c r="F370" s="62"/>
      <c r="G370" s="62"/>
      <c r="H370" s="62"/>
      <c r="I370" s="66" t="n">
        <f aca="false">AO370+AQ370+AS370+AU370+AW370</f>
        <v>0.0379038025451716</v>
      </c>
      <c r="J370" s="65" t="n">
        <f aca="false">ROUND(AP370+AR370+AT370+AV370+AX370,0)</f>
        <v>295213</v>
      </c>
      <c r="K370" s="66" t="n">
        <f aca="false">I370-Tabla_Ministerio!J369</f>
        <v>0</v>
      </c>
      <c r="L370" s="65" t="n">
        <f aca="false">J370-Tabla_Ministerio!K369</f>
        <v>0</v>
      </c>
      <c r="M370" s="66" t="n">
        <f aca="false">P405/P$425</f>
        <v>0.0650300487421953</v>
      </c>
      <c r="N370" s="65" t="n">
        <f aca="false">ROUND((N$390*M370),0)</f>
        <v>9623204</v>
      </c>
      <c r="O370" s="65" t="n">
        <f aca="false">N370-Tabla_Ministerio!L369</f>
        <v>0</v>
      </c>
      <c r="P370" s="67" t="n">
        <f aca="false">N370+J370</f>
        <v>9918417</v>
      </c>
      <c r="Q370" s="65" t="n">
        <f aca="false">P370-Tabla_Ministerio!M369</f>
        <v>0</v>
      </c>
      <c r="S370" s="67" t="n">
        <f aca="false">B370+Tabla_Ministerio!B369</f>
        <v>17621</v>
      </c>
      <c r="T370" s="67" t="n">
        <f aca="false">C370+Tabla_Ministerio!C369</f>
        <v>98</v>
      </c>
      <c r="U370" s="67" t="n">
        <f aca="false">D370+Tabla_Ministerio!D369</f>
        <v>871.863377171075</v>
      </c>
      <c r="V370" s="67" t="n">
        <f aca="false">E370+Tabla_Ministerio!E369</f>
        <v>564.204535449114</v>
      </c>
      <c r="W370" s="67" t="n">
        <f aca="false">F370+Tabla_Ministerio!F369</f>
        <v>142</v>
      </c>
      <c r="X370" s="67" t="n">
        <f aca="false">G370+Tabla_Ministerio!G369</f>
        <v>295</v>
      </c>
      <c r="Y370" s="67" t="n">
        <f aca="false">H370+Tabla_Ministerio!H369</f>
        <v>13</v>
      </c>
      <c r="Z370" s="67" t="n">
        <f aca="false">X370+0.33*Y370</f>
        <v>299.29</v>
      </c>
      <c r="AC370" s="73" t="n">
        <f aca="false">IF(T370&gt;0,S370/T370,0)</f>
        <v>179.80612244898</v>
      </c>
      <c r="AD370" s="74" t="n">
        <f aca="false">EXP((((AC370-AC$390)/AC$391+2)/4-1.9)^3)</f>
        <v>0.0554571623481813</v>
      </c>
      <c r="AE370" s="75" t="n">
        <f aca="false">S370/U370</f>
        <v>20.2107353759653</v>
      </c>
      <c r="AF370" s="74" t="n">
        <f aca="false">EXP((((AE370-AE$390)/AE$391+2)/4-1.9)^3)</f>
        <v>0.0386691295292874</v>
      </c>
      <c r="AG370" s="74" t="n">
        <f aca="false">V370/U370</f>
        <v>0.647124939781026</v>
      </c>
      <c r="AH370" s="74" t="n">
        <f aca="false">EXP((((AG370-AG$390)/AG$391+2)/4-1.9)^3)</f>
        <v>0.139203731928585</v>
      </c>
      <c r="AI370" s="74" t="n">
        <f aca="false">W370/U370</f>
        <v>0.162869554701042</v>
      </c>
      <c r="AJ370" s="74" t="n">
        <f aca="false">EXP((((AI370-AI$390)/AI$391+2)/4-1.9)^3)</f>
        <v>0.135188565425274</v>
      </c>
      <c r="AK370" s="74" t="n">
        <f aca="false">Z370/U370</f>
        <v>0.343276260749824</v>
      </c>
      <c r="AL370" s="74" t="n">
        <f aca="false">EXP((((AK370-AK$390)/AK$391+2)/4-1.9)^3)</f>
        <v>0.097634727474326</v>
      </c>
      <c r="AM370" s="74" t="n">
        <f aca="false">0.01*AD370+0.15*AF370+0.24*AH370+0.25*AJ370+0.35*AL370</f>
        <v>0.107733132688068</v>
      </c>
      <c r="AO370" s="66" t="n">
        <f aca="false">0.01*AD370/$AM$390</f>
        <v>0.000195115214689547</v>
      </c>
      <c r="AP370" s="65" t="n">
        <f aca="false">AO370*$J$390</f>
        <v>1519.64841080745</v>
      </c>
      <c r="AQ370" s="66" t="n">
        <f aca="false">0.15*AF370/$AM$390</f>
        <v>0.00204074690909936</v>
      </c>
      <c r="AR370" s="65" t="n">
        <f aca="false">AQ370*$J$390</f>
        <v>15894.2899568724</v>
      </c>
      <c r="AS370" s="66" t="n">
        <f aca="false">0.24*AH370/$AM$390</f>
        <v>0.0117542686531156</v>
      </c>
      <c r="AT370" s="65" t="n">
        <f aca="false">AS370*$J$390</f>
        <v>91547.7335139251</v>
      </c>
      <c r="AU370" s="66" t="n">
        <f aca="false">0.25*AJ370/$AM$390</f>
        <v>0.011890865331748</v>
      </c>
      <c r="AV370" s="65" t="n">
        <f aca="false">AU370*$J$390</f>
        <v>92611.6122377631</v>
      </c>
      <c r="AW370" s="66" t="n">
        <f aca="false">0.35*AL370/$AM$390</f>
        <v>0.0120228064365191</v>
      </c>
      <c r="AX370" s="65" t="n">
        <f aca="false">AW370*$J$390</f>
        <v>93639.2311782167</v>
      </c>
    </row>
    <row r="371" customFormat="false" ht="15" hidden="false" customHeight="false" outlineLevel="0" collapsed="false">
      <c r="A371" s="72" t="s">
        <v>112</v>
      </c>
      <c r="B371" s="62"/>
      <c r="C371" s="62"/>
      <c r="D371" s="62"/>
      <c r="E371" s="62"/>
      <c r="F371" s="62"/>
      <c r="G371" s="62"/>
      <c r="H371" s="62"/>
      <c r="I371" s="66" t="n">
        <f aca="false">AO371+AQ371+AS371+AU371+AW371</f>
        <v>0.0409868344121498</v>
      </c>
      <c r="J371" s="65" t="n">
        <f aca="false">ROUND(AP371+AR371+AT371+AV371+AX371,0)</f>
        <v>319225</v>
      </c>
      <c r="K371" s="66" t="n">
        <f aca="false">I371-Tabla_Ministerio!J370</f>
        <v>0</v>
      </c>
      <c r="L371" s="65" t="n">
        <f aca="false">J371-Tabla_Ministerio!K370</f>
        <v>0</v>
      </c>
      <c r="M371" s="66" t="n">
        <f aca="false">P406/P$425</f>
        <v>0.0494025966043939</v>
      </c>
      <c r="N371" s="65" t="n">
        <f aca="false">ROUND((N$390*M371),0)</f>
        <v>7310639</v>
      </c>
      <c r="O371" s="65" t="n">
        <f aca="false">N371-Tabla_Ministerio!L370</f>
        <v>1</v>
      </c>
      <c r="P371" s="67" t="n">
        <f aca="false">N371+J371</f>
        <v>7629864</v>
      </c>
      <c r="Q371" s="65" t="n">
        <f aca="false">P371-Tabla_Ministerio!M370</f>
        <v>1</v>
      </c>
      <c r="S371" s="67" t="n">
        <f aca="false">B371+Tabla_Ministerio!B370</f>
        <v>11482</v>
      </c>
      <c r="T371" s="67" t="n">
        <f aca="false">C371+Tabla_Ministerio!C370</f>
        <v>56</v>
      </c>
      <c r="U371" s="67" t="n">
        <f aca="false">D371+Tabla_Ministerio!D370</f>
        <v>723.057714899114</v>
      </c>
      <c r="V371" s="67" t="n">
        <f aca="false">E371+Tabla_Ministerio!E370</f>
        <v>379.654209200832</v>
      </c>
      <c r="W371" s="67" t="n">
        <f aca="false">F371+Tabla_Ministerio!F370</f>
        <v>136</v>
      </c>
      <c r="X371" s="67" t="n">
        <f aca="false">G371+Tabla_Ministerio!G370</f>
        <v>310</v>
      </c>
      <c r="Y371" s="67" t="n">
        <f aca="false">H371+Tabla_Ministerio!H370</f>
        <v>15</v>
      </c>
      <c r="Z371" s="67" t="n">
        <f aca="false">X371+0.33*Y371</f>
        <v>314.95</v>
      </c>
      <c r="AC371" s="73" t="n">
        <f aca="false">IF(T371&gt;0,S371/T371,0)</f>
        <v>205.035714285714</v>
      </c>
      <c r="AD371" s="74" t="n">
        <f aca="false">EXP((((AC371-AC$390)/AC$391+2)/4-1.9)^3)</f>
        <v>0.0855601671477368</v>
      </c>
      <c r="AE371" s="75" t="n">
        <f aca="false">S371/U371</f>
        <v>15.879783540657</v>
      </c>
      <c r="AF371" s="74" t="n">
        <f aca="false">EXP((((AE371-AE$390)/AE$391+2)/4-1.9)^3)</f>
        <v>0.0101981899285826</v>
      </c>
      <c r="AG371" s="74" t="n">
        <f aca="false">V371/U371</f>
        <v>0.525067641735631</v>
      </c>
      <c r="AH371" s="74" t="n">
        <f aca="false">EXP((((AG371-AG$390)/AG$391+2)/4-1.9)^3)</f>
        <v>0.0341122539071632</v>
      </c>
      <c r="AI371" s="74" t="n">
        <f aca="false">W371/U371</f>
        <v>0.188090102902748</v>
      </c>
      <c r="AJ371" s="74" t="n">
        <f aca="false">EXP((((AI371-AI$390)/AI$391+2)/4-1.9)^3)</f>
        <v>0.185440859773003</v>
      </c>
      <c r="AK371" s="74" t="n">
        <f aca="false">Z371/U371</f>
        <v>0.435580719920738</v>
      </c>
      <c r="AL371" s="74" t="n">
        <f aca="false">EXP((((AK371-AK$390)/AK$391+2)/4-1.9)^3)</f>
        <v>0.170181369621974</v>
      </c>
      <c r="AM371" s="74" t="n">
        <f aca="false">0.01*AD371+0.15*AF371+0.24*AH371+0.25*AJ371+0.35*AL371</f>
        <v>0.116495965409426</v>
      </c>
      <c r="AO371" s="66" t="n">
        <f aca="false">0.01*AD371/$AM$390</f>
        <v>0.000301026768681245</v>
      </c>
      <c r="AP371" s="65" t="n">
        <f aca="false">AO371*$J$390</f>
        <v>2344.53705399051</v>
      </c>
      <c r="AQ371" s="66" t="n">
        <f aca="false">0.15*AF371/$AM$390</f>
        <v>0.000538205147840232</v>
      </c>
      <c r="AR371" s="65" t="n">
        <f aca="false">AQ371*$J$390</f>
        <v>4191.79303318377</v>
      </c>
      <c r="AS371" s="66" t="n">
        <f aca="false">0.24*AH371/$AM$390</f>
        <v>0.00288041556956097</v>
      </c>
      <c r="AT371" s="65" t="n">
        <f aca="false">AS371*$J$390</f>
        <v>22434.0216098118</v>
      </c>
      <c r="AU371" s="66" t="n">
        <f aca="false">0.25*AJ371/$AM$390</f>
        <v>0.0163109378639215</v>
      </c>
      <c r="AV371" s="65" t="n">
        <f aca="false">AU371*$J$390</f>
        <v>127037.201292203</v>
      </c>
      <c r="AW371" s="66" t="n">
        <f aca="false">0.35*AL371/$AM$390</f>
        <v>0.0209562490621458</v>
      </c>
      <c r="AX371" s="65" t="n">
        <f aca="false">AW371*$J$390</f>
        <v>163217.054264304</v>
      </c>
    </row>
    <row r="372" customFormat="false" ht="15" hidden="false" customHeight="false" outlineLevel="0" collapsed="false">
      <c r="A372" s="72" t="s">
        <v>113</v>
      </c>
      <c r="B372" s="62"/>
      <c r="C372" s="62"/>
      <c r="D372" s="62"/>
      <c r="E372" s="62"/>
      <c r="F372" s="62"/>
      <c r="G372" s="62"/>
      <c r="H372" s="62"/>
      <c r="I372" s="66" t="n">
        <f aca="false">AO372+AQ372+AS372+AU372+AW372</f>
        <v>0.0308066642988074</v>
      </c>
      <c r="J372" s="65" t="n">
        <f aca="false">ROUND(AP372+AR372+AT372+AV372+AX372,0)</f>
        <v>239937</v>
      </c>
      <c r="K372" s="66" t="n">
        <f aca="false">I372-Tabla_Ministerio!J371</f>
        <v>0</v>
      </c>
      <c r="L372" s="65" t="n">
        <f aca="false">J372-Tabla_Ministerio!K371</f>
        <v>0</v>
      </c>
      <c r="M372" s="66" t="n">
        <f aca="false">P407/P$425</f>
        <v>0.0486213675716487</v>
      </c>
      <c r="N372" s="65" t="n">
        <f aca="false">ROUND((N$390*M372),0)</f>
        <v>7195033</v>
      </c>
      <c r="O372" s="65" t="n">
        <f aca="false">N372-Tabla_Ministerio!L371</f>
        <v>1</v>
      </c>
      <c r="P372" s="67" t="n">
        <f aca="false">N372+J372</f>
        <v>7434970</v>
      </c>
      <c r="Q372" s="65" t="n">
        <f aca="false">P372-Tabla_Ministerio!M371</f>
        <v>1</v>
      </c>
      <c r="S372" s="67" t="n">
        <f aca="false">B372+Tabla_Ministerio!B371</f>
        <v>9257</v>
      </c>
      <c r="T372" s="67" t="n">
        <f aca="false">C372+Tabla_Ministerio!C371</f>
        <v>46</v>
      </c>
      <c r="U372" s="67" t="n">
        <f aca="false">D372+Tabla_Ministerio!D371</f>
        <v>483.069523148159</v>
      </c>
      <c r="V372" s="67" t="n">
        <f aca="false">E372+Tabla_Ministerio!E371</f>
        <v>280.106131842123</v>
      </c>
      <c r="W372" s="67" t="n">
        <f aca="false">F372+Tabla_Ministerio!F371</f>
        <v>56</v>
      </c>
      <c r="X372" s="67" t="n">
        <f aca="false">G372+Tabla_Ministerio!G371</f>
        <v>190</v>
      </c>
      <c r="Y372" s="67" t="n">
        <f aca="false">H372+Tabla_Ministerio!H371</f>
        <v>12</v>
      </c>
      <c r="Z372" s="67" t="n">
        <f aca="false">X372+0.33*Y372</f>
        <v>193.96</v>
      </c>
      <c r="AC372" s="73" t="n">
        <f aca="false">IF(T372&gt;0,S372/T372,0)</f>
        <v>201.239130434783</v>
      </c>
      <c r="AD372" s="74" t="n">
        <f aca="false">EXP((((AC372-AC$390)/AC$391+2)/4-1.9)^3)</f>
        <v>0.0803948926166366</v>
      </c>
      <c r="AE372" s="75" t="n">
        <f aca="false">S372/U372</f>
        <v>19.1628731609318</v>
      </c>
      <c r="AF372" s="74" t="n">
        <f aca="false">EXP((((AE372-AE$390)/AE$391+2)/4-1.9)^3)</f>
        <v>0.028795361845834</v>
      </c>
      <c r="AG372" s="74" t="n">
        <f aca="false">V372/U372</f>
        <v>0.579846416343292</v>
      </c>
      <c r="AH372" s="74" t="n">
        <f aca="false">EXP((((AG372-AG$390)/AG$391+2)/4-1.9)^3)</f>
        <v>0.0682430264033711</v>
      </c>
      <c r="AI372" s="74" t="n">
        <f aca="false">W372/U372</f>
        <v>0.115925342660925</v>
      </c>
      <c r="AJ372" s="74" t="n">
        <f aca="false">EXP((((AI372-AI$390)/AI$391+2)/4-1.9)^3)</f>
        <v>0.067870750909526</v>
      </c>
      <c r="AK372" s="74" t="n">
        <f aca="false">Z372/U372</f>
        <v>0.401515704687733</v>
      </c>
      <c r="AL372" s="74" t="n">
        <f aca="false">EXP((((AK372-AK$390)/AK$391+2)/4-1.9)^3)</f>
        <v>0.140262364729241</v>
      </c>
      <c r="AM372" s="74" t="n">
        <f aca="false">0.01*AD372+0.15*AF372+0.24*AH372+0.25*AJ372+0.35*AL372</f>
        <v>0.0875610949224663</v>
      </c>
      <c r="AO372" s="66" t="n">
        <f aca="false">0.01*AD372/$AM$390</f>
        <v>0.000282853757182052</v>
      </c>
      <c r="AP372" s="65" t="n">
        <f aca="false">AO372*$J$390</f>
        <v>2202.99715363843</v>
      </c>
      <c r="AQ372" s="66" t="n">
        <f aca="false">0.15*AF372/$AM$390</f>
        <v>0.00151966300763963</v>
      </c>
      <c r="AR372" s="65" t="n">
        <f aca="false">AQ372*$J$390</f>
        <v>11835.845186122</v>
      </c>
      <c r="AS372" s="66" t="n">
        <f aca="false">0.24*AH372/$AM$390</f>
        <v>0.00576239483621319</v>
      </c>
      <c r="AT372" s="65" t="n">
        <f aca="false">AS372*$J$390</f>
        <v>44880.2220228168</v>
      </c>
      <c r="AU372" s="66" t="n">
        <f aca="false">0.25*AJ372/$AM$390</f>
        <v>0.00596975015224847</v>
      </c>
      <c r="AV372" s="65" t="n">
        <f aca="false">AU372*$J$390</f>
        <v>46495.2020590322</v>
      </c>
      <c r="AW372" s="66" t="n">
        <f aca="false">0.35*AL372/$AM$390</f>
        <v>0.0172720025455241</v>
      </c>
      <c r="AX372" s="65" t="n">
        <f aca="false">AW372*$J$390</f>
        <v>134522.42184973</v>
      </c>
    </row>
    <row r="373" customFormat="false" ht="15" hidden="false" customHeight="false" outlineLevel="0" collapsed="false">
      <c r="A373" s="72" t="s">
        <v>114</v>
      </c>
      <c r="B373" s="62"/>
      <c r="C373" s="62"/>
      <c r="D373" s="62"/>
      <c r="E373" s="62"/>
      <c r="F373" s="62"/>
      <c r="G373" s="62"/>
      <c r="H373" s="62"/>
      <c r="I373" s="66" t="n">
        <f aca="false">AO373+AQ373+AS373+AU373+AW373</f>
        <v>0.0125884010537074</v>
      </c>
      <c r="J373" s="65" t="n">
        <f aca="false">ROUND(AP373+AR373+AT373+AV373+AX373,0)</f>
        <v>98044</v>
      </c>
      <c r="K373" s="66" t="n">
        <f aca="false">I373-Tabla_Ministerio!J372</f>
        <v>0</v>
      </c>
      <c r="L373" s="65" t="n">
        <f aca="false">J373-Tabla_Ministerio!K372</f>
        <v>0</v>
      </c>
      <c r="M373" s="66" t="n">
        <f aca="false">P408/P$425</f>
        <v>0.0207946093472524</v>
      </c>
      <c r="N373" s="65" t="n">
        <f aca="false">ROUND((N$390*M373),0)</f>
        <v>3077204</v>
      </c>
      <c r="O373" s="65" t="n">
        <f aca="false">N373-Tabla_Ministerio!L372</f>
        <v>-1</v>
      </c>
      <c r="P373" s="67" t="n">
        <f aca="false">N373+J373</f>
        <v>3175248</v>
      </c>
      <c r="Q373" s="65" t="n">
        <f aca="false">P373-Tabla_Ministerio!M372</f>
        <v>-1</v>
      </c>
      <c r="S373" s="67" t="n">
        <f aca="false">B373+Tabla_Ministerio!B372</f>
        <v>15746</v>
      </c>
      <c r="T373" s="67" t="n">
        <f aca="false">C373+Tabla_Ministerio!C372</f>
        <v>69</v>
      </c>
      <c r="U373" s="67" t="n">
        <f aca="false">D373+Tabla_Ministerio!D372</f>
        <v>670.296767953008</v>
      </c>
      <c r="V373" s="67" t="n">
        <f aca="false">E373+Tabla_Ministerio!E372</f>
        <v>270.499620627286</v>
      </c>
      <c r="W373" s="67" t="n">
        <f aca="false">F373+Tabla_Ministerio!F372</f>
        <v>53</v>
      </c>
      <c r="X373" s="67" t="n">
        <f aca="false">G373+Tabla_Ministerio!G372</f>
        <v>129</v>
      </c>
      <c r="Y373" s="67" t="n">
        <f aca="false">H373+Tabla_Ministerio!H372</f>
        <v>8</v>
      </c>
      <c r="Z373" s="67" t="n">
        <f aca="false">X373+0.33*Y373</f>
        <v>131.64</v>
      </c>
      <c r="AC373" s="73" t="n">
        <f aca="false">IF(T373&gt;0,S373/T373,0)</f>
        <v>228.202898550725</v>
      </c>
      <c r="AD373" s="74" t="n">
        <f aca="false">EXP((((AC373-AC$390)/AC$391+2)/4-1.9)^3)</f>
        <v>0.122377068149705</v>
      </c>
      <c r="AE373" s="75" t="n">
        <f aca="false">S373/U373</f>
        <v>23.491087459792</v>
      </c>
      <c r="AF373" s="74" t="n">
        <f aca="false">EXP((((AE373-AE$390)/AE$391+2)/4-1.9)^3)</f>
        <v>0.0874982649174532</v>
      </c>
      <c r="AG373" s="74" t="n">
        <f aca="false">V373/U373</f>
        <v>0.403552028832473</v>
      </c>
      <c r="AH373" s="74" t="n">
        <f aca="false">EXP((((AG373-AG$390)/AG$391+2)/4-1.9)^3)</f>
        <v>0.00488625894333258</v>
      </c>
      <c r="AI373" s="74" t="n">
        <f aca="false">W373/U373</f>
        <v>0.0790694548055998</v>
      </c>
      <c r="AJ373" s="74" t="n">
        <f aca="false">EXP((((AI373-AI$390)/AI$391+2)/4-1.9)^3)</f>
        <v>0.0357841636939553</v>
      </c>
      <c r="AK373" s="74" t="n">
        <f aca="false">Z373/U373</f>
        <v>0.196390623219041</v>
      </c>
      <c r="AL373" s="74" t="n">
        <f aca="false">EXP((((AK373-AK$390)/AK$391+2)/4-1.9)^3)</f>
        <v>0.0323213659834803</v>
      </c>
      <c r="AM373" s="74" t="n">
        <f aca="false">0.01*AD373+0.15*AF373+0.24*AH373+0.25*AJ373+0.35*AL373</f>
        <v>0.0357797315832218</v>
      </c>
      <c r="AO373" s="66" t="n">
        <f aca="false">0.01*AD373/$AM$390</f>
        <v>0.000430559857628383</v>
      </c>
      <c r="AP373" s="65" t="n">
        <f aca="false">AO373*$J$390</f>
        <v>3353.40124266336</v>
      </c>
      <c r="AQ373" s="66" t="n">
        <f aca="false">0.15*AF373/$AM$390</f>
        <v>0.00461768381795638</v>
      </c>
      <c r="AR373" s="65" t="n">
        <f aca="false">AQ373*$J$390</f>
        <v>35964.6780325872</v>
      </c>
      <c r="AS373" s="66" t="n">
        <f aca="false">0.24*AH373/$AM$390</f>
        <v>0.000412592389104087</v>
      </c>
      <c r="AT373" s="65" t="n">
        <f aca="false">AS373*$J$390</f>
        <v>3213.46220698834</v>
      </c>
      <c r="AU373" s="66" t="n">
        <f aca="false">0.25*AJ373/$AM$390</f>
        <v>0.00314749010136693</v>
      </c>
      <c r="AV373" s="65" t="n">
        <f aca="false">AU373*$J$390</f>
        <v>24514.122787323</v>
      </c>
      <c r="AW373" s="66" t="n">
        <f aca="false">0.35*AL373/$AM$390</f>
        <v>0.00398007488765164</v>
      </c>
      <c r="AX373" s="65" t="n">
        <f aca="false">AW373*$J$390</f>
        <v>30998.6819200035</v>
      </c>
    </row>
    <row r="374" customFormat="false" ht="15" hidden="false" customHeight="false" outlineLevel="0" collapsed="false">
      <c r="A374" s="72" t="s">
        <v>115</v>
      </c>
      <c r="B374" s="62"/>
      <c r="C374" s="62"/>
      <c r="D374" s="62"/>
      <c r="E374" s="62"/>
      <c r="F374" s="62"/>
      <c r="G374" s="62"/>
      <c r="H374" s="62"/>
      <c r="I374" s="66" t="n">
        <f aca="false">AO374+AQ374+AS374+AU374+AW374</f>
        <v>0.0129604998921552</v>
      </c>
      <c r="J374" s="65" t="n">
        <f aca="false">ROUND(AP374+AR374+AT374+AV374+AX374,0)</f>
        <v>100942</v>
      </c>
      <c r="K374" s="66" t="n">
        <f aca="false">I374-Tabla_Ministerio!J373</f>
        <v>0</v>
      </c>
      <c r="L374" s="65" t="n">
        <f aca="false">J374-Tabla_Ministerio!K373</f>
        <v>0</v>
      </c>
      <c r="M374" s="66" t="n">
        <f aca="false">P409/P$425</f>
        <v>0.0199826959002725</v>
      </c>
      <c r="N374" s="65" t="n">
        <f aca="false">ROUND((N$390*M374),0)</f>
        <v>2957057</v>
      </c>
      <c r="O374" s="65" t="n">
        <f aca="false">N374-Tabla_Ministerio!L373</f>
        <v>1</v>
      </c>
      <c r="P374" s="67" t="n">
        <f aca="false">N374+J374</f>
        <v>3057999</v>
      </c>
      <c r="Q374" s="65" t="n">
        <f aca="false">P374-Tabla_Ministerio!M373</f>
        <v>1</v>
      </c>
      <c r="S374" s="67" t="n">
        <f aca="false">B374+Tabla_Ministerio!B373</f>
        <v>6522</v>
      </c>
      <c r="T374" s="67" t="n">
        <f aca="false">C374+Tabla_Ministerio!C373</f>
        <v>47</v>
      </c>
      <c r="U374" s="67" t="n">
        <f aca="false">D374+Tabla_Ministerio!D373</f>
        <v>349.805906282401</v>
      </c>
      <c r="V374" s="67" t="n">
        <f aca="false">E374+Tabla_Ministerio!E373</f>
        <v>184.019378197483</v>
      </c>
      <c r="W374" s="67" t="n">
        <f aca="false">F374+Tabla_Ministerio!F373</f>
        <v>21</v>
      </c>
      <c r="X374" s="67" t="n">
        <f aca="false">G374+Tabla_Ministerio!G373</f>
        <v>89</v>
      </c>
      <c r="Y374" s="67" t="n">
        <f aca="false">H374+Tabla_Ministerio!H373</f>
        <v>2</v>
      </c>
      <c r="Z374" s="67" t="n">
        <f aca="false">X374+0.33*Y374</f>
        <v>89.66</v>
      </c>
      <c r="AC374" s="73" t="n">
        <f aca="false">IF(T374&gt;0,S374/T374,0)</f>
        <v>138.765957446809</v>
      </c>
      <c r="AD374" s="74" t="n">
        <f aca="false">EXP((((AC374-AC$390)/AC$391+2)/4-1.9)^3)</f>
        <v>0.0246841795343445</v>
      </c>
      <c r="AE374" s="75" t="n">
        <f aca="false">S374/U374</f>
        <v>18.6446251560279</v>
      </c>
      <c r="AF374" s="74" t="n">
        <f aca="false">EXP((((AE374-AE$390)/AE$391+2)/4-1.9)^3)</f>
        <v>0.0247304979639421</v>
      </c>
      <c r="AG374" s="74" t="n">
        <f aca="false">V374/U374</f>
        <v>0.526061381161823</v>
      </c>
      <c r="AH374" s="74" t="n">
        <f aca="false">EXP((((AG374-AG$390)/AG$391+2)/4-1.9)^3)</f>
        <v>0.0345771319187228</v>
      </c>
      <c r="AI374" s="74" t="n">
        <f aca="false">W374/U374</f>
        <v>0.0600332916707431</v>
      </c>
      <c r="AJ374" s="74" t="n">
        <f aca="false">EXP((((AI374-AI$390)/AI$391+2)/4-1.9)^3)</f>
        <v>0.0247887629814367</v>
      </c>
      <c r="AK374" s="74" t="n">
        <f aca="false">Z374/U374</f>
        <v>0.256313568152325</v>
      </c>
      <c r="AL374" s="74" t="n">
        <f aca="false">EXP((((AK374-AK$390)/AK$391+2)/4-1.9)^3)</f>
        <v>0.0525292026224099</v>
      </c>
      <c r="AM374" s="74" t="n">
        <f aca="false">0.01*AD374+0.15*AF374+0.24*AH374+0.25*AJ374+0.35*AL374</f>
        <v>0.0368373398136309</v>
      </c>
      <c r="AO374" s="66" t="n">
        <f aca="false">0.01*AD374/$AM$390</f>
        <v>8.68464736626918E-005</v>
      </c>
      <c r="AP374" s="65" t="n">
        <f aca="false">AO374*$J$390</f>
        <v>676.400894188244</v>
      </c>
      <c r="AQ374" s="66" t="n">
        <f aca="false">0.15*AF374/$AM$390</f>
        <v>0.00130514154041607</v>
      </c>
      <c r="AR374" s="65" t="n">
        <f aca="false">AQ374*$J$390</f>
        <v>10165.0518178598</v>
      </c>
      <c r="AS374" s="66" t="n">
        <f aca="false">0.24*AH374/$AM$390</f>
        <v>0.00291966955336652</v>
      </c>
      <c r="AT374" s="65" t="n">
        <f aca="false">AS374*$J$390</f>
        <v>22739.7499672999</v>
      </c>
      <c r="AU374" s="66" t="n">
        <f aca="false">0.25*AJ374/$AM$390</f>
        <v>0.00218036075333466</v>
      </c>
      <c r="AV374" s="65" t="n">
        <f aca="false">AU374*$J$390</f>
        <v>16981.6677754421</v>
      </c>
      <c r="AW374" s="66" t="n">
        <f aca="false">0.35*AL374/$AM$390</f>
        <v>0.00646848157137528</v>
      </c>
      <c r="AX374" s="65" t="n">
        <f aca="false">AW374*$J$390</f>
        <v>50379.5552587645</v>
      </c>
    </row>
    <row r="375" customFormat="false" ht="15" hidden="false" customHeight="false" outlineLevel="0" collapsed="false">
      <c r="A375" s="72" t="s">
        <v>116</v>
      </c>
      <c r="B375" s="62"/>
      <c r="C375" s="62"/>
      <c r="D375" s="62"/>
      <c r="E375" s="62"/>
      <c r="F375" s="62"/>
      <c r="G375" s="62"/>
      <c r="H375" s="62"/>
      <c r="I375" s="66" t="n">
        <f aca="false">AO375+AQ375+AS375+AU375+AW375</f>
        <v>0.0175595353400341</v>
      </c>
      <c r="J375" s="65" t="n">
        <f aca="false">ROUND(AP375+AR375+AT375+AV375+AX375,0)</f>
        <v>136762</v>
      </c>
      <c r="K375" s="66" t="n">
        <f aca="false">I375-Tabla_Ministerio!J374</f>
        <v>0</v>
      </c>
      <c r="L375" s="65" t="n">
        <f aca="false">J375-Tabla_Ministerio!K374</f>
        <v>0</v>
      </c>
      <c r="M375" s="66" t="n">
        <f aca="false">P410/P$425</f>
        <v>0.0207366491612979</v>
      </c>
      <c r="N375" s="65" t="n">
        <f aca="false">ROUND((N$390*M375),0)</f>
        <v>3068627</v>
      </c>
      <c r="O375" s="65" t="n">
        <f aca="false">N375-Tabla_Ministerio!L374</f>
        <v>-1</v>
      </c>
      <c r="P375" s="67" t="n">
        <f aca="false">N375+J375</f>
        <v>3205389</v>
      </c>
      <c r="Q375" s="65" t="n">
        <f aca="false">P375-Tabla_Ministerio!M374</f>
        <v>-1</v>
      </c>
      <c r="S375" s="67" t="n">
        <f aca="false">B375+Tabla_Ministerio!B374</f>
        <v>7837</v>
      </c>
      <c r="T375" s="67" t="n">
        <f aca="false">C375+Tabla_Ministerio!C374</f>
        <v>38</v>
      </c>
      <c r="U375" s="67" t="n">
        <f aca="false">D375+Tabla_Ministerio!D374</f>
        <v>303.293760262726</v>
      </c>
      <c r="V375" s="67" t="n">
        <f aca="false">E375+Tabla_Ministerio!E374</f>
        <v>158.958225108225</v>
      </c>
      <c r="W375" s="67" t="n">
        <f aca="false">F375+Tabla_Ministerio!F374</f>
        <v>12</v>
      </c>
      <c r="X375" s="67" t="n">
        <f aca="false">G375+Tabla_Ministerio!G374</f>
        <v>69</v>
      </c>
      <c r="Y375" s="67" t="n">
        <f aca="false">H375+Tabla_Ministerio!H374</f>
        <v>6</v>
      </c>
      <c r="Z375" s="67" t="n">
        <f aca="false">X375+0.33*Y375</f>
        <v>70.98</v>
      </c>
      <c r="AC375" s="73" t="n">
        <f aca="false">IF(T375&gt;0,S375/T375,0)</f>
        <v>206.236842105263</v>
      </c>
      <c r="AD375" s="74" t="n">
        <f aca="false">EXP((((AC375-AC$390)/AC$391+2)/4-1.9)^3)</f>
        <v>0.0872436050667019</v>
      </c>
      <c r="AE375" s="75" t="n">
        <f aca="false">S375/U375</f>
        <v>25.8396347923916</v>
      </c>
      <c r="AF375" s="74" t="n">
        <f aca="false">EXP((((AE375-AE$390)/AE$391+2)/4-1.9)^3)</f>
        <v>0.143092741097913</v>
      </c>
      <c r="AG375" s="74" t="n">
        <f aca="false">V375/U375</f>
        <v>0.524106480036149</v>
      </c>
      <c r="AH375" s="74" t="n">
        <f aca="false">EXP((((AG375-AG$390)/AG$391+2)/4-1.9)^3)</f>
        <v>0.0336674017402284</v>
      </c>
      <c r="AI375" s="74" t="n">
        <f aca="false">W375/U375</f>
        <v>0.0395656013153884</v>
      </c>
      <c r="AJ375" s="74" t="n">
        <f aca="false">EXP((((AI375-AI$390)/AI$391+2)/4-1.9)^3)</f>
        <v>0.0162257374298305</v>
      </c>
      <c r="AK375" s="74" t="n">
        <f aca="false">Z375/U375</f>
        <v>0.234030531780522</v>
      </c>
      <c r="AL375" s="74" t="n">
        <f aca="false">EXP((((AK375-AK$390)/AK$391+2)/4-1.9)^3)</f>
        <v>0.0441031934696724</v>
      </c>
      <c r="AM375" s="74" t="n">
        <f aca="false">0.01*AD375+0.15*AF375+0.24*AH375+0.25*AJ375+0.35*AL375</f>
        <v>0.0499090757048517</v>
      </c>
      <c r="AO375" s="66" t="n">
        <f aca="false">0.01*AD375/$AM$390</f>
        <v>0.000306949616823261</v>
      </c>
      <c r="AP375" s="65" t="n">
        <f aca="false">AO375*$J$390</f>
        <v>2390.66696129061</v>
      </c>
      <c r="AQ375" s="66" t="n">
        <f aca="false">0.15*AF375/$AM$390</f>
        <v>0.00755165871755535</v>
      </c>
      <c r="AR375" s="65" t="n">
        <f aca="false">AQ375*$J$390</f>
        <v>58815.8447169422</v>
      </c>
      <c r="AS375" s="66" t="n">
        <f aca="false">0.24*AH375/$AM$390</f>
        <v>0.00284285255448494</v>
      </c>
      <c r="AT375" s="65" t="n">
        <f aca="false">AS375*$J$390</f>
        <v>22141.4633064717</v>
      </c>
      <c r="AU375" s="66" t="n">
        <f aca="false">0.25*AJ375/$AM$390</f>
        <v>0.00142717735097991</v>
      </c>
      <c r="AV375" s="65" t="n">
        <f aca="false">AU375*$J$390</f>
        <v>11115.5237012544</v>
      </c>
      <c r="AW375" s="66" t="n">
        <f aca="false">0.35*AL375/$AM$390</f>
        <v>0.00543089710019069</v>
      </c>
      <c r="AX375" s="65" t="n">
        <f aca="false">AW375*$J$390</f>
        <v>42298.3628452309</v>
      </c>
    </row>
    <row r="376" customFormat="false" ht="15" hidden="false" customHeight="false" outlineLevel="0" collapsed="false">
      <c r="A376" s="72" t="s">
        <v>117</v>
      </c>
      <c r="B376" s="62"/>
      <c r="C376" s="62"/>
      <c r="D376" s="62"/>
      <c r="E376" s="62"/>
      <c r="F376" s="62"/>
      <c r="G376" s="62"/>
      <c r="H376" s="62"/>
      <c r="I376" s="66" t="n">
        <f aca="false">AO376+AQ376+AS376+AU376+AW376</f>
        <v>0.0358365765525225</v>
      </c>
      <c r="J376" s="65" t="n">
        <f aca="false">ROUND(AP376+AR376+AT376+AV376+AX376,0)</f>
        <v>279112</v>
      </c>
      <c r="K376" s="66" t="n">
        <f aca="false">I376-Tabla_Ministerio!J375</f>
        <v>0</v>
      </c>
      <c r="L376" s="65" t="n">
        <f aca="false">J376-Tabla_Ministerio!K375</f>
        <v>0</v>
      </c>
      <c r="M376" s="66" t="n">
        <f aca="false">P411/P$425</f>
        <v>0.0216491308256693</v>
      </c>
      <c r="N376" s="65" t="n">
        <f aca="false">ROUND((N$390*M376),0)</f>
        <v>3203657</v>
      </c>
      <c r="O376" s="65" t="n">
        <f aca="false">N376-Tabla_Ministerio!L375</f>
        <v>0</v>
      </c>
      <c r="P376" s="67" t="n">
        <f aca="false">N376+J376</f>
        <v>3482769</v>
      </c>
      <c r="Q376" s="65" t="n">
        <f aca="false">P376-Tabla_Ministerio!M375</f>
        <v>0</v>
      </c>
      <c r="S376" s="67" t="n">
        <f aca="false">B376+Tabla_Ministerio!B375</f>
        <v>10055</v>
      </c>
      <c r="T376" s="67" t="n">
        <f aca="false">C376+Tabla_Ministerio!C375</f>
        <v>43</v>
      </c>
      <c r="U376" s="67" t="n">
        <f aca="false">D376+Tabla_Ministerio!D375</f>
        <v>405.08402886643</v>
      </c>
      <c r="V376" s="67" t="n">
        <f aca="false">E376+Tabla_Ministerio!E375</f>
        <v>296.011638490848</v>
      </c>
      <c r="W376" s="67" t="n">
        <f aca="false">F376+Tabla_Ministerio!F375</f>
        <v>26</v>
      </c>
      <c r="X376" s="67" t="n">
        <f aca="false">G376+Tabla_Ministerio!G375</f>
        <v>70</v>
      </c>
      <c r="Y376" s="67" t="n">
        <f aca="false">H376+Tabla_Ministerio!H375</f>
        <v>3</v>
      </c>
      <c r="Z376" s="67" t="n">
        <f aca="false">X376+0.33*Y376</f>
        <v>70.99</v>
      </c>
      <c r="AC376" s="73" t="n">
        <f aca="false">IF(T376&gt;0,S376/T376,0)</f>
        <v>233.837209302326</v>
      </c>
      <c r="AD376" s="74" t="n">
        <f aca="false">EXP((((AC376-AC$390)/AC$391+2)/4-1.9)^3)</f>
        <v>0.132760645681907</v>
      </c>
      <c r="AE376" s="75" t="n">
        <f aca="false">S376/U376</f>
        <v>24.8220104557997</v>
      </c>
      <c r="AF376" s="74" t="n">
        <f aca="false">EXP((((AE376-AE$390)/AE$391+2)/4-1.9)^3)</f>
        <v>0.116678278806478</v>
      </c>
      <c r="AG376" s="74" t="n">
        <f aca="false">V376/U376</f>
        <v>0.730741321298681</v>
      </c>
      <c r="AH376" s="74" t="n">
        <f aca="false">EXP((((AG376-AG$390)/AG$391+2)/4-1.9)^3)</f>
        <v>0.27867491921601</v>
      </c>
      <c r="AI376" s="74" t="n">
        <f aca="false">W376/U376</f>
        <v>0.0641842140080351</v>
      </c>
      <c r="AJ376" s="74" t="n">
        <f aca="false">EXP((((AI376-AI$390)/AI$391+2)/4-1.9)^3)</f>
        <v>0.0269135583612412</v>
      </c>
      <c r="AK376" s="74" t="n">
        <f aca="false">Z376/U376</f>
        <v>0.175247590478093</v>
      </c>
      <c r="AL376" s="74" t="n">
        <f aca="false">EXP((((AK376-AK$390)/AK$391+2)/4-1.9)^3)</f>
        <v>0.0269079539144668</v>
      </c>
      <c r="AM376" s="74" t="n">
        <f aca="false">0.01*AD376+0.15*AF376+0.24*AH376+0.25*AJ376+0.35*AL376</f>
        <v>0.101857502350007</v>
      </c>
      <c r="AO376" s="66" t="n">
        <f aca="false">0.01*AD376/$AM$390</f>
        <v>0.000467092450960893</v>
      </c>
      <c r="AP376" s="65" t="n">
        <f aca="false">AO376*$J$390</f>
        <v>3637.93414025803</v>
      </c>
      <c r="AQ376" s="66" t="n">
        <f aca="false">0.15*AF376/$AM$390</f>
        <v>0.00615764667402229</v>
      </c>
      <c r="AR376" s="65" t="n">
        <f aca="false">AQ376*$J$390</f>
        <v>47958.6279182823</v>
      </c>
      <c r="AS376" s="66" t="n">
        <f aca="false">0.24*AH376/$AM$390</f>
        <v>0.0235311210552224</v>
      </c>
      <c r="AT376" s="65" t="n">
        <f aca="false">AS376*$J$390</f>
        <v>183271.359811605</v>
      </c>
      <c r="AU376" s="66" t="n">
        <f aca="false">0.25*AJ376/$AM$390</f>
        <v>0.00236725271153612</v>
      </c>
      <c r="AV376" s="65" t="n">
        <f aca="false">AU376*$J$390</f>
        <v>18437.2696244596</v>
      </c>
      <c r="AW376" s="66" t="n">
        <f aca="false">0.35*AL376/$AM$390</f>
        <v>0.00331346366078075</v>
      </c>
      <c r="AX376" s="65" t="n">
        <f aca="false">AW376*$J$390</f>
        <v>25806.8023776901</v>
      </c>
    </row>
    <row r="377" customFormat="false" ht="15" hidden="false" customHeight="false" outlineLevel="0" collapsed="false">
      <c r="A377" s="72" t="s">
        <v>118</v>
      </c>
      <c r="B377" s="62"/>
      <c r="C377" s="62"/>
      <c r="D377" s="62"/>
      <c r="E377" s="62"/>
      <c r="F377" s="62"/>
      <c r="G377" s="62"/>
      <c r="H377" s="62"/>
      <c r="I377" s="66" t="n">
        <f aca="false">AO377+AQ377+AS377+AU377+AW377</f>
        <v>0.0727690629683793</v>
      </c>
      <c r="J377" s="65" t="n">
        <f aca="false">ROUND(AP377+AR377+AT377+AV377+AX377,0)</f>
        <v>566759</v>
      </c>
      <c r="K377" s="66" t="n">
        <f aca="false">I377-Tabla_Ministerio!J376</f>
        <v>0</v>
      </c>
      <c r="L377" s="65" t="n">
        <f aca="false">J377-Tabla_Ministerio!K376</f>
        <v>0</v>
      </c>
      <c r="M377" s="66" t="n">
        <f aca="false">P412/P$425</f>
        <v>0.0225537076225742</v>
      </c>
      <c r="N377" s="65" t="n">
        <f aca="false">ROUND((N$390*M377),0)</f>
        <v>3337517</v>
      </c>
      <c r="O377" s="65" t="n">
        <f aca="false">N377-Tabla_Ministerio!L376</f>
        <v>0</v>
      </c>
      <c r="P377" s="67" t="n">
        <f aca="false">N377+J377</f>
        <v>3904276</v>
      </c>
      <c r="Q377" s="65" t="n">
        <f aca="false">P377-Tabla_Ministerio!M376</f>
        <v>0</v>
      </c>
      <c r="S377" s="67" t="n">
        <f aca="false">B377+Tabla_Ministerio!B376</f>
        <v>7098</v>
      </c>
      <c r="T377" s="67" t="n">
        <f aca="false">C377+Tabla_Ministerio!C376</f>
        <v>47</v>
      </c>
      <c r="U377" s="67" t="n">
        <f aca="false">D377+Tabla_Ministerio!D376</f>
        <v>317.462790422634</v>
      </c>
      <c r="V377" s="67" t="n">
        <f aca="false">E377+Tabla_Ministerio!E376</f>
        <v>189.87987012987</v>
      </c>
      <c r="W377" s="67" t="n">
        <f aca="false">F377+Tabla_Ministerio!F376</f>
        <v>68</v>
      </c>
      <c r="X377" s="67" t="n">
        <f aca="false">G377+Tabla_Ministerio!G376</f>
        <v>175</v>
      </c>
      <c r="Y377" s="67" t="n">
        <f aca="false">H377+Tabla_Ministerio!H376</f>
        <v>21</v>
      </c>
      <c r="Z377" s="67" t="n">
        <f aca="false">X377+0.33*Y377</f>
        <v>181.93</v>
      </c>
      <c r="AC377" s="73" t="n">
        <f aca="false">IF(T377&gt;0,S377/T377,0)</f>
        <v>151.021276595745</v>
      </c>
      <c r="AD377" s="74" t="n">
        <f aca="false">EXP((((AC377-AC$390)/AC$391+2)/4-1.9)^3)</f>
        <v>0.0318769887568624</v>
      </c>
      <c r="AE377" s="75" t="n">
        <f aca="false">S377/U377</f>
        <v>22.3585258308557</v>
      </c>
      <c r="AF377" s="74" t="n">
        <f aca="false">EXP((((AE377-AE$390)/AE$391+2)/4-1.9)^3)</f>
        <v>0.0671790811527073</v>
      </c>
      <c r="AG377" s="74" t="n">
        <f aca="false">V377/U377</f>
        <v>0.598116931679097</v>
      </c>
      <c r="AH377" s="74" t="n">
        <f aca="false">EXP((((AG377-AG$390)/AG$391+2)/4-1.9)^3)</f>
        <v>0.0840370904336215</v>
      </c>
      <c r="AI377" s="74" t="n">
        <f aca="false">W377/U377</f>
        <v>0.214198331431134</v>
      </c>
      <c r="AJ377" s="74" t="n">
        <f aca="false">EXP((((AI377-AI$390)/AI$391+2)/4-1.9)^3)</f>
        <v>0.247870457236527</v>
      </c>
      <c r="AK377" s="74" t="n">
        <f aca="false">Z377/U377</f>
        <v>0.57307503584215</v>
      </c>
      <c r="AL377" s="74" t="n">
        <f aca="false">EXP((((AK377-AK$390)/AK$391+2)/4-1.9)^3)</f>
        <v>0.32656496226057</v>
      </c>
      <c r="AM377" s="74" t="n">
        <f aca="false">0.01*AD377+0.15*AF377+0.24*AH377+0.25*AJ377+0.35*AL377</f>
        <v>0.206829884864875</v>
      </c>
      <c r="AO377" s="66" t="n">
        <f aca="false">0.01*AD377/$AM$390</f>
        <v>0.000112152970718226</v>
      </c>
      <c r="AP377" s="65" t="n">
        <f aca="false">AO377*$J$390</f>
        <v>873.499711390869</v>
      </c>
      <c r="AQ377" s="66" t="n">
        <f aca="false">0.15*AF377/$AM$390</f>
        <v>0.00354534751331003</v>
      </c>
      <c r="AR377" s="65" t="n">
        <f aca="false">AQ377*$J$390</f>
        <v>27612.8221109472</v>
      </c>
      <c r="AS377" s="66" t="n">
        <f aca="false">0.24*AH377/$AM$390</f>
        <v>0.00709603488424951</v>
      </c>
      <c r="AT377" s="65" t="n">
        <f aca="false">AS377*$J$390</f>
        <v>55267.2335268261</v>
      </c>
      <c r="AU377" s="66" t="n">
        <f aca="false">0.25*AJ377/$AM$390</f>
        <v>0.0218020970741605</v>
      </c>
      <c r="AV377" s="65" t="n">
        <f aca="false">AU377*$J$390</f>
        <v>169804.913592896</v>
      </c>
      <c r="AW377" s="66" t="n">
        <f aca="false">0.35*AL377/$AM$390</f>
        <v>0.040213430525941</v>
      </c>
      <c r="AX377" s="65" t="n">
        <f aca="false">AW377*$J$390</f>
        <v>313200.976608084</v>
      </c>
    </row>
    <row r="378" customFormat="false" ht="15" hidden="false" customHeight="false" outlineLevel="0" collapsed="false">
      <c r="A378" s="72" t="s">
        <v>119</v>
      </c>
      <c r="B378" s="62"/>
      <c r="C378" s="62"/>
      <c r="D378" s="62"/>
      <c r="E378" s="62"/>
      <c r="F378" s="62"/>
      <c r="G378" s="62"/>
      <c r="H378" s="62"/>
      <c r="I378" s="66" t="n">
        <f aca="false">AO378+AQ378+AS378+AU378+AW378</f>
        <v>0.0110985755480977</v>
      </c>
      <c r="J378" s="65" t="n">
        <f aca="false">ROUND(AP378+AR378+AT378+AV378+AX378,0)</f>
        <v>86441</v>
      </c>
      <c r="K378" s="66" t="n">
        <f aca="false">I378-Tabla_Ministerio!J377</f>
        <v>-4.16333634234434E-017</v>
      </c>
      <c r="L378" s="65" t="n">
        <f aca="false">J378-Tabla_Ministerio!K377</f>
        <v>0</v>
      </c>
      <c r="M378" s="66" t="n">
        <f aca="false">P413/P$425</f>
        <v>0.0102415051737722</v>
      </c>
      <c r="N378" s="65" t="n">
        <f aca="false">ROUND((N$390*M378),0)</f>
        <v>1515547</v>
      </c>
      <c r="O378" s="65" t="n">
        <f aca="false">N378-Tabla_Ministerio!L377</f>
        <v>0</v>
      </c>
      <c r="P378" s="67" t="n">
        <f aca="false">N378+J378</f>
        <v>1601988</v>
      </c>
      <c r="Q378" s="65" t="n">
        <f aca="false">P378-Tabla_Ministerio!M377</f>
        <v>0</v>
      </c>
      <c r="S378" s="67" t="n">
        <f aca="false">B378+Tabla_Ministerio!B377</f>
        <v>3820</v>
      </c>
      <c r="T378" s="67" t="n">
        <f aca="false">C378+Tabla_Ministerio!C377</f>
        <v>53</v>
      </c>
      <c r="U378" s="67" t="n">
        <f aca="false">D378+Tabla_Ministerio!D377</f>
        <v>172.854058775816</v>
      </c>
      <c r="V378" s="67" t="n">
        <f aca="false">E378+Tabla_Ministerio!E377</f>
        <v>54.2840909090909</v>
      </c>
      <c r="W378" s="67" t="n">
        <f aca="false">F378+Tabla_Ministerio!F377</f>
        <v>9</v>
      </c>
      <c r="X378" s="67" t="n">
        <f aca="false">G378+Tabla_Ministerio!G377</f>
        <v>42</v>
      </c>
      <c r="Y378" s="67" t="n">
        <f aca="false">H378+Tabla_Ministerio!H377</f>
        <v>0</v>
      </c>
      <c r="Z378" s="67" t="n">
        <f aca="false">X378+0.33*Y378</f>
        <v>42</v>
      </c>
      <c r="AC378" s="73" t="n">
        <f aca="false">IF(T378&gt;0,S378/T378,0)</f>
        <v>72.0754716981132</v>
      </c>
      <c r="AD378" s="74" t="n">
        <f aca="false">EXP((((AC378-AC$390)/AC$391+2)/4-1.9)^3)</f>
        <v>0.00490665756038298</v>
      </c>
      <c r="AE378" s="75" t="n">
        <f aca="false">S378/U378</f>
        <v>22.0995678496295</v>
      </c>
      <c r="AF378" s="74" t="n">
        <f aca="false">EXP((((AE378-AE$390)/AE$391+2)/4-1.9)^3)</f>
        <v>0.0630779266434698</v>
      </c>
      <c r="AG378" s="74" t="n">
        <f aca="false">V378/U378</f>
        <v>0.314045798481914</v>
      </c>
      <c r="AH378" s="74" t="n">
        <f aca="false">EXP((((AG378-AG$390)/AG$391+2)/4-1.9)^3)</f>
        <v>0.000783986480980284</v>
      </c>
      <c r="AI378" s="74" t="n">
        <f aca="false">W378/U378</f>
        <v>0.0520670446719021</v>
      </c>
      <c r="AJ378" s="74" t="n">
        <f aca="false">EXP((((AI378-AI$390)/AI$391+2)/4-1.9)^3)</f>
        <v>0.0210960233219394</v>
      </c>
      <c r="AK378" s="74" t="n">
        <f aca="false">Z378/U378</f>
        <v>0.24297954180221</v>
      </c>
      <c r="AL378" s="74" t="n">
        <f aca="false">EXP((((AK378-AK$390)/AK$391+2)/4-1.9)^3)</f>
        <v>0.0473494731854881</v>
      </c>
      <c r="AM378" s="74" t="n">
        <f aca="false">0.01*AD378+0.15*AF378+0.24*AH378+0.25*AJ378+0.35*AL378</f>
        <v>0.0315452337729653</v>
      </c>
      <c r="AO378" s="66" t="n">
        <f aca="false">0.01*AD378/$AM$390</f>
        <v>1.72631181035106E-005</v>
      </c>
      <c r="AP378" s="65" t="n">
        <f aca="false">AO378*$J$390</f>
        <v>134.453225666295</v>
      </c>
      <c r="AQ378" s="66" t="n">
        <f aca="false">0.15*AF378/$AM$390</f>
        <v>0.00332891082362125</v>
      </c>
      <c r="AR378" s="65" t="n">
        <f aca="false">AQ378*$J$390</f>
        <v>25927.1120957169</v>
      </c>
      <c r="AS378" s="66" t="n">
        <f aca="false">0.24*AH378/$AM$390</f>
        <v>6.61992863997394E-005</v>
      </c>
      <c r="AT378" s="65" t="n">
        <f aca="false">AS378*$J$390</f>
        <v>515.590957547919</v>
      </c>
      <c r="AU378" s="66" t="n">
        <f aca="false">0.25*AJ378/$AM$390</f>
        <v>0.00185555613795794</v>
      </c>
      <c r="AV378" s="65" t="n">
        <f aca="false">AU378*$J$390</f>
        <v>14451.9377471328</v>
      </c>
      <c r="AW378" s="66" t="n">
        <f aca="false">0.35*AL378/$AM$390</f>
        <v>0.00583064618201522</v>
      </c>
      <c r="AX378" s="65" t="n">
        <f aca="false">AW378*$J$390</f>
        <v>45411.7953773015</v>
      </c>
    </row>
    <row r="379" customFormat="false" ht="15" hidden="false" customHeight="false" outlineLevel="0" collapsed="false">
      <c r="A379" s="72" t="s">
        <v>120</v>
      </c>
      <c r="B379" s="62"/>
      <c r="C379" s="62"/>
      <c r="D379" s="62"/>
      <c r="E379" s="62"/>
      <c r="F379" s="62"/>
      <c r="G379" s="62"/>
      <c r="H379" s="62"/>
      <c r="I379" s="66" t="n">
        <f aca="false">AO379+AQ379+AS379+AU379+AW379</f>
        <v>0.0921678308114554</v>
      </c>
      <c r="J379" s="65" t="n">
        <f aca="false">ROUND(AP379+AR379+AT379+AV379+AX379,0)</f>
        <v>717846</v>
      </c>
      <c r="K379" s="66" t="n">
        <f aca="false">I379-Tabla_Ministerio!J378</f>
        <v>0</v>
      </c>
      <c r="L379" s="65" t="n">
        <f aca="false">J379-Tabla_Ministerio!K378</f>
        <v>0</v>
      </c>
      <c r="M379" s="66" t="n">
        <f aca="false">P414/P$425</f>
        <v>0.0589523728220391</v>
      </c>
      <c r="N379" s="65" t="n">
        <f aca="false">ROUND((N$390*M379),0)</f>
        <v>8723824</v>
      </c>
      <c r="O379" s="65" t="n">
        <f aca="false">N379-Tabla_Ministerio!L378</f>
        <v>0</v>
      </c>
      <c r="P379" s="67" t="n">
        <f aca="false">N379+J379</f>
        <v>9441670</v>
      </c>
      <c r="Q379" s="65" t="n">
        <f aca="false">P379-Tabla_Ministerio!M378</f>
        <v>0</v>
      </c>
      <c r="S379" s="67" t="n">
        <f aca="false">B379+Tabla_Ministerio!B378</f>
        <v>7000</v>
      </c>
      <c r="T379" s="67" t="n">
        <f aca="false">C379+Tabla_Ministerio!C378</f>
        <v>26</v>
      </c>
      <c r="U379" s="67" t="n">
        <f aca="false">D379+Tabla_Ministerio!D378</f>
        <v>310.381631329472</v>
      </c>
      <c r="V379" s="67" t="n">
        <f aca="false">E379+Tabla_Ministerio!E378</f>
        <v>273.972540420381</v>
      </c>
      <c r="W379" s="67" t="n">
        <f aca="false">F379+Tabla_Ministerio!F378</f>
        <v>56</v>
      </c>
      <c r="X379" s="67" t="n">
        <f aca="false">G379+Tabla_Ministerio!G378</f>
        <v>128</v>
      </c>
      <c r="Y379" s="67" t="n">
        <f aca="false">H379+Tabla_Ministerio!H378</f>
        <v>15</v>
      </c>
      <c r="Z379" s="67" t="n">
        <f aca="false">X379+0.33*Y379</f>
        <v>132.95</v>
      </c>
      <c r="AC379" s="73" t="n">
        <f aca="false">IF(T379&gt;0,S379/T379,0)</f>
        <v>269.230769230769</v>
      </c>
      <c r="AD379" s="74" t="n">
        <f aca="false">EXP((((AC379-AC$390)/AC$391+2)/4-1.9)^3)</f>
        <v>0.211136667270257</v>
      </c>
      <c r="AE379" s="75" t="n">
        <f aca="false">S379/U379</f>
        <v>22.552881013018</v>
      </c>
      <c r="AF379" s="74" t="n">
        <f aca="false">EXP((((AE379-AE$390)/AE$391+2)/4-1.9)^3)</f>
        <v>0.070386702375236</v>
      </c>
      <c r="AG379" s="74" t="n">
        <f aca="false">V379/U379</f>
        <v>0.882695729276445</v>
      </c>
      <c r="AH379" s="74" t="n">
        <f aca="false">EXP((((AG379-AG$390)/AG$391+2)/4-1.9)^3)</f>
        <v>0.624137907503523</v>
      </c>
      <c r="AI379" s="74" t="n">
        <f aca="false">W379/U379</f>
        <v>0.180423048104144</v>
      </c>
      <c r="AJ379" s="74" t="n">
        <f aca="false">EXP((((AI379-AI$390)/AI$391+2)/4-1.9)^3)</f>
        <v>0.169096198081375</v>
      </c>
      <c r="AK379" s="74" t="n">
        <f aca="false">Z379/U379</f>
        <v>0.428343647240106</v>
      </c>
      <c r="AL379" s="74" t="n">
        <f aca="false">EXP((((AK379-AK$390)/AK$391+2)/4-1.9)^3)</f>
        <v>0.163514430704409</v>
      </c>
      <c r="AM379" s="74" t="n">
        <f aca="false">0.01*AD379+0.15*AF379+0.24*AH379+0.25*AJ379+0.35*AL379</f>
        <v>0.26196657009672</v>
      </c>
      <c r="AO379" s="66" t="n">
        <f aca="false">0.01*AD379/$AM$390</f>
        <v>0.000742843203996402</v>
      </c>
      <c r="AP379" s="65" t="n">
        <f aca="false">AO379*$J$390</f>
        <v>5785.60978050024</v>
      </c>
      <c r="AQ379" s="66" t="n">
        <f aca="false">0.15*AF379/$AM$390</f>
        <v>0.00371462836279176</v>
      </c>
      <c r="AR379" s="65" t="n">
        <f aca="false">AQ379*$J$390</f>
        <v>28931.2604208677</v>
      </c>
      <c r="AS379" s="66" t="n">
        <f aca="false">0.24*AH379/$AM$390</f>
        <v>0.0527017813369652</v>
      </c>
      <c r="AT379" s="65" t="n">
        <f aca="false">AS379*$J$390</f>
        <v>410466.08478417</v>
      </c>
      <c r="AU379" s="66" t="n">
        <f aca="false">0.25*AJ379/$AM$390</f>
        <v>0.014873300217152</v>
      </c>
      <c r="AV379" s="65" t="n">
        <f aca="false">AU379*$J$390</f>
        <v>115840.207922381</v>
      </c>
      <c r="AW379" s="66" t="n">
        <f aca="false">0.35*AL379/$AM$390</f>
        <v>0.02013527769055</v>
      </c>
      <c r="AX379" s="65" t="n">
        <f aca="false">AW379*$J$390</f>
        <v>156822.945828685</v>
      </c>
    </row>
    <row r="380" customFormat="false" ht="15" hidden="false" customHeight="false" outlineLevel="0" collapsed="false">
      <c r="A380" s="72" t="s">
        <v>121</v>
      </c>
      <c r="B380" s="62"/>
      <c r="C380" s="62"/>
      <c r="D380" s="62"/>
      <c r="E380" s="62"/>
      <c r="F380" s="62"/>
      <c r="G380" s="62"/>
      <c r="H380" s="62"/>
      <c r="I380" s="66" t="n">
        <f aca="false">AO380+AQ380+AS380+AU380+AW380</f>
        <v>0.00234425695625787</v>
      </c>
      <c r="J380" s="65" t="n">
        <f aca="false">ROUND(AP380+AR380+AT380+AV380+AX380,0)</f>
        <v>18258</v>
      </c>
      <c r="K380" s="66" t="n">
        <f aca="false">I380-Tabla_Ministerio!J379</f>
        <v>1.25767452008319E-017</v>
      </c>
      <c r="L380" s="65" t="n">
        <f aca="false">J380-Tabla_Ministerio!K379</f>
        <v>0</v>
      </c>
      <c r="M380" s="66" t="n">
        <f aca="false">P415/P$425</f>
        <v>0.009631199005191</v>
      </c>
      <c r="N380" s="65" t="n">
        <f aca="false">ROUND((N$390*M380),0)</f>
        <v>1425233</v>
      </c>
      <c r="O380" s="65" t="n">
        <f aca="false">N380-Tabla_Ministerio!L379</f>
        <v>0</v>
      </c>
      <c r="P380" s="67" t="n">
        <f aca="false">N380+J380</f>
        <v>1443491</v>
      </c>
      <c r="Q380" s="65" t="n">
        <f aca="false">P380-Tabla_Ministerio!M379</f>
        <v>0</v>
      </c>
      <c r="S380" s="67" t="n">
        <f aca="false">B380+Tabla_Ministerio!B379</f>
        <v>3115</v>
      </c>
      <c r="T380" s="67" t="n">
        <f aca="false">C380+Tabla_Ministerio!C379</f>
        <v>50</v>
      </c>
      <c r="U380" s="67" t="n">
        <f aca="false">D380+Tabla_Ministerio!D379</f>
        <v>188.604603174603</v>
      </c>
      <c r="V380" s="67" t="n">
        <f aca="false">E380+Tabla_Ministerio!E379</f>
        <v>68.0209090909091</v>
      </c>
      <c r="W380" s="67" t="n">
        <f aca="false">F380+Tabla_Ministerio!F379</f>
        <v>2</v>
      </c>
      <c r="X380" s="67" t="n">
        <f aca="false">G380+Tabla_Ministerio!G379</f>
        <v>4</v>
      </c>
      <c r="Y380" s="67" t="n">
        <f aca="false">H380+Tabla_Ministerio!H379</f>
        <v>2</v>
      </c>
      <c r="Z380" s="67" t="n">
        <f aca="false">X380+0.33*Y380</f>
        <v>4.66</v>
      </c>
      <c r="AC380" s="73" t="n">
        <f aca="false">IF(T380&gt;0,S380/T380,0)</f>
        <v>62.3</v>
      </c>
      <c r="AD380" s="74" t="n">
        <f aca="false">EXP((((AC380-AC$390)/AC$391+2)/4-1.9)^3)</f>
        <v>0.00374429475441457</v>
      </c>
      <c r="AE380" s="75" t="n">
        <f aca="false">S380/U380</f>
        <v>16.5160337954013</v>
      </c>
      <c r="AF380" s="74" t="n">
        <f aca="false">EXP((((AE380-AE$390)/AE$391+2)/4-1.9)^3)</f>
        <v>0.0126461141382929</v>
      </c>
      <c r="AG380" s="74" t="n">
        <f aca="false">V380/U380</f>
        <v>0.360653493848917</v>
      </c>
      <c r="AH380" s="74" t="n">
        <f aca="false">EXP((((AG380-AG$390)/AG$391+2)/4-1.9)^3)</f>
        <v>0.00212618704735313</v>
      </c>
      <c r="AI380" s="74" t="n">
        <f aca="false">W380/U380</f>
        <v>0.0106041950532272</v>
      </c>
      <c r="AJ380" s="74" t="n">
        <f aca="false">EXP((((AI380-AI$390)/AI$391+2)/4-1.9)^3)</f>
        <v>0.00844320401027406</v>
      </c>
      <c r="AK380" s="74" t="n">
        <f aca="false">Z380/U380</f>
        <v>0.0247077744740193</v>
      </c>
      <c r="AL380" s="74" t="n">
        <f aca="false">EXP((((AK380-AK$390)/AK$391+2)/4-1.9)^3)</f>
        <v>0.00602166658767403</v>
      </c>
      <c r="AM380" s="74" t="n">
        <f aca="false">0.01*AD380+0.15*AF380+0.24*AH380+0.25*AJ380+0.35*AL380</f>
        <v>0.00666302926790726</v>
      </c>
      <c r="AO380" s="66" t="n">
        <f aca="false">0.01*AD380/$AM$390</f>
        <v>1.31735711661869E-005</v>
      </c>
      <c r="AP380" s="65" t="n">
        <f aca="false">AO380*$J$390</f>
        <v>102.601924299998</v>
      </c>
      <c r="AQ380" s="66" t="n">
        <f aca="false">0.15*AF380/$AM$390</f>
        <v>0.000667393309701807</v>
      </c>
      <c r="AR380" s="65" t="n">
        <f aca="false">AQ380*$J$390</f>
        <v>5197.97076863331</v>
      </c>
      <c r="AS380" s="66" t="n">
        <f aca="false">0.24*AH380/$AM$390</f>
        <v>0.000179533791336749</v>
      </c>
      <c r="AT380" s="65" t="n">
        <f aca="false">AS380*$J$390</f>
        <v>1398.29300921115</v>
      </c>
      <c r="AU380" s="66" t="n">
        <f aca="false">0.25*AJ380/$AM$390</f>
        <v>0.000742644183987127</v>
      </c>
      <c r="AV380" s="65" t="n">
        <f aca="false">AU380*$J$390</f>
        <v>5784.05971972567</v>
      </c>
      <c r="AW380" s="66" t="n">
        <f aca="false">0.35*AL380/$AM$390</f>
        <v>0.000741512100066003</v>
      </c>
      <c r="AX380" s="65" t="n">
        <f aca="false">AW380*$J$390</f>
        <v>5775.24252146476</v>
      </c>
    </row>
    <row r="381" customFormat="false" ht="15" hidden="false" customHeight="false" outlineLevel="0" collapsed="false">
      <c r="A381" s="72" t="s">
        <v>122</v>
      </c>
      <c r="B381" s="62"/>
      <c r="C381" s="62"/>
      <c r="D381" s="62"/>
      <c r="E381" s="62"/>
      <c r="F381" s="62"/>
      <c r="G381" s="62"/>
      <c r="H381" s="62"/>
      <c r="I381" s="66" t="n">
        <f aca="false">AO381+AQ381+AS381+AU381+AW381</f>
        <v>0.054678991761434</v>
      </c>
      <c r="J381" s="65" t="n">
        <f aca="false">ROUND(AP381+AR381+AT381+AV381+AX381,0)</f>
        <v>425866</v>
      </c>
      <c r="K381" s="66" t="n">
        <f aca="false">I381-Tabla_Ministerio!J380</f>
        <v>-5.13478148889135E-016</v>
      </c>
      <c r="L381" s="65" t="n">
        <f aca="false">J381-Tabla_Ministerio!K380</f>
        <v>0</v>
      </c>
      <c r="M381" s="66" t="n">
        <f aca="false">P416/P$425</f>
        <v>0.038841998722661</v>
      </c>
      <c r="N381" s="65" t="n">
        <f aca="false">ROUND((N$390*M381),0)</f>
        <v>5747873</v>
      </c>
      <c r="O381" s="65" t="n">
        <f aca="false">N381-Tabla_Ministerio!L380</f>
        <v>0</v>
      </c>
      <c r="P381" s="67" t="n">
        <f aca="false">N381+J381</f>
        <v>6173739</v>
      </c>
      <c r="Q381" s="65" t="n">
        <f aca="false">P381-Tabla_Ministerio!M380</f>
        <v>0</v>
      </c>
      <c r="S381" s="67" t="n">
        <f aca="false">B381+Tabla_Ministerio!B380</f>
        <v>8828</v>
      </c>
      <c r="T381" s="67" t="n">
        <f aca="false">C381+Tabla_Ministerio!C380</f>
        <v>84</v>
      </c>
      <c r="U381" s="67" t="n">
        <f aca="false">D381+Tabla_Ministerio!D380</f>
        <v>312.649047619048</v>
      </c>
      <c r="V381" s="67" t="n">
        <f aca="false">E381+Tabla_Ministerio!E380</f>
        <v>246.87632034632</v>
      </c>
      <c r="W381" s="67" t="n">
        <f aca="false">F381+Tabla_Ministerio!F380</f>
        <v>18</v>
      </c>
      <c r="X381" s="67" t="n">
        <f aca="false">G381+Tabla_Ministerio!G380</f>
        <v>77</v>
      </c>
      <c r="Y381" s="67" t="n">
        <f aca="false">H381+Tabla_Ministerio!H380</f>
        <v>14</v>
      </c>
      <c r="Z381" s="67" t="n">
        <f aca="false">X381+0.33*Y381</f>
        <v>81.62</v>
      </c>
      <c r="AC381" s="73" t="n">
        <f aca="false">IF(T381&gt;0,S381/T381,0)</f>
        <v>105.095238095238</v>
      </c>
      <c r="AD381" s="74" t="n">
        <f aca="false">EXP((((AC381-AC$390)/AC$391+2)/4-1.9)^3)</f>
        <v>0.0114631790254597</v>
      </c>
      <c r="AE381" s="75" t="n">
        <f aca="false">S381/U381</f>
        <v>28.2361327092754</v>
      </c>
      <c r="AF381" s="74" t="n">
        <f aca="false">EXP((((AE381-AE$390)/AE$391+2)/4-1.9)^3)</f>
        <v>0.219674378133843</v>
      </c>
      <c r="AG381" s="74" t="n">
        <f aca="false">V381/U381</f>
        <v>0.789627610339406</v>
      </c>
      <c r="AH381" s="74" t="n">
        <f aca="false">EXP((((AG381-AG$390)/AG$391+2)/4-1.9)^3)</f>
        <v>0.405758188088683</v>
      </c>
      <c r="AI381" s="74" t="n">
        <f aca="false">W381/U381</f>
        <v>0.0575725406396644</v>
      </c>
      <c r="AJ381" s="74" t="n">
        <f aca="false">EXP((((AI381-AI$390)/AI$391+2)/4-1.9)^3)</f>
        <v>0.0235954338711997</v>
      </c>
      <c r="AK381" s="74" t="n">
        <f aca="false">Z381/U381</f>
        <v>0.261059487056078</v>
      </c>
      <c r="AL381" s="74" t="n">
        <f aca="false">EXP((((AK381-AK$390)/AK$391+2)/4-1.9)^3)</f>
        <v>0.0544750479356404</v>
      </c>
      <c r="AM381" s="74" t="n">
        <f aca="false">0.01*AD381+0.15*AF381+0.24*AH381+0.25*AJ381+0.35*AL381</f>
        <v>0.155412878896889</v>
      </c>
      <c r="AO381" s="66" t="n">
        <f aca="false">0.01*AD381/$AM$390</f>
        <v>4.03309607248708E-005</v>
      </c>
      <c r="AP381" s="65" t="n">
        <f aca="false">AO381*$J$390</f>
        <v>314.116356683952</v>
      </c>
      <c r="AQ381" s="66" t="n">
        <f aca="false">0.15*AF381/$AM$390</f>
        <v>0.0115932221294361</v>
      </c>
      <c r="AR381" s="65" t="n">
        <f aca="false">AQ381*$J$390</f>
        <v>90293.4279787826</v>
      </c>
      <c r="AS381" s="66" t="n">
        <f aca="false">0.24*AH381/$AM$390</f>
        <v>0.034261946033477</v>
      </c>
      <c r="AT381" s="65" t="n">
        <f aca="false">AS381*$J$390</f>
        <v>266848.036037517</v>
      </c>
      <c r="AU381" s="66" t="n">
        <f aca="false">0.25*AJ381/$AM$390</f>
        <v>0.0020753983572796</v>
      </c>
      <c r="AV381" s="65" t="n">
        <f aca="false">AU381*$J$390</f>
        <v>16164.1716175264</v>
      </c>
      <c r="AW381" s="66" t="n">
        <f aca="false">0.35*AL381/$AM$390</f>
        <v>0.00670809428051641</v>
      </c>
      <c r="AX381" s="65" t="n">
        <f aca="false">AW381*$J$390</f>
        <v>52245.7709366908</v>
      </c>
    </row>
    <row r="382" customFormat="false" ht="15" hidden="false" customHeight="false" outlineLevel="0" collapsed="false">
      <c r="A382" s="72" t="s">
        <v>123</v>
      </c>
      <c r="B382" s="62"/>
      <c r="C382" s="62"/>
      <c r="D382" s="62"/>
      <c r="E382" s="62"/>
      <c r="F382" s="62"/>
      <c r="G382" s="62"/>
      <c r="H382" s="62"/>
      <c r="I382" s="66" t="n">
        <f aca="false">AO382+AQ382+AS382+AU382+AW382</f>
        <v>0.0231821886845471</v>
      </c>
      <c r="J382" s="65" t="n">
        <f aca="false">ROUND(AP382+AR382+AT382+AV382+AX382,0)</f>
        <v>180554</v>
      </c>
      <c r="K382" s="66" t="n">
        <f aca="false">I382-Tabla_Ministerio!J381</f>
        <v>1.04083408558608E-016</v>
      </c>
      <c r="L382" s="65" t="n">
        <f aca="false">J382-Tabla_Ministerio!K381</f>
        <v>0</v>
      </c>
      <c r="M382" s="66" t="n">
        <f aca="false">P417/P$425</f>
        <v>0.012859163572047</v>
      </c>
      <c r="N382" s="65" t="n">
        <f aca="false">ROUND((N$390*M382),0)</f>
        <v>1902910</v>
      </c>
      <c r="O382" s="65" t="n">
        <f aca="false">N382-Tabla_Ministerio!L381</f>
        <v>0</v>
      </c>
      <c r="P382" s="67" t="n">
        <f aca="false">N382+J382</f>
        <v>2083464</v>
      </c>
      <c r="Q382" s="65" t="n">
        <f aca="false">P382-Tabla_Ministerio!M381</f>
        <v>0</v>
      </c>
      <c r="S382" s="67" t="n">
        <f aca="false">B382+Tabla_Ministerio!B381</f>
        <v>12015</v>
      </c>
      <c r="T382" s="67" t="n">
        <f aca="false">C382+Tabla_Ministerio!C381</f>
        <v>201</v>
      </c>
      <c r="U382" s="67" t="n">
        <f aca="false">D382+Tabla_Ministerio!D381</f>
        <v>384.212384276223</v>
      </c>
      <c r="V382" s="67" t="n">
        <f aca="false">E382+Tabla_Ministerio!E381</f>
        <v>191.340842774247</v>
      </c>
      <c r="W382" s="67" t="n">
        <f aca="false">F382+Tabla_Ministerio!F381</f>
        <v>20</v>
      </c>
      <c r="X382" s="67" t="n">
        <f aca="false">G382+Tabla_Ministerio!G381</f>
        <v>27</v>
      </c>
      <c r="Y382" s="67" t="n">
        <f aca="false">H382+Tabla_Ministerio!H381</f>
        <v>3</v>
      </c>
      <c r="Z382" s="67" t="n">
        <f aca="false">X382+0.33*Y382</f>
        <v>27.99</v>
      </c>
      <c r="AC382" s="73" t="n">
        <f aca="false">IF(T382&gt;0,S382/T382,0)</f>
        <v>59.7761194029851</v>
      </c>
      <c r="AD382" s="74" t="n">
        <f aca="false">EXP((((AC382-AC$390)/AC$391+2)/4-1.9)^3)</f>
        <v>0.00348675857818214</v>
      </c>
      <c r="AE382" s="75" t="n">
        <f aca="false">S382/U382</f>
        <v>31.2717665846034</v>
      </c>
      <c r="AF382" s="74" t="n">
        <f aca="false">EXP((((AE382-AE$390)/AE$391+2)/4-1.9)^3)</f>
        <v>0.343107768450669</v>
      </c>
      <c r="AG382" s="74" t="n">
        <f aca="false">V382/U382</f>
        <v>0.498008004439247</v>
      </c>
      <c r="AH382" s="74" t="n">
        <f aca="false">EXP((((AG382-AG$390)/AG$391+2)/4-1.9)^3)</f>
        <v>0.0232655969040149</v>
      </c>
      <c r="AI382" s="74" t="n">
        <f aca="false">W382/U382</f>
        <v>0.0520545427958442</v>
      </c>
      <c r="AJ382" s="74" t="n">
        <f aca="false">EXP((((AI382-AI$390)/AI$391+2)/4-1.9)^3)</f>
        <v>0.021090607322668</v>
      </c>
      <c r="AK382" s="74" t="n">
        <f aca="false">Z382/U382</f>
        <v>0.072850332642784</v>
      </c>
      <c r="AL382" s="74" t="n">
        <f aca="false">EXP((((AK382-AK$390)/AK$391+2)/4-1.9)^3)</f>
        <v>0.0100936856432542</v>
      </c>
      <c r="AM382" s="74" t="n">
        <f aca="false">0.01*AD382+0.15*AF382+0.24*AH382+0.25*AJ382+0.35*AL382</f>
        <v>0.0658902179161518</v>
      </c>
      <c r="AO382" s="66" t="n">
        <f aca="false">0.01*AD382/$AM$390</f>
        <v>1.22674803352058E-005</v>
      </c>
      <c r="AP382" s="65" t="n">
        <f aca="false">AO382*$J$390</f>
        <v>95.5448657638993</v>
      </c>
      <c r="AQ382" s="66" t="n">
        <f aca="false">0.15*AF382/$AM$390</f>
        <v>0.0181073669481844</v>
      </c>
      <c r="AR382" s="65" t="n">
        <f aca="false">AQ382*$J$390</f>
        <v>141028.629932825</v>
      </c>
      <c r="AS382" s="66" t="n">
        <f aca="false">0.24*AH382/$AM$390</f>
        <v>0.00196453121332395</v>
      </c>
      <c r="AT382" s="65" t="n">
        <f aca="false">AS382*$J$390</f>
        <v>15300.6865254436</v>
      </c>
      <c r="AU382" s="66" t="n">
        <f aca="false">0.25*AJ382/$AM$390</f>
        <v>0.00185507975951742</v>
      </c>
      <c r="AV382" s="65" t="n">
        <f aca="false">AU382*$J$390</f>
        <v>14448.2274893694</v>
      </c>
      <c r="AW382" s="66" t="n">
        <f aca="false">0.35*AL382/$AM$390</f>
        <v>0.00124294328318608</v>
      </c>
      <c r="AX382" s="65" t="n">
        <f aca="false">AW382*$J$390</f>
        <v>9680.62274396647</v>
      </c>
    </row>
    <row r="383" customFormat="false" ht="15" hidden="false" customHeight="false" outlineLevel="0" collapsed="false">
      <c r="A383" s="72" t="s">
        <v>124</v>
      </c>
      <c r="B383" s="62"/>
      <c r="C383" s="62"/>
      <c r="D383" s="62"/>
      <c r="E383" s="62"/>
      <c r="F383" s="62"/>
      <c r="G383" s="62"/>
      <c r="H383" s="62"/>
      <c r="I383" s="66" t="n">
        <f aca="false">AO383+AQ383+AS383+AU383+AW383</f>
        <v>0.00483500060037333</v>
      </c>
      <c r="J383" s="65" t="n">
        <f aca="false">ROUND(AP383+AR383+AT383+AV383+AX383,0)</f>
        <v>37657</v>
      </c>
      <c r="K383" s="66" t="n">
        <f aca="false">I383-Tabla_Ministerio!J382</f>
        <v>0</v>
      </c>
      <c r="L383" s="65" t="n">
        <f aca="false">J383-Tabla_Ministerio!K382</f>
        <v>0</v>
      </c>
      <c r="M383" s="66" t="n">
        <f aca="false">P418/P$425</f>
        <v>0.0252233113454007</v>
      </c>
      <c r="N383" s="65" t="n">
        <f aca="false">ROUND((N$390*M383),0)</f>
        <v>3732568</v>
      </c>
      <c r="O383" s="65" t="n">
        <f aca="false">N383-Tabla_Ministerio!L382</f>
        <v>2</v>
      </c>
      <c r="P383" s="67" t="n">
        <f aca="false">N383+J383</f>
        <v>3770225</v>
      </c>
      <c r="Q383" s="65" t="n">
        <f aca="false">P383-Tabla_Ministerio!M382</f>
        <v>2</v>
      </c>
      <c r="S383" s="67" t="n">
        <f aca="false">B383+Tabla_Ministerio!B382</f>
        <v>5323</v>
      </c>
      <c r="T383" s="67" t="n">
        <f aca="false">C383+Tabla_Ministerio!C382</f>
        <v>31</v>
      </c>
      <c r="U383" s="67" t="n">
        <f aca="false">D383+Tabla_Ministerio!D382</f>
        <v>287.174714873388</v>
      </c>
      <c r="V383" s="67" t="n">
        <f aca="false">E383+Tabla_Ministerio!E382</f>
        <v>136.399185444341</v>
      </c>
      <c r="W383" s="67" t="n">
        <f aca="false">F383+Tabla_Ministerio!F382</f>
        <v>5</v>
      </c>
      <c r="X383" s="67" t="n">
        <f aca="false">G383+Tabla_Ministerio!G382</f>
        <v>18</v>
      </c>
      <c r="Y383" s="67" t="n">
        <f aca="false">H383+Tabla_Ministerio!H382</f>
        <v>2</v>
      </c>
      <c r="Z383" s="67" t="n">
        <f aca="false">X383+0.33*Y383</f>
        <v>18.66</v>
      </c>
      <c r="AC383" s="73" t="n">
        <f aca="false">IF(T383&gt;0,S383/T383,0)</f>
        <v>171.709677419355</v>
      </c>
      <c r="AD383" s="74" t="n">
        <f aca="false">EXP((((AC383-AC$390)/AC$391+2)/4-1.9)^3)</f>
        <v>0.047768514259333</v>
      </c>
      <c r="AE383" s="75" t="n">
        <f aca="false">S383/U383</f>
        <v>18.5357544529881</v>
      </c>
      <c r="AF383" s="74" t="n">
        <f aca="false">EXP((((AE383-AE$390)/AE$391+2)/4-1.9)^3)</f>
        <v>0.0239393919534696</v>
      </c>
      <c r="AG383" s="74" t="n">
        <f aca="false">V383/U383</f>
        <v>0.474969342285158</v>
      </c>
      <c r="AH383" s="74" t="n">
        <f aca="false">EXP((((AG383-AG$390)/AG$391+2)/4-1.9)^3)</f>
        <v>0.0164321417456188</v>
      </c>
      <c r="AI383" s="74" t="n">
        <f aca="false">W383/U383</f>
        <v>0.0174110036191886</v>
      </c>
      <c r="AJ383" s="74" t="n">
        <f aca="false">EXP((((AI383-AI$390)/AI$391+2)/4-1.9)^3)</f>
        <v>0.00990138874822579</v>
      </c>
      <c r="AK383" s="74" t="n">
        <f aca="false">Z383/U383</f>
        <v>0.0649778655068117</v>
      </c>
      <c r="AL383" s="74" t="n">
        <f aca="false">EXP((((AK383-AK$390)/AK$391+2)/4-1.9)^3)</f>
        <v>0.0092993121151983</v>
      </c>
      <c r="AM383" s="74" t="n">
        <f aca="false">0.01*AD383+0.15*AF383+0.24*AH383+0.25*AJ383+0.35*AL383</f>
        <v>0.0137424143819381</v>
      </c>
      <c r="AO383" s="66" t="n">
        <f aca="false">0.01*AD383/$AM$390</f>
        <v>0.000168064205243565</v>
      </c>
      <c r="AP383" s="65" t="n">
        <f aca="false">AO383*$J$390</f>
        <v>1308.96251642073</v>
      </c>
      <c r="AQ383" s="66" t="n">
        <f aca="false">0.15*AF383/$AM$390</f>
        <v>0.00126339125626709</v>
      </c>
      <c r="AR383" s="65" t="n">
        <f aca="false">AQ383*$J$390</f>
        <v>9839.88110752474</v>
      </c>
      <c r="AS383" s="66" t="n">
        <f aca="false">0.24*AH383/$AM$390</f>
        <v>0.00138751889728911</v>
      </c>
      <c r="AT383" s="65" t="n">
        <f aca="false">AS383*$J$390</f>
        <v>10806.6451434126</v>
      </c>
      <c r="AU383" s="66" t="n">
        <f aca="false">0.25*AJ383/$AM$390</f>
        <v>0.000870902652395673</v>
      </c>
      <c r="AV383" s="65" t="n">
        <f aca="false">AU383*$J$390</f>
        <v>6782.99656839617</v>
      </c>
      <c r="AW383" s="66" t="n">
        <f aca="false">0.35*AL383/$AM$390</f>
        <v>0.0011451235891779</v>
      </c>
      <c r="AX383" s="65" t="n">
        <f aca="false">AW383*$J$390</f>
        <v>8918.75728523362</v>
      </c>
    </row>
    <row r="384" customFormat="false" ht="15" hidden="false" customHeight="false" outlineLevel="0" collapsed="false">
      <c r="A384" s="72" t="s">
        <v>125</v>
      </c>
      <c r="B384" s="62"/>
      <c r="C384" s="62"/>
      <c r="D384" s="62"/>
      <c r="E384" s="62"/>
      <c r="F384" s="62"/>
      <c r="G384" s="62"/>
      <c r="H384" s="62"/>
      <c r="I384" s="66" t="n">
        <f aca="false">AO384+AQ384+AS384+AU384+AW384</f>
        <v>0.0106333028021802</v>
      </c>
      <c r="J384" s="65" t="n">
        <f aca="false">ROUND(AP384+AR384+AT384+AV384+AX384,0)</f>
        <v>82817</v>
      </c>
      <c r="K384" s="66" t="n">
        <f aca="false">I384-Tabla_Ministerio!J383</f>
        <v>-7.80625564189563E-017</v>
      </c>
      <c r="L384" s="65" t="n">
        <f aca="false">J384-Tabla_Ministerio!K383</f>
        <v>0</v>
      </c>
      <c r="M384" s="66" t="n">
        <f aca="false">P419/P$425</f>
        <v>0.0117366524969928</v>
      </c>
      <c r="N384" s="65" t="n">
        <f aca="false">ROUND((N$390*M384),0)</f>
        <v>1736800</v>
      </c>
      <c r="O384" s="65" t="n">
        <f aca="false">N384-Tabla_Ministerio!L383</f>
        <v>-1</v>
      </c>
      <c r="P384" s="67" t="n">
        <f aca="false">N384+J384</f>
        <v>1819617</v>
      </c>
      <c r="Q384" s="65" t="n">
        <f aca="false">P384-Tabla_Ministerio!M383</f>
        <v>-1</v>
      </c>
      <c r="S384" s="67" t="n">
        <f aca="false">B384+Tabla_Ministerio!B383</f>
        <v>7474</v>
      </c>
      <c r="T384" s="67" t="n">
        <f aca="false">C384+Tabla_Ministerio!C383</f>
        <v>60</v>
      </c>
      <c r="U384" s="67" t="n">
        <f aca="false">D384+Tabla_Ministerio!D383</f>
        <v>302.998771028891</v>
      </c>
      <c r="V384" s="67" t="n">
        <f aca="false">E384+Tabla_Ministerio!E383</f>
        <v>161.167937741202</v>
      </c>
      <c r="W384" s="67" t="n">
        <f aca="false">F384+Tabla_Ministerio!F383</f>
        <v>2</v>
      </c>
      <c r="X384" s="67" t="n">
        <f aca="false">G384+Tabla_Ministerio!G383</f>
        <v>6</v>
      </c>
      <c r="Y384" s="67" t="n">
        <f aca="false">H384+Tabla_Ministerio!H383</f>
        <v>8</v>
      </c>
      <c r="Z384" s="67" t="n">
        <f aca="false">X384+0.33*Y384</f>
        <v>8.64</v>
      </c>
      <c r="AC384" s="73" t="n">
        <f aca="false">IF(T384&gt;0,S384/T384,0)</f>
        <v>124.566666666667</v>
      </c>
      <c r="AD384" s="74" t="n">
        <f aca="false">EXP((((AC384-AC$390)/AC$391+2)/4-1.9)^3)</f>
        <v>0.0180729444853002</v>
      </c>
      <c r="AE384" s="75" t="n">
        <f aca="false">S384/U384</f>
        <v>24.6667667153256</v>
      </c>
      <c r="AF384" s="74" t="n">
        <f aca="false">EXP((((AE384-AE$390)/AE$391+2)/4-1.9)^3)</f>
        <v>0.112965886686074</v>
      </c>
      <c r="AG384" s="74" t="n">
        <f aca="false">V384/U384</f>
        <v>0.531909542715058</v>
      </c>
      <c r="AH384" s="74" t="n">
        <f aca="false">EXP((((AG384-AG$390)/AG$391+2)/4-1.9)^3)</f>
        <v>0.0374167793648889</v>
      </c>
      <c r="AI384" s="74" t="n">
        <f aca="false">W384/U384</f>
        <v>0.00660068683846015</v>
      </c>
      <c r="AJ384" s="74" t="n">
        <f aca="false">EXP((((AI384-AI$390)/AI$391+2)/4-1.9)^3)</f>
        <v>0.00767500942153958</v>
      </c>
      <c r="AK384" s="74" t="n">
        <f aca="false">Z384/U384</f>
        <v>0.0285149671421478</v>
      </c>
      <c r="AL384" s="74" t="n">
        <f aca="false">EXP((((AK384-AK$390)/AK$391+2)/4-1.9)^3)</f>
        <v>0.00628116449282284</v>
      </c>
      <c r="AM384" s="74" t="n">
        <f aca="false">0.01*AD384+0.15*AF384+0.24*AH384+0.25*AJ384+0.35*AL384</f>
        <v>0.0302227994232103</v>
      </c>
      <c r="AO384" s="66" t="n">
        <f aca="false">0.01*AD384/$AM$390</f>
        <v>6.35861319622181E-005</v>
      </c>
      <c r="AP384" s="65" t="n">
        <f aca="false">AO384*$J$390</f>
        <v>495.238490445381</v>
      </c>
      <c r="AQ384" s="66" t="n">
        <f aca="false">0.15*AF384/$AM$390</f>
        <v>0.00596172675450762</v>
      </c>
      <c r="AR384" s="65" t="n">
        <f aca="false">AQ384*$J$390</f>
        <v>46432.7120904997</v>
      </c>
      <c r="AS384" s="66" t="n">
        <f aca="false">0.24*AH384/$AM$390</f>
        <v>0.0031594474565875</v>
      </c>
      <c r="AT384" s="65" t="n">
        <f aca="false">AS384*$J$390</f>
        <v>24607.2522538657</v>
      </c>
      <c r="AU384" s="66" t="n">
        <f aca="false">0.25*AJ384/$AM$390</f>
        <v>0.000675075611345765</v>
      </c>
      <c r="AV384" s="65" t="n">
        <f aca="false">AU384*$J$390</f>
        <v>5257.80412147131</v>
      </c>
      <c r="AW384" s="66" t="n">
        <f aca="false">0.35*AL384/$AM$390</f>
        <v>0.000773466847777126</v>
      </c>
      <c r="AX384" s="65" t="n">
        <f aca="false">AW384*$J$390</f>
        <v>6024.12101950617</v>
      </c>
    </row>
    <row r="385" customFormat="false" ht="15" hidden="false" customHeight="false" outlineLevel="0" collapsed="false">
      <c r="A385" s="72" t="s">
        <v>126</v>
      </c>
      <c r="B385" s="62"/>
      <c r="C385" s="62"/>
      <c r="D385" s="62"/>
      <c r="E385" s="62"/>
      <c r="F385" s="62"/>
      <c r="G385" s="62"/>
      <c r="H385" s="62"/>
      <c r="I385" s="66" t="n">
        <f aca="false">AO385+AQ385+AS385+AU385+AW385</f>
        <v>0.0359259133918014</v>
      </c>
      <c r="J385" s="65" t="n">
        <f aca="false">ROUND(AP385+AR385+AT385+AV385+AX385,0)</f>
        <v>279808</v>
      </c>
      <c r="K385" s="66" t="n">
        <f aca="false">I385-Tabla_Ministerio!J384</f>
        <v>2.28983498828939E-016</v>
      </c>
      <c r="L385" s="65" t="n">
        <f aca="false">J385-Tabla_Ministerio!K384</f>
        <v>0</v>
      </c>
      <c r="M385" s="66" t="n">
        <f aca="false">P420/P$425</f>
        <v>0.0164022485183297</v>
      </c>
      <c r="N385" s="65" t="n">
        <f aca="false">ROUND((N$390*M385),0)</f>
        <v>2427219</v>
      </c>
      <c r="O385" s="65" t="n">
        <f aca="false">N385-Tabla_Ministerio!L384</f>
        <v>0</v>
      </c>
      <c r="P385" s="67" t="n">
        <f aca="false">N385+J385</f>
        <v>2707027</v>
      </c>
      <c r="Q385" s="65" t="n">
        <f aca="false">P385-Tabla_Ministerio!M384</f>
        <v>0</v>
      </c>
      <c r="S385" s="67" t="n">
        <f aca="false">B385+Tabla_Ministerio!B384</f>
        <v>9001</v>
      </c>
      <c r="T385" s="67" t="n">
        <f aca="false">C385+Tabla_Ministerio!C384</f>
        <v>58</v>
      </c>
      <c r="U385" s="67" t="n">
        <f aca="false">D385+Tabla_Ministerio!D384</f>
        <v>259.964656716384</v>
      </c>
      <c r="V385" s="67" t="n">
        <f aca="false">E385+Tabla_Ministerio!E384</f>
        <v>155.916630643079</v>
      </c>
      <c r="W385" s="67" t="n">
        <f aca="false">F385+Tabla_Ministerio!F384</f>
        <v>5</v>
      </c>
      <c r="X385" s="67" t="n">
        <f aca="false">G385+Tabla_Ministerio!G384</f>
        <v>18</v>
      </c>
      <c r="Y385" s="67" t="n">
        <f aca="false">H385+Tabla_Ministerio!H384</f>
        <v>0</v>
      </c>
      <c r="Z385" s="67" t="n">
        <f aca="false">X385+0.33*Y385</f>
        <v>18</v>
      </c>
      <c r="AC385" s="73" t="n">
        <f aca="false">IF(T385&gt;0,S385/T385,0)</f>
        <v>155.189655172414</v>
      </c>
      <c r="AD385" s="74" t="n">
        <f aca="false">EXP((((AC385-AC$390)/AC$391+2)/4-1.9)^3)</f>
        <v>0.0346778104609976</v>
      </c>
      <c r="AE385" s="75" t="n">
        <f aca="false">S385/U385</f>
        <v>34.623937398613</v>
      </c>
      <c r="AF385" s="74" t="n">
        <f aca="false">EXP((((AE385-AE$390)/AE$391+2)/4-1.9)^3)</f>
        <v>0.501607343664968</v>
      </c>
      <c r="AG385" s="74" t="n">
        <f aca="false">V385/U385</f>
        <v>0.599760877545676</v>
      </c>
      <c r="AH385" s="74" t="n">
        <f aca="false">EXP((((AG385-AG$390)/AG$391+2)/4-1.9)^3)</f>
        <v>0.0855793310104226</v>
      </c>
      <c r="AI385" s="74" t="n">
        <f aca="false">W385/U385</f>
        <v>0.0192333837343701</v>
      </c>
      <c r="AJ385" s="74" t="n">
        <f aca="false">EXP((((AI385-AI$390)/AI$391+2)/4-1.9)^3)</f>
        <v>0.0103265460974581</v>
      </c>
      <c r="AK385" s="74" t="n">
        <f aca="false">Z385/U385</f>
        <v>0.0692401814437323</v>
      </c>
      <c r="AL385" s="74" t="n">
        <f aca="false">EXP((((AK385-AK$390)/AK$391+2)/4-1.9)^3)</f>
        <v>0.00972247667080916</v>
      </c>
      <c r="AM385" s="74" t="n">
        <f aca="false">0.01*AD385+0.15*AF385+0.24*AH385+0.25*AJ385+0.35*AL385</f>
        <v>0.102111422456004</v>
      </c>
      <c r="AO385" s="66" t="n">
        <f aca="false">0.01*AD385/$AM$390</f>
        <v>0.00012200711588127</v>
      </c>
      <c r="AP385" s="65" t="n">
        <f aca="false">AO385*$J$390</f>
        <v>950.24839580645</v>
      </c>
      <c r="AQ385" s="66" t="n">
        <f aca="false">0.15*AF385/$AM$390</f>
        <v>0.0264721148013048</v>
      </c>
      <c r="AR385" s="65" t="n">
        <f aca="false">AQ385*$J$390</f>
        <v>206177.192550174</v>
      </c>
      <c r="AS385" s="66" t="n">
        <f aca="false">0.24*AH385/$AM$390</f>
        <v>0.00722626063190946</v>
      </c>
      <c r="AT385" s="65" t="n">
        <f aca="false">AS385*$J$390</f>
        <v>56281.492465026</v>
      </c>
      <c r="AU385" s="66" t="n">
        <f aca="false">0.25*AJ385/$AM$390</f>
        <v>0.0009082984836823</v>
      </c>
      <c r="AV385" s="65" t="n">
        <f aca="false">AU385*$J$390</f>
        <v>7074.25276630963</v>
      </c>
      <c r="AW385" s="66" t="n">
        <f aca="false">0.35*AL385/$AM$390</f>
        <v>0.00119723235902358</v>
      </c>
      <c r="AX385" s="65" t="n">
        <f aca="false">AW385*$J$390</f>
        <v>9324.60471958727</v>
      </c>
    </row>
    <row r="386" customFormat="false" ht="15" hidden="false" customHeight="false" outlineLevel="0" collapsed="false">
      <c r="A386" s="72" t="s">
        <v>127</v>
      </c>
      <c r="B386" s="62"/>
      <c r="C386" s="62"/>
      <c r="D386" s="62"/>
      <c r="E386" s="62"/>
      <c r="F386" s="62"/>
      <c r="G386" s="62"/>
      <c r="H386" s="62"/>
      <c r="I386" s="66" t="n">
        <f aca="false">AO386+AQ386+AS386+AU386+AW386</f>
        <v>0.0165697226224585</v>
      </c>
      <c r="J386" s="65" t="n">
        <f aca="false">ROUND(AP386+AR386+AT386+AV386+AX386,0)</f>
        <v>129053</v>
      </c>
      <c r="K386" s="66" t="n">
        <f aca="false">I386-Tabla_Ministerio!J385</f>
        <v>1.35308431126191E-016</v>
      </c>
      <c r="L386" s="65" t="n">
        <f aca="false">J386-Tabla_Ministerio!K385</f>
        <v>0</v>
      </c>
      <c r="M386" s="66" t="n">
        <f aca="false">P421/P$425</f>
        <v>0.0140678987132089</v>
      </c>
      <c r="N386" s="65" t="n">
        <f aca="false">ROUND((N$390*M386),0)</f>
        <v>2081780</v>
      </c>
      <c r="O386" s="65" t="n">
        <f aca="false">N386-Tabla_Ministerio!L385</f>
        <v>0</v>
      </c>
      <c r="P386" s="67" t="n">
        <f aca="false">N386+J386</f>
        <v>2210833</v>
      </c>
      <c r="Q386" s="65" t="n">
        <f aca="false">P386-Tabla_Ministerio!M385</f>
        <v>0</v>
      </c>
      <c r="S386" s="67" t="n">
        <f aca="false">B386+Tabla_Ministerio!B385</f>
        <v>4440</v>
      </c>
      <c r="T386" s="67" t="n">
        <f aca="false">C386+Tabla_Ministerio!C385</f>
        <v>30</v>
      </c>
      <c r="U386" s="67" t="n">
        <f aca="false">D386+Tabla_Ministerio!D385</f>
        <v>239.819153568538</v>
      </c>
      <c r="V386" s="67" t="n">
        <f aca="false">E386+Tabla_Ministerio!E385</f>
        <v>133.231292517007</v>
      </c>
      <c r="W386" s="67" t="n">
        <f aca="false">F386+Tabla_Ministerio!F385</f>
        <v>30</v>
      </c>
      <c r="X386" s="67" t="n">
        <f aca="false">G386+Tabla_Ministerio!G385</f>
        <v>47</v>
      </c>
      <c r="Y386" s="67" t="n">
        <f aca="false">H386+Tabla_Ministerio!H385</f>
        <v>1</v>
      </c>
      <c r="Z386" s="67" t="n">
        <f aca="false">X386+0.33*Y386</f>
        <v>47.33</v>
      </c>
      <c r="AC386" s="73" t="n">
        <f aca="false">IF(T386&gt;0,S386/T386,0)</f>
        <v>148</v>
      </c>
      <c r="AD386" s="74" t="n">
        <f aca="false">EXP((((AC386-AC$390)/AC$391+2)/4-1.9)^3)</f>
        <v>0.0299632889930916</v>
      </c>
      <c r="AE386" s="75" t="n">
        <f aca="false">S386/U386</f>
        <v>18.5139507580286</v>
      </c>
      <c r="AF386" s="74" t="n">
        <f aca="false">EXP((((AE386-AE$390)/AE$391+2)/4-1.9)^3)</f>
        <v>0.0237834814737134</v>
      </c>
      <c r="AG386" s="74" t="n">
        <f aca="false">V386/U386</f>
        <v>0.555549006551434</v>
      </c>
      <c r="AH386" s="74" t="n">
        <f aca="false">EXP((((AG386-AG$390)/AG$391+2)/4-1.9)^3)</f>
        <v>0.0508347998109358</v>
      </c>
      <c r="AI386" s="74" t="n">
        <f aca="false">W386/U386</f>
        <v>0.125094261878571</v>
      </c>
      <c r="AJ386" s="74" t="n">
        <f aca="false">EXP((((AI386-AI$390)/AI$391+2)/4-1.9)^3)</f>
        <v>0.0784892535123826</v>
      </c>
      <c r="AK386" s="74" t="n">
        <f aca="false">Z386/U386</f>
        <v>0.197357047157093</v>
      </c>
      <c r="AL386" s="74" t="n">
        <f aca="false">EXP((((AK386-AK$390)/AK$391+2)/4-1.9)^3)</f>
        <v>0.0325883789931964</v>
      </c>
      <c r="AM386" s="74" t="n">
        <f aca="false">0.01*AD386+0.15*AF386+0.24*AH386+0.25*AJ386+0.35*AL386</f>
        <v>0.0470957530913269</v>
      </c>
      <c r="AO386" s="66" t="n">
        <f aca="false">0.01*AD386/$AM$390</f>
        <v>0.000105419991163391</v>
      </c>
      <c r="AP386" s="65" t="n">
        <f aca="false">AO386*$J$390</f>
        <v>821.060122316362</v>
      </c>
      <c r="AQ386" s="66" t="n">
        <f aca="false">0.15*AF386/$AM$390</f>
        <v>0.00125516314682858</v>
      </c>
      <c r="AR386" s="65" t="n">
        <f aca="false">AQ386*$J$390</f>
        <v>9775.79674869056</v>
      </c>
      <c r="AS386" s="66" t="n">
        <f aca="false">0.24*AH386/$AM$390</f>
        <v>0.00429245599688113</v>
      </c>
      <c r="AT386" s="65" t="n">
        <f aca="false">AS386*$J$390</f>
        <v>33431.6518806608</v>
      </c>
      <c r="AU386" s="66" t="n">
        <f aca="false">0.25*AJ386/$AM$390</f>
        <v>0.00690372843715879</v>
      </c>
      <c r="AV386" s="65" t="n">
        <f aca="false">AU386*$J$390</f>
        <v>53769.4611097728</v>
      </c>
      <c r="AW386" s="66" t="n">
        <f aca="false">0.35*AL386/$AM$390</f>
        <v>0.00401295505042665</v>
      </c>
      <c r="AX386" s="65" t="n">
        <f aca="false">AW386*$J$390</f>
        <v>31254.7679827313</v>
      </c>
    </row>
    <row r="387" customFormat="false" ht="15" hidden="false" customHeight="false" outlineLevel="0" collapsed="false">
      <c r="A387" s="72" t="s">
        <v>128</v>
      </c>
      <c r="B387" s="62"/>
      <c r="C387" s="62"/>
      <c r="D387" s="62"/>
      <c r="E387" s="62"/>
      <c r="F387" s="62"/>
      <c r="G387" s="62"/>
      <c r="H387" s="62"/>
      <c r="I387" s="66" t="n">
        <f aca="false">AO387+AQ387+AS387+AU387+AW387</f>
        <v>0.0165236228076641</v>
      </c>
      <c r="J387" s="65" t="n">
        <f aca="false">ROUND(AP387+AR387+AT387+AV387+AX387,0)</f>
        <v>128694</v>
      </c>
      <c r="K387" s="66" t="n">
        <f aca="false">I387-Tabla_Ministerio!J386</f>
        <v>2.1163626406917E-016</v>
      </c>
      <c r="L387" s="65" t="n">
        <f aca="false">J387-Tabla_Ministerio!K386</f>
        <v>0</v>
      </c>
      <c r="M387" s="66" t="n">
        <f aca="false">P422/P$425</f>
        <v>0.00893124686478665</v>
      </c>
      <c r="N387" s="65" t="n">
        <f aca="false">ROUND((N$390*M387),0)</f>
        <v>1321654</v>
      </c>
      <c r="O387" s="65" t="n">
        <f aca="false">N387-Tabla_Ministerio!L386</f>
        <v>-1</v>
      </c>
      <c r="P387" s="67" t="n">
        <f aca="false">N387+J387</f>
        <v>1450348</v>
      </c>
      <c r="Q387" s="65" t="n">
        <f aca="false">P387-Tabla_Ministerio!M386</f>
        <v>-1</v>
      </c>
      <c r="S387" s="67" t="n">
        <f aca="false">B387+Tabla_Ministerio!B386</f>
        <v>5486</v>
      </c>
      <c r="T387" s="67" t="n">
        <f aca="false">C387+Tabla_Ministerio!C386</f>
        <v>23</v>
      </c>
      <c r="U387" s="67" t="n">
        <f aca="false">D387+Tabla_Ministerio!D386</f>
        <v>258.822455817386</v>
      </c>
      <c r="V387" s="67" t="n">
        <f aca="false">E387+Tabla_Ministerio!E386</f>
        <v>165.686092181023</v>
      </c>
      <c r="W387" s="67" t="n">
        <f aca="false">F387+Tabla_Ministerio!F386</f>
        <v>6</v>
      </c>
      <c r="X387" s="67" t="n">
        <f aca="false">G387+Tabla_Ministerio!G386</f>
        <v>19</v>
      </c>
      <c r="Y387" s="67" t="n">
        <f aca="false">H387+Tabla_Ministerio!H386</f>
        <v>8</v>
      </c>
      <c r="Z387" s="67" t="n">
        <f aca="false">X387+0.33*Y387</f>
        <v>21.64</v>
      </c>
      <c r="AC387" s="73" t="n">
        <f aca="false">IF(T387&gt;0,S387/T387,0)</f>
        <v>238.521739130435</v>
      </c>
      <c r="AD387" s="74" t="n">
        <f aca="false">EXP((((AC387-AC$390)/AC$391+2)/4-1.9)^3)</f>
        <v>0.141830864936044</v>
      </c>
      <c r="AE387" s="75" t="n">
        <f aca="false">S387/U387</f>
        <v>21.1959970114443</v>
      </c>
      <c r="AF387" s="74" t="n">
        <f aca="false">EXP((((AE387-AE$390)/AE$391+2)/4-1.9)^3)</f>
        <v>0.0502453308746969</v>
      </c>
      <c r="AG387" s="74" t="n">
        <f aca="false">V387/U387</f>
        <v>0.640153466042081</v>
      </c>
      <c r="AH387" s="74" t="n">
        <f aca="false">EXP((((AG387-AG$390)/AG$391+2)/4-1.9)^3)</f>
        <v>0.130161743848904</v>
      </c>
      <c r="AI387" s="74" t="n">
        <f aca="false">W387/U387</f>
        <v>0.0231819143398954</v>
      </c>
      <c r="AJ387" s="74" t="n">
        <f aca="false">EXP((((AI387-AI$390)/AI$391+2)/4-1.9)^3)</f>
        <v>0.0113014840033501</v>
      </c>
      <c r="AK387" s="74" t="n">
        <f aca="false">Z387/U387</f>
        <v>0.0836094377192227</v>
      </c>
      <c r="AL387" s="74" t="n">
        <f aca="false">EXP((((AK387-AK$390)/AK$391+2)/4-1.9)^3)</f>
        <v>0.0112726480304607</v>
      </c>
      <c r="AM387" s="74" t="n">
        <f aca="false">0.01*AD387+0.15*AF387+0.24*AH387+0.25*AJ387+0.35*AL387</f>
        <v>0.0469647246158006</v>
      </c>
      <c r="AO387" s="66" t="n">
        <f aca="false">0.01*AD387/$AM$390</f>
        <v>0.000499004249223148</v>
      </c>
      <c r="AP387" s="65" t="n">
        <f aca="false">AO387*$J$390</f>
        <v>3886.47812793426</v>
      </c>
      <c r="AQ387" s="66" t="n">
        <f aca="false">0.15*AF387/$AM$390</f>
        <v>0.00265167602496848</v>
      </c>
      <c r="AR387" s="65" t="n">
        <f aca="false">AQ387*$J$390</f>
        <v>20652.4912151582</v>
      </c>
      <c r="AS387" s="66" t="n">
        <f aca="false">0.24*AH387/$AM$390</f>
        <v>0.0109907693160334</v>
      </c>
      <c r="AT387" s="65" t="n">
        <f aca="false">AS387*$J$390</f>
        <v>85601.2441225385</v>
      </c>
      <c r="AU387" s="66" t="n">
        <f aca="false">0.25*AJ387/$AM$390</f>
        <v>0.000994051707775694</v>
      </c>
      <c r="AV387" s="65" t="n">
        <f aca="false">AU387*$J$390</f>
        <v>7742.13892230463</v>
      </c>
      <c r="AW387" s="66" t="n">
        <f aca="false">0.35*AL387/$AM$390</f>
        <v>0.00138812150966342</v>
      </c>
      <c r="AX387" s="65" t="n">
        <f aca="false">AW387*$J$390</f>
        <v>10811.3385700037</v>
      </c>
    </row>
    <row r="388" customFormat="false" ht="15" hidden="false" customHeight="false" outlineLevel="0" collapsed="false">
      <c r="A388" s="72" t="s">
        <v>129</v>
      </c>
      <c r="B388" s="62"/>
      <c r="C388" s="62"/>
      <c r="D388" s="62"/>
      <c r="E388" s="62"/>
      <c r="F388" s="62"/>
      <c r="G388" s="62"/>
      <c r="H388" s="62"/>
      <c r="I388" s="66" t="n">
        <f aca="false">AO388+AQ388+AS388+AU388+AW388</f>
        <v>0.0117478297237268</v>
      </c>
      <c r="J388" s="65" t="n">
        <f aca="false">ROUND(AP388+AR388+AT388+AV388+AX388,0)</f>
        <v>91498</v>
      </c>
      <c r="K388" s="66" t="n">
        <f aca="false">I388-Tabla_Ministerio!J387</f>
        <v>0</v>
      </c>
      <c r="L388" s="65" t="n">
        <f aca="false">J388-Tabla_Ministerio!K387</f>
        <v>0</v>
      </c>
      <c r="M388" s="66" t="n">
        <f aca="false">P423/P$425</f>
        <v>0.00530516081010488</v>
      </c>
      <c r="N388" s="65" t="n">
        <f aca="false">ROUND((N$390*M388),0)</f>
        <v>785062</v>
      </c>
      <c r="O388" s="65" t="n">
        <f aca="false">N388-Tabla_Ministerio!L387</f>
        <v>-2</v>
      </c>
      <c r="P388" s="67" t="n">
        <f aca="false">N388+J388</f>
        <v>876560</v>
      </c>
      <c r="Q388" s="65" t="n">
        <f aca="false">P388-Tabla_Ministerio!M387</f>
        <v>-2</v>
      </c>
      <c r="S388" s="67" t="n">
        <f aca="false">B388+Tabla_Ministerio!B387</f>
        <v>5611</v>
      </c>
      <c r="T388" s="67" t="n">
        <f aca="false">C388+Tabla_Ministerio!C387</f>
        <v>43</v>
      </c>
      <c r="U388" s="67" t="n">
        <f aca="false">D388+Tabla_Ministerio!D387</f>
        <v>290.488241531169</v>
      </c>
      <c r="V388" s="67" t="n">
        <f aca="false">E388+Tabla_Ministerio!E387</f>
        <v>145.793177558199</v>
      </c>
      <c r="W388" s="67" t="n">
        <f aca="false">F388+Tabla_Ministerio!F387</f>
        <v>31</v>
      </c>
      <c r="X388" s="67" t="n">
        <f aca="false">G388+Tabla_Ministerio!G387</f>
        <v>45</v>
      </c>
      <c r="Y388" s="67" t="n">
        <f aca="false">H388+Tabla_Ministerio!H387</f>
        <v>4</v>
      </c>
      <c r="Z388" s="67" t="n">
        <f aca="false">X388+0.33*Y388</f>
        <v>46.32</v>
      </c>
      <c r="AC388" s="73" t="n">
        <f aca="false">IF(T388&gt;0,S388/T388,0)</f>
        <v>130.488372093023</v>
      </c>
      <c r="AD388" s="74" t="n">
        <f aca="false">EXP((((AC388-AC$390)/AC$391+2)/4-1.9)^3)</f>
        <v>0.0206243339366706</v>
      </c>
      <c r="AE388" s="75" t="n">
        <f aca="false">S388/U388</f>
        <v>19.3157560196733</v>
      </c>
      <c r="AF388" s="74" t="n">
        <f aca="false">EXP((((AE388-AE$390)/AE$391+2)/4-1.9)^3)</f>
        <v>0.0300930906772453</v>
      </c>
      <c r="AG388" s="74" t="n">
        <f aca="false">V388/U388</f>
        <v>0.501890117099819</v>
      </c>
      <c r="AH388" s="74" t="n">
        <f aca="false">EXP((((AG388-AG$390)/AG$391+2)/4-1.9)^3)</f>
        <v>0.0246201695957768</v>
      </c>
      <c r="AI388" s="74" t="n">
        <f aca="false">W388/U388</f>
        <v>0.106716884086593</v>
      </c>
      <c r="AJ388" s="74" t="n">
        <f aca="false">EXP((((AI388-AI$390)/AI$391+2)/4-1.9)^3)</f>
        <v>0.0583321944094322</v>
      </c>
      <c r="AK388" s="74" t="n">
        <f aca="false">Z388/U388</f>
        <v>0.159455679706161</v>
      </c>
      <c r="AL388" s="74" t="n">
        <f aca="false">EXP((((AK388-AK$390)/AK$391+2)/4-1.9)^3)</f>
        <v>0.0233671376890119</v>
      </c>
      <c r="AM388" s="74" t="n">
        <f aca="false">0.01*AD388+0.15*AF388+0.24*AH388+0.25*AJ388+0.35*AL388</f>
        <v>0.0333905944374522</v>
      </c>
      <c r="AO388" s="66" t="n">
        <f aca="false">0.01*AD388/$AM$390</f>
        <v>7.25626983691922E-005</v>
      </c>
      <c r="AP388" s="65" t="n">
        <f aca="false">AO388*$J$390</f>
        <v>565.152181679408</v>
      </c>
      <c r="AQ388" s="66" t="n">
        <f aca="false">0.15*AF388/$AM$390</f>
        <v>0.0015881500962757</v>
      </c>
      <c r="AR388" s="65" t="n">
        <f aca="false">AQ388*$J$390</f>
        <v>12369.2546158901</v>
      </c>
      <c r="AS388" s="66" t="n">
        <f aca="false">0.24*AH388/$AM$390</f>
        <v>0.00207891041213244</v>
      </c>
      <c r="AT388" s="65" t="n">
        <f aca="false">AS388*$J$390</f>
        <v>16191.5251408499</v>
      </c>
      <c r="AU388" s="66" t="n">
        <f aca="false">0.25*AJ388/$AM$390</f>
        <v>0.00513076136318126</v>
      </c>
      <c r="AV388" s="65" t="n">
        <f aca="false">AU388*$J$390</f>
        <v>39960.7655620123</v>
      </c>
      <c r="AW388" s="66" t="n">
        <f aca="false">0.35*AL388/$AM$390</f>
        <v>0.00287744515376823</v>
      </c>
      <c r="AX388" s="65" t="n">
        <f aca="false">AW388*$J$390</f>
        <v>22410.8866244338</v>
      </c>
    </row>
    <row r="389" customFormat="false" ht="15" hidden="false" customHeight="false" outlineLevel="0" collapsed="false">
      <c r="A389" s="76" t="s">
        <v>130</v>
      </c>
      <c r="B389" s="62"/>
      <c r="C389" s="62"/>
      <c r="D389" s="62"/>
      <c r="E389" s="62"/>
      <c r="F389" s="62"/>
      <c r="G389" s="62"/>
      <c r="H389" s="62"/>
      <c r="I389" s="77" t="n">
        <f aca="false">AO389+AQ389+AS389+AU389+AW389</f>
        <v>0.00808755770239544</v>
      </c>
      <c r="J389" s="78" t="n">
        <f aca="false">ROUND(AP389+AR389+AT389+AV389+AX389,0)</f>
        <v>62990</v>
      </c>
      <c r="K389" s="66" t="n">
        <f aca="false">I389-Tabla_Ministerio!J388</f>
        <v>-4.68375338513738E-017</v>
      </c>
      <c r="L389" s="65" t="n">
        <f aca="false">J389-Tabla_Ministerio!K388</f>
        <v>0</v>
      </c>
      <c r="M389" s="66" t="n">
        <f aca="false">P424/P$425</f>
        <v>0.00652865789336463</v>
      </c>
      <c r="N389" s="65" t="n">
        <f aca="false">ROUND((N$390*M389),0)</f>
        <v>966117</v>
      </c>
      <c r="O389" s="65" t="n">
        <f aca="false">N389-Tabla_Ministerio!L388</f>
        <v>0</v>
      </c>
      <c r="P389" s="67" t="n">
        <f aca="false">N389+J389</f>
        <v>1029107</v>
      </c>
      <c r="Q389" s="65" t="n">
        <f aca="false">P389-Tabla_Ministerio!M388</f>
        <v>0</v>
      </c>
      <c r="S389" s="79" t="n">
        <f aca="false">B389+Tabla_Ministerio!B388</f>
        <v>6627</v>
      </c>
      <c r="T389" s="79" t="n">
        <f aca="false">C389+Tabla_Ministerio!C388</f>
        <v>29</v>
      </c>
      <c r="U389" s="79" t="n">
        <f aca="false">D389+Tabla_Ministerio!D388</f>
        <v>324.498062071982</v>
      </c>
      <c r="V389" s="79" t="n">
        <f aca="false">E389+Tabla_Ministerio!E388</f>
        <v>168.024227795023</v>
      </c>
      <c r="W389" s="79" t="n">
        <f aca="false">F389+Tabla_Ministerio!F388</f>
        <v>9</v>
      </c>
      <c r="X389" s="79" t="n">
        <f aca="false">G389+Tabla_Ministerio!G388</f>
        <v>34</v>
      </c>
      <c r="Y389" s="79" t="n">
        <f aca="false">H389+Tabla_Ministerio!H388</f>
        <v>4</v>
      </c>
      <c r="Z389" s="79" t="n">
        <f aca="false">X389+0.33*Y389</f>
        <v>35.32</v>
      </c>
      <c r="AC389" s="73" t="n">
        <f aca="false">IF(T389&gt;0,S389/T389,0)</f>
        <v>228.51724137931</v>
      </c>
      <c r="AD389" s="74" t="n">
        <f aca="false">EXP((((AC389-AC$390)/AC$391+2)/4-1.9)^3)</f>
        <v>0.122941337053117</v>
      </c>
      <c r="AE389" s="75" t="n">
        <f aca="false">S389/U389</f>
        <v>20.4223099444272</v>
      </c>
      <c r="AF389" s="74" t="n">
        <f aca="false">EXP((((AE389-AE$390)/AE$391+2)/4-1.9)^3)</f>
        <v>0.0409566979068959</v>
      </c>
      <c r="AG389" s="74" t="n">
        <f aca="false">V389/U389</f>
        <v>0.517797322801117</v>
      </c>
      <c r="AH389" s="74" t="n">
        <f aca="false">EXP((((AG389-AG$390)/AG$391+2)/4-1.9)^3)</f>
        <v>0.0308618444720003</v>
      </c>
      <c r="AI389" s="74" t="n">
        <f aca="false">W389/U389</f>
        <v>0.0277351425229885</v>
      </c>
      <c r="AJ389" s="74" t="n">
        <f aca="false">EXP((((AI389-AI$390)/AI$391+2)/4-1.9)^3)</f>
        <v>0.0125219626348166</v>
      </c>
      <c r="AK389" s="74" t="n">
        <f aca="false">Z389/U389</f>
        <v>0.108845025990217</v>
      </c>
      <c r="AL389" s="74" t="n">
        <f aca="false">EXP((((AK389-AK$390)/AK$391+2)/4-1.9)^3)</f>
        <v>0.0145052385993102</v>
      </c>
      <c r="AM389" s="74" t="n">
        <f aca="false">0.01*AD389+0.15*AF389+0.24*AH389+0.25*AJ389+0.35*AL389</f>
        <v>0.0229870848983084</v>
      </c>
      <c r="AO389" s="66" t="n">
        <f aca="false">0.01*AD389/$AM$390</f>
        <v>0.000432545127764287</v>
      </c>
      <c r="AP389" s="65" t="n">
        <f aca="false">AO389*$J$390</f>
        <v>3368.86345360294</v>
      </c>
      <c r="AQ389" s="66" t="n">
        <f aca="false">0.15*AF389/$AM$390</f>
        <v>0.00216147235993792</v>
      </c>
      <c r="AR389" s="65" t="n">
        <f aca="false">AQ389*$J$390</f>
        <v>16834.5561467886</v>
      </c>
      <c r="AS389" s="66" t="n">
        <f aca="false">0.24*AH389/$AM$390</f>
        <v>0.00260595320275369</v>
      </c>
      <c r="AT389" s="65" t="n">
        <f aca="false">AS389*$J$390</f>
        <v>20296.3805231914</v>
      </c>
      <c r="AU389" s="66" t="n">
        <f aca="false">0.25*AJ389/$AM$390</f>
        <v>0.0011014021112761</v>
      </c>
      <c r="AV389" s="65" t="n">
        <f aca="false">AU389*$J$390</f>
        <v>8578.23399740422</v>
      </c>
      <c r="AW389" s="66" t="n">
        <f aca="false">0.35*AL389/$AM$390</f>
        <v>0.00178618490066345</v>
      </c>
      <c r="AX389" s="65" t="n">
        <f aca="false">AW389*$J$390</f>
        <v>13911.6421547156</v>
      </c>
    </row>
    <row r="390" customFormat="false" ht="15" hidden="false" customHeight="false" outlineLevel="0" collapsed="false">
      <c r="A390" s="83" t="s">
        <v>71</v>
      </c>
      <c r="B390" s="62"/>
      <c r="C390" s="62"/>
      <c r="D390" s="62"/>
      <c r="E390" s="62"/>
      <c r="F390" s="62"/>
      <c r="G390" s="62"/>
      <c r="H390" s="62"/>
      <c r="I390" s="88" t="n">
        <f aca="false">SUM(I363:I389)</f>
        <v>1</v>
      </c>
      <c r="J390" s="86" t="n">
        <f aca="false">Tabla_Ministerio!K389</f>
        <v>7788467</v>
      </c>
      <c r="K390" s="84" t="n">
        <f aca="false">I390-Tabla_Ministerio!J389</f>
        <v>0</v>
      </c>
      <c r="L390" s="86" t="n">
        <f aca="false">J390-Tabla_Ministerio!K389</f>
        <v>0</v>
      </c>
      <c r="M390" s="84"/>
      <c r="N390" s="86" t="n">
        <f aca="false">Tabla_Ministerio!L389</f>
        <v>147980875</v>
      </c>
      <c r="O390" s="86"/>
      <c r="P390" s="88" t="n">
        <f aca="false">Tabla_Ministerio!M389</f>
        <v>155769342</v>
      </c>
      <c r="Q390" s="86"/>
      <c r="S390" s="88"/>
      <c r="T390" s="88"/>
      <c r="U390" s="88"/>
      <c r="V390" s="88"/>
      <c r="W390" s="88"/>
      <c r="X390" s="88"/>
      <c r="Y390" s="88"/>
      <c r="Z390" s="88"/>
      <c r="AB390" s="89" t="s">
        <v>241</v>
      </c>
      <c r="AC390" s="89" t="n">
        <f aca="false">AVERAGE(AC365:AC389)</f>
        <v>188.123271802464</v>
      </c>
      <c r="AD390" s="88"/>
      <c r="AE390" s="89" t="n">
        <f aca="false">AVERAGE(AE365:AE389)</f>
        <v>22.1788346786414</v>
      </c>
      <c r="AF390" s="88"/>
      <c r="AG390" s="91" t="n">
        <f aca="false">AVERAGE(AG365:AG389)</f>
        <v>0.574814252042055</v>
      </c>
      <c r="AH390" s="88"/>
      <c r="AI390" s="91" t="n">
        <f aca="false">AVERAGE(AI365:AI389)</f>
        <v>0.112612496866693</v>
      </c>
      <c r="AJ390" s="88"/>
      <c r="AK390" s="91" t="n">
        <f aca="false">AVERAGE(AK365:AK389)</f>
        <v>0.283237611825261</v>
      </c>
      <c r="AL390" s="88"/>
      <c r="AM390" s="91" t="n">
        <f aca="false">SUM(AM365:AM389)</f>
        <v>2.84227769917485</v>
      </c>
      <c r="AO390" s="84" t="n">
        <f aca="false">SUM(AO363:AO389)</f>
        <v>0.00979008313852654</v>
      </c>
      <c r="AP390" s="86" t="n">
        <f aca="false">SUM(AP363:AP389)</f>
        <v>76249.7394516704</v>
      </c>
      <c r="AQ390" s="84" t="n">
        <f aca="false">SUM(AQ363:AQ389)</f>
        <v>0.149060141501742</v>
      </c>
      <c r="AR390" s="86" t="n">
        <f aca="false">SUM(AR363:AR389)</f>
        <v>1160949.99310165</v>
      </c>
      <c r="AS390" s="84" t="n">
        <f aca="false">SUM(AS363:AS389)</f>
        <v>0.234050825626287</v>
      </c>
      <c r="AT390" s="86" t="n">
        <f aca="false">SUM(AT363:AT389)</f>
        <v>1822897.13171309</v>
      </c>
      <c r="AU390" s="84" t="n">
        <f aca="false">SUM(AU363:AU389)</f>
        <v>0.254521904557435</v>
      </c>
      <c r="AV390" s="86" t="n">
        <f aca="false">SUM(AV363:AV389)</f>
        <v>1982335.45442273</v>
      </c>
      <c r="AW390" s="84" t="n">
        <f aca="false">SUM(AW363:AW389)</f>
        <v>0.35257704517601</v>
      </c>
      <c r="AX390" s="86" t="n">
        <f aca="false">SUM(AX363:AX389)</f>
        <v>2746034.68131086</v>
      </c>
    </row>
    <row r="391" customFormat="false" ht="15" hidden="false" customHeight="false" outlineLevel="0" collapsed="false">
      <c r="A391" s="43" t="s">
        <v>72</v>
      </c>
      <c r="B391" s="37"/>
      <c r="C391" s="37"/>
      <c r="D391" s="37"/>
      <c r="E391" s="37"/>
      <c r="F391" s="37"/>
      <c r="G391" s="37"/>
      <c r="H391" s="37"/>
      <c r="I391" s="37"/>
      <c r="S391" s="37"/>
      <c r="T391" s="37"/>
      <c r="U391" s="37"/>
      <c r="V391" s="37"/>
      <c r="W391" s="37"/>
      <c r="X391" s="37"/>
      <c r="Y391" s="37"/>
      <c r="Z391" s="37"/>
      <c r="AB391" s="89" t="s">
        <v>242</v>
      </c>
      <c r="AC391" s="89" t="n">
        <f aca="false">_xlfn.STDEV.P(AC365:AC389)</f>
        <v>83.9968510179745</v>
      </c>
      <c r="AD391" s="88"/>
      <c r="AE391" s="89" t="n">
        <f aca="false">_xlfn.STDEV.P(AE365:AE389)</f>
        <v>6.02527161252568</v>
      </c>
      <c r="AF391" s="88"/>
      <c r="AG391" s="91" t="n">
        <f aca="false">_xlfn.STDEV.P(AG365:AG389)</f>
        <v>0.123798399444781</v>
      </c>
      <c r="AH391" s="88"/>
      <c r="AI391" s="91" t="n">
        <f aca="false">_xlfn.STDEV.P(AI365:AI389)</f>
        <v>0.0898402207733681</v>
      </c>
      <c r="AJ391" s="88"/>
      <c r="AK391" s="91" t="n">
        <f aca="false">_xlfn.STDEV.P(AK365:AK389)</f>
        <v>0.200290523719095</v>
      </c>
      <c r="AL391" s="88"/>
      <c r="AM391" s="91"/>
    </row>
    <row r="392" customFormat="false" ht="15" hidden="false" customHeight="false" outlineLevel="0" collapsed="false">
      <c r="A392" s="43" t="s">
        <v>73</v>
      </c>
      <c r="B392" s="37"/>
      <c r="C392" s="37"/>
      <c r="D392" s="37"/>
      <c r="E392" s="37"/>
      <c r="F392" s="37"/>
      <c r="G392" s="37"/>
      <c r="H392" s="37"/>
      <c r="I392" s="37"/>
      <c r="S392" s="37"/>
      <c r="T392" s="37"/>
      <c r="U392" s="37"/>
      <c r="V392" s="37"/>
      <c r="W392" s="37"/>
      <c r="X392" s="37"/>
      <c r="Y392" s="37"/>
      <c r="Z392" s="37"/>
      <c r="AB392" s="8" t="n">
        <f aca="false">MIN(AC392:AL392)</f>
        <v>-2.1063960013187</v>
      </c>
      <c r="AC392" s="8" t="n">
        <f aca="false">(MIN(AC365:AC389)-AC390)/AC391</f>
        <v>-1.5279995719365</v>
      </c>
      <c r="AE392" s="8" t="n">
        <f aca="false">(MIN(AE365:AE389)-AE390)/AE391</f>
        <v>-1.82141721297989</v>
      </c>
      <c r="AG392" s="8" t="n">
        <f aca="false">(MIN(AG365:AG389)-AG390)/AG391</f>
        <v>-2.1063960013187</v>
      </c>
      <c r="AI392" s="8" t="n">
        <f aca="false">(MIN(AI365:AI389)-AI390)/AI391</f>
        <v>-1.18000389041407</v>
      </c>
      <c r="AK392" s="8" t="n">
        <f aca="false">(MIN(AK365:AK389)-AK390)/AK391</f>
        <v>-1.29077418417371</v>
      </c>
    </row>
    <row r="393" customFormat="false" ht="15" hidden="false" customHeight="false" outlineLevel="0" collapsed="false">
      <c r="B393" s="37"/>
      <c r="C393" s="37"/>
      <c r="D393" s="37"/>
      <c r="E393" s="37"/>
      <c r="F393" s="37"/>
      <c r="G393" s="37"/>
      <c r="H393" s="37"/>
      <c r="I393" s="37"/>
      <c r="S393" s="37"/>
      <c r="T393" s="37"/>
      <c r="U393" s="37"/>
      <c r="V393" s="37"/>
      <c r="W393" s="37"/>
      <c r="X393" s="37"/>
      <c r="Y393" s="37"/>
      <c r="Z393" s="37"/>
      <c r="AB393" s="8" t="n">
        <f aca="false">MAX(AC393:AM393)</f>
        <v>2.86133815674556</v>
      </c>
      <c r="AC393" s="8" t="n">
        <f aca="false">(MAX(AC365:AC389)-AC390)/AC391</f>
        <v>2.86133815674556</v>
      </c>
      <c r="AE393" s="8" t="n">
        <f aca="false">(MAX(AE365:AE389)-AE390)/AE391</f>
        <v>2.68446486636662</v>
      </c>
      <c r="AG393" s="8" t="n">
        <f aca="false">(MAX(AG365:AG389)-AG390)/AG391</f>
        <v>2.48695846323698</v>
      </c>
      <c r="AI393" s="8" t="n">
        <f aca="false">(MAX(AI365:AI389)-AI390)/AI391</f>
        <v>2.35793146055179</v>
      </c>
      <c r="AK393" s="8" t="n">
        <f aca="false">(MAX(AK365:AK389)-AK390)/AK391</f>
        <v>2.53838085420268</v>
      </c>
    </row>
    <row r="394" customFormat="false" ht="15" hidden="false" customHeight="false" outlineLevel="0" collapsed="false">
      <c r="B394" s="37"/>
      <c r="C394" s="37"/>
      <c r="D394" s="37"/>
      <c r="E394" s="37"/>
      <c r="F394" s="37"/>
      <c r="G394" s="37"/>
      <c r="H394" s="37"/>
      <c r="I394" s="37"/>
      <c r="S394" s="37"/>
      <c r="T394" s="37"/>
      <c r="U394" s="37"/>
      <c r="V394" s="37"/>
      <c r="W394" s="37"/>
      <c r="X394" s="37"/>
      <c r="Y394" s="37"/>
      <c r="Z394" s="37"/>
    </row>
    <row r="395" customFormat="false" ht="15" hidden="false" customHeight="false" outlineLevel="0" collapsed="false">
      <c r="B395" s="37"/>
      <c r="C395" s="37"/>
      <c r="D395" s="37"/>
      <c r="E395" s="37"/>
      <c r="F395" s="37"/>
      <c r="G395" s="37"/>
      <c r="H395" s="37"/>
      <c r="I395" s="37"/>
      <c r="S395" s="37"/>
      <c r="T395" s="37"/>
      <c r="U395" s="37"/>
      <c r="V395" s="37"/>
      <c r="W395" s="37"/>
      <c r="X395" s="37"/>
      <c r="Y395" s="37"/>
      <c r="Z395" s="37"/>
    </row>
    <row r="396" customFormat="false" ht="15" hidden="false" customHeight="false" outlineLevel="0" collapsed="false">
      <c r="A396" s="14" t="str">
        <f aca="false">"Tabla " &amp; TEXT((ROW()+24) / 35, "0")</f>
        <v>Tabla 12</v>
      </c>
      <c r="B396" s="14"/>
      <c r="C396" s="14"/>
      <c r="D396" s="14"/>
      <c r="E396" s="14"/>
      <c r="F396" s="14"/>
      <c r="G396" s="14"/>
      <c r="H396" s="14"/>
      <c r="I396" s="14"/>
      <c r="J396" s="14"/>
      <c r="S396" s="97"/>
      <c r="T396" s="97"/>
      <c r="U396" s="97"/>
      <c r="V396" s="97"/>
      <c r="W396" s="97"/>
      <c r="X396" s="97"/>
      <c r="Y396" s="97"/>
      <c r="Z396" s="97"/>
    </row>
    <row r="397" customFormat="false" ht="15" hidden="false" customHeight="false" outlineLevel="0" collapsed="false">
      <c r="A397" s="14" t="s">
        <v>179</v>
      </c>
      <c r="B397" s="14"/>
      <c r="C397" s="14"/>
      <c r="D397" s="14"/>
      <c r="E397" s="14"/>
      <c r="F397" s="14"/>
      <c r="G397" s="14"/>
      <c r="H397" s="14"/>
      <c r="I397" s="14"/>
      <c r="J397" s="14"/>
      <c r="S397" s="97"/>
      <c r="T397" s="97"/>
      <c r="U397" s="97"/>
      <c r="V397" s="97"/>
      <c r="W397" s="97"/>
      <c r="X397" s="97"/>
      <c r="Y397" s="97"/>
      <c r="Z397" s="97"/>
    </row>
    <row r="398" customFormat="false" ht="15.8" hidden="false" customHeight="true" outlineLevel="0" collapsed="false">
      <c r="A398" s="52" t="s">
        <v>30</v>
      </c>
      <c r="B398" s="56" t="s">
        <v>222</v>
      </c>
      <c r="C398" s="56"/>
      <c r="D398" s="56"/>
      <c r="E398" s="56"/>
      <c r="F398" s="56"/>
      <c r="G398" s="56"/>
      <c r="H398" s="56"/>
      <c r="I398" s="52" t="s">
        <v>32</v>
      </c>
      <c r="J398" s="54" t="s">
        <v>33</v>
      </c>
      <c r="K398" s="55" t="s">
        <v>223</v>
      </c>
      <c r="L398" s="54" t="s">
        <v>224</v>
      </c>
      <c r="M398" s="55" t="s">
        <v>225</v>
      </c>
      <c r="N398" s="54" t="s">
        <v>34</v>
      </c>
      <c r="O398" s="54" t="s">
        <v>226</v>
      </c>
      <c r="P398" s="52" t="s">
        <v>227</v>
      </c>
      <c r="Q398" s="54" t="s">
        <v>228</v>
      </c>
      <c r="S398" s="56" t="s">
        <v>222</v>
      </c>
      <c r="T398" s="56"/>
      <c r="U398" s="56"/>
      <c r="V398" s="56"/>
      <c r="W398" s="56"/>
      <c r="X398" s="56"/>
      <c r="Y398" s="56"/>
      <c r="Z398" s="56"/>
      <c r="AC398" s="57" t="s">
        <v>230</v>
      </c>
      <c r="AD398" s="57"/>
      <c r="AE398" s="57" t="s">
        <v>231</v>
      </c>
      <c r="AF398" s="57"/>
      <c r="AG398" s="57" t="s">
        <v>232</v>
      </c>
      <c r="AH398" s="57"/>
      <c r="AI398" s="57" t="s">
        <v>233</v>
      </c>
      <c r="AJ398" s="57"/>
      <c r="AK398" s="57" t="s">
        <v>234</v>
      </c>
      <c r="AL398" s="57"/>
      <c r="AM398" s="58" t="s">
        <v>235</v>
      </c>
      <c r="AO398" s="57" t="s">
        <v>230</v>
      </c>
      <c r="AP398" s="57"/>
      <c r="AQ398" s="57" t="s">
        <v>231</v>
      </c>
      <c r="AR398" s="57"/>
      <c r="AS398" s="57" t="s">
        <v>232</v>
      </c>
      <c r="AT398" s="57"/>
      <c r="AU398" s="57" t="s">
        <v>233</v>
      </c>
      <c r="AV398" s="57"/>
      <c r="AW398" s="58" t="s">
        <v>234</v>
      </c>
      <c r="AX398" s="58"/>
    </row>
    <row r="399" customFormat="false" ht="37.3" hidden="false" customHeight="false" outlineLevel="0" collapsed="false">
      <c r="A399" s="52"/>
      <c r="B399" s="59" t="s">
        <v>180</v>
      </c>
      <c r="C399" s="59" t="s">
        <v>181</v>
      </c>
      <c r="D399" s="59" t="s">
        <v>182</v>
      </c>
      <c r="E399" s="59" t="s">
        <v>183</v>
      </c>
      <c r="F399" s="59" t="s">
        <v>184</v>
      </c>
      <c r="G399" s="59" t="s">
        <v>185</v>
      </c>
      <c r="H399" s="59" t="s">
        <v>186</v>
      </c>
      <c r="I399" s="52"/>
      <c r="J399" s="54"/>
      <c r="K399" s="55"/>
      <c r="L399" s="54"/>
      <c r="M399" s="55"/>
      <c r="N399" s="54"/>
      <c r="O399" s="54"/>
      <c r="P399" s="52"/>
      <c r="Q399" s="54"/>
      <c r="S399" s="59" t="s">
        <v>180</v>
      </c>
      <c r="T399" s="59" t="s">
        <v>181</v>
      </c>
      <c r="U399" s="59" t="s">
        <v>182</v>
      </c>
      <c r="V399" s="59" t="s">
        <v>183</v>
      </c>
      <c r="W399" s="59" t="s">
        <v>184</v>
      </c>
      <c r="X399" s="59" t="s">
        <v>185</v>
      </c>
      <c r="Y399" s="59" t="s">
        <v>186</v>
      </c>
      <c r="Z399" s="52" t="s">
        <v>43</v>
      </c>
      <c r="AC399" s="59" t="s">
        <v>236</v>
      </c>
      <c r="AD399" s="59" t="s">
        <v>237</v>
      </c>
      <c r="AE399" s="59" t="s">
        <v>236</v>
      </c>
      <c r="AF399" s="59" t="s">
        <v>237</v>
      </c>
      <c r="AG399" s="59" t="s">
        <v>236</v>
      </c>
      <c r="AH399" s="59" t="s">
        <v>237</v>
      </c>
      <c r="AI399" s="59" t="s">
        <v>236</v>
      </c>
      <c r="AJ399" s="59" t="s">
        <v>237</v>
      </c>
      <c r="AK399" s="59" t="s">
        <v>236</v>
      </c>
      <c r="AL399" s="59" t="s">
        <v>237</v>
      </c>
      <c r="AM399" s="60" t="s">
        <v>238</v>
      </c>
      <c r="AO399" s="59" t="s">
        <v>239</v>
      </c>
      <c r="AP399" s="59" t="s">
        <v>240</v>
      </c>
      <c r="AQ399" s="59" t="s">
        <v>239</v>
      </c>
      <c r="AR399" s="59" t="s">
        <v>240</v>
      </c>
      <c r="AS399" s="59" t="s">
        <v>239</v>
      </c>
      <c r="AT399" s="59" t="s">
        <v>240</v>
      </c>
      <c r="AU399" s="59" t="s">
        <v>239</v>
      </c>
      <c r="AV399" s="59" t="s">
        <v>240</v>
      </c>
      <c r="AW399" s="59" t="s">
        <v>239</v>
      </c>
      <c r="AX399" s="60" t="s">
        <v>240</v>
      </c>
    </row>
    <row r="400" customFormat="false" ht="15" hidden="false" customHeight="false" outlineLevel="0" collapsed="false">
      <c r="A400" s="61" t="s">
        <v>44</v>
      </c>
      <c r="B400" s="62" t="n">
        <v>0</v>
      </c>
      <c r="C400" s="62"/>
      <c r="D400" s="62"/>
      <c r="E400" s="62"/>
      <c r="F400" s="62"/>
      <c r="G400" s="62"/>
      <c r="H400" s="62"/>
      <c r="I400" s="63" t="n">
        <f aca="false">AO400+AQ400+AS400+AU400+AW400</f>
        <v>0.155779277937187</v>
      </c>
      <c r="J400" s="64" t="n">
        <f aca="false">ROUND(AP400+AR400+AT400+AV400+AX400,0)</f>
        <v>1174523</v>
      </c>
      <c r="K400" s="63" t="n">
        <f aca="false">I400-Tabla_Ministerio!J399</f>
        <v>0</v>
      </c>
      <c r="L400" s="64" t="n">
        <f aca="false">J400-Tabla_Ministerio!K399</f>
        <v>1</v>
      </c>
      <c r="M400" s="66" t="n">
        <f aca="false">M435</f>
        <v>0.204540457826193</v>
      </c>
      <c r="N400" s="65" t="n">
        <f aca="false">ROUND((N$425*M400),0)</f>
        <v>29301138</v>
      </c>
      <c r="O400" s="65" t="n">
        <f aca="false">N400-Tabla_Ministerio!L399</f>
        <v>0</v>
      </c>
      <c r="P400" s="67" t="n">
        <f aca="false">N400+J400</f>
        <v>30475661</v>
      </c>
      <c r="Q400" s="65" t="n">
        <f aca="false">P400-Tabla_Ministerio!M399</f>
        <v>1</v>
      </c>
      <c r="S400" s="68" t="n">
        <f aca="false">B400+Tabla_Ministerio!B399</f>
        <v>24649</v>
      </c>
      <c r="T400" s="68" t="n">
        <f aca="false">C400+Tabla_Ministerio!C399</f>
        <v>65</v>
      </c>
      <c r="U400" s="68" t="n">
        <f aca="false">D400+Tabla_Ministerio!D399</f>
        <v>1835.18092424597</v>
      </c>
      <c r="V400" s="68" t="n">
        <f aca="false">E400+Tabla_Ministerio!E399</f>
        <v>1060.51046970052</v>
      </c>
      <c r="W400" s="68" t="n">
        <f aca="false">F400+Tabla_Ministerio!F399</f>
        <v>502</v>
      </c>
      <c r="X400" s="68" t="n">
        <f aca="false">G400+Tabla_Ministerio!G399</f>
        <v>1363</v>
      </c>
      <c r="Y400" s="68" t="n">
        <f aca="false">H400+Tabla_Ministerio!H399</f>
        <v>135</v>
      </c>
      <c r="Z400" s="68" t="n">
        <f aca="false">X400+0.33*Y400</f>
        <v>1407.55</v>
      </c>
      <c r="AC400" s="69" t="n">
        <f aca="false">IF(T400&gt;0,S400/T400,0)</f>
        <v>379.215384615385</v>
      </c>
      <c r="AD400" s="70" t="n">
        <f aca="false">EXP((((AC400-AC$425)/AC$426+2)/4-1.9)^3)</f>
        <v>0.546441088832671</v>
      </c>
      <c r="AE400" s="71" t="n">
        <f aca="false">S400/U400</f>
        <v>13.4313732637166</v>
      </c>
      <c r="AF400" s="70" t="n">
        <f aca="false">EXP((((AE400-AE$425)/AE$426+2)/4-1.9)^3)</f>
        <v>0.00926123546420298</v>
      </c>
      <c r="AG400" s="70" t="n">
        <f aca="false">V400/U400</f>
        <v>0.57787788423981</v>
      </c>
      <c r="AH400" s="70" t="n">
        <f aca="false">EXP((((AG400-AG$425)/AG$426+2)/4-1.9)^3)</f>
        <v>0.0752919475430739</v>
      </c>
      <c r="AI400" s="70" t="n">
        <f aca="false">W400/U400</f>
        <v>0.273542512003965</v>
      </c>
      <c r="AJ400" s="70" t="n">
        <f aca="false">EXP((((AI400-AI$425)/AI$426+2)/4-1.9)^3)</f>
        <v>0.62338986963573</v>
      </c>
      <c r="AK400" s="70" t="n">
        <f aca="false">Z400/U400</f>
        <v>0.766981599145777</v>
      </c>
      <c r="AL400" s="70" t="n">
        <f aca="false">EXP((((AK400-AK$425)/AK$426+2)/4-1.9)^3)</f>
        <v>0.603749591645993</v>
      </c>
      <c r="AM400" s="70" t="n">
        <f aca="false">0.01*AD400+0.15*AF400+0.24*AH400+0.25*AJ400+0.35*AL400</f>
        <v>0.392083488103325</v>
      </c>
      <c r="AO400" s="63" t="n">
        <f aca="false">AO435</f>
        <v>0.00193711218151395</v>
      </c>
      <c r="AP400" s="64" t="n">
        <f aca="false">AO400*$J$425</f>
        <v>14605.1652933613</v>
      </c>
      <c r="AQ400" s="63" t="n">
        <f aca="false">AQ435</f>
        <v>0.00044730541259881</v>
      </c>
      <c r="AR400" s="64" t="n">
        <f aca="false">AQ400*$J$425</f>
        <v>3372.53027984933</v>
      </c>
      <c r="AS400" s="63" t="n">
        <f aca="false">AS435</f>
        <v>0.00578956448710779</v>
      </c>
      <c r="AT400" s="64" t="n">
        <f aca="false">AS400*$J$425</f>
        <v>43651.3419913027</v>
      </c>
      <c r="AU400" s="63" t="n">
        <f aca="false">AU435</f>
        <v>0.0564108640193268</v>
      </c>
      <c r="AV400" s="64" t="n">
        <f aca="false">AU400*$J$425</f>
        <v>425318.678601094</v>
      </c>
      <c r="AW400" s="63" t="n">
        <f aca="false">AW435</f>
        <v>0.0911944318366396</v>
      </c>
      <c r="AX400" s="64" t="n">
        <f aca="false">AW400*$J$425</f>
        <v>687574.918747007</v>
      </c>
    </row>
    <row r="401" customFormat="false" ht="15" hidden="false" customHeight="false" outlineLevel="0" collapsed="false">
      <c r="A401" s="72" t="s">
        <v>45</v>
      </c>
      <c r="B401" s="62"/>
      <c r="C401" s="62"/>
      <c r="D401" s="62"/>
      <c r="E401" s="62"/>
      <c r="F401" s="62"/>
      <c r="G401" s="62"/>
      <c r="H401" s="62"/>
      <c r="I401" s="66" t="n">
        <f aca="false">AO401+AQ401+AS401+AU401+AW401</f>
        <v>0.119055386363082</v>
      </c>
      <c r="J401" s="65" t="n">
        <f aca="false">ROUND(AP401+AR401+AT401+AV401+AX401,0)</f>
        <v>897637</v>
      </c>
      <c r="K401" s="66" t="n">
        <f aca="false">I401-Tabla_Ministerio!J400</f>
        <v>0</v>
      </c>
      <c r="L401" s="65" t="n">
        <f aca="false">J401-Tabla_Ministerio!K400</f>
        <v>0</v>
      </c>
      <c r="M401" s="66" t="n">
        <f aca="false">M436</f>
        <v>0.127897137103807</v>
      </c>
      <c r="N401" s="65" t="n">
        <f aca="false">ROUND((N$425*M401),0)</f>
        <v>18321714</v>
      </c>
      <c r="O401" s="65" t="n">
        <f aca="false">N401-Tabla_Ministerio!L400</f>
        <v>0</v>
      </c>
      <c r="P401" s="67" t="n">
        <f aca="false">N401+J401</f>
        <v>19219351</v>
      </c>
      <c r="Q401" s="65" t="n">
        <f aca="false">P401-Tabla_Ministerio!M400</f>
        <v>0</v>
      </c>
      <c r="S401" s="67" t="n">
        <f aca="false">B401+Tabla_Ministerio!B400</f>
        <v>18771</v>
      </c>
      <c r="T401" s="67" t="n">
        <f aca="false">C401+Tabla_Ministerio!C400</f>
        <v>43</v>
      </c>
      <c r="U401" s="67" t="n">
        <f aca="false">D401+Tabla_Ministerio!D400</f>
        <v>1720.2262239714</v>
      </c>
      <c r="V401" s="67" t="n">
        <f aca="false">E401+Tabla_Ministerio!E400</f>
        <v>1024.88531488049</v>
      </c>
      <c r="W401" s="67" t="n">
        <f aca="false">F401+Tabla_Ministerio!F400</f>
        <v>350</v>
      </c>
      <c r="X401" s="67" t="n">
        <f aca="false">G401+Tabla_Ministerio!G400</f>
        <v>1059</v>
      </c>
      <c r="Y401" s="67" t="n">
        <f aca="false">H401+Tabla_Ministerio!H400</f>
        <v>102</v>
      </c>
      <c r="Z401" s="67" t="n">
        <f aca="false">X401+0.33*Y401</f>
        <v>1092.66</v>
      </c>
      <c r="AC401" s="73" t="n">
        <f aca="false">IF(T401&gt;0,S401/T401,0)</f>
        <v>436.53488372093</v>
      </c>
      <c r="AD401" s="74" t="n">
        <f aca="false">EXP((((AC401-AC$425)/AC$426+2)/4-1.9)^3)</f>
        <v>0.73730989868343</v>
      </c>
      <c r="AE401" s="75" t="n">
        <f aca="false">S401/U401</f>
        <v>10.9119368943605</v>
      </c>
      <c r="AF401" s="74" t="n">
        <f aca="false">EXP((((AE401-AE$425)/AE$426+2)/4-1.9)^3)</f>
        <v>0.00425449125474517</v>
      </c>
      <c r="AG401" s="74" t="n">
        <f aca="false">V401/U401</f>
        <v>0.595785194178931</v>
      </c>
      <c r="AH401" s="74" t="n">
        <f aca="false">EXP((((AG401-AG$425)/AG$426+2)/4-1.9)^3)</f>
        <v>0.0936642779457668</v>
      </c>
      <c r="AI401" s="74" t="n">
        <f aca="false">W401/U401</f>
        <v>0.203461611689637</v>
      </c>
      <c r="AJ401" s="74" t="n">
        <f aca="false">EXP((((AI401-AI$425)/AI$426+2)/4-1.9)^3)</f>
        <v>0.348191770666836</v>
      </c>
      <c r="AK401" s="74" t="n">
        <f aca="false">Z401/U401</f>
        <v>0.635183898939426</v>
      </c>
      <c r="AL401" s="74" t="n">
        <f aca="false">EXP((((AK401-AK$425)/AK$426+2)/4-1.9)^3)</f>
        <v>0.412038933444469</v>
      </c>
      <c r="AM401" s="74" t="n">
        <f aca="false">0.01*AD401+0.15*AF401+0.24*AH401+0.25*AJ401+0.35*AL401</f>
        <v>0.261752268754303</v>
      </c>
      <c r="AO401" s="66" t="n">
        <f aca="false">AO436</f>
        <v>0.00276529384305105</v>
      </c>
      <c r="AP401" s="65" t="n">
        <f aca="false">AO401*$J$425</f>
        <v>20849.3726114044</v>
      </c>
      <c r="AQ401" s="66" t="n">
        <f aca="false">AQ436</f>
        <v>0.000128851283655494</v>
      </c>
      <c r="AR401" s="65" t="n">
        <f aca="false">AQ401*$J$425</f>
        <v>971.4947404747</v>
      </c>
      <c r="AS401" s="66" t="n">
        <f aca="false">AS436</f>
        <v>0.00901577040261763</v>
      </c>
      <c r="AT401" s="65" t="n">
        <f aca="false">AS401*$J$425</f>
        <v>67975.8344580297</v>
      </c>
      <c r="AU401" s="66" t="n">
        <f aca="false">AU436</f>
        <v>0.039590810792679</v>
      </c>
      <c r="AV401" s="65" t="n">
        <f aca="false">AU401*$J$425</f>
        <v>298501.21291032</v>
      </c>
      <c r="AW401" s="66" t="n">
        <f aca="false">AW436</f>
        <v>0.0675546600410788</v>
      </c>
      <c r="AX401" s="65" t="n">
        <f aca="false">AW401*$J$425</f>
        <v>509339.10057066</v>
      </c>
    </row>
    <row r="402" customFormat="false" ht="15" hidden="false" customHeight="false" outlineLevel="0" collapsed="false">
      <c r="A402" s="72" t="s">
        <v>46</v>
      </c>
      <c r="B402" s="62"/>
      <c r="C402" s="62"/>
      <c r="D402" s="62"/>
      <c r="E402" s="62"/>
      <c r="F402" s="62"/>
      <c r="G402" s="62"/>
      <c r="H402" s="62"/>
      <c r="I402" s="66" t="n">
        <f aca="false">AO402+AQ402+AS402+AU402+AW402</f>
        <v>0.0764342840581935</v>
      </c>
      <c r="J402" s="65" t="n">
        <f aca="false">ROUND(AP402+AR402+AT402+AV402+AX402,0)</f>
        <v>576288</v>
      </c>
      <c r="K402" s="66" t="n">
        <f aca="false">I402-Tabla_Ministerio!J401</f>
        <v>4.02455846426619E-016</v>
      </c>
      <c r="L402" s="65" t="n">
        <f aca="false">J402-Tabla_Ministerio!K401</f>
        <v>0</v>
      </c>
      <c r="M402" s="66" t="n">
        <f aca="false">M437</f>
        <v>0.0748167221011733</v>
      </c>
      <c r="N402" s="65" t="n">
        <f aca="false">ROUND((N$425*M402),0)</f>
        <v>10717758</v>
      </c>
      <c r="O402" s="65" t="n">
        <f aca="false">N402-Tabla_Ministerio!L401</f>
        <v>0</v>
      </c>
      <c r="P402" s="67" t="n">
        <f aca="false">N402+J402</f>
        <v>11294046</v>
      </c>
      <c r="Q402" s="65" t="n">
        <f aca="false">P402-Tabla_Ministerio!M401</f>
        <v>0</v>
      </c>
      <c r="S402" s="67" t="n">
        <f aca="false">B402+Tabla_Ministerio!B401</f>
        <v>21780</v>
      </c>
      <c r="T402" s="67" t="n">
        <f aca="false">C402+Tabla_Ministerio!C401</f>
        <v>97</v>
      </c>
      <c r="U402" s="67" t="n">
        <f aca="false">D402+Tabla_Ministerio!D401</f>
        <v>1300.36110638825</v>
      </c>
      <c r="V402" s="67" t="n">
        <f aca="false">E402+Tabla_Ministerio!E401</f>
        <v>881.383833660982</v>
      </c>
      <c r="W402" s="67" t="n">
        <f aca="false">F402+Tabla_Ministerio!F401</f>
        <v>227</v>
      </c>
      <c r="X402" s="67" t="n">
        <f aca="false">G402+Tabla_Ministerio!G401</f>
        <v>677</v>
      </c>
      <c r="Y402" s="67" t="n">
        <f aca="false">H402+Tabla_Ministerio!H401</f>
        <v>21</v>
      </c>
      <c r="Z402" s="67" t="n">
        <f aca="false">X402+0.33*Y402</f>
        <v>683.93</v>
      </c>
      <c r="AC402" s="73" t="n">
        <f aca="false">IF(T402&gt;0,S402/T402,0)</f>
        <v>224.536082474227</v>
      </c>
      <c r="AD402" s="74" t="n">
        <f aca="false">EXP((((AC402-AC$425)/AC$426+2)/4-1.9)^3)</f>
        <v>0.105066368279263</v>
      </c>
      <c r="AE402" s="75" t="n">
        <f aca="false">S402/U402</f>
        <v>16.7491936609008</v>
      </c>
      <c r="AF402" s="74" t="n">
        <f aca="false">EXP((((AE402-AE$425)/AE$426+2)/4-1.9)^3)</f>
        <v>0.02292953977942</v>
      </c>
      <c r="AG402" s="74" t="n">
        <f aca="false">V402/U402</f>
        <v>0.677799289236683</v>
      </c>
      <c r="AH402" s="74" t="n">
        <f aca="false">EXP((((AG402-AG$425)/AG$426+2)/4-1.9)^3)</f>
        <v>0.217860899732072</v>
      </c>
      <c r="AI402" s="74" t="n">
        <f aca="false">W402/U402</f>
        <v>0.174566894445568</v>
      </c>
      <c r="AJ402" s="74" t="n">
        <f aca="false">EXP((((AI402-AI$425)/AI$426+2)/4-1.9)^3)</f>
        <v>0.248548933437989</v>
      </c>
      <c r="AK402" s="74" t="n">
        <f aca="false">Z402/U402</f>
        <v>0.525953903604218</v>
      </c>
      <c r="AL402" s="74" t="n">
        <f aca="false">EXP((((AK402-AK$425)/AK$426+2)/4-1.9)^3)</f>
        <v>0.267028952277535</v>
      </c>
      <c r="AM402" s="74" t="n">
        <f aca="false">0.01*AD402+0.15*AF402+0.24*AH402+0.25*AJ402+0.35*AL402</f>
        <v>0.212374077242038</v>
      </c>
      <c r="AO402" s="66" t="n">
        <f aca="false">AO437</f>
        <v>0.000350674106146677</v>
      </c>
      <c r="AP402" s="65" t="n">
        <f aca="false">AO402*$J$425</f>
        <v>2643.96318047575</v>
      </c>
      <c r="AQ402" s="66" t="n">
        <f aca="false">AQ437</f>
        <v>0.00127191079195995</v>
      </c>
      <c r="AR402" s="65" t="n">
        <f aca="false">AQ402*$J$425</f>
        <v>9589.77364979799</v>
      </c>
      <c r="AS402" s="66" t="n">
        <f aca="false">AS437</f>
        <v>0.0192736366069742</v>
      </c>
      <c r="AT402" s="65" t="n">
        <f aca="false">AS402*$J$425</f>
        <v>145316.647706503</v>
      </c>
      <c r="AU402" s="66" t="n">
        <f aca="false">AU437</f>
        <v>0.0219097563303469</v>
      </c>
      <c r="AV402" s="65" t="n">
        <f aca="false">AU402*$J$425</f>
        <v>165192.091503907</v>
      </c>
      <c r="AW402" s="66" t="n">
        <f aca="false">AW437</f>
        <v>0.0336283062227657</v>
      </c>
      <c r="AX402" s="65" t="n">
        <f aca="false">AW402*$J$425</f>
        <v>253545.961667232</v>
      </c>
    </row>
    <row r="403" customFormat="false" ht="15" hidden="false" customHeight="false" outlineLevel="0" collapsed="false">
      <c r="A403" s="72" t="s">
        <v>47</v>
      </c>
      <c r="B403" s="62"/>
      <c r="C403" s="62"/>
      <c r="D403" s="62"/>
      <c r="E403" s="62"/>
      <c r="F403" s="62"/>
      <c r="G403" s="62"/>
      <c r="H403" s="62"/>
      <c r="I403" s="66" t="n">
        <f aca="false">AO403+AQ403+AS403+AU403+AW403</f>
        <v>0.0565733087757286</v>
      </c>
      <c r="J403" s="65" t="n">
        <f aca="false">ROUND(AP403+AR403+AT403+AV403+AX403,0)</f>
        <v>426543</v>
      </c>
      <c r="K403" s="66" t="n">
        <f aca="false">I403-Tabla_Ministerio!J402</f>
        <v>0</v>
      </c>
      <c r="L403" s="65" t="n">
        <f aca="false">J403-Tabla_Ministerio!K402</f>
        <v>0</v>
      </c>
      <c r="M403" s="66" t="n">
        <f aca="false">M438</f>
        <v>0.0566261199776075</v>
      </c>
      <c r="N403" s="65" t="n">
        <f aca="false">ROUND((N$425*M403),0)</f>
        <v>8111890</v>
      </c>
      <c r="O403" s="65" t="n">
        <f aca="false">N403-Tabla_Ministerio!L402</f>
        <v>0</v>
      </c>
      <c r="P403" s="67" t="n">
        <f aca="false">N403+J403</f>
        <v>8538433</v>
      </c>
      <c r="Q403" s="65" t="n">
        <f aca="false">P403-Tabla_Ministerio!M402</f>
        <v>0</v>
      </c>
      <c r="S403" s="67" t="n">
        <f aca="false">B403+Tabla_Ministerio!B402</f>
        <v>12981</v>
      </c>
      <c r="T403" s="67" t="n">
        <f aca="false">C403+Tabla_Ministerio!C402</f>
        <v>54</v>
      </c>
      <c r="U403" s="67" t="n">
        <f aca="false">D403+Tabla_Ministerio!D402</f>
        <v>550.885123871891</v>
      </c>
      <c r="V403" s="67" t="n">
        <f aca="false">E403+Tabla_Ministerio!E402</f>
        <v>355.261817553425</v>
      </c>
      <c r="W403" s="67" t="n">
        <f aca="false">F403+Tabla_Ministerio!F402</f>
        <v>88</v>
      </c>
      <c r="X403" s="67" t="n">
        <f aca="false">G403+Tabla_Ministerio!G402</f>
        <v>199</v>
      </c>
      <c r="Y403" s="67" t="n">
        <f aca="false">H403+Tabla_Ministerio!H402</f>
        <v>60</v>
      </c>
      <c r="Z403" s="67" t="n">
        <f aca="false">X403+0.33*Y403</f>
        <v>218.8</v>
      </c>
      <c r="AC403" s="73" t="n">
        <f aca="false">IF(T403&gt;0,S403/T403,0)</f>
        <v>240.388888888889</v>
      </c>
      <c r="AD403" s="74" t="n">
        <f aca="false">EXP((((AC403-AC$425)/AC$426+2)/4-1.9)^3)</f>
        <v>0.133186280219768</v>
      </c>
      <c r="AE403" s="75" t="n">
        <f aca="false">S403/U403</f>
        <v>23.5638964232019</v>
      </c>
      <c r="AF403" s="74" t="n">
        <f aca="false">EXP((((AE403-AE$425)/AE$426+2)/4-1.9)^3)</f>
        <v>0.100664492144993</v>
      </c>
      <c r="AG403" s="74" t="n">
        <f aca="false">V403/U403</f>
        <v>0.644892741079067</v>
      </c>
      <c r="AH403" s="74" t="n">
        <f aca="false">EXP((((AG403-AG$425)/AG$426+2)/4-1.9)^3)</f>
        <v>0.159925730530335</v>
      </c>
      <c r="AI403" s="74" t="n">
        <f aca="false">W403/U403</f>
        <v>0.159742923137029</v>
      </c>
      <c r="AJ403" s="74" t="n">
        <f aca="false">EXP((((AI403-AI$425)/AI$426+2)/4-1.9)^3)</f>
        <v>0.203931402999723</v>
      </c>
      <c r="AK403" s="74" t="n">
        <f aca="false">Z403/U403</f>
        <v>0.397178995254339</v>
      </c>
      <c r="AL403" s="74" t="n">
        <f aca="false">EXP((((AK403-AK$425)/AK$426+2)/4-1.9)^3)</f>
        <v>0.136668154002265</v>
      </c>
      <c r="AM403" s="74" t="n">
        <f aca="false">0.01*AD403+0.15*AF403+0.24*AH403+0.25*AJ403+0.35*AL403</f>
        <v>0.153630416601951</v>
      </c>
      <c r="AO403" s="66" t="n">
        <f aca="false">AO438</f>
        <v>0.000489763691634145</v>
      </c>
      <c r="AP403" s="65" t="n">
        <f aca="false">AO403*$J$425</f>
        <v>3692.65122550261</v>
      </c>
      <c r="AQ403" s="66" t="n">
        <f aca="false">AQ438</f>
        <v>0.00898993239803099</v>
      </c>
      <c r="AR403" s="65" t="n">
        <f aca="false">AQ403*$J$425</f>
        <v>67781.0247142059</v>
      </c>
      <c r="AS403" s="66" t="n">
        <f aca="false">AS438</f>
        <v>0.0154436870110921</v>
      </c>
      <c r="AT403" s="65" t="n">
        <f aca="false">AS403*$J$425</f>
        <v>116440.133766364</v>
      </c>
      <c r="AU403" s="66" t="n">
        <f aca="false">AU438</f>
        <v>0.0221107325384848</v>
      </c>
      <c r="AV403" s="65" t="n">
        <f aca="false">AU403*$J$425</f>
        <v>166707.38358038</v>
      </c>
      <c r="AW403" s="66" t="n">
        <f aca="false">AW438</f>
        <v>0.00953919313648654</v>
      </c>
      <c r="AX403" s="65" t="n">
        <f aca="false">AW403*$J$425</f>
        <v>71922.2633842489</v>
      </c>
    </row>
    <row r="404" customFormat="false" ht="15" hidden="false" customHeight="false" outlineLevel="0" collapsed="false">
      <c r="A404" s="72" t="s">
        <v>48</v>
      </c>
      <c r="B404" s="62"/>
      <c r="C404" s="62"/>
      <c r="D404" s="62"/>
      <c r="E404" s="62"/>
      <c r="F404" s="62"/>
      <c r="G404" s="62"/>
      <c r="H404" s="62"/>
      <c r="I404" s="66" t="n">
        <f aca="false">AO404+AQ404+AS404+AU404+AW404</f>
        <v>0.0516145741579119</v>
      </c>
      <c r="J404" s="65" t="n">
        <f aca="false">ROUND(AP404+AR404+AT404+AV404+AX404,0)</f>
        <v>389156</v>
      </c>
      <c r="K404" s="66" t="n">
        <f aca="false">I404-Tabla_Ministerio!J403</f>
        <v>0</v>
      </c>
      <c r="L404" s="65" t="n">
        <f aca="false">J404-Tabla_Ministerio!K403</f>
        <v>0</v>
      </c>
      <c r="M404" s="66" t="n">
        <f aca="false">M439</f>
        <v>0.0514194951943273</v>
      </c>
      <c r="N404" s="65" t="n">
        <f aca="false">ROUND((N$425*M404),0)</f>
        <v>7366023</v>
      </c>
      <c r="O404" s="65" t="n">
        <f aca="false">N404-Tabla_Ministerio!L403</f>
        <v>0</v>
      </c>
      <c r="P404" s="67" t="n">
        <f aca="false">N404+J404</f>
        <v>7755179</v>
      </c>
      <c r="Q404" s="65" t="n">
        <f aca="false">P404-Tabla_Ministerio!M403</f>
        <v>0</v>
      </c>
      <c r="S404" s="67" t="n">
        <f aca="false">B404+Tabla_Ministerio!B403</f>
        <v>14462</v>
      </c>
      <c r="T404" s="67" t="n">
        <f aca="false">C404+Tabla_Ministerio!C403</f>
        <v>76</v>
      </c>
      <c r="U404" s="67" t="n">
        <f aca="false">D404+Tabla_Ministerio!D403</f>
        <v>372.996176517972</v>
      </c>
      <c r="V404" s="67" t="n">
        <f aca="false">E404+Tabla_Ministerio!E403</f>
        <v>212.85934073052</v>
      </c>
      <c r="W404" s="67" t="n">
        <f aca="false">F404+Tabla_Ministerio!F403</f>
        <v>76</v>
      </c>
      <c r="X404" s="67" t="n">
        <f aca="false">G404+Tabla_Ministerio!G403</f>
        <v>191</v>
      </c>
      <c r="Y404" s="67" t="n">
        <f aca="false">H404+Tabla_Ministerio!H403</f>
        <v>6</v>
      </c>
      <c r="Z404" s="67" t="n">
        <f aca="false">X404+0.33*Y404</f>
        <v>192.98</v>
      </c>
      <c r="AC404" s="73" t="n">
        <f aca="false">IF(T404&gt;0,S404/T404,0)</f>
        <v>190.289473684211</v>
      </c>
      <c r="AD404" s="74" t="n">
        <f aca="false">EXP((((AC404-AC$425)/AC$426+2)/4-1.9)^3)</f>
        <v>0.0591622638046009</v>
      </c>
      <c r="AE404" s="75" t="n">
        <f aca="false">S404/U404</f>
        <v>38.7725154048682</v>
      </c>
      <c r="AF404" s="74" t="n">
        <f aca="false">EXP((((AE404-AE$425)/AE$426+2)/4-1.9)^3)</f>
        <v>0.612638309695384</v>
      </c>
      <c r="AG404" s="74" t="n">
        <f aca="false">V404/U404</f>
        <v>0.570674323575174</v>
      </c>
      <c r="AH404" s="74" t="n">
        <f aca="false">EXP((((AG404-AG$425)/AG$426+2)/4-1.9)^3)</f>
        <v>0.0687095196841207</v>
      </c>
      <c r="AI404" s="74" t="n">
        <f aca="false">W404/U404</f>
        <v>0.20375543982644</v>
      </c>
      <c r="AJ404" s="74" t="n">
        <f aca="false">EXP((((AI404-AI$425)/AI$426+2)/4-1.9)^3)</f>
        <v>0.349277550617694</v>
      </c>
      <c r="AK404" s="74" t="n">
        <f aca="false">Z404/U404</f>
        <v>0.517377957601401</v>
      </c>
      <c r="AL404" s="74" t="n">
        <f aca="false">EXP((((AK404-AK$425)/AK$426+2)/4-1.9)^3)</f>
        <v>0.256804593647676</v>
      </c>
      <c r="AM404" s="74" t="n">
        <f aca="false">0.01*AD404+0.15*AF404+0.24*AH404+0.25*AJ404+0.35*AL404</f>
        <v>0.286178649247652</v>
      </c>
      <c r="AO404" s="66" t="n">
        <f aca="false">AO439</f>
        <v>0.000140605731811674</v>
      </c>
      <c r="AP404" s="65" t="n">
        <f aca="false">AO404*$J$425</f>
        <v>1060.11927130548</v>
      </c>
      <c r="AQ404" s="66" t="n">
        <f aca="false">AQ439</f>
        <v>0.00878266591892789</v>
      </c>
      <c r="AR404" s="65" t="n">
        <f aca="false">AQ404*$J$425</f>
        <v>66218.3061396379</v>
      </c>
      <c r="AS404" s="66" t="n">
        <f aca="false">AS439</f>
        <v>0.00434842444702809</v>
      </c>
      <c r="AT404" s="65" t="n">
        <f aca="false">AS404*$J$425</f>
        <v>32785.6375178554</v>
      </c>
      <c r="AU404" s="66" t="n">
        <f aca="false">AU439</f>
        <v>0.0204486772868931</v>
      </c>
      <c r="AV404" s="65" t="n">
        <f aca="false">AU404*$J$425</f>
        <v>154176.053744219</v>
      </c>
      <c r="AW404" s="66" t="n">
        <f aca="false">AW439</f>
        <v>0.0178942007732511</v>
      </c>
      <c r="AX404" s="65" t="n">
        <f aca="false">AW404*$J$425</f>
        <v>134916.17190785</v>
      </c>
    </row>
    <row r="405" customFormat="false" ht="15" hidden="false" customHeight="false" outlineLevel="0" collapsed="false">
      <c r="A405" s="72" t="s">
        <v>49</v>
      </c>
      <c r="B405" s="62"/>
      <c r="C405" s="62"/>
      <c r="D405" s="62"/>
      <c r="E405" s="62"/>
      <c r="F405" s="62"/>
      <c r="G405" s="62"/>
      <c r="H405" s="62"/>
      <c r="I405" s="66" t="n">
        <f aca="false">AO405+AQ405+AS405+AU405+AW405</f>
        <v>0.0422675305111948</v>
      </c>
      <c r="J405" s="65" t="n">
        <f aca="false">ROUND(AP405+AR405+AT405+AV405+AX405,0)</f>
        <v>318683</v>
      </c>
      <c r="K405" s="66" t="n">
        <f aca="false">I405-Tabla_Ministerio!J404</f>
        <v>0</v>
      </c>
      <c r="L405" s="65" t="n">
        <f aca="false">J405-Tabla_Ministerio!K404</f>
        <v>0</v>
      </c>
      <c r="M405" s="66" t="n">
        <f aca="false">M440</f>
        <v>0.0662280739234256</v>
      </c>
      <c r="N405" s="65" t="n">
        <f aca="false">ROUND((N$425*M405),0)</f>
        <v>9487404</v>
      </c>
      <c r="O405" s="65" t="n">
        <f aca="false">N405-Tabla_Ministerio!L404</f>
        <v>0</v>
      </c>
      <c r="P405" s="67" t="n">
        <f aca="false">N405+J405</f>
        <v>9806087</v>
      </c>
      <c r="Q405" s="65" t="n">
        <f aca="false">P405-Tabla_Ministerio!M404</f>
        <v>0</v>
      </c>
      <c r="S405" s="67" t="n">
        <f aca="false">B405+Tabla_Ministerio!B404</f>
        <v>18538</v>
      </c>
      <c r="T405" s="67" t="n">
        <f aca="false">C405+Tabla_Ministerio!C404</f>
        <v>98</v>
      </c>
      <c r="U405" s="67" t="n">
        <f aca="false">D405+Tabla_Ministerio!D404</f>
        <v>916.584001027221</v>
      </c>
      <c r="V405" s="67" t="n">
        <f aca="false">E405+Tabla_Ministerio!E404</f>
        <v>561.402182845403</v>
      </c>
      <c r="W405" s="67" t="n">
        <f aca="false">F405+Tabla_Ministerio!F404</f>
        <v>136</v>
      </c>
      <c r="X405" s="67" t="n">
        <f aca="false">G405+Tabla_Ministerio!G404</f>
        <v>286</v>
      </c>
      <c r="Y405" s="67" t="n">
        <f aca="false">H405+Tabla_Ministerio!H404</f>
        <v>12</v>
      </c>
      <c r="Z405" s="67" t="n">
        <f aca="false">X405+0.33*Y405</f>
        <v>289.96</v>
      </c>
      <c r="AC405" s="73" t="n">
        <f aca="false">IF(T405&gt;0,S405/T405,0)</f>
        <v>189.163265306122</v>
      </c>
      <c r="AD405" s="74" t="n">
        <f aca="false">EXP((((AC405-AC$425)/AC$426+2)/4-1.9)^3)</f>
        <v>0.0579686791544368</v>
      </c>
      <c r="AE405" s="75" t="n">
        <f aca="false">S405/U405</f>
        <v>20.2250966405963</v>
      </c>
      <c r="AF405" s="74" t="n">
        <f aca="false">EXP((((AE405-AE$425)/AE$426+2)/4-1.9)^3)</f>
        <v>0.0518297956866799</v>
      </c>
      <c r="AG405" s="74" t="n">
        <f aca="false">V405/U405</f>
        <v>0.612493980056641</v>
      </c>
      <c r="AH405" s="74" t="n">
        <f aca="false">EXP((((AG405-AG$425)/AG$426+2)/4-1.9)^3)</f>
        <v>0.113526127730478</v>
      </c>
      <c r="AI405" s="74" t="n">
        <f aca="false">W405/U405</f>
        <v>0.148377017106543</v>
      </c>
      <c r="AJ405" s="74" t="n">
        <f aca="false">EXP((((AI405-AI$425)/AI$426+2)/4-1.9)^3)</f>
        <v>0.173121244510073</v>
      </c>
      <c r="AK405" s="74" t="n">
        <f aca="false">Z405/U405</f>
        <v>0.31634852853098</v>
      </c>
      <c r="AL405" s="74" t="n">
        <f aca="false">EXP((((AK405-AK$425)/AK$426+2)/4-1.9)^3)</f>
        <v>0.0813725468737445</v>
      </c>
      <c r="AM405" s="74" t="n">
        <f aca="false">0.01*AD405+0.15*AF405+0.24*AH405+0.25*AJ405+0.35*AL405</f>
        <v>0.10736112933319</v>
      </c>
      <c r="AO405" s="66" t="n">
        <f aca="false">AO440</f>
        <v>0.00018586256487521</v>
      </c>
      <c r="AP405" s="65" t="n">
        <f aca="false">AO405*$J$425</f>
        <v>1401.34036002446</v>
      </c>
      <c r="AQ405" s="66" t="n">
        <f aca="false">AQ440</f>
        <v>0.00321080427318294</v>
      </c>
      <c r="AR405" s="65" t="n">
        <f aca="false">AQ405*$J$425</f>
        <v>24208.3693355422</v>
      </c>
      <c r="AS405" s="66" t="n">
        <f aca="false">AS440</f>
        <v>0.00781268085715092</v>
      </c>
      <c r="AT405" s="65" t="n">
        <f aca="false">AS405*$J$425</f>
        <v>58904.9495387456</v>
      </c>
      <c r="AU405" s="66" t="n">
        <f aca="false">AU440</f>
        <v>0.0185335885655754</v>
      </c>
      <c r="AV405" s="65" t="n">
        <f aca="false">AU405*$J$425</f>
        <v>139736.937830738</v>
      </c>
      <c r="AW405" s="66" t="n">
        <f aca="false">AW440</f>
        <v>0.0125245942504103</v>
      </c>
      <c r="AX405" s="65" t="n">
        <f aca="false">AW405*$J$425</f>
        <v>94431.1697614541</v>
      </c>
    </row>
    <row r="406" customFormat="false" ht="15" hidden="false" customHeight="false" outlineLevel="0" collapsed="false">
      <c r="A406" s="72" t="s">
        <v>50</v>
      </c>
      <c r="B406" s="62"/>
      <c r="C406" s="62"/>
      <c r="D406" s="62"/>
      <c r="E406" s="62"/>
      <c r="F406" s="62"/>
      <c r="G406" s="62"/>
      <c r="H406" s="62"/>
      <c r="I406" s="66" t="n">
        <f aca="false">AO406+AQ406+AS406+AU406+AW406</f>
        <v>0.0244217302594379</v>
      </c>
      <c r="J406" s="65" t="n">
        <f aca="false">ROUND(AP406+AR406+AT406+AV406+AX406,0)</f>
        <v>184132</v>
      </c>
      <c r="K406" s="66" t="n">
        <f aca="false">I406-Tabla_Ministerio!J405</f>
        <v>0</v>
      </c>
      <c r="L406" s="65" t="n">
        <f aca="false">J406-Tabla_Ministerio!K405</f>
        <v>1</v>
      </c>
      <c r="M406" s="66" t="n">
        <f aca="false">M441</f>
        <v>0.050717376529435</v>
      </c>
      <c r="N406" s="65" t="n">
        <f aca="false">ROUND((N$425*M406),0)</f>
        <v>7265442</v>
      </c>
      <c r="O406" s="65" t="n">
        <f aca="false">N406-Tabla_Ministerio!L405</f>
        <v>0</v>
      </c>
      <c r="P406" s="67" t="n">
        <f aca="false">N406+J406</f>
        <v>7449574</v>
      </c>
      <c r="Q406" s="65" t="n">
        <f aca="false">P406-Tabla_Ministerio!M405</f>
        <v>1</v>
      </c>
      <c r="S406" s="67" t="n">
        <f aca="false">B406+Tabla_Ministerio!B405</f>
        <v>11081</v>
      </c>
      <c r="T406" s="67" t="n">
        <f aca="false">C406+Tabla_Ministerio!C405</f>
        <v>58</v>
      </c>
      <c r="U406" s="67" t="n">
        <f aca="false">D406+Tabla_Ministerio!D405</f>
        <v>761.910839160839</v>
      </c>
      <c r="V406" s="67" t="n">
        <f aca="false">E406+Tabla_Ministerio!E405</f>
        <v>406.433566433566</v>
      </c>
      <c r="W406" s="67" t="n">
        <f aca="false">F406+Tabla_Ministerio!F405</f>
        <v>124</v>
      </c>
      <c r="X406" s="67" t="n">
        <f aca="false">G406+Tabla_Ministerio!G405</f>
        <v>315</v>
      </c>
      <c r="Y406" s="67" t="n">
        <f aca="false">H406+Tabla_Ministerio!H405</f>
        <v>18</v>
      </c>
      <c r="Z406" s="67" t="n">
        <f aca="false">X406+0.33*Y406</f>
        <v>320.94</v>
      </c>
      <c r="AC406" s="73" t="n">
        <f aca="false">IF(T406&gt;0,S406/T406,0)</f>
        <v>191.051724137931</v>
      </c>
      <c r="AD406" s="74" t="n">
        <f aca="false">EXP((((AC406-AC$425)/AC$426+2)/4-1.9)^3)</f>
        <v>0.0599807131730534</v>
      </c>
      <c r="AE406" s="75" t="n">
        <f aca="false">S406/U406</f>
        <v>14.5436964936796</v>
      </c>
      <c r="AF406" s="74" t="n">
        <f aca="false">EXP((((AE406-AE$425)/AE$426+2)/4-1.9)^3)</f>
        <v>0.0127345267575003</v>
      </c>
      <c r="AG406" s="74" t="n">
        <f aca="false">V406/U406</f>
        <v>0.533439801015573</v>
      </c>
      <c r="AH406" s="74" t="n">
        <f aca="false">EXP((((AG406-AG$425)/AG$426+2)/4-1.9)^3)</f>
        <v>0.0413663675331033</v>
      </c>
      <c r="AI406" s="74" t="n">
        <f aca="false">W406/U406</f>
        <v>0.162748701851482</v>
      </c>
      <c r="AJ406" s="74" t="n">
        <f aca="false">EXP((((AI406-AI$425)/AI$426+2)/4-1.9)^3)</f>
        <v>0.212581288668992</v>
      </c>
      <c r="AK406" s="74" t="n">
        <f aca="false">Z406/U406</f>
        <v>0.421230390098506</v>
      </c>
      <c r="AL406" s="74" t="n">
        <f aca="false">EXP((((AK406-AK$425)/AK$426+2)/4-1.9)^3)</f>
        <v>0.157075030059378</v>
      </c>
      <c r="AM406" s="74" t="n">
        <f aca="false">0.01*AD406+0.15*AF406+0.24*AH406+0.25*AJ406+0.35*AL406</f>
        <v>0.12055949704133</v>
      </c>
      <c r="AO406" s="66" t="n">
        <f aca="false">AO441</f>
        <v>0.000210363269387336</v>
      </c>
      <c r="AP406" s="65" t="n">
        <f aca="false">AO406*$J$425</f>
        <v>1586.06731730565</v>
      </c>
      <c r="AQ406" s="66" t="n">
        <f aca="false">AQ441</f>
        <v>0.000250116057930283</v>
      </c>
      <c r="AR406" s="65" t="n">
        <f aca="false">AQ406*$J$425</f>
        <v>1885.78978721858</v>
      </c>
      <c r="AS406" s="66" t="n">
        <f aca="false">AS441</f>
        <v>0.00134881059726324</v>
      </c>
      <c r="AT406" s="65" t="n">
        <f aca="false">AS406*$J$425</f>
        <v>10169.5719589512</v>
      </c>
      <c r="AU406" s="66" t="n">
        <f aca="false">AU441</f>
        <v>0.0108141719575625</v>
      </c>
      <c r="AV406" s="65" t="n">
        <f aca="false">AU406*$J$425</f>
        <v>81535.1689273841</v>
      </c>
      <c r="AW406" s="66" t="n">
        <f aca="false">AW441</f>
        <v>0.0117982683772945</v>
      </c>
      <c r="AX406" s="65" t="n">
        <f aca="false">AW406*$J$425</f>
        <v>88954.9203552837</v>
      </c>
    </row>
    <row r="407" customFormat="false" ht="15" hidden="false" customHeight="false" outlineLevel="0" collapsed="false">
      <c r="A407" s="72" t="s">
        <v>51</v>
      </c>
      <c r="B407" s="62"/>
      <c r="C407" s="62"/>
      <c r="D407" s="62"/>
      <c r="E407" s="62"/>
      <c r="F407" s="62"/>
      <c r="G407" s="62"/>
      <c r="H407" s="62"/>
      <c r="I407" s="66" t="n">
        <f aca="false">AO407+AQ407+AS407+AU407+AW407</f>
        <v>0.0400787356790277</v>
      </c>
      <c r="J407" s="65" t="n">
        <f aca="false">ROUND(AP407+AR407+AT407+AV407+AX407,0)</f>
        <v>302180</v>
      </c>
      <c r="K407" s="66" t="n">
        <f aca="false">I407-Tabla_Ministerio!J406</f>
        <v>-3.12250225675825E-016</v>
      </c>
      <c r="L407" s="65" t="n">
        <f aca="false">J407-Tabla_Ministerio!K406</f>
        <v>0</v>
      </c>
      <c r="M407" s="66" t="n">
        <f aca="false">M442</f>
        <v>0.0490709785826631</v>
      </c>
      <c r="N407" s="65" t="n">
        <f aca="false">ROUND((N$425*M407),0)</f>
        <v>7029590</v>
      </c>
      <c r="O407" s="65" t="n">
        <f aca="false">N407-Tabla_Ministerio!L406</f>
        <v>0</v>
      </c>
      <c r="P407" s="67" t="n">
        <f aca="false">N407+J407</f>
        <v>7331770</v>
      </c>
      <c r="Q407" s="65" t="n">
        <f aca="false">P407-Tabla_Ministerio!M406</f>
        <v>0</v>
      </c>
      <c r="S407" s="67" t="n">
        <f aca="false">B407+Tabla_Ministerio!B406</f>
        <v>9953</v>
      </c>
      <c r="T407" s="67" t="n">
        <f aca="false">C407+Tabla_Ministerio!C406</f>
        <v>41</v>
      </c>
      <c r="U407" s="67" t="n">
        <f aca="false">D407+Tabla_Ministerio!D406</f>
        <v>489.714397798014</v>
      </c>
      <c r="V407" s="67" t="n">
        <f aca="false">E407+Tabla_Ministerio!E406</f>
        <v>284.851714513557</v>
      </c>
      <c r="W407" s="67" t="n">
        <f aca="false">F407+Tabla_Ministerio!F406</f>
        <v>44</v>
      </c>
      <c r="X407" s="67" t="n">
        <f aca="false">G407+Tabla_Ministerio!G406</f>
        <v>164</v>
      </c>
      <c r="Y407" s="67" t="n">
        <f aca="false">H407+Tabla_Ministerio!H406</f>
        <v>17</v>
      </c>
      <c r="Z407" s="67" t="n">
        <f aca="false">X407+0.33*Y407</f>
        <v>169.61</v>
      </c>
      <c r="AC407" s="73" t="n">
        <f aca="false">IF(T407&gt;0,S407/T407,0)</f>
        <v>242.756097560976</v>
      </c>
      <c r="AD407" s="74" t="n">
        <f aca="false">EXP((((AC407-AC$425)/AC$426+2)/4-1.9)^3)</f>
        <v>0.137781009871999</v>
      </c>
      <c r="AE407" s="75" t="n">
        <f aca="false">S407/U407</f>
        <v>20.324091030922</v>
      </c>
      <c r="AF407" s="74" t="n">
        <f aca="false">EXP((((AE407-AE$425)/AE$426+2)/4-1.9)^3)</f>
        <v>0.0529465963028881</v>
      </c>
      <c r="AG407" s="74" t="n">
        <f aca="false">V407/U407</f>
        <v>0.58166906220112</v>
      </c>
      <c r="AH407" s="74" t="n">
        <f aca="false">EXP((((AG407-AG$425)/AG$426+2)/4-1.9)^3)</f>
        <v>0.0789388227355139</v>
      </c>
      <c r="AI407" s="74" t="n">
        <f aca="false">W407/U407</f>
        <v>0.089848287487247</v>
      </c>
      <c r="AJ407" s="74" t="n">
        <f aca="false">EXP((((AI407-AI$425)/AI$426+2)/4-1.9)^3)</f>
        <v>0.0622171784264967</v>
      </c>
      <c r="AK407" s="74" t="n">
        <f aca="false">Z407/U407</f>
        <v>0.346344728197999</v>
      </c>
      <c r="AL407" s="74" t="n">
        <f aca="false">EXP((((AK407-AK$425)/AK$426+2)/4-1.9)^3)</f>
        <v>0.0995660659723322</v>
      </c>
      <c r="AM407" s="74" t="n">
        <f aca="false">0.01*AD407+0.15*AF407+0.24*AH407+0.25*AJ407+0.35*AL407</f>
        <v>0.078667534697617</v>
      </c>
      <c r="AO407" s="66" t="n">
        <f aca="false">AO442</f>
        <v>0.000423387442849482</v>
      </c>
      <c r="AP407" s="65" t="n">
        <f aca="false">AO407*$J$425</f>
        <v>3192.19694396708</v>
      </c>
      <c r="AQ407" s="66" t="n">
        <f aca="false">AQ442</f>
        <v>0.00488609526457255</v>
      </c>
      <c r="AR407" s="65" t="n">
        <f aca="false">AQ407*$J$425</f>
        <v>36839.4921363918</v>
      </c>
      <c r="AS407" s="66" t="n">
        <f aca="false">AS442</f>
        <v>0.0106108805578128</v>
      </c>
      <c r="AT407" s="65" t="n">
        <f aca="false">AS407*$J$425</f>
        <v>80002.4210956383</v>
      </c>
      <c r="AU407" s="66" t="n">
        <f aca="false">AU442</f>
        <v>0.00664275379138894</v>
      </c>
      <c r="AV407" s="65" t="n">
        <f aca="false">AU407*$J$425</f>
        <v>50084.0984080297</v>
      </c>
      <c r="AW407" s="66" t="n">
        <f aca="false">AW442</f>
        <v>0.0175156186224039</v>
      </c>
      <c r="AX407" s="65" t="n">
        <f aca="false">AW407*$J$425</f>
        <v>132061.791586975</v>
      </c>
    </row>
    <row r="408" customFormat="false" ht="15" hidden="false" customHeight="false" outlineLevel="0" collapsed="false">
      <c r="A408" s="72" t="s">
        <v>52</v>
      </c>
      <c r="B408" s="62"/>
      <c r="C408" s="62"/>
      <c r="D408" s="62"/>
      <c r="E408" s="62"/>
      <c r="F408" s="62"/>
      <c r="G408" s="62"/>
      <c r="H408" s="62"/>
      <c r="I408" s="66" t="n">
        <f aca="false">AO408+AQ408+AS408+AU408+AW408</f>
        <v>0.0165725650681057</v>
      </c>
      <c r="J408" s="65" t="n">
        <f aca="false">ROUND(AP408+AR408+AT408+AV408+AX408,0)</f>
        <v>124951</v>
      </c>
      <c r="K408" s="66" t="n">
        <f aca="false">I408-Tabla_Ministerio!J407</f>
        <v>0</v>
      </c>
      <c r="L408" s="65" t="n">
        <f aca="false">J408-Tabla_Ministerio!K407</f>
        <v>0</v>
      </c>
      <c r="M408" s="66" t="n">
        <f aca="false">M443</f>
        <v>0.0210168231840018</v>
      </c>
      <c r="N408" s="65" t="n">
        <f aca="false">ROUND((N$425*M408),0)</f>
        <v>3010734</v>
      </c>
      <c r="O408" s="65" t="n">
        <f aca="false">N408-Tabla_Ministerio!L407</f>
        <v>0</v>
      </c>
      <c r="P408" s="67" t="n">
        <f aca="false">N408+J408</f>
        <v>3135685</v>
      </c>
      <c r="Q408" s="65" t="n">
        <f aca="false">P408-Tabla_Ministerio!M407</f>
        <v>0</v>
      </c>
      <c r="S408" s="67" t="n">
        <f aca="false">B408+Tabla_Ministerio!B407</f>
        <v>17106</v>
      </c>
      <c r="T408" s="67" t="n">
        <f aca="false">C408+Tabla_Ministerio!C407</f>
        <v>74</v>
      </c>
      <c r="U408" s="67" t="n">
        <f aca="false">D408+Tabla_Ministerio!D407</f>
        <v>725.610138405051</v>
      </c>
      <c r="V408" s="67" t="n">
        <f aca="false">E408+Tabla_Ministerio!E407</f>
        <v>291.534290947424</v>
      </c>
      <c r="W408" s="67" t="n">
        <f aca="false">F408+Tabla_Ministerio!F407</f>
        <v>41</v>
      </c>
      <c r="X408" s="67" t="n">
        <f aca="false">G408+Tabla_Ministerio!G407</f>
        <v>138</v>
      </c>
      <c r="Y408" s="67" t="n">
        <f aca="false">H408+Tabla_Ministerio!H407</f>
        <v>26</v>
      </c>
      <c r="Z408" s="67" t="n">
        <f aca="false">X408+0.33*Y408</f>
        <v>146.58</v>
      </c>
      <c r="AC408" s="73" t="n">
        <f aca="false">IF(T408&gt;0,S408/T408,0)</f>
        <v>231.162162162162</v>
      </c>
      <c r="AD408" s="74" t="n">
        <f aca="false">EXP((((AC408-AC$425)/AC$426+2)/4-1.9)^3)</f>
        <v>0.116263395821065</v>
      </c>
      <c r="AE408" s="75" t="n">
        <f aca="false">S408/U408</f>
        <v>23.5746430412347</v>
      </c>
      <c r="AF408" s="74" t="n">
        <f aca="false">EXP((((AE408-AE$425)/AE$426+2)/4-1.9)^3)</f>
        <v>0.100861785643746</v>
      </c>
      <c r="AG408" s="74" t="n">
        <f aca="false">V408/U408</f>
        <v>0.40177813886151</v>
      </c>
      <c r="AH408" s="74" t="n">
        <f aca="false">EXP((((AG408-AG$425)/AG$426+2)/4-1.9)^3)</f>
        <v>0.00414184892618785</v>
      </c>
      <c r="AI408" s="74" t="n">
        <f aca="false">W408/U408</f>
        <v>0.0565041719098927</v>
      </c>
      <c r="AJ408" s="74" t="n">
        <f aca="false">EXP((((AI408-AI$425)/AI$426+2)/4-1.9)^3)</f>
        <v>0.029973954118992</v>
      </c>
      <c r="AK408" s="74" t="n">
        <f aca="false">Z408/U408</f>
        <v>0.202009305330538</v>
      </c>
      <c r="AL408" s="74" t="n">
        <f aca="false">EXP((((AK408-AK$425)/AK$426+2)/4-1.9)^3)</f>
        <v>0.033862020739534</v>
      </c>
      <c r="AM408" s="74" t="n">
        <f aca="false">0.01*AD408+0.15*AF408+0.24*AH408+0.25*AJ408+0.35*AL408</f>
        <v>0.0366311413356425</v>
      </c>
      <c r="AO408" s="66" t="n">
        <f aca="false">AO443</f>
        <v>0.000273103725405417</v>
      </c>
      <c r="AP408" s="65" t="n">
        <f aca="false">AO408*$J$425</f>
        <v>2059.10896118648</v>
      </c>
      <c r="AQ408" s="66" t="n">
        <f aca="false">AQ443</f>
        <v>0.00753844941996362</v>
      </c>
      <c r="AR408" s="65" t="n">
        <f aca="false">AQ408*$J$425</f>
        <v>56837.3380152735</v>
      </c>
      <c r="AS408" s="66" t="n">
        <f aca="false">AS443</f>
        <v>0.000360196046863503</v>
      </c>
      <c r="AT408" s="65" t="n">
        <f aca="false">AS408*$J$425</f>
        <v>2715.75536649883</v>
      </c>
      <c r="AU408" s="66" t="n">
        <f aca="false">AU443</f>
        <v>0.00276225516551644</v>
      </c>
      <c r="AV408" s="65" t="n">
        <f aca="false">AU408*$J$425</f>
        <v>20826.4620189825</v>
      </c>
      <c r="AW408" s="66" t="n">
        <f aca="false">AW443</f>
        <v>0.00563856071035669</v>
      </c>
      <c r="AX408" s="65" t="n">
        <f aca="false">AW408*$J$425</f>
        <v>42512.8250068872</v>
      </c>
    </row>
    <row r="409" customFormat="false" ht="15" hidden="false" customHeight="false" outlineLevel="0" collapsed="false">
      <c r="A409" s="72" t="s">
        <v>53</v>
      </c>
      <c r="B409" s="62"/>
      <c r="C409" s="62"/>
      <c r="D409" s="62"/>
      <c r="E409" s="62"/>
      <c r="F409" s="62"/>
      <c r="G409" s="62"/>
      <c r="H409" s="62"/>
      <c r="I409" s="66" t="n">
        <f aca="false">AO409+AQ409+AS409+AU409+AW409</f>
        <v>0.0137379821019447</v>
      </c>
      <c r="J409" s="65" t="n">
        <f aca="false">ROUND(AP409+AR409+AT409+AV409+AX409,0)</f>
        <v>103580</v>
      </c>
      <c r="K409" s="66" t="n">
        <f aca="false">I409-Tabla_Ministerio!J408</f>
        <v>0</v>
      </c>
      <c r="L409" s="65" t="n">
        <f aca="false">J409-Tabla_Ministerio!K408</f>
        <v>0</v>
      </c>
      <c r="M409" s="66" t="n">
        <f aca="false">M444</f>
        <v>0.0203113656344103</v>
      </c>
      <c r="N409" s="65" t="n">
        <f aca="false">ROUND((N$425*M409),0)</f>
        <v>2909674</v>
      </c>
      <c r="O409" s="65" t="n">
        <f aca="false">N409-Tabla_Ministerio!L408</f>
        <v>0</v>
      </c>
      <c r="P409" s="67" t="n">
        <f aca="false">N409+J409</f>
        <v>3013254</v>
      </c>
      <c r="Q409" s="65" t="n">
        <f aca="false">P409-Tabla_Ministerio!M408</f>
        <v>0</v>
      </c>
      <c r="S409" s="67" t="n">
        <f aca="false">B409+Tabla_Ministerio!B408</f>
        <v>6457</v>
      </c>
      <c r="T409" s="67" t="n">
        <f aca="false">C409+Tabla_Ministerio!C408</f>
        <v>42</v>
      </c>
      <c r="U409" s="67" t="n">
        <f aca="false">D409+Tabla_Ministerio!D408</f>
        <v>369.112571898956</v>
      </c>
      <c r="V409" s="67" t="n">
        <f aca="false">E409+Tabla_Ministerio!E408</f>
        <v>197.974573365231</v>
      </c>
      <c r="W409" s="67" t="n">
        <f aca="false">F409+Tabla_Ministerio!F408</f>
        <v>18</v>
      </c>
      <c r="X409" s="67" t="n">
        <f aca="false">G409+Tabla_Ministerio!G408</f>
        <v>74</v>
      </c>
      <c r="Y409" s="67" t="n">
        <f aca="false">H409+Tabla_Ministerio!H408</f>
        <v>6</v>
      </c>
      <c r="Z409" s="67" t="n">
        <f aca="false">X409+0.33*Y409</f>
        <v>75.98</v>
      </c>
      <c r="AC409" s="73" t="n">
        <f aca="false">IF(T409&gt;0,S409/T409,0)</f>
        <v>153.738095238095</v>
      </c>
      <c r="AD409" s="74" t="n">
        <f aca="false">EXP((((AC409-AC$425)/AC$426+2)/4-1.9)^3)</f>
        <v>0.0290125177262674</v>
      </c>
      <c r="AE409" s="75" t="n">
        <f aca="false">S409/U409</f>
        <v>17.493308252225</v>
      </c>
      <c r="AF409" s="74" t="n">
        <f aca="false">EXP((((AE409-AE$425)/AE$426+2)/4-1.9)^3)</f>
        <v>0.0276111582075844</v>
      </c>
      <c r="AG409" s="74" t="n">
        <f aca="false">V409/U409</f>
        <v>0.536352832272064</v>
      </c>
      <c r="AH409" s="74" t="n">
        <f aca="false">EXP((((AG409-AG$425)/AG$426+2)/4-1.9)^3)</f>
        <v>0.0431334374716904</v>
      </c>
      <c r="AI409" s="74" t="n">
        <f aca="false">W409/U409</f>
        <v>0.0487656107387409</v>
      </c>
      <c r="AJ409" s="74" t="n">
        <f aca="false">EXP((((AI409-AI$425)/AI$426+2)/4-1.9)^3)</f>
        <v>0.0248857643470296</v>
      </c>
      <c r="AK409" s="74" t="n">
        <f aca="false">Z409/U409</f>
        <v>0.205845061329419</v>
      </c>
      <c r="AL409" s="74" t="n">
        <f aca="false">EXP((((AK409-AK$425)/AK$426+2)/4-1.9)^3)</f>
        <v>0.0349733205566583</v>
      </c>
      <c r="AM409" s="74" t="n">
        <f aca="false">0.01*AD409+0.15*AF409+0.24*AH409+0.25*AJ409+0.35*AL409</f>
        <v>0.0332459271831938</v>
      </c>
      <c r="AO409" s="66" t="n">
        <f aca="false">AO444</f>
        <v>7.85059370724695E-005</v>
      </c>
      <c r="AP409" s="65" t="n">
        <f aca="false">AO409*$J$425</f>
        <v>591.907995001878</v>
      </c>
      <c r="AQ409" s="66" t="n">
        <f aca="false">AQ444</f>
        <v>0.00175791071170021</v>
      </c>
      <c r="AR409" s="65" t="n">
        <f aca="false">AQ409*$J$425</f>
        <v>13254.0473186669</v>
      </c>
      <c r="AS409" s="66" t="n">
        <f aca="false">AS444</f>
        <v>0.00223099813733694</v>
      </c>
      <c r="AT409" s="65" t="n">
        <f aca="false">AS409*$J$425</f>
        <v>16820.9651851557</v>
      </c>
      <c r="AU409" s="66" t="n">
        <f aca="false">AU444</f>
        <v>0.0026116063558473</v>
      </c>
      <c r="AV409" s="65" t="n">
        <f aca="false">AU409*$J$425</f>
        <v>19690.6213653213</v>
      </c>
      <c r="AW409" s="66" t="n">
        <f aca="false">AW444</f>
        <v>0.00705896095998773</v>
      </c>
      <c r="AX409" s="65" t="n">
        <f aca="false">AW409*$J$425</f>
        <v>53222.1585326201</v>
      </c>
    </row>
    <row r="410" customFormat="false" ht="15" hidden="false" customHeight="false" outlineLevel="0" collapsed="false">
      <c r="A410" s="72" t="s">
        <v>54</v>
      </c>
      <c r="B410" s="62"/>
      <c r="C410" s="62"/>
      <c r="D410" s="62"/>
      <c r="E410" s="62"/>
      <c r="F410" s="62"/>
      <c r="G410" s="62"/>
      <c r="H410" s="62"/>
      <c r="I410" s="66" t="n">
        <f aca="false">AO410+AQ410+AS410+AU410+AW410</f>
        <v>0.0167932096178382</v>
      </c>
      <c r="J410" s="65" t="n">
        <f aca="false">ROUND(AP410+AR410+AT410+AV410+AX410,0)</f>
        <v>126615</v>
      </c>
      <c r="K410" s="66" t="n">
        <f aca="false">I410-Tabla_Ministerio!J409</f>
        <v>0</v>
      </c>
      <c r="L410" s="65" t="n">
        <f aca="false">J410-Tabla_Ministerio!K409</f>
        <v>0</v>
      </c>
      <c r="M410" s="66" t="n">
        <f aca="false">M445</f>
        <v>0.0209441986302812</v>
      </c>
      <c r="N410" s="65" t="n">
        <f aca="false">ROUND((N$425*M410),0)</f>
        <v>3000330</v>
      </c>
      <c r="O410" s="65" t="n">
        <f aca="false">N410-Tabla_Ministerio!L409</f>
        <v>0</v>
      </c>
      <c r="P410" s="67" t="n">
        <f aca="false">N410+J410</f>
        <v>3126945</v>
      </c>
      <c r="Q410" s="65" t="n">
        <f aca="false">P410-Tabla_Ministerio!M409</f>
        <v>0</v>
      </c>
      <c r="S410" s="67" t="n">
        <f aca="false">B410+Tabla_Ministerio!B409</f>
        <v>7982</v>
      </c>
      <c r="T410" s="67" t="n">
        <f aca="false">C410+Tabla_Ministerio!C409</f>
        <v>38</v>
      </c>
      <c r="U410" s="67" t="n">
        <f aca="false">D410+Tabla_Ministerio!D409</f>
        <v>313.839393939394</v>
      </c>
      <c r="V410" s="67" t="n">
        <f aca="false">E410+Tabla_Ministerio!E409</f>
        <v>163.112121212121</v>
      </c>
      <c r="W410" s="67" t="n">
        <f aca="false">F410+Tabla_Ministerio!F409</f>
        <v>12</v>
      </c>
      <c r="X410" s="67" t="n">
        <f aca="false">G410+Tabla_Ministerio!G409</f>
        <v>66</v>
      </c>
      <c r="Y410" s="67" t="n">
        <f aca="false">H410+Tabla_Ministerio!H409</f>
        <v>3</v>
      </c>
      <c r="Z410" s="67" t="n">
        <f aca="false">X410+0.33*Y410</f>
        <v>66.99</v>
      </c>
      <c r="AC410" s="73" t="n">
        <f aca="false">IF(T410&gt;0,S410/T410,0)</f>
        <v>210.052631578947</v>
      </c>
      <c r="AD410" s="74" t="n">
        <f aca="false">EXP((((AC410-AC$425)/AC$426+2)/4-1.9)^3)</f>
        <v>0.083286390257438</v>
      </c>
      <c r="AE410" s="75" t="n">
        <f aca="false">S410/U410</f>
        <v>25.4333909449921</v>
      </c>
      <c r="AF410" s="74" t="n">
        <f aca="false">EXP((((AE410-AE$425)/AE$426+2)/4-1.9)^3)</f>
        <v>0.139202447791308</v>
      </c>
      <c r="AG410" s="74" t="n">
        <f aca="false">V410/U410</f>
        <v>0.519731188505991</v>
      </c>
      <c r="AH410" s="74" t="n">
        <f aca="false">EXP((((AG410-AG$425)/AG$426+2)/4-1.9)^3)</f>
        <v>0.033805683671383</v>
      </c>
      <c r="AI410" s="74" t="n">
        <f aca="false">W410/U410</f>
        <v>0.0382361176822733</v>
      </c>
      <c r="AJ410" s="74" t="n">
        <f aca="false">EXP((((AI410-AI$425)/AI$426+2)/4-1.9)^3)</f>
        <v>0.0191206037656897</v>
      </c>
      <c r="AK410" s="74" t="n">
        <f aca="false">Z410/U410</f>
        <v>0.213453126961291</v>
      </c>
      <c r="AL410" s="74" t="n">
        <f aca="false">EXP((((AK410-AK$425)/AK$426+2)/4-1.9)^3)</f>
        <v>0.0372639146402254</v>
      </c>
      <c r="AM410" s="74" t="n">
        <f aca="false">0.01*AD410+0.15*AF410+0.24*AH410+0.25*AJ410+0.35*AL410</f>
        <v>0.0476491162179039</v>
      </c>
      <c r="AO410" s="66" t="n">
        <f aca="false">AO445</f>
        <v>0.000234705470122192</v>
      </c>
      <c r="AP410" s="65" t="n">
        <f aca="false">AO410*$J$425</f>
        <v>1769.59921015601</v>
      </c>
      <c r="AQ410" s="66" t="n">
        <f aca="false">AQ445</f>
        <v>0.00862207556150319</v>
      </c>
      <c r="AR410" s="65" t="n">
        <f aca="false">AQ410*$J$425</f>
        <v>65007.5096059676</v>
      </c>
      <c r="AS410" s="66" t="n">
        <f aca="false">AS445</f>
        <v>0.00294225495004883</v>
      </c>
      <c r="AT410" s="65" t="n">
        <f aca="false">AS410*$J$425</f>
        <v>22183.5990144302</v>
      </c>
      <c r="AU410" s="66" t="n">
        <f aca="false">AU445</f>
        <v>0.00220616428592328</v>
      </c>
      <c r="AV410" s="65" t="n">
        <f aca="false">AU410*$J$425</f>
        <v>16633.7264138401</v>
      </c>
      <c r="AW410" s="66" t="n">
        <f aca="false">AW445</f>
        <v>0.00278800935024068</v>
      </c>
      <c r="AX410" s="65" t="n">
        <f aca="false">AW410*$J$425</f>
        <v>21020.6397896263</v>
      </c>
    </row>
    <row r="411" customFormat="false" ht="15" hidden="false" customHeight="false" outlineLevel="0" collapsed="false">
      <c r="A411" s="72" t="s">
        <v>55</v>
      </c>
      <c r="B411" s="62"/>
      <c r="C411" s="62"/>
      <c r="D411" s="62"/>
      <c r="E411" s="62"/>
      <c r="F411" s="62"/>
      <c r="G411" s="62"/>
      <c r="H411" s="62"/>
      <c r="I411" s="66" t="n">
        <f aca="false">AO411+AQ411+AS411+AU411+AW411</f>
        <v>0.0338077317198951</v>
      </c>
      <c r="J411" s="65" t="n">
        <f aca="false">ROUND(AP411+AR411+AT411+AV411+AX411,0)</f>
        <v>254899</v>
      </c>
      <c r="K411" s="66" t="n">
        <f aca="false">I411-Tabla_Ministerio!J410</f>
        <v>3.12250225675825E-016</v>
      </c>
      <c r="L411" s="65" t="n">
        <f aca="false">J411-Tabla_Ministerio!K410</f>
        <v>0</v>
      </c>
      <c r="M411" s="66" t="n">
        <f aca="false">M446</f>
        <v>0.0210092001595743</v>
      </c>
      <c r="N411" s="65" t="n">
        <f aca="false">ROUND((N$425*M411),0)</f>
        <v>3009642</v>
      </c>
      <c r="O411" s="65" t="n">
        <f aca="false">N411-Tabla_Ministerio!L410</f>
        <v>0</v>
      </c>
      <c r="P411" s="67" t="n">
        <f aca="false">N411+J411</f>
        <v>3264541</v>
      </c>
      <c r="Q411" s="65" t="n">
        <f aca="false">P411-Tabla_Ministerio!M410</f>
        <v>0</v>
      </c>
      <c r="S411" s="67" t="n">
        <f aca="false">B411+Tabla_Ministerio!B410</f>
        <v>9702</v>
      </c>
      <c r="T411" s="67" t="n">
        <f aca="false">C411+Tabla_Ministerio!C410</f>
        <v>41</v>
      </c>
      <c r="U411" s="67" t="n">
        <f aca="false">D411+Tabla_Ministerio!D410</f>
        <v>439.086124541735</v>
      </c>
      <c r="V411" s="67" t="n">
        <f aca="false">E411+Tabla_Ministerio!E410</f>
        <v>312.919196642049</v>
      </c>
      <c r="W411" s="67" t="n">
        <f aca="false">F411+Tabla_Ministerio!F410</f>
        <v>20</v>
      </c>
      <c r="X411" s="67" t="n">
        <f aca="false">G411+Tabla_Ministerio!G410</f>
        <v>75</v>
      </c>
      <c r="Y411" s="67" t="n">
        <f aca="false">H411+Tabla_Ministerio!H410</f>
        <v>13</v>
      </c>
      <c r="Z411" s="67" t="n">
        <f aca="false">X411+0.33*Y411</f>
        <v>79.29</v>
      </c>
      <c r="AC411" s="73" t="n">
        <f aca="false">IF(T411&gt;0,S411/T411,0)</f>
        <v>236.634146341463</v>
      </c>
      <c r="AD411" s="74" t="n">
        <f aca="false">EXP((((AC411-AC$425)/AC$426+2)/4-1.9)^3)</f>
        <v>0.126110912208941</v>
      </c>
      <c r="AE411" s="75" t="n">
        <f aca="false">S411/U411</f>
        <v>22.0958929415631</v>
      </c>
      <c r="AF411" s="74" t="n">
        <f aca="false">EXP((((AE411-AE$425)/AE$426+2)/4-1.9)^3)</f>
        <v>0.0762277766202764</v>
      </c>
      <c r="AG411" s="74" t="n">
        <f aca="false">V411/U411</f>
        <v>0.712660180206414</v>
      </c>
      <c r="AH411" s="74" t="n">
        <f aca="false">EXP((((AG411-AG$425)/AG$426+2)/4-1.9)^3)</f>
        <v>0.290380524072791</v>
      </c>
      <c r="AI411" s="74" t="n">
        <f aca="false">W411/U411</f>
        <v>0.0455491505701156</v>
      </c>
      <c r="AJ411" s="74" t="n">
        <f aca="false">EXP((((AI411-AI$425)/AI$426+2)/4-1.9)^3)</f>
        <v>0.0229904198434294</v>
      </c>
      <c r="AK411" s="74" t="n">
        <f aca="false">Z411/U411</f>
        <v>0.180579607435223</v>
      </c>
      <c r="AL411" s="74" t="n">
        <f aca="false">EXP((((AK411-AK$425)/AK$426+2)/4-1.9)^3)</f>
        <v>0.0281646183725547</v>
      </c>
      <c r="AM411" s="74" t="n">
        <f aca="false">0.01*AD411+0.15*AF411+0.24*AH411+0.25*AJ411+0.35*AL411</f>
        <v>0.0979918227838523</v>
      </c>
      <c r="AO411" s="66" t="n">
        <f aca="false">AO446</f>
        <v>0.000428768711769141</v>
      </c>
      <c r="AP411" s="65" t="n">
        <f aca="false">AO411*$J$425</f>
        <v>3232.76987660861</v>
      </c>
      <c r="AQ411" s="66" t="n">
        <f aca="false">AQ446</f>
        <v>0.00623146729277591</v>
      </c>
      <c r="AR411" s="65" t="n">
        <f aca="false">AQ411*$J$425</f>
        <v>46983.1384571835</v>
      </c>
      <c r="AS411" s="66" t="n">
        <f aca="false">AS446</f>
        <v>0.0189148046189144</v>
      </c>
      <c r="AT411" s="65" t="n">
        <f aca="false">AS411*$J$425</f>
        <v>142611.17687824</v>
      </c>
      <c r="AU411" s="66" t="n">
        <f aca="false">AU446</f>
        <v>0.00289135502437941</v>
      </c>
      <c r="AV411" s="65" t="n">
        <f aca="false">AU411*$J$425</f>
        <v>21799.8309317575</v>
      </c>
      <c r="AW411" s="66" t="n">
        <f aca="false">AW446</f>
        <v>0.00534133607205622</v>
      </c>
      <c r="AX411" s="65" t="n">
        <f aca="false">AW411*$J$425</f>
        <v>40271.8525877034</v>
      </c>
    </row>
    <row r="412" customFormat="false" ht="15" hidden="false" customHeight="false" outlineLevel="0" collapsed="false">
      <c r="A412" s="72" t="s">
        <v>56</v>
      </c>
      <c r="B412" s="62"/>
      <c r="C412" s="62"/>
      <c r="D412" s="62"/>
      <c r="E412" s="62"/>
      <c r="F412" s="62"/>
      <c r="G412" s="62"/>
      <c r="H412" s="62"/>
      <c r="I412" s="66" t="n">
        <f aca="false">AO412+AQ412+AS412+AU412+AW412</f>
        <v>0.0347834771104768</v>
      </c>
      <c r="J412" s="65" t="n">
        <f aca="false">ROUND(AP412+AR412+AT412+AV412+AX412,0)</f>
        <v>262256</v>
      </c>
      <c r="K412" s="66" t="n">
        <f aca="false">I412-Tabla_Ministerio!J411</f>
        <v>0</v>
      </c>
      <c r="L412" s="65" t="n">
        <f aca="false">J412-Tabla_Ministerio!K411</f>
        <v>0</v>
      </c>
      <c r="M412" s="66" t="n">
        <f aca="false">M447</f>
        <v>0.0219100358252418</v>
      </c>
      <c r="N412" s="65" t="n">
        <f aca="false">ROUND((N$425*M412),0)</f>
        <v>3138689</v>
      </c>
      <c r="O412" s="65" t="n">
        <f aca="false">N412-Tabla_Ministerio!L411</f>
        <v>-1</v>
      </c>
      <c r="P412" s="67" t="n">
        <f aca="false">N412+J412</f>
        <v>3400945</v>
      </c>
      <c r="Q412" s="65" t="n">
        <f aca="false">P412-Tabla_Ministerio!M411</f>
        <v>-1</v>
      </c>
      <c r="S412" s="67" t="n">
        <f aca="false">B412+Tabla_Ministerio!B411</f>
        <v>6983</v>
      </c>
      <c r="T412" s="67" t="n">
        <f aca="false">C412+Tabla_Ministerio!C411</f>
        <v>48</v>
      </c>
      <c r="U412" s="67" t="n">
        <f aca="false">D412+Tabla_Ministerio!D411</f>
        <v>367.848484848485</v>
      </c>
      <c r="V412" s="67" t="n">
        <f aca="false">E412+Tabla_Ministerio!E411</f>
        <v>221.416666666667</v>
      </c>
      <c r="W412" s="67" t="n">
        <f aca="false">F412+Tabla_Ministerio!F411</f>
        <v>56</v>
      </c>
      <c r="X412" s="67" t="n">
        <f aca="false">G412+Tabla_Ministerio!G411</f>
        <v>171</v>
      </c>
      <c r="Y412" s="67" t="n">
        <f aca="false">H412+Tabla_Ministerio!H411</f>
        <v>22</v>
      </c>
      <c r="Z412" s="67" t="n">
        <f aca="false">X412+0.33*Y412</f>
        <v>178.26</v>
      </c>
      <c r="AC412" s="73" t="n">
        <f aca="false">IF(T412&gt;0,S412/T412,0)</f>
        <v>145.479166666667</v>
      </c>
      <c r="AD412" s="74" t="n">
        <f aca="false">EXP((((AC412-AC$425)/AC$426+2)/4-1.9)^3)</f>
        <v>0.0243292908317309</v>
      </c>
      <c r="AE412" s="75" t="n">
        <f aca="false">S412/U412</f>
        <v>18.9833594200511</v>
      </c>
      <c r="AF412" s="74" t="n">
        <f aca="false">EXP((((AE412-AE$425)/AE$426+2)/4-1.9)^3)</f>
        <v>0.0393201422831627</v>
      </c>
      <c r="AG412" s="74" t="n">
        <f aca="false">V412/U412</f>
        <v>0.601923552187166</v>
      </c>
      <c r="AH412" s="74" t="n">
        <f aca="false">EXP((((AG412-AG$425)/AG$426+2)/4-1.9)^3)</f>
        <v>0.100648273192304</v>
      </c>
      <c r="AI412" s="74" t="n">
        <f aca="false">W412/U412</f>
        <v>0.152236592800066</v>
      </c>
      <c r="AJ412" s="74" t="n">
        <f aca="false">EXP((((AI412-AI$425)/AI$426+2)/4-1.9)^3)</f>
        <v>0.18324316655198</v>
      </c>
      <c r="AK412" s="74" t="n">
        <f aca="false">Z412/U412</f>
        <v>0.484601697009638</v>
      </c>
      <c r="AL412" s="74" t="n">
        <f aca="false">EXP((((AK412-AK$425)/AK$426+2)/4-1.9)^3)</f>
        <v>0.219645922286432</v>
      </c>
      <c r="AM412" s="74" t="n">
        <f aca="false">0.01*AD412+0.15*AF412+0.24*AH412+0.25*AJ412+0.35*AL412</f>
        <v>0.152983764255191</v>
      </c>
      <c r="AO412" s="66" t="n">
        <f aca="false">AO447</f>
        <v>9.47039179558198E-005</v>
      </c>
      <c r="AP412" s="65" t="n">
        <f aca="false">AO412*$J$425</f>
        <v>714.035247350859</v>
      </c>
      <c r="AQ412" s="66" t="n">
        <f aca="false">AQ447</f>
        <v>0.000809275101189929</v>
      </c>
      <c r="AR412" s="65" t="n">
        <f aca="false">AQ412*$J$425</f>
        <v>6101.65830016256</v>
      </c>
      <c r="AS412" s="66" t="n">
        <f aca="false">AS447</f>
        <v>0.00874139778312101</v>
      </c>
      <c r="AT412" s="65" t="n">
        <f aca="false">AS412*$J$425</f>
        <v>65907.1584680884</v>
      </c>
      <c r="AU412" s="66" t="n">
        <f aca="false">AU447</f>
        <v>0.0110083820070626</v>
      </c>
      <c r="AV412" s="65" t="n">
        <f aca="false">AU412*$J$425</f>
        <v>82999.4464749878</v>
      </c>
      <c r="AW412" s="66" t="n">
        <f aca="false">AW447</f>
        <v>0.0141297183011474</v>
      </c>
      <c r="AX412" s="65" t="n">
        <f aca="false">AW412*$J$425</f>
        <v>106533.257756711</v>
      </c>
    </row>
    <row r="413" customFormat="false" ht="15" hidden="false" customHeight="false" outlineLevel="0" collapsed="false">
      <c r="A413" s="72" t="s">
        <v>57</v>
      </c>
      <c r="B413" s="62"/>
      <c r="C413" s="62"/>
      <c r="D413" s="62"/>
      <c r="E413" s="62"/>
      <c r="F413" s="62"/>
      <c r="G413" s="62"/>
      <c r="H413" s="62"/>
      <c r="I413" s="66" t="n">
        <f aca="false">AO413+AQ413+AS413+AU413+AW413</f>
        <v>0.00935743163081573</v>
      </c>
      <c r="J413" s="65" t="n">
        <f aca="false">ROUND(AP413+AR413+AT413+AV413+AX413,0)</f>
        <v>70552</v>
      </c>
      <c r="K413" s="66" t="n">
        <f aca="false">I413-Tabla_Ministerio!J412</f>
        <v>-6.2450045135165E-017</v>
      </c>
      <c r="L413" s="65" t="n">
        <f aca="false">J413-Tabla_Ministerio!K412</f>
        <v>0</v>
      </c>
      <c r="M413" s="66" t="n">
        <f aca="false">M448</f>
        <v>0.0102880337673149</v>
      </c>
      <c r="N413" s="65" t="n">
        <f aca="false">ROUND((N$425*M413),0)</f>
        <v>1473797</v>
      </c>
      <c r="O413" s="65" t="n">
        <f aca="false">N413-Tabla_Ministerio!L412</f>
        <v>0</v>
      </c>
      <c r="P413" s="67" t="n">
        <f aca="false">N413+J413</f>
        <v>1544349</v>
      </c>
      <c r="Q413" s="65" t="n">
        <f aca="false">P413-Tabla_Ministerio!M412</f>
        <v>0</v>
      </c>
      <c r="S413" s="67" t="n">
        <f aca="false">B413+Tabla_Ministerio!B412</f>
        <v>3715</v>
      </c>
      <c r="T413" s="67" t="n">
        <f aca="false">C413+Tabla_Ministerio!C412</f>
        <v>54</v>
      </c>
      <c r="U413" s="67" t="n">
        <f aca="false">D413+Tabla_Ministerio!D412</f>
        <v>256.976306818757</v>
      </c>
      <c r="V413" s="67" t="n">
        <f aca="false">E413+Tabla_Ministerio!E412</f>
        <v>80.9545454545455</v>
      </c>
      <c r="W413" s="67" t="n">
        <f aca="false">F413+Tabla_Ministerio!F412</f>
        <v>7</v>
      </c>
      <c r="X413" s="67" t="n">
        <f aca="false">G413+Tabla_Ministerio!G412</f>
        <v>46</v>
      </c>
      <c r="Y413" s="67" t="n">
        <f aca="false">H413+Tabla_Ministerio!H412</f>
        <v>13</v>
      </c>
      <c r="Z413" s="67" t="n">
        <f aca="false">X413+0.33*Y413</f>
        <v>50.29</v>
      </c>
      <c r="AC413" s="73" t="n">
        <f aca="false">IF(T413&gt;0,S413/T413,0)</f>
        <v>68.7962962962963</v>
      </c>
      <c r="AD413" s="74" t="n">
        <f aca="false">EXP((((AC413-AC$425)/AC$426+2)/4-1.9)^3)</f>
        <v>0.00356374670027833</v>
      </c>
      <c r="AE413" s="75" t="n">
        <f aca="false">S413/U413</f>
        <v>14.4565856906806</v>
      </c>
      <c r="AF413" s="74" t="n">
        <f aca="false">EXP((((AE413-AE$425)/AE$426+2)/4-1.9)^3)</f>
        <v>0.0124275209117506</v>
      </c>
      <c r="AG413" s="74" t="n">
        <f aca="false">V413/U413</f>
        <v>0.315027274135596</v>
      </c>
      <c r="AH413" s="74" t="n">
        <f aca="false">EXP((((AG413-AG$425)/AG$426+2)/4-1.9)^3)</f>
        <v>0.000559727832495273</v>
      </c>
      <c r="AI413" s="74" t="n">
        <f aca="false">W413/U413</f>
        <v>0.02723986536602</v>
      </c>
      <c r="AJ413" s="74" t="n">
        <f aca="false">EXP((((AI413-AI$425)/AI$426+2)/4-1.9)^3)</f>
        <v>0.0143317611360256</v>
      </c>
      <c r="AK413" s="74" t="n">
        <f aca="false">Z413/U413</f>
        <v>0.195698975608164</v>
      </c>
      <c r="AL413" s="74" t="n">
        <f aca="false">EXP((((AK413-AK$425)/AK$426+2)/4-1.9)^3)</f>
        <v>0.032095645983095</v>
      </c>
      <c r="AM413" s="74" t="n">
        <f aca="false">0.01*AD413+0.15*AF413+0.24*AH413+0.25*AJ413+0.35*AL413</f>
        <v>0.0168505166616539</v>
      </c>
      <c r="AO413" s="66" t="n">
        <f aca="false">AO448</f>
        <v>1.09826390759974E-005</v>
      </c>
      <c r="AP413" s="65" t="n">
        <f aca="false">AO413*$J$425</f>
        <v>82.8053535530955</v>
      </c>
      <c r="AQ413" s="66" t="n">
        <f aca="false">AQ448</f>
        <v>0.00130612205439925</v>
      </c>
      <c r="AR413" s="65" t="n">
        <f aca="false">AQ413*$J$425</f>
        <v>9847.7149025498</v>
      </c>
      <c r="AS413" s="66" t="n">
        <f aca="false">AS448</f>
        <v>0.000472390459862553</v>
      </c>
      <c r="AT413" s="65" t="n">
        <f aca="false">AS413*$J$425</f>
        <v>3561.66298221683</v>
      </c>
      <c r="AU413" s="66" t="n">
        <f aca="false">AU448</f>
        <v>0.00220639350702697</v>
      </c>
      <c r="AV413" s="65" t="n">
        <f aca="false">AU413*$J$425</f>
        <v>16635.4546627975</v>
      </c>
      <c r="AW413" s="66" t="n">
        <f aca="false">AW448</f>
        <v>0.00536154297045095</v>
      </c>
      <c r="AX413" s="65" t="n">
        <f aca="false">AW413*$J$425</f>
        <v>40424.2057110473</v>
      </c>
    </row>
    <row r="414" customFormat="false" ht="15" hidden="false" customHeight="false" outlineLevel="0" collapsed="false">
      <c r="A414" s="72" t="s">
        <v>58</v>
      </c>
      <c r="B414" s="62"/>
      <c r="C414" s="62"/>
      <c r="D414" s="62"/>
      <c r="E414" s="62"/>
      <c r="F414" s="62"/>
      <c r="G414" s="62"/>
      <c r="H414" s="62"/>
      <c r="I414" s="66" t="n">
        <f aca="false">AO414+AQ414+AS414+AU414+AW414</f>
        <v>0.10073561824903</v>
      </c>
      <c r="J414" s="65" t="n">
        <f aca="false">ROUND(AP414+AR414+AT414+AV414+AX414,0)</f>
        <v>759512</v>
      </c>
      <c r="K414" s="66" t="n">
        <f aca="false">I414-Tabla_Ministerio!J413</f>
        <v>0</v>
      </c>
      <c r="L414" s="65" t="n">
        <f aca="false">J414-Tabla_Ministerio!K413</f>
        <v>0</v>
      </c>
      <c r="M414" s="66" t="n">
        <f aca="false">M449</f>
        <v>0.0567532567790089</v>
      </c>
      <c r="N414" s="65" t="n">
        <f aca="false">ROUND((N$425*M414),0)</f>
        <v>8130103</v>
      </c>
      <c r="O414" s="65" t="n">
        <f aca="false">N414-Tabla_Ministerio!L413</f>
        <v>0</v>
      </c>
      <c r="P414" s="67" t="n">
        <f aca="false">N414+J414</f>
        <v>8889615</v>
      </c>
      <c r="Q414" s="65" t="n">
        <f aca="false">P414-Tabla_Ministerio!M413</f>
        <v>0</v>
      </c>
      <c r="S414" s="67" t="n">
        <f aca="false">B414+Tabla_Ministerio!B413</f>
        <v>6853</v>
      </c>
      <c r="T414" s="67" t="n">
        <f aca="false">C414+Tabla_Ministerio!C413</f>
        <v>25</v>
      </c>
      <c r="U414" s="67" t="n">
        <f aca="false">D414+Tabla_Ministerio!D413</f>
        <v>295.374242424242</v>
      </c>
      <c r="V414" s="67" t="n">
        <f aca="false">E414+Tabla_Ministerio!E413</f>
        <v>249.578787878788</v>
      </c>
      <c r="W414" s="67" t="n">
        <f aca="false">F414+Tabla_Ministerio!F413</f>
        <v>35</v>
      </c>
      <c r="X414" s="67" t="n">
        <f aca="false">G414+Tabla_Ministerio!G413</f>
        <v>154</v>
      </c>
      <c r="Y414" s="67" t="n">
        <f aca="false">H414+Tabla_Ministerio!H413</f>
        <v>39</v>
      </c>
      <c r="Z414" s="67" t="n">
        <f aca="false">X414+0.33*Y414</f>
        <v>166.87</v>
      </c>
      <c r="AC414" s="73" t="n">
        <f aca="false">IF(T414&gt;0,S414/T414,0)</f>
        <v>274.12</v>
      </c>
      <c r="AD414" s="74" t="n">
        <f aca="false">EXP((((AC414-AC$425)/AC$426+2)/4-1.9)^3)</f>
        <v>0.20846355235496</v>
      </c>
      <c r="AE414" s="75" t="n">
        <f aca="false">S414/U414</f>
        <v>23.201075164019</v>
      </c>
      <c r="AF414" s="74" t="n">
        <f aca="false">EXP((((AE414-AE$425)/AE$426+2)/4-1.9)^3)</f>
        <v>0.0941635197868717</v>
      </c>
      <c r="AG414" s="74" t="n">
        <f aca="false">V414/U414</f>
        <v>0.84495786034153</v>
      </c>
      <c r="AH414" s="74" t="n">
        <f aca="false">EXP((((AG414-AG$425)/AG$426+2)/4-1.9)^3)</f>
        <v>0.622684933742827</v>
      </c>
      <c r="AI414" s="74" t="n">
        <f aca="false">W414/U414</f>
        <v>0.118493744453621</v>
      </c>
      <c r="AJ414" s="74" t="n">
        <f aca="false">EXP((((AI414-AI$425)/AI$426+2)/4-1.9)^3)</f>
        <v>0.106755412530295</v>
      </c>
      <c r="AK414" s="74" t="n">
        <f aca="false">Z414/U414</f>
        <v>0.564944318199306</v>
      </c>
      <c r="AL414" s="74" t="n">
        <f aca="false">EXP((((AK414-AK$425)/AK$426+2)/4-1.9)^3)</f>
        <v>0.315908615537407</v>
      </c>
      <c r="AM414" s="74" t="n">
        <f aca="false">0.01*AD414+0.15*AF414+0.24*AH414+0.25*AJ414+0.35*AL414</f>
        <v>0.302910416160525</v>
      </c>
      <c r="AO414" s="66" t="n">
        <f aca="false">AO449</f>
        <v>0.000763060786452132</v>
      </c>
      <c r="AP414" s="65" t="n">
        <f aca="false">AO414*$J$425</f>
        <v>5753.2181261209</v>
      </c>
      <c r="AQ414" s="66" t="n">
        <f aca="false">AQ449</f>
        <v>0.00493686844817528</v>
      </c>
      <c r="AR414" s="65" t="n">
        <f aca="false">AQ414*$J$425</f>
        <v>37222.3046271008</v>
      </c>
      <c r="AS414" s="66" t="n">
        <f aca="false">AS449</f>
        <v>0.0595165831874624</v>
      </c>
      <c r="AT414" s="65" t="n">
        <f aca="false">AS414*$J$425</f>
        <v>448734.742078599</v>
      </c>
      <c r="AU414" s="66" t="n">
        <f aca="false">AU449</f>
        <v>0.014787450657323</v>
      </c>
      <c r="AV414" s="65" t="n">
        <f aca="false">AU414*$J$425</f>
        <v>111492.335435541</v>
      </c>
      <c r="AW414" s="66" t="n">
        <f aca="false">AW449</f>
        <v>0.0207316551696171</v>
      </c>
      <c r="AX414" s="65" t="n">
        <f aca="false">AW414*$J$425</f>
        <v>156309.6104845</v>
      </c>
    </row>
    <row r="415" customFormat="false" ht="15" hidden="false" customHeight="false" outlineLevel="0" collapsed="false">
      <c r="A415" s="72" t="s">
        <v>59</v>
      </c>
      <c r="B415" s="62"/>
      <c r="C415" s="62"/>
      <c r="D415" s="62"/>
      <c r="E415" s="62"/>
      <c r="F415" s="62"/>
      <c r="G415" s="62"/>
      <c r="H415" s="62"/>
      <c r="I415" s="66" t="n">
        <f aca="false">AO415+AQ415+AS415+AU415+AW415</f>
        <v>0.00750763063142962</v>
      </c>
      <c r="J415" s="65" t="n">
        <f aca="false">ROUND(AP415+AR415+AT415+AV415+AX415,0)</f>
        <v>56605</v>
      </c>
      <c r="K415" s="66" t="n">
        <f aca="false">I415-Tabla_Ministerio!J414</f>
        <v>-1.07552855510562E-016</v>
      </c>
      <c r="L415" s="65" t="n">
        <f aca="false">J415-Tabla_Ministerio!K414</f>
        <v>0</v>
      </c>
      <c r="M415" s="66" t="n">
        <f aca="false">M450</f>
        <v>0.00974296465167745</v>
      </c>
      <c r="N415" s="65" t="n">
        <f aca="false">ROUND((N$425*M415),0)</f>
        <v>1395714</v>
      </c>
      <c r="O415" s="65" t="n">
        <f aca="false">N415-Tabla_Ministerio!L414</f>
        <v>0</v>
      </c>
      <c r="P415" s="67" t="n">
        <f aca="false">N415+J415</f>
        <v>1452319</v>
      </c>
      <c r="Q415" s="65" t="n">
        <f aca="false">P415-Tabla_Ministerio!M414</f>
        <v>0</v>
      </c>
      <c r="S415" s="67" t="n">
        <f aca="false">B415+Tabla_Ministerio!B414</f>
        <v>2966</v>
      </c>
      <c r="T415" s="67" t="n">
        <f aca="false">C415+Tabla_Ministerio!C414</f>
        <v>38</v>
      </c>
      <c r="U415" s="67" t="n">
        <f aca="false">D415+Tabla_Ministerio!D414</f>
        <v>172.494607087827</v>
      </c>
      <c r="V415" s="67" t="n">
        <f aca="false">E415+Tabla_Ministerio!E414</f>
        <v>70.4772727272727</v>
      </c>
      <c r="W415" s="67" t="n">
        <f aca="false">F415+Tabla_Ministerio!F414</f>
        <v>0</v>
      </c>
      <c r="X415" s="67" t="n">
        <f aca="false">G415+Tabla_Ministerio!G414</f>
        <v>12</v>
      </c>
      <c r="Y415" s="67" t="n">
        <f aca="false">H415+Tabla_Ministerio!H414</f>
        <v>1</v>
      </c>
      <c r="Z415" s="67" t="n">
        <f aca="false">X415+0.33*Y415</f>
        <v>12.33</v>
      </c>
      <c r="AC415" s="73" t="n">
        <f aca="false">IF(T415&gt;0,S415/T415,0)</f>
        <v>78.0526315789474</v>
      </c>
      <c r="AD415" s="74" t="n">
        <f aca="false">EXP((((AC415-AC$425)/AC$426+2)/4-1.9)^3)</f>
        <v>0.00462464794053728</v>
      </c>
      <c r="AE415" s="75" t="n">
        <f aca="false">S415/U415</f>
        <v>17.1947404621748</v>
      </c>
      <c r="AF415" s="74" t="n">
        <f aca="false">EXP((((AE415-AE$425)/AE$426+2)/4-1.9)^3)</f>
        <v>0.0256468972827025</v>
      </c>
      <c r="AG415" s="74" t="n">
        <f aca="false">V415/U415</f>
        <v>0.408576673306596</v>
      </c>
      <c r="AH415" s="74" t="n">
        <f aca="false">EXP((((AG415-AG$425)/AG$426+2)/4-1.9)^3)</f>
        <v>0.00476281621467267</v>
      </c>
      <c r="AI415" s="74" t="n">
        <f aca="false">W415/U415</f>
        <v>0</v>
      </c>
      <c r="AJ415" s="74" t="n">
        <f aca="false">EXP((((AI415-AI$425)/AI$426+2)/4-1.9)^3)</f>
        <v>0.00661125146968685</v>
      </c>
      <c r="AK415" s="74" t="n">
        <f aca="false">Z415/U415</f>
        <v>0.0714804955828102</v>
      </c>
      <c r="AL415" s="74" t="n">
        <f aca="false">EXP((((AK415-AK$425)/AK$426+2)/4-1.9)^3)</f>
        <v>0.00993376609135648</v>
      </c>
      <c r="AM415" s="74" t="n">
        <f aca="false">0.01*AD415+0.15*AF415+0.24*AH415+0.25*AJ415+0.35*AL415</f>
        <v>0.0101659879627287</v>
      </c>
      <c r="AO415" s="66" t="n">
        <f aca="false">AO450</f>
        <v>2.16176162202214E-005</v>
      </c>
      <c r="AP415" s="65" t="n">
        <f aca="false">AO415*$J$425</f>
        <v>162.989454693338</v>
      </c>
      <c r="AQ415" s="66" t="n">
        <f aca="false">AQ450</f>
        <v>0.00534692148444037</v>
      </c>
      <c r="AR415" s="65" t="n">
        <f aca="false">AQ415*$J$425</f>
        <v>40313.9646924542</v>
      </c>
      <c r="AS415" s="66" t="n">
        <f aca="false">AS450</f>
        <v>0.000313481597396268</v>
      </c>
      <c r="AT415" s="65" t="n">
        <f aca="false">AS415*$J$425</f>
        <v>2363.54434714315</v>
      </c>
      <c r="AU415" s="66" t="n">
        <f aca="false">AU450</f>
        <v>0.000574289142800649</v>
      </c>
      <c r="AV415" s="65" t="n">
        <f aca="false">AU415*$J$425</f>
        <v>4329.9443041192</v>
      </c>
      <c r="AW415" s="66" t="n">
        <f aca="false">AW450</f>
        <v>0.00125132079057212</v>
      </c>
      <c r="AX415" s="65" t="n">
        <f aca="false">AW415*$J$425</f>
        <v>9434.53206052419</v>
      </c>
    </row>
    <row r="416" customFormat="false" ht="15" hidden="false" customHeight="false" outlineLevel="0" collapsed="false">
      <c r="A416" s="72" t="s">
        <v>60</v>
      </c>
      <c r="B416" s="62"/>
      <c r="C416" s="62"/>
      <c r="D416" s="62"/>
      <c r="E416" s="62"/>
      <c r="F416" s="62"/>
      <c r="G416" s="62"/>
      <c r="H416" s="62"/>
      <c r="I416" s="66" t="n">
        <f aca="false">AO416+AQ416+AS416+AU416+AW416</f>
        <v>0.0781712247858681</v>
      </c>
      <c r="J416" s="65" t="n">
        <f aca="false">ROUND(AP416+AR416+AT416+AV416+AX416,0)</f>
        <v>589384</v>
      </c>
      <c r="K416" s="66" t="n">
        <f aca="false">I416-Tabla_Ministerio!J415</f>
        <v>0</v>
      </c>
      <c r="L416" s="65" t="n">
        <f aca="false">J416-Tabla_Ministerio!K415</f>
        <v>0</v>
      </c>
      <c r="M416" s="66" t="n">
        <f aca="false">M451</f>
        <v>0.0367720443325523</v>
      </c>
      <c r="N416" s="65" t="n">
        <f aca="false">ROUND((N$425*M416),0)</f>
        <v>5267724</v>
      </c>
      <c r="O416" s="65" t="n">
        <f aca="false">N416-Tabla_Ministerio!L415</f>
        <v>0</v>
      </c>
      <c r="P416" s="67" t="n">
        <f aca="false">N416+J416</f>
        <v>5857108</v>
      </c>
      <c r="Q416" s="65" t="n">
        <f aca="false">P416-Tabla_Ministerio!M415</f>
        <v>0</v>
      </c>
      <c r="S416" s="67" t="n">
        <f aca="false">B416+Tabla_Ministerio!B415</f>
        <v>8874</v>
      </c>
      <c r="T416" s="67" t="n">
        <f aca="false">C416+Tabla_Ministerio!C415</f>
        <v>72</v>
      </c>
      <c r="U416" s="67" t="n">
        <f aca="false">D416+Tabla_Ministerio!D415</f>
        <v>300.727272727273</v>
      </c>
      <c r="V416" s="67" t="n">
        <f aca="false">E416+Tabla_Ministerio!E415</f>
        <v>229.204545454545</v>
      </c>
      <c r="W416" s="67" t="n">
        <f aca="false">F416+Tabla_Ministerio!F415</f>
        <v>15</v>
      </c>
      <c r="X416" s="67" t="n">
        <f aca="false">G416+Tabla_Ministerio!G415</f>
        <v>73</v>
      </c>
      <c r="Y416" s="67" t="n">
        <f aca="false">H416+Tabla_Ministerio!H415</f>
        <v>10</v>
      </c>
      <c r="Z416" s="67" t="n">
        <f aca="false">X416+0.33*Y416</f>
        <v>76.3</v>
      </c>
      <c r="AC416" s="73" t="n">
        <f aca="false">IF(T416&gt;0,S416/T416,0)</f>
        <v>123.25</v>
      </c>
      <c r="AD416" s="74" t="n">
        <f aca="false">EXP((((AC416-AC$425)/AC$426+2)/4-1.9)^3)</f>
        <v>0.0147178818877749</v>
      </c>
      <c r="AE416" s="75" t="n">
        <f aca="false">S416/U416</f>
        <v>29.5084643288996</v>
      </c>
      <c r="AF416" s="74" t="n">
        <f aca="false">EXP((((AE416-AE$425)/AE$426+2)/4-1.9)^3)</f>
        <v>0.253080861096366</v>
      </c>
      <c r="AG416" s="74" t="n">
        <f aca="false">V416/U416</f>
        <v>0.762167472793226</v>
      </c>
      <c r="AH416" s="74" t="n">
        <f aca="false">EXP((((AG416-AG$425)/AG$426+2)/4-1.9)^3)</f>
        <v>0.408947835785812</v>
      </c>
      <c r="AI416" s="74" t="n">
        <f aca="false">W416/U416</f>
        <v>0.0498790810157194</v>
      </c>
      <c r="AJ416" s="74" t="n">
        <f aca="false">EXP((((AI416-AI$425)/AI$426+2)/4-1.9)^3)</f>
        <v>0.0255710028461565</v>
      </c>
      <c r="AK416" s="74" t="n">
        <f aca="false">Z416/U416</f>
        <v>0.253718258766626</v>
      </c>
      <c r="AL416" s="74" t="n">
        <f aca="false">EXP((((AK416-AK$425)/AK$426+2)/4-1.9)^3)</f>
        <v>0.0514438424419029</v>
      </c>
      <c r="AM416" s="74" t="n">
        <f aca="false">0.01*AD416+0.15*AF416+0.24*AH416+0.25*AJ416+0.35*AL416</f>
        <v>0.160654884138133</v>
      </c>
      <c r="AO416" s="66" t="n">
        <f aca="false">AO451</f>
        <v>5.88223265922107E-005</v>
      </c>
      <c r="AP416" s="65" t="n">
        <f aca="false">AO416*$J$425</f>
        <v>443.500284091901</v>
      </c>
      <c r="AQ416" s="66" t="n">
        <f aca="false">AQ451</f>
        <v>0.0253102993189506</v>
      </c>
      <c r="AR416" s="65" t="n">
        <f aca="false">AQ416*$J$425</f>
        <v>190831.02605282</v>
      </c>
      <c r="AS416" s="66" t="n">
        <f aca="false">AS451</f>
        <v>0.0379797734838912</v>
      </c>
      <c r="AT416" s="65" t="n">
        <f aca="false">AS416*$J$425</f>
        <v>286354.540965782</v>
      </c>
      <c r="AU416" s="66" t="n">
        <f aca="false">AU451</f>
        <v>0.00275113285883877</v>
      </c>
      <c r="AV416" s="65" t="n">
        <f aca="false">AU416*$J$425</f>
        <v>20742.6036193394</v>
      </c>
      <c r="AW416" s="66" t="n">
        <f aca="false">AW451</f>
        <v>0.0120711967975953</v>
      </c>
      <c r="AX416" s="65" t="n">
        <f aca="false">AW416*$J$425</f>
        <v>91012.7075757604</v>
      </c>
    </row>
    <row r="417" customFormat="false" ht="15" hidden="false" customHeight="false" outlineLevel="0" collapsed="false">
      <c r="A417" s="72" t="s">
        <v>61</v>
      </c>
      <c r="B417" s="62"/>
      <c r="C417" s="62"/>
      <c r="D417" s="62"/>
      <c r="E417" s="62"/>
      <c r="F417" s="62"/>
      <c r="G417" s="62"/>
      <c r="H417" s="62"/>
      <c r="I417" s="66" t="n">
        <f aca="false">AO417+AQ417+AS417+AU417+AW417</f>
        <v>0.00987890387909272</v>
      </c>
      <c r="J417" s="65" t="n">
        <f aca="false">ROUND(AP417+AR417+AT417+AV417+AX417,0)</f>
        <v>74484</v>
      </c>
      <c r="K417" s="66" t="n">
        <f aca="false">I417-Tabla_Ministerio!J416</f>
        <v>3.64291929955129E-017</v>
      </c>
      <c r="L417" s="65" t="n">
        <f aca="false">J417-Tabla_Ministerio!K416</f>
        <v>0</v>
      </c>
      <c r="M417" s="66" t="n">
        <f aca="false">M452</f>
        <v>0.0130160169119541</v>
      </c>
      <c r="N417" s="65" t="n">
        <f aca="false">ROUND((N$425*M417),0)</f>
        <v>1864590</v>
      </c>
      <c r="O417" s="65" t="n">
        <f aca="false">N417-Tabla_Ministerio!L416</f>
        <v>0</v>
      </c>
      <c r="P417" s="67" t="n">
        <f aca="false">N417+J417</f>
        <v>1939074</v>
      </c>
      <c r="Q417" s="65" t="n">
        <f aca="false">P417-Tabla_Ministerio!M416</f>
        <v>0</v>
      </c>
      <c r="S417" s="67" t="n">
        <f aca="false">B417+Tabla_Ministerio!B416</f>
        <v>17362</v>
      </c>
      <c r="T417" s="67" t="n">
        <f aca="false">C417+Tabla_Ministerio!C416</f>
        <v>185</v>
      </c>
      <c r="U417" s="67" t="n">
        <f aca="false">D417+Tabla_Ministerio!D416</f>
        <v>423.4718798151</v>
      </c>
      <c r="V417" s="67" t="n">
        <f aca="false">E417+Tabla_Ministerio!E416</f>
        <v>200.062788906009</v>
      </c>
      <c r="W417" s="67" t="n">
        <f aca="false">F417+Tabla_Ministerio!F416</f>
        <v>20</v>
      </c>
      <c r="X417" s="67" t="n">
        <f aca="false">G417+Tabla_Ministerio!G416</f>
        <v>31</v>
      </c>
      <c r="Y417" s="67" t="n">
        <f aca="false">H417+Tabla_Ministerio!H416</f>
        <v>2</v>
      </c>
      <c r="Z417" s="67" t="n">
        <f aca="false">X417+0.33*Y417</f>
        <v>31.66</v>
      </c>
      <c r="AC417" s="73" t="n">
        <f aca="false">IF(T417&gt;0,S417/T417,0)</f>
        <v>93.8486486486486</v>
      </c>
      <c r="AD417" s="74" t="n">
        <f aca="false">EXP((((AC417-AC$425)/AC$426+2)/4-1.9)^3)</f>
        <v>0.00708038228964856</v>
      </c>
      <c r="AE417" s="75" t="n">
        <f aca="false">S417/U417</f>
        <v>40.9991804121226</v>
      </c>
      <c r="AF417" s="74" t="n">
        <f aca="false">EXP((((AE417-AE$425)/AE$426+2)/4-1.9)^3)</f>
        <v>0.698458975386573</v>
      </c>
      <c r="AG417" s="74" t="n">
        <f aca="false">V417/U417</f>
        <v>0.472434649009899</v>
      </c>
      <c r="AH417" s="74" t="n">
        <f aca="false">EXP((((AG417-AG$425)/AG$426+2)/4-1.9)^3)</f>
        <v>0.0157853770160962</v>
      </c>
      <c r="AI417" s="74" t="n">
        <f aca="false">W417/U417</f>
        <v>0.0472286377285136</v>
      </c>
      <c r="AJ417" s="74" t="n">
        <f aca="false">EXP((((AI417-AI$425)/AI$426+2)/4-1.9)^3)</f>
        <v>0.0239646916998484</v>
      </c>
      <c r="AK417" s="74" t="n">
        <f aca="false">Z417/U417</f>
        <v>0.074762933524237</v>
      </c>
      <c r="AL417" s="74" t="n">
        <f aca="false">EXP((((AK417-AK$425)/AK$426+2)/4-1.9)^3)</f>
        <v>0.010277138932561</v>
      </c>
      <c r="AM417" s="74" t="n">
        <f aca="false">0.01*AD417+0.15*AF417+0.24*AH417+0.25*AJ417+0.35*AL417</f>
        <v>0.118216312166104</v>
      </c>
      <c r="AO417" s="66" t="n">
        <f aca="false">AO452</f>
        <v>2.68286332315652E-005</v>
      </c>
      <c r="AP417" s="65" t="n">
        <f aca="false">AO417*$J$425</f>
        <v>202.278746002069</v>
      </c>
      <c r="AQ417" s="66" t="n">
        <f aca="false">AQ452</f>
        <v>0.00140954672257135</v>
      </c>
      <c r="AR417" s="65" t="n">
        <f aca="false">AQ417*$J$425</f>
        <v>10627.5016327556</v>
      </c>
      <c r="AS417" s="66" t="n">
        <f aca="false">AS452</f>
        <v>0.00354004001596041</v>
      </c>
      <c r="AT417" s="65" t="n">
        <f aca="false">AS417*$J$425</f>
        <v>26690.6945666961</v>
      </c>
      <c r="AU417" s="66" t="n">
        <f aca="false">AU452</f>
        <v>0.00307731004846951</v>
      </c>
      <c r="AV417" s="65" t="n">
        <f aca="false">AU417*$J$425</f>
        <v>23201.8684027336</v>
      </c>
      <c r="AW417" s="66" t="n">
        <f aca="false">AW452</f>
        <v>0.00182517845885988</v>
      </c>
      <c r="AX417" s="65" t="n">
        <f aca="false">AW417*$J$425</f>
        <v>13761.223193949</v>
      </c>
    </row>
    <row r="418" customFormat="false" ht="15" hidden="false" customHeight="false" outlineLevel="0" collapsed="false">
      <c r="A418" s="72" t="s">
        <v>62</v>
      </c>
      <c r="B418" s="62"/>
      <c r="C418" s="62"/>
      <c r="D418" s="62"/>
      <c r="E418" s="62"/>
      <c r="F418" s="62"/>
      <c r="G418" s="62"/>
      <c r="H418" s="62"/>
      <c r="I418" s="66" t="n">
        <f aca="false">AO418+AQ418+AS418+AU418+AW418</f>
        <v>0.010025431459217</v>
      </c>
      <c r="J418" s="65" t="n">
        <f aca="false">ROUND(AP418+AR418+AT418+AV418+AX418,0)</f>
        <v>75588</v>
      </c>
      <c r="K418" s="66" t="n">
        <f aca="false">I418-Tabla_Ministerio!J417</f>
        <v>-8.32667268468867E-017</v>
      </c>
      <c r="L418" s="65" t="n">
        <f aca="false">J418-Tabla_Ministerio!K417</f>
        <v>0</v>
      </c>
      <c r="M418" s="66" t="n">
        <f aca="false">M453</f>
        <v>0.0260231987385968</v>
      </c>
      <c r="N418" s="65" t="n">
        <f aca="false">ROUND((N$425*M418),0)</f>
        <v>3727915</v>
      </c>
      <c r="O418" s="65" t="n">
        <f aca="false">N418-Tabla_Ministerio!L417</f>
        <v>2</v>
      </c>
      <c r="P418" s="67" t="n">
        <f aca="false">N418+J418</f>
        <v>3803503</v>
      </c>
      <c r="Q418" s="65" t="n">
        <f aca="false">P418-Tabla_Ministerio!M417</f>
        <v>2</v>
      </c>
      <c r="S418" s="67" t="n">
        <f aca="false">B418+Tabla_Ministerio!B417</f>
        <v>5847</v>
      </c>
      <c r="T418" s="67" t="n">
        <f aca="false">C418+Tabla_Ministerio!C417</f>
        <v>34</v>
      </c>
      <c r="U418" s="67" t="n">
        <f aca="false">D418+Tabla_Ministerio!D417</f>
        <v>292.355265946175</v>
      </c>
      <c r="V418" s="67" t="n">
        <f aca="false">E418+Tabla_Ministerio!E417</f>
        <v>165.833333333333</v>
      </c>
      <c r="W418" s="67" t="n">
        <f aca="false">F418+Tabla_Ministerio!F417</f>
        <v>6</v>
      </c>
      <c r="X418" s="67" t="n">
        <f aca="false">G418+Tabla_Ministerio!G417</f>
        <v>17</v>
      </c>
      <c r="Y418" s="67" t="n">
        <f aca="false">H418+Tabla_Ministerio!H417</f>
        <v>6</v>
      </c>
      <c r="Z418" s="67" t="n">
        <f aca="false">X418+0.33*Y418</f>
        <v>18.98</v>
      </c>
      <c r="AC418" s="73" t="n">
        <f aca="false">IF(T418&gt;0,S418/T418,0)</f>
        <v>171.970588235294</v>
      </c>
      <c r="AD418" s="74" t="n">
        <f aca="false">EXP((((AC418-AC$425)/AC$426+2)/4-1.9)^3)</f>
        <v>0.0419507828408791</v>
      </c>
      <c r="AE418" s="75" t="n">
        <f aca="false">S418/U418</f>
        <v>19.9996397570498</v>
      </c>
      <c r="AF418" s="74" t="n">
        <f aca="false">EXP((((AE418-AE$425)/AE$426+2)/4-1.9)^3)</f>
        <v>0.0493544730180012</v>
      </c>
      <c r="AG418" s="74" t="n">
        <f aca="false">V418/U418</f>
        <v>0.567232243266192</v>
      </c>
      <c r="AH418" s="74" t="n">
        <f aca="false">EXP((((AG418-AG$425)/AG$426+2)/4-1.9)^3)</f>
        <v>0.0657212216464714</v>
      </c>
      <c r="AI418" s="74" t="n">
        <f aca="false">W418/U418</f>
        <v>0.0205229756357618</v>
      </c>
      <c r="AJ418" s="74" t="n">
        <f aca="false">EXP((((AI418-AI$425)/AI$426+2)/4-1.9)^3)</f>
        <v>0.0119373862585062</v>
      </c>
      <c r="AK418" s="74" t="n">
        <f aca="false">Z418/U418</f>
        <v>0.0649210129277931</v>
      </c>
      <c r="AL418" s="74" t="n">
        <f aca="false">EXP((((AK418-AK$425)/AK$426+2)/4-1.9)^3)</f>
        <v>0.0092769055443267</v>
      </c>
      <c r="AM418" s="74" t="n">
        <f aca="false">0.01*AD418+0.15*AF418+0.24*AH418+0.25*AJ418+0.35*AL418</f>
        <v>0.029827035481403</v>
      </c>
      <c r="AO418" s="66" t="n">
        <f aca="false">AO453</f>
        <v>0.000136073483494913</v>
      </c>
      <c r="AP418" s="65" t="n">
        <f aca="false">AO418*$J$425</f>
        <v>1025.94766449377</v>
      </c>
      <c r="AQ418" s="66" t="n">
        <f aca="false">AQ453</f>
        <v>0.00315672975230094</v>
      </c>
      <c r="AR418" s="65" t="n">
        <f aca="false">AQ418*$J$425</f>
        <v>23800.6658875035</v>
      </c>
      <c r="AS418" s="66" t="n">
        <f aca="false">AS453</f>
        <v>0.00464924036652037</v>
      </c>
      <c r="AT418" s="65" t="n">
        <f aca="false">AS418*$J$425</f>
        <v>35053.6869725986</v>
      </c>
      <c r="AU418" s="66" t="n">
        <f aca="false">AU453</f>
        <v>0.000794065851360173</v>
      </c>
      <c r="AV418" s="65" t="n">
        <f aca="false">AU418*$J$425</f>
        <v>5986.98574280039</v>
      </c>
      <c r="AW418" s="66" t="n">
        <f aca="false">AW453</f>
        <v>0.00128932200554062</v>
      </c>
      <c r="AX418" s="65" t="n">
        <f aca="false">AW418*$J$425</f>
        <v>9721.04826297238</v>
      </c>
    </row>
    <row r="419" customFormat="false" ht="15" hidden="false" customHeight="false" outlineLevel="0" collapsed="false">
      <c r="A419" s="72" t="s">
        <v>63</v>
      </c>
      <c r="B419" s="62"/>
      <c r="C419" s="62"/>
      <c r="D419" s="62"/>
      <c r="E419" s="62"/>
      <c r="F419" s="62"/>
      <c r="G419" s="62"/>
      <c r="H419" s="62"/>
      <c r="I419" s="66" t="n">
        <f aca="false">AO419+AQ419+AS419+AU419+AW419</f>
        <v>0.0121239119108901</v>
      </c>
      <c r="J419" s="65" t="n">
        <f aca="false">ROUND(AP419+AR419+AT419+AV419+AX419,0)</f>
        <v>91410</v>
      </c>
      <c r="K419" s="66" t="n">
        <f aca="false">I419-Tabla_Ministerio!J418</f>
        <v>-6.76542155630955E-017</v>
      </c>
      <c r="L419" s="65" t="n">
        <f aca="false">J419-Tabla_Ministerio!K418</f>
        <v>0</v>
      </c>
      <c r="M419" s="66" t="n">
        <f aca="false">M454</f>
        <v>0.011716268377997</v>
      </c>
      <c r="N419" s="65" t="n">
        <f aca="false">ROUND((N$425*M419),0)</f>
        <v>1678397</v>
      </c>
      <c r="O419" s="65" t="n">
        <f aca="false">N419-Tabla_Ministerio!L418</f>
        <v>0</v>
      </c>
      <c r="P419" s="67" t="n">
        <f aca="false">N419+J419</f>
        <v>1769807</v>
      </c>
      <c r="Q419" s="65" t="n">
        <f aca="false">P419-Tabla_Ministerio!M418</f>
        <v>0</v>
      </c>
      <c r="S419" s="67" t="n">
        <f aca="false">B419+Tabla_Ministerio!B418</f>
        <v>6581</v>
      </c>
      <c r="T419" s="67" t="n">
        <f aca="false">C419+Tabla_Ministerio!C418</f>
        <v>58</v>
      </c>
      <c r="U419" s="67" t="n">
        <f aca="false">D419+Tabla_Ministerio!D418</f>
        <v>388.041402562851</v>
      </c>
      <c r="V419" s="67" t="n">
        <f aca="false">E419+Tabla_Ministerio!E418</f>
        <v>219.335409099792</v>
      </c>
      <c r="W419" s="67" t="n">
        <f aca="false">F419+Tabla_Ministerio!F418</f>
        <v>0</v>
      </c>
      <c r="X419" s="67" t="n">
        <f aca="false">G419+Tabla_Ministerio!G418</f>
        <v>6</v>
      </c>
      <c r="Y419" s="67" t="n">
        <f aca="false">H419+Tabla_Ministerio!H418</f>
        <v>3</v>
      </c>
      <c r="Z419" s="67" t="n">
        <f aca="false">X419+0.33*Y419</f>
        <v>6.99</v>
      </c>
      <c r="AC419" s="73" t="n">
        <f aca="false">IF(T419&gt;0,S419/T419,0)</f>
        <v>113.465517241379</v>
      </c>
      <c r="AD419" s="74" t="n">
        <f aca="false">EXP((((AC419-AC$425)/AC$426+2)/4-1.9)^3)</f>
        <v>0.0116369058098751</v>
      </c>
      <c r="AE419" s="75" t="n">
        <f aca="false">S419/U419</f>
        <v>16.9595304947752</v>
      </c>
      <c r="AF419" s="74" t="n">
        <f aca="false">EXP((((AE419-AE$425)/AE$426+2)/4-1.9)^3)</f>
        <v>0.0241812696456046</v>
      </c>
      <c r="AG419" s="74" t="n">
        <f aca="false">V419/U419</f>
        <v>0.565237131015334</v>
      </c>
      <c r="AH419" s="74" t="n">
        <f aca="false">EXP((((AG419-AG$425)/AG$426+2)/4-1.9)^3)</f>
        <v>0.0640346575485839</v>
      </c>
      <c r="AI419" s="74" t="n">
        <f aca="false">W419/U419</f>
        <v>0</v>
      </c>
      <c r="AJ419" s="74" t="n">
        <f aca="false">EXP((((AI419-AI$425)/AI$426+2)/4-1.9)^3)</f>
        <v>0.00661125146968685</v>
      </c>
      <c r="AK419" s="74" t="n">
        <f aca="false">Z419/U419</f>
        <v>0.0180135417350674</v>
      </c>
      <c r="AL419" s="74" t="n">
        <f aca="false">EXP((((AK419-AK$425)/AK$426+2)/4-1.9)^3)</f>
        <v>0.00557611510262087</v>
      </c>
      <c r="AM419" s="74" t="n">
        <f aca="false">0.01*AD419+0.15*AF419+0.24*AH419+0.25*AJ419+0.35*AL419</f>
        <v>0.0227163304699386</v>
      </c>
      <c r="AO419" s="66" t="n">
        <f aca="false">AO454</f>
        <v>5.0338072826862E-005</v>
      </c>
      <c r="AP419" s="65" t="n">
        <f aca="false">AO419*$J$425</f>
        <v>379.531903831706</v>
      </c>
      <c r="AQ419" s="66" t="n">
        <f aca="false">AQ454</f>
        <v>0.00746762689482231</v>
      </c>
      <c r="AR419" s="65" t="n">
        <f aca="false">AQ419*$J$425</f>
        <v>56303.3603261891</v>
      </c>
      <c r="AS419" s="66" t="n">
        <f aca="false">AS454</f>
        <v>0.00317266988367234</v>
      </c>
      <c r="AT419" s="65" t="n">
        <f aca="false">AS419*$J$425</f>
        <v>23920.8490424591</v>
      </c>
      <c r="AU419" s="66" t="n">
        <f aca="false">AU454</f>
        <v>0.000510378954417899</v>
      </c>
      <c r="AV419" s="65" t="n">
        <f aca="false">AU419*$J$425</f>
        <v>3848.0832770875</v>
      </c>
      <c r="AW419" s="66" t="n">
        <f aca="false">AW454</f>
        <v>0.000922898105150721</v>
      </c>
      <c r="AX419" s="65" t="n">
        <f aca="false">AW419*$J$425</f>
        <v>6958.33700458258</v>
      </c>
    </row>
    <row r="420" customFormat="false" ht="15" hidden="false" customHeight="false" outlineLevel="0" collapsed="false">
      <c r="A420" s="72" t="s">
        <v>64</v>
      </c>
      <c r="B420" s="62"/>
      <c r="C420" s="62"/>
      <c r="D420" s="62"/>
      <c r="E420" s="62"/>
      <c r="F420" s="62"/>
      <c r="G420" s="62"/>
      <c r="H420" s="62"/>
      <c r="I420" s="66" t="n">
        <f aca="false">AO420+AQ420+AS420+AU420+AW420</f>
        <v>0.0411588941441097</v>
      </c>
      <c r="J420" s="65" t="n">
        <f aca="false">ROUND(AP420+AR420+AT420+AV420+AX420,0)</f>
        <v>310324</v>
      </c>
      <c r="K420" s="66" t="n">
        <f aca="false">I420-Tabla_Ministerio!J419</f>
        <v>-1.52655665885959E-016</v>
      </c>
      <c r="L420" s="65" t="n">
        <f aca="false">J420-Tabla_Ministerio!K419</f>
        <v>0</v>
      </c>
      <c r="M420" s="66" t="n">
        <f aca="false">M455</f>
        <v>0.0150992675195911</v>
      </c>
      <c r="N420" s="65" t="n">
        <f aca="false">ROUND((N$425*M420),0)</f>
        <v>2163023</v>
      </c>
      <c r="O420" s="65" t="n">
        <f aca="false">N420-Tabla_Ministerio!L419</f>
        <v>0</v>
      </c>
      <c r="P420" s="67" t="n">
        <f aca="false">N420+J420</f>
        <v>2473347</v>
      </c>
      <c r="Q420" s="65" t="n">
        <f aca="false">P420-Tabla_Ministerio!M419</f>
        <v>0</v>
      </c>
      <c r="S420" s="67" t="n">
        <f aca="false">B420+Tabla_Ministerio!B419</f>
        <v>10165</v>
      </c>
      <c r="T420" s="67" t="n">
        <f aca="false">C420+Tabla_Ministerio!C419</f>
        <v>63</v>
      </c>
      <c r="U420" s="67" t="n">
        <f aca="false">D420+Tabla_Ministerio!D419</f>
        <v>332.727272727273</v>
      </c>
      <c r="V420" s="67" t="n">
        <f aca="false">E420+Tabla_Ministerio!E419</f>
        <v>148.909090909091</v>
      </c>
      <c r="W420" s="67" t="n">
        <f aca="false">F420+Tabla_Ministerio!F419</f>
        <v>4</v>
      </c>
      <c r="X420" s="67" t="n">
        <f aca="false">G420+Tabla_Ministerio!G419</f>
        <v>20</v>
      </c>
      <c r="Y420" s="67" t="n">
        <f aca="false">H420+Tabla_Ministerio!H419</f>
        <v>0</v>
      </c>
      <c r="Z420" s="67" t="n">
        <f aca="false">X420+0.33*Y420</f>
        <v>20</v>
      </c>
      <c r="AC420" s="73" t="n">
        <f aca="false">IF(T420&gt;0,S420/T420,0)</f>
        <v>161.349206349206</v>
      </c>
      <c r="AD420" s="74" t="n">
        <f aca="false">EXP((((AC420-AC$425)/AC$426+2)/4-1.9)^3)</f>
        <v>0.0339524302144578</v>
      </c>
      <c r="AE420" s="75" t="n">
        <f aca="false">S420/U420</f>
        <v>30.5505464480874</v>
      </c>
      <c r="AF420" s="74" t="n">
        <f aca="false">EXP((((AE420-AE$425)/AE$426+2)/4-1.9)^3)</f>
        <v>0.288361972353024</v>
      </c>
      <c r="AG420" s="74" t="n">
        <f aca="false">V420/U420</f>
        <v>0.447540983606557</v>
      </c>
      <c r="AH420" s="74" t="n">
        <f aca="false">EXP((((AG420-AG$425)/AG$426+2)/4-1.9)^3)</f>
        <v>0.0101348140602265</v>
      </c>
      <c r="AI420" s="74" t="n">
        <f aca="false">W420/U420</f>
        <v>0.0120218579234973</v>
      </c>
      <c r="AJ420" s="74" t="n">
        <f aca="false">EXP((((AI420-AI$425)/AI$426+2)/4-1.9)^3)</f>
        <v>0.00940166433127211</v>
      </c>
      <c r="AK420" s="74" t="n">
        <f aca="false">Z420/U420</f>
        <v>0.0601092896174863</v>
      </c>
      <c r="AL420" s="74" t="n">
        <f aca="false">EXP((((AK420-AK$425)/AK$426+2)/4-1.9)^3)</f>
        <v>0.00881907212739151</v>
      </c>
      <c r="AM420" s="74" t="n">
        <f aca="false">0.01*AD420+0.15*AF420+0.24*AH420+0.25*AJ420+0.35*AL420</f>
        <v>0.0514632668569575</v>
      </c>
      <c r="AO420" s="66" t="n">
        <f aca="false">AO455</f>
        <v>0.000357736762297065</v>
      </c>
      <c r="AP420" s="65" t="n">
        <f aca="false">AO420*$J$425</f>
        <v>2697.21319948393</v>
      </c>
      <c r="AQ420" s="66" t="n">
        <f aca="false">AQ455</f>
        <v>0.0383871276768055</v>
      </c>
      <c r="AR420" s="65" t="n">
        <f aca="false">AQ420*$J$425</f>
        <v>289425.852672576</v>
      </c>
      <c r="AS420" s="66" t="n">
        <f aca="false">AS455</f>
        <v>0.000537290212601761</v>
      </c>
      <c r="AT420" s="65" t="n">
        <f aca="false">AS420*$J$425</f>
        <v>4050.98498705478</v>
      </c>
      <c r="AU420" s="66" t="n">
        <f aca="false">AU455</f>
        <v>0.00056666622513891</v>
      </c>
      <c r="AV420" s="65" t="n">
        <f aca="false">AU420*$J$425</f>
        <v>4272.47010436461</v>
      </c>
      <c r="AW420" s="66" t="n">
        <f aca="false">AW455</f>
        <v>0.00131007326726644</v>
      </c>
      <c r="AX420" s="65" t="n">
        <f aca="false">AW420*$J$425</f>
        <v>9877.50570020481</v>
      </c>
    </row>
    <row r="421" customFormat="false" ht="15" hidden="false" customHeight="false" outlineLevel="0" collapsed="false">
      <c r="A421" s="72" t="s">
        <v>65</v>
      </c>
      <c r="B421" s="62"/>
      <c r="C421" s="62"/>
      <c r="D421" s="62"/>
      <c r="E421" s="62"/>
      <c r="F421" s="62"/>
      <c r="G421" s="62"/>
      <c r="H421" s="62"/>
      <c r="I421" s="66" t="n">
        <f aca="false">AO421+AQ421+AS421+AU421+AW421</f>
        <v>0.0152191474621069</v>
      </c>
      <c r="J421" s="65" t="n">
        <f aca="false">ROUND(AP421+AR421+AT421+AV421+AX421,0)</f>
        <v>114747</v>
      </c>
      <c r="K421" s="66" t="n">
        <f aca="false">I421-Tabla_Ministerio!J420</f>
        <v>1.56125112837913E-016</v>
      </c>
      <c r="L421" s="65" t="n">
        <f aca="false">J421-Tabla_Ministerio!K420</f>
        <v>0</v>
      </c>
      <c r="M421" s="66" t="n">
        <f aca="false">M456</f>
        <v>0.014007307385478</v>
      </c>
      <c r="N421" s="65" t="n">
        <f aca="false">ROUND((N$425*M421),0)</f>
        <v>2006596</v>
      </c>
      <c r="O421" s="65" t="n">
        <f aca="false">N421-Tabla_Ministerio!L420</f>
        <v>0</v>
      </c>
      <c r="P421" s="67" t="n">
        <f aca="false">N421+J421</f>
        <v>2121343</v>
      </c>
      <c r="Q421" s="65" t="n">
        <f aca="false">P421-Tabla_Ministerio!M420</f>
        <v>0</v>
      </c>
      <c r="S421" s="67" t="n">
        <f aca="false">B421+Tabla_Ministerio!B420</f>
        <v>4411</v>
      </c>
      <c r="T421" s="67" t="n">
        <f aca="false">C421+Tabla_Ministerio!C420</f>
        <v>32</v>
      </c>
      <c r="U421" s="67" t="n">
        <f aca="false">D421+Tabla_Ministerio!D420</f>
        <v>288.307954545455</v>
      </c>
      <c r="V421" s="67" t="n">
        <f aca="false">E421+Tabla_Ministerio!E420</f>
        <v>159.215909090909</v>
      </c>
      <c r="W421" s="67" t="n">
        <f aca="false">F421+Tabla_Ministerio!F420</f>
        <v>33</v>
      </c>
      <c r="X421" s="67" t="n">
        <f aca="false">G421+Tabla_Ministerio!G420</f>
        <v>44</v>
      </c>
      <c r="Y421" s="67" t="n">
        <f aca="false">H421+Tabla_Ministerio!H420</f>
        <v>1</v>
      </c>
      <c r="Z421" s="67" t="n">
        <f aca="false">X421+0.33*Y421</f>
        <v>44.33</v>
      </c>
      <c r="AC421" s="73" t="n">
        <f aca="false">IF(T421&gt;0,S421/T421,0)</f>
        <v>137.84375</v>
      </c>
      <c r="AD421" s="74" t="n">
        <f aca="false">EXP((((AC421-AC$425)/AC$426+2)/4-1.9)^3)</f>
        <v>0.0205697054928261</v>
      </c>
      <c r="AE421" s="75" t="n">
        <f aca="false">S421/U421</f>
        <v>15.2996125512886</v>
      </c>
      <c r="AF421" s="74" t="n">
        <f aca="false">EXP((((AE421-AE$425)/AE$426+2)/4-1.9)^3)</f>
        <v>0.0156785496384449</v>
      </c>
      <c r="AG421" s="74" t="n">
        <f aca="false">V421/U421</f>
        <v>0.552242512149649</v>
      </c>
      <c r="AH421" s="74" t="n">
        <f aca="false">EXP((((AG421-AG$425)/AG$426+2)/4-1.9)^3)</f>
        <v>0.0538410965013733</v>
      </c>
      <c r="AI421" s="74" t="n">
        <f aca="false">W421/U421</f>
        <v>0.114460941780214</v>
      </c>
      <c r="AJ421" s="74" t="n">
        <f aca="false">EXP((((AI421-AI$425)/AI$426+2)/4-1.9)^3)</f>
        <v>0.0994039439070083</v>
      </c>
      <c r="AK421" s="74" t="n">
        <f aca="false">Z421/U421</f>
        <v>0.153759198458088</v>
      </c>
      <c r="AL421" s="74" t="n">
        <f aca="false">EXP((((AK421-AK$425)/AK$426+2)/4-1.9)^3)</f>
        <v>0.0221587487947037</v>
      </c>
      <c r="AM421" s="74" t="n">
        <f aca="false">0.01*AD421+0.15*AF421+0.24*AH421+0.25*AJ421+0.35*AL421</f>
        <v>0.0480858907159229</v>
      </c>
      <c r="AO421" s="66" t="n">
        <f aca="false">AO456</f>
        <v>9.98885554874268E-005</v>
      </c>
      <c r="AP421" s="65" t="n">
        <f aca="false">AO421*$J$425</f>
        <v>753.125646377777</v>
      </c>
      <c r="AQ421" s="66" t="n">
        <f aca="false">AQ456</f>
        <v>0.000354602582855604</v>
      </c>
      <c r="AR421" s="65" t="n">
        <f aca="false">AQ421*$J$425</f>
        <v>2673.5825552505</v>
      </c>
      <c r="AS421" s="66" t="n">
        <f aca="false">AS456</f>
        <v>0.0071685996304677</v>
      </c>
      <c r="AT421" s="65" t="n">
        <f aca="false">AS421*$J$425</f>
        <v>54048.7967212525</v>
      </c>
      <c r="AU421" s="66" t="n">
        <f aca="false">AU456</f>
        <v>0.00534197151560348</v>
      </c>
      <c r="AV421" s="65" t="n">
        <f aca="false">AU421*$J$425</f>
        <v>40276.6436153634</v>
      </c>
      <c r="AW421" s="66" t="n">
        <f aca="false">AW456</f>
        <v>0.00225408517769264</v>
      </c>
      <c r="AX421" s="65" t="n">
        <f aca="false">AW421*$J$425</f>
        <v>16995.0335967569</v>
      </c>
    </row>
    <row r="422" customFormat="false" ht="15" hidden="false" customHeight="false" outlineLevel="0" collapsed="false">
      <c r="A422" s="72" t="s">
        <v>66</v>
      </c>
      <c r="B422" s="62"/>
      <c r="C422" s="62"/>
      <c r="D422" s="62"/>
      <c r="E422" s="62"/>
      <c r="F422" s="62"/>
      <c r="G422" s="62"/>
      <c r="H422" s="62"/>
      <c r="I422" s="66" t="n">
        <f aca="false">AO422+AQ422+AS422+AU422+AW422</f>
        <v>0.0176135496845209</v>
      </c>
      <c r="J422" s="65" t="n">
        <f aca="false">ROUND(AP422+AR422+AT422+AV422+AX422,0)</f>
        <v>132800</v>
      </c>
      <c r="K422" s="66" t="n">
        <f aca="false">I422-Tabla_Ministerio!J421</f>
        <v>0</v>
      </c>
      <c r="L422" s="65" t="n">
        <f aca="false">J422-Tabla_Ministerio!K421</f>
        <v>0</v>
      </c>
      <c r="M422" s="66" t="n">
        <f aca="false">M457</f>
        <v>0.00847428756528673</v>
      </c>
      <c r="N422" s="65" t="n">
        <f aca="false">ROUND((N$425*M422),0)</f>
        <v>1213971</v>
      </c>
      <c r="O422" s="65" t="n">
        <f aca="false">N422-Tabla_Ministerio!L421</f>
        <v>0</v>
      </c>
      <c r="P422" s="67" t="n">
        <f aca="false">N422+J422</f>
        <v>1346771</v>
      </c>
      <c r="Q422" s="65" t="n">
        <f aca="false">P422-Tabla_Ministerio!M421</f>
        <v>0</v>
      </c>
      <c r="S422" s="67" t="n">
        <f aca="false">B422+Tabla_Ministerio!B421</f>
        <v>5248</v>
      </c>
      <c r="T422" s="67" t="n">
        <f aca="false">C422+Tabla_Ministerio!C421</f>
        <v>23</v>
      </c>
      <c r="U422" s="67" t="n">
        <f aca="false">D422+Tabla_Ministerio!D421</f>
        <v>248.966666666667</v>
      </c>
      <c r="V422" s="67" t="n">
        <f aca="false">E422+Tabla_Ministerio!E421</f>
        <v>158.512121212121</v>
      </c>
      <c r="W422" s="67" t="n">
        <f aca="false">F422+Tabla_Ministerio!F421</f>
        <v>7</v>
      </c>
      <c r="X422" s="67" t="n">
        <f aca="false">G422+Tabla_Ministerio!G421</f>
        <v>28</v>
      </c>
      <c r="Y422" s="67" t="n">
        <f aca="false">H422+Tabla_Ministerio!H421</f>
        <v>5</v>
      </c>
      <c r="Z422" s="67" t="n">
        <f aca="false">X422+0.33*Y422</f>
        <v>29.65</v>
      </c>
      <c r="AC422" s="73" t="n">
        <f aca="false">IF(T422&gt;0,S422/T422,0)</f>
        <v>228.173913043478</v>
      </c>
      <c r="AD422" s="74" t="n">
        <f aca="false">EXP((((AC422-AC$425)/AC$426+2)/4-1.9)^3)</f>
        <v>0.11111583674223</v>
      </c>
      <c r="AE422" s="75" t="n">
        <f aca="false">S422/U422</f>
        <v>21.0791270585085</v>
      </c>
      <c r="AF422" s="74" t="n">
        <f aca="false">EXP((((AE422-AE$425)/AE$426+2)/4-1.9)^3)</f>
        <v>0.0620862161965374</v>
      </c>
      <c r="AG422" s="74" t="n">
        <f aca="false">V422/U422</f>
        <v>0.636680095911584</v>
      </c>
      <c r="AH422" s="74" t="n">
        <f aca="false">EXP((((AG422-AG$425)/AG$426+2)/4-1.9)^3)</f>
        <v>0.147161514109607</v>
      </c>
      <c r="AI422" s="74" t="n">
        <f aca="false">W422/U422</f>
        <v>0.028116213683224</v>
      </c>
      <c r="AJ422" s="74" t="n">
        <f aca="false">EXP((((AI422-AI$425)/AI$426+2)/4-1.9)^3)</f>
        <v>0.014672141409792</v>
      </c>
      <c r="AK422" s="74" t="n">
        <f aca="false">Z422/U422</f>
        <v>0.119092247958227</v>
      </c>
      <c r="AL422" s="74" t="n">
        <f aca="false">EXP((((AK422-AK$425)/AK$426+2)/4-1.9)^3)</f>
        <v>0.0160006615946934</v>
      </c>
      <c r="AM422" s="74" t="n">
        <f aca="false">0.01*AD422+0.15*AF422+0.24*AH422+0.25*AJ422+0.35*AL422</f>
        <v>0.0550111210937993</v>
      </c>
      <c r="AO422" s="66" t="n">
        <f aca="false">AO457</f>
        <v>0.000340201277108697</v>
      </c>
      <c r="AP422" s="65" t="n">
        <f aca="false">AO422*$J$425</f>
        <v>2565.00162076408</v>
      </c>
      <c r="AQ422" s="66" t="n">
        <f aca="false">AQ457</f>
        <v>0.00382422241404916</v>
      </c>
      <c r="AR422" s="65" t="n">
        <f aca="false">AQ422*$J$425</f>
        <v>28833.3329420875</v>
      </c>
      <c r="AS422" s="66" t="n">
        <f aca="false">AS457</f>
        <v>0.0108362101748913</v>
      </c>
      <c r="AT422" s="65" t="n">
        <f aca="false">AS422*$J$425</f>
        <v>81701.3295710109</v>
      </c>
      <c r="AU422" s="66" t="n">
        <f aca="false">AU457</f>
        <v>0.00097363069267706</v>
      </c>
      <c r="AV422" s="65" t="n">
        <f aca="false">AU422*$J$425</f>
        <v>7340.84341471883</v>
      </c>
      <c r="AW422" s="66" t="n">
        <f aca="false">AW457</f>
        <v>0.00163928512579466</v>
      </c>
      <c r="AX422" s="65" t="n">
        <f aca="false">AW422*$J$425</f>
        <v>12359.6508522639</v>
      </c>
    </row>
    <row r="423" customFormat="false" ht="15" hidden="false" customHeight="false" outlineLevel="0" collapsed="false">
      <c r="A423" s="72" t="s">
        <v>67</v>
      </c>
      <c r="B423" s="62"/>
      <c r="C423" s="62"/>
      <c r="D423" s="62"/>
      <c r="E423" s="62"/>
      <c r="F423" s="62"/>
      <c r="G423" s="62"/>
      <c r="H423" s="62"/>
      <c r="I423" s="66" t="n">
        <f aca="false">AO423+AQ423+AS423+AU423+AW423</f>
        <v>0.00676717060833666</v>
      </c>
      <c r="J423" s="65" t="n">
        <f aca="false">ROUND(AP423+AR423+AT423+AV423+AX423,0)</f>
        <v>51022</v>
      </c>
      <c r="K423" s="66" t="n">
        <f aca="false">I423-Tabla_Ministerio!J422</f>
        <v>0</v>
      </c>
      <c r="L423" s="65" t="n">
        <f aca="false">J423-Tabla_Ministerio!K422</f>
        <v>0</v>
      </c>
      <c r="M423" s="66" t="n">
        <f aca="false">M458</f>
        <v>0.00522821318845887</v>
      </c>
      <c r="N423" s="65" t="n">
        <f aca="false">ROUND((N$425*M423),0)</f>
        <v>748960</v>
      </c>
      <c r="O423" s="65" t="n">
        <f aca="false">N423-Tabla_Ministerio!L422</f>
        <v>-1</v>
      </c>
      <c r="P423" s="67" t="n">
        <f aca="false">N423+J423</f>
        <v>799982</v>
      </c>
      <c r="Q423" s="65" t="n">
        <f aca="false">P423-Tabla_Ministerio!M422</f>
        <v>-1</v>
      </c>
      <c r="S423" s="67" t="n">
        <f aca="false">B423+Tabla_Ministerio!B422</f>
        <v>5110</v>
      </c>
      <c r="T423" s="67" t="n">
        <f aca="false">C423+Tabla_Ministerio!C422</f>
        <v>37</v>
      </c>
      <c r="U423" s="67" t="n">
        <f aca="false">D423+Tabla_Ministerio!D422</f>
        <v>307.910462842243</v>
      </c>
      <c r="V423" s="67" t="n">
        <f aca="false">E423+Tabla_Ministerio!E422</f>
        <v>155.451371933152</v>
      </c>
      <c r="W423" s="67" t="n">
        <f aca="false">F423+Tabla_Ministerio!F422</f>
        <v>23</v>
      </c>
      <c r="X423" s="67" t="n">
        <f aca="false">G423+Tabla_Ministerio!G422</f>
        <v>39</v>
      </c>
      <c r="Y423" s="67" t="n">
        <f aca="false">H423+Tabla_Ministerio!H422</f>
        <v>11</v>
      </c>
      <c r="Z423" s="67" t="n">
        <f aca="false">X423+0.33*Y423</f>
        <v>42.63</v>
      </c>
      <c r="AC423" s="73" t="n">
        <f aca="false">IF(T423&gt;0,S423/T423,0)</f>
        <v>138.108108108108</v>
      </c>
      <c r="AD423" s="74" t="n">
        <f aca="false">EXP((((AC423-AC$425)/AC$426+2)/4-1.9)^3)</f>
        <v>0.0206913141986393</v>
      </c>
      <c r="AE423" s="75" t="n">
        <f aca="false">S423/U423</f>
        <v>16.5957335545889</v>
      </c>
      <c r="AF423" s="74" t="n">
        <f aca="false">EXP((((AE423-AE$425)/AE$426+2)/4-1.9)^3)</f>
        <v>0.0220503590761724</v>
      </c>
      <c r="AG423" s="74" t="n">
        <f aca="false">V423/U423</f>
        <v>0.504859011604283</v>
      </c>
      <c r="AH423" s="74" t="n">
        <f aca="false">EXP((((AG423-AG$425)/AG$426+2)/4-1.9)^3)</f>
        <v>0.0269021937788355</v>
      </c>
      <c r="AI423" s="74" t="n">
        <f aca="false">W423/U423</f>
        <v>0.0746970394824939</v>
      </c>
      <c r="AJ423" s="74" t="n">
        <f aca="false">EXP((((AI423-AI$425)/AI$426+2)/4-1.9)^3)</f>
        <v>0.0452792146595404</v>
      </c>
      <c r="AK423" s="74" t="n">
        <f aca="false">Z423/U423</f>
        <v>0.138449338832118</v>
      </c>
      <c r="AL423" s="74" t="n">
        <f aca="false">EXP((((AK423-AK$425)/AK$426+2)/4-1.9)^3)</f>
        <v>0.019233069821864</v>
      </c>
      <c r="AM423" s="74" t="n">
        <f aca="false">0.01*AD423+0.15*AF423+0.24*AH423+0.25*AJ423+0.35*AL423</f>
        <v>0.0280223716128702</v>
      </c>
      <c r="AO423" s="66" t="n">
        <f aca="false">AO458</f>
        <v>8.63562747167266E-005</v>
      </c>
      <c r="AP423" s="65" t="n">
        <f aca="false">AO423*$J$425</f>
        <v>651.09686387444</v>
      </c>
      <c r="AQ423" s="66" t="n">
        <f aca="false">AQ458</f>
        <v>0.000894110257266741</v>
      </c>
      <c r="AR423" s="65" t="n">
        <f aca="false">AQ423*$J$425</f>
        <v>6741.2864481935</v>
      </c>
      <c r="AS423" s="66" t="n">
        <f aca="false">AS458</f>
        <v>0.00144178471448128</v>
      </c>
      <c r="AT423" s="65" t="n">
        <f aca="false">AS423*$J$425</f>
        <v>10870.5650986012</v>
      </c>
      <c r="AU423" s="66" t="n">
        <f aca="false">AU458</f>
        <v>0.0021612337246358</v>
      </c>
      <c r="AV423" s="65" t="n">
        <f aca="false">AU423*$J$425</f>
        <v>16294.9653030538</v>
      </c>
      <c r="AW423" s="66" t="n">
        <f aca="false">AW458</f>
        <v>0.00218368563723611</v>
      </c>
      <c r="AX423" s="65" t="n">
        <f aca="false">AW423*$J$425</f>
        <v>16464.245067958</v>
      </c>
    </row>
    <row r="424" customFormat="false" ht="15" hidden="false" customHeight="false" outlineLevel="0" collapsed="false">
      <c r="A424" s="76" t="s">
        <v>68</v>
      </c>
      <c r="B424" s="62"/>
      <c r="C424" s="62"/>
      <c r="D424" s="62"/>
      <c r="E424" s="62"/>
      <c r="F424" s="62"/>
      <c r="G424" s="62"/>
      <c r="H424" s="62"/>
      <c r="I424" s="77" t="n">
        <f aca="false">AO424+AQ424+AS424+AU424+AW424</f>
        <v>0.00952129219455884</v>
      </c>
      <c r="J424" s="78" t="n">
        <f aca="false">ROUND(AP424+AR424+AT424+AV424+AX424,0)</f>
        <v>71787</v>
      </c>
      <c r="K424" s="66" t="n">
        <f aca="false">I424-Tabla_Ministerio!J423</f>
        <v>0</v>
      </c>
      <c r="L424" s="65" t="n">
        <f aca="false">J424-Tabla_Ministerio!K423</f>
        <v>-3</v>
      </c>
      <c r="M424" s="66" t="n">
        <f aca="false">M459</f>
        <v>0.00637115610994289</v>
      </c>
      <c r="N424" s="65" t="n">
        <f aca="false">ROUND((N$425*M424),0)</f>
        <v>912690</v>
      </c>
      <c r="O424" s="65" t="n">
        <f aca="false">N424-Tabla_Ministerio!L423</f>
        <v>0</v>
      </c>
      <c r="P424" s="67" t="n">
        <f aca="false">N424+J424</f>
        <v>984477</v>
      </c>
      <c r="Q424" s="65" t="n">
        <f aca="false">P424-Tabla_Ministerio!M423</f>
        <v>-3</v>
      </c>
      <c r="S424" s="79" t="n">
        <f aca="false">B424+Tabla_Ministerio!B423</f>
        <v>6206</v>
      </c>
      <c r="T424" s="79" t="n">
        <f aca="false">C424+Tabla_Ministerio!C423</f>
        <v>29</v>
      </c>
      <c r="U424" s="79" t="n">
        <f aca="false">D424+Tabla_Ministerio!D423</f>
        <v>321.477011494253</v>
      </c>
      <c r="V424" s="79" t="n">
        <f aca="false">E424+Tabla_Ministerio!E423</f>
        <v>159.189393939394</v>
      </c>
      <c r="W424" s="79" t="n">
        <f aca="false">F424+Tabla_Ministerio!F423</f>
        <v>12</v>
      </c>
      <c r="X424" s="79" t="n">
        <f aca="false">G424+Tabla_Ministerio!G423</f>
        <v>47</v>
      </c>
      <c r="Y424" s="79" t="n">
        <f aca="false">H424+Tabla_Ministerio!H423</f>
        <v>9</v>
      </c>
      <c r="Z424" s="79" t="n">
        <f aca="false">X424+0.33*Y424</f>
        <v>49.97</v>
      </c>
      <c r="AC424" s="73" t="n">
        <f aca="false">IF(T424&gt;0,S424/T424,0)</f>
        <v>214</v>
      </c>
      <c r="AD424" s="74" t="n">
        <f aca="false">EXP((((AC424-AC$425)/AC$426+2)/4-1.9)^3)</f>
        <v>0.088864157203659</v>
      </c>
      <c r="AE424" s="75" t="n">
        <f aca="false">S424/U424</f>
        <v>19.3046462985144</v>
      </c>
      <c r="AF424" s="74" t="n">
        <f aca="false">EXP((((AE424-AE$425)/AE$426+2)/4-1.9)^3)</f>
        <v>0.0423000128780018</v>
      </c>
      <c r="AG424" s="74" t="n">
        <f aca="false">V424/U424</f>
        <v>0.49518126723733</v>
      </c>
      <c r="AH424" s="74" t="n">
        <f aca="false">EXP((((AG424-AG$425)/AG$426+2)/4-1.9)^3)</f>
        <v>0.0230619960345286</v>
      </c>
      <c r="AI424" s="74" t="n">
        <f aca="false">W424/U424</f>
        <v>0.0373277079571661</v>
      </c>
      <c r="AJ424" s="74" t="n">
        <f aca="false">EXP((((AI424-AI$425)/AI$426+2)/4-1.9)^3)</f>
        <v>0.0186801446154094</v>
      </c>
      <c r="AK424" s="74" t="n">
        <f aca="false">Z424/U424</f>
        <v>0.155438797218299</v>
      </c>
      <c r="AL424" s="74" t="n">
        <f aca="false">EXP((((AK424-AK$425)/AK$426+2)/4-1.9)^3)</f>
        <v>0.0225009571419772</v>
      </c>
      <c r="AM424" s="74" t="n">
        <f aca="false">0.01*AD424+0.15*AF424+0.24*AH424+0.25*AJ424+0.35*AL424</f>
        <v>0.0253138937055681</v>
      </c>
      <c r="AO424" s="66" t="n">
        <f aca="false">AO459</f>
        <v>0.00022907915831098</v>
      </c>
      <c r="AP424" s="65" t="n">
        <f aca="false">AO424*$J$425</f>
        <v>1727.1787376718</v>
      </c>
      <c r="AQ424" s="66" t="n">
        <f aca="false">AQ459</f>
        <v>0.00244187442628819</v>
      </c>
      <c r="AR424" s="65" t="n">
        <f aca="false">AQ424*$J$425</f>
        <v>18410.9004950336</v>
      </c>
      <c r="AS424" s="66" t="n">
        <f aca="false">AS459</f>
        <v>0.00171365466466737</v>
      </c>
      <c r="AT424" s="65" t="n">
        <f aca="false">AS424*$J$425</f>
        <v>12920.3718153513</v>
      </c>
      <c r="AU424" s="66" t="n">
        <f aca="false">AU459</f>
        <v>0.00243001442116157</v>
      </c>
      <c r="AV424" s="65" t="n">
        <f aca="false">AU424*$J$425</f>
        <v>18321.4801006407</v>
      </c>
      <c r="AW424" s="66" t="n">
        <f aca="false">AW459</f>
        <v>0.00270666952413073</v>
      </c>
      <c r="AX424" s="65" t="n">
        <f aca="false">AW424*$J$425</f>
        <v>20407.365237638</v>
      </c>
    </row>
    <row r="425" customFormat="false" ht="15" hidden="false" customHeight="false" outlineLevel="0" collapsed="false">
      <c r="A425" s="83" t="s">
        <v>71</v>
      </c>
      <c r="B425" s="62"/>
      <c r="C425" s="62"/>
      <c r="D425" s="62"/>
      <c r="E425" s="62"/>
      <c r="F425" s="62"/>
      <c r="G425" s="62"/>
      <c r="H425" s="62"/>
      <c r="I425" s="88" t="n">
        <f aca="false">SUM(I398:I424)</f>
        <v>1</v>
      </c>
      <c r="J425" s="86" t="n">
        <f aca="false">Tabla_Ministerio!K424</f>
        <v>7539659</v>
      </c>
      <c r="K425" s="84" t="n">
        <f aca="false">I425-Tabla_Ministerio!J424</f>
        <v>0</v>
      </c>
      <c r="L425" s="86" t="n">
        <f aca="false">J425-Tabla_Ministerio!K424</f>
        <v>0</v>
      </c>
      <c r="M425" s="84"/>
      <c r="N425" s="86" t="n">
        <f aca="false">Tabla_Ministerio!L424</f>
        <v>143253508</v>
      </c>
      <c r="O425" s="86"/>
      <c r="P425" s="88" t="n">
        <f aca="false">Tabla_Ministerio!M424</f>
        <v>150793167</v>
      </c>
      <c r="Q425" s="86"/>
      <c r="S425" s="88"/>
      <c r="T425" s="88"/>
      <c r="U425" s="88"/>
      <c r="V425" s="88"/>
      <c r="W425" s="88"/>
      <c r="X425" s="88"/>
      <c r="Y425" s="88"/>
      <c r="Z425" s="88"/>
      <c r="AB425" s="89" t="s">
        <v>241</v>
      </c>
      <c r="AC425" s="89" t="n">
        <f aca="false">AVERAGE(AC400:AC424)</f>
        <v>194.959226475095</v>
      </c>
      <c r="AD425" s="88"/>
      <c r="AE425" s="89" t="n">
        <f aca="false">AVERAGE(AE400:AE424)</f>
        <v>21.2500510653209</v>
      </c>
      <c r="AF425" s="88"/>
      <c r="AG425" s="91" t="n">
        <f aca="false">AVERAGE(AG400:AG424)</f>
        <v>0.565568613679757</v>
      </c>
      <c r="AH425" s="88"/>
      <c r="AI425" s="91" t="n">
        <f aca="false">AVERAGE(AI400:AI424)</f>
        <v>0.0914929238510092</v>
      </c>
      <c r="AJ425" s="88"/>
      <c r="AK425" s="91" t="n">
        <f aca="false">AVERAGE(AK400:AK424)</f>
        <v>0.283339088314679</v>
      </c>
      <c r="AL425" s="88"/>
      <c r="AM425" s="91" t="n">
        <f aca="false">SUM(AM400:AM424)</f>
        <v>2.85034685982279</v>
      </c>
      <c r="AO425" s="84" t="n">
        <f aca="false">SUM(AO398:AO424)</f>
        <v>0.00979383617940936</v>
      </c>
      <c r="AP425" s="86" t="n">
        <f aca="false">SUM(AP398:AP424)</f>
        <v>73842.1850946094</v>
      </c>
      <c r="AQ425" s="84" t="n">
        <f aca="false">SUM(AQ398:AQ424)</f>
        <v>0.147762911520917</v>
      </c>
      <c r="AR425" s="86" t="n">
        <f aca="false">SUM(AR398:AR424)</f>
        <v>1114081.96571489</v>
      </c>
      <c r="AS425" s="84" t="n">
        <f aca="false">SUM(AS398:AS424)</f>
        <v>0.238174824895206</v>
      </c>
      <c r="AT425" s="86" t="n">
        <f aca="false">SUM(AT398:AT424)</f>
        <v>1795756.96209457</v>
      </c>
      <c r="AU425" s="84" t="n">
        <f aca="false">SUM(AU398:AU424)</f>
        <v>0.25411565572044</v>
      </c>
      <c r="AV425" s="86" t="n">
        <f aca="false">SUM(AV398:AV424)</f>
        <v>1915945.39069352</v>
      </c>
      <c r="AW425" s="84" t="n">
        <f aca="false">SUM(AW398:AW424)</f>
        <v>0.350152771684026</v>
      </c>
      <c r="AX425" s="86" t="n">
        <f aca="false">SUM(AX398:AX424)</f>
        <v>2640032.49640241</v>
      </c>
    </row>
    <row r="426" customFormat="false" ht="15" hidden="false" customHeight="false" outlineLevel="0" collapsed="false">
      <c r="A426" s="43" t="s">
        <v>72</v>
      </c>
      <c r="B426" s="37"/>
      <c r="C426" s="37"/>
      <c r="D426" s="37"/>
      <c r="E426" s="37"/>
      <c r="F426" s="37"/>
      <c r="G426" s="37"/>
      <c r="H426" s="37"/>
      <c r="I426" s="37"/>
      <c r="S426" s="37"/>
      <c r="T426" s="37"/>
      <c r="U426" s="37"/>
      <c r="V426" s="37"/>
      <c r="W426" s="37"/>
      <c r="X426" s="37"/>
      <c r="Y426" s="37"/>
      <c r="Z426" s="37"/>
      <c r="AB426" s="89" t="s">
        <v>242</v>
      </c>
      <c r="AC426" s="89" t="n">
        <f aca="false">_xlfn.STDEV.P(AC400:AC424)</f>
        <v>83.0665421481783</v>
      </c>
      <c r="AD426" s="88"/>
      <c r="AE426" s="89" t="n">
        <f aca="false">_xlfn.STDEV.P(AE400:AE424)</f>
        <v>7.16211853541581</v>
      </c>
      <c r="AF426" s="88"/>
      <c r="AG426" s="91" t="n">
        <f aca="false">_xlfn.STDEV.P(AG400:AG424)</f>
        <v>0.11257360220011</v>
      </c>
      <c r="AH426" s="88"/>
      <c r="AI426" s="91" t="n">
        <f aca="false">_xlfn.STDEV.P(AI400:AI424)</f>
        <v>0.0732794212357052</v>
      </c>
      <c r="AJ426" s="88"/>
      <c r="AK426" s="91" t="n">
        <f aca="false">_xlfn.STDEV.P(AK400:AK424)</f>
        <v>0.200224555744995</v>
      </c>
      <c r="AL426" s="88"/>
      <c r="AM426" s="91"/>
    </row>
    <row r="427" customFormat="false" ht="15" hidden="false" customHeight="false" outlineLevel="0" collapsed="false">
      <c r="A427" s="43" t="s">
        <v>187</v>
      </c>
      <c r="B427" s="37"/>
      <c r="C427" s="37"/>
      <c r="D427" s="37"/>
      <c r="E427" s="37"/>
      <c r="F427" s="37"/>
      <c r="G427" s="37"/>
      <c r="H427" s="37"/>
      <c r="I427" s="37"/>
      <c r="S427" s="37"/>
      <c r="T427" s="37"/>
      <c r="U427" s="37"/>
      <c r="V427" s="37"/>
      <c r="W427" s="37"/>
      <c r="X427" s="37"/>
      <c r="Y427" s="37"/>
      <c r="Z427" s="37"/>
      <c r="AB427" s="8" t="n">
        <f aca="false">MIN(AC427:AL427)</f>
        <v>-2.22557806313066</v>
      </c>
      <c r="AC427" s="8" t="n">
        <f aca="false">(MIN(AC400:AC424)-AC425)/AC426</f>
        <v>-1.51881764806993</v>
      </c>
      <c r="AE427" s="8" t="n">
        <f aca="false">(MIN(AE400:AE424)-AE425)/AE426</f>
        <v>-1.44344360119699</v>
      </c>
      <c r="AG427" s="8" t="n">
        <f aca="false">(MIN(AG400:AG424)-AG425)/AG426</f>
        <v>-2.22557806313066</v>
      </c>
      <c r="AI427" s="8" t="n">
        <f aca="false">(MIN(AI400:AI424)-AI425)/AI426</f>
        <v>-1.24854866902837</v>
      </c>
      <c r="AK427" s="8" t="n">
        <f aca="false">(MIN(AK400:AK424)-AK425)/AK426</f>
        <v>-1.32513989401744</v>
      </c>
    </row>
    <row r="428" customFormat="false" ht="15" hidden="false" customHeight="false" outlineLevel="0" collapsed="false">
      <c r="B428" s="37"/>
      <c r="C428" s="37"/>
      <c r="D428" s="37"/>
      <c r="E428" s="37"/>
      <c r="F428" s="37"/>
      <c r="G428" s="37"/>
      <c r="H428" s="37"/>
      <c r="I428" s="37"/>
      <c r="S428" s="37"/>
      <c r="T428" s="37"/>
      <c r="U428" s="37"/>
      <c r="V428" s="37"/>
      <c r="W428" s="37"/>
      <c r="X428" s="37"/>
      <c r="Y428" s="37"/>
      <c r="Z428" s="37"/>
      <c r="AB428" s="8" t="n">
        <f aca="false">MAX(AC428:AM428)</f>
        <v>2.90821853177542</v>
      </c>
      <c r="AC428" s="8" t="n">
        <f aca="false">(MAX(AC400:AC424)-AC425)/AC426</f>
        <v>2.90821853177542</v>
      </c>
      <c r="AE428" s="8" t="n">
        <f aca="false">(MAX(AE400:AE424)-AE425)/AE426</f>
        <v>2.75744240327003</v>
      </c>
      <c r="AG428" s="8" t="n">
        <f aca="false">(MAX(AG400:AG424)-AG425)/AG426</f>
        <v>2.48183624936452</v>
      </c>
      <c r="AI428" s="8" t="n">
        <f aca="false">(MAX(AI400:AI424)-AI425)/AI426</f>
        <v>2.4843207695021</v>
      </c>
      <c r="AK428" s="8" t="n">
        <f aca="false">(MAX(AK400:AK424)-AK425)/AK426</f>
        <v>2.41550048160458</v>
      </c>
    </row>
    <row r="429" customFormat="false" ht="15" hidden="false" customHeight="false" outlineLevel="0" collapsed="false">
      <c r="B429" s="37"/>
      <c r="C429" s="37"/>
      <c r="D429" s="37"/>
      <c r="E429" s="37"/>
      <c r="F429" s="37"/>
      <c r="G429" s="37"/>
      <c r="H429" s="37"/>
      <c r="I429" s="37"/>
      <c r="S429" s="37"/>
      <c r="T429" s="37"/>
      <c r="U429" s="37"/>
      <c r="V429" s="37"/>
      <c r="W429" s="37"/>
      <c r="X429" s="37"/>
      <c r="Y429" s="37"/>
      <c r="Z429" s="37"/>
    </row>
    <row r="430" customFormat="false" ht="15" hidden="false" customHeight="false" outlineLevel="0" collapsed="false">
      <c r="B430" s="37"/>
      <c r="C430" s="37"/>
      <c r="D430" s="37"/>
      <c r="E430" s="37"/>
      <c r="F430" s="37"/>
      <c r="G430" s="37"/>
      <c r="H430" s="37"/>
      <c r="I430" s="37"/>
      <c r="S430" s="37"/>
      <c r="T430" s="37"/>
      <c r="U430" s="37"/>
      <c r="V430" s="37"/>
      <c r="W430" s="37"/>
      <c r="X430" s="37"/>
      <c r="Y430" s="37"/>
      <c r="Z430" s="37"/>
    </row>
    <row r="431" customFormat="false" ht="15" hidden="false" customHeight="false" outlineLevel="0" collapsed="false">
      <c r="A431" s="14" t="str">
        <f aca="false">"Tabla " &amp; TEXT((ROW()+24) / 35, "0")</f>
        <v>Tabla 13</v>
      </c>
      <c r="B431" s="14"/>
      <c r="C431" s="14"/>
      <c r="D431" s="14"/>
      <c r="E431" s="14"/>
      <c r="F431" s="14"/>
      <c r="G431" s="14"/>
      <c r="H431" s="14"/>
      <c r="I431" s="14"/>
      <c r="J431" s="14"/>
      <c r="S431" s="97"/>
      <c r="T431" s="97"/>
      <c r="U431" s="97"/>
      <c r="V431" s="97"/>
      <c r="W431" s="97"/>
      <c r="X431" s="97"/>
      <c r="Y431" s="97"/>
      <c r="Z431" s="97"/>
    </row>
    <row r="432" customFormat="false" ht="15" hidden="false" customHeight="false" outlineLevel="0" collapsed="false">
      <c r="A432" s="14" t="s">
        <v>188</v>
      </c>
      <c r="B432" s="14"/>
      <c r="C432" s="14"/>
      <c r="D432" s="14"/>
      <c r="E432" s="14"/>
      <c r="F432" s="14"/>
      <c r="G432" s="14"/>
      <c r="H432" s="14"/>
      <c r="I432" s="14"/>
      <c r="J432" s="14"/>
      <c r="S432" s="97"/>
      <c r="T432" s="97"/>
      <c r="U432" s="97"/>
      <c r="V432" s="97"/>
      <c r="W432" s="97"/>
      <c r="X432" s="97"/>
      <c r="Y432" s="97"/>
      <c r="Z432" s="97"/>
    </row>
    <row r="433" customFormat="false" ht="15.8" hidden="false" customHeight="true" outlineLevel="0" collapsed="false">
      <c r="A433" s="52" t="s">
        <v>30</v>
      </c>
      <c r="B433" s="56" t="s">
        <v>222</v>
      </c>
      <c r="C433" s="56"/>
      <c r="D433" s="56"/>
      <c r="E433" s="56"/>
      <c r="F433" s="56"/>
      <c r="G433" s="56"/>
      <c r="H433" s="56"/>
      <c r="I433" s="52" t="s">
        <v>32</v>
      </c>
      <c r="J433" s="54" t="s">
        <v>33</v>
      </c>
      <c r="K433" s="55" t="s">
        <v>223</v>
      </c>
      <c r="L433" s="54" t="s">
        <v>224</v>
      </c>
      <c r="M433" s="55" t="s">
        <v>225</v>
      </c>
      <c r="N433" s="54" t="s">
        <v>34</v>
      </c>
      <c r="O433" s="54" t="s">
        <v>226</v>
      </c>
      <c r="P433" s="52" t="s">
        <v>227</v>
      </c>
      <c r="Q433" s="54" t="s">
        <v>228</v>
      </c>
      <c r="S433" s="56" t="s">
        <v>222</v>
      </c>
      <c r="T433" s="56"/>
      <c r="U433" s="56"/>
      <c r="V433" s="56"/>
      <c r="W433" s="56"/>
      <c r="X433" s="56"/>
      <c r="Y433" s="56"/>
      <c r="Z433" s="56"/>
      <c r="AC433" s="57" t="s">
        <v>230</v>
      </c>
      <c r="AD433" s="57"/>
      <c r="AE433" s="57" t="s">
        <v>231</v>
      </c>
      <c r="AF433" s="57"/>
      <c r="AG433" s="57" t="s">
        <v>232</v>
      </c>
      <c r="AH433" s="57"/>
      <c r="AI433" s="57" t="s">
        <v>233</v>
      </c>
      <c r="AJ433" s="57"/>
      <c r="AK433" s="57" t="s">
        <v>234</v>
      </c>
      <c r="AL433" s="57"/>
      <c r="AM433" s="58" t="s">
        <v>235</v>
      </c>
      <c r="AO433" s="57" t="s">
        <v>230</v>
      </c>
      <c r="AP433" s="57"/>
      <c r="AQ433" s="57" t="s">
        <v>231</v>
      </c>
      <c r="AR433" s="57"/>
      <c r="AS433" s="57" t="s">
        <v>232</v>
      </c>
      <c r="AT433" s="57"/>
      <c r="AU433" s="57" t="s">
        <v>233</v>
      </c>
      <c r="AV433" s="57"/>
      <c r="AW433" s="58" t="s">
        <v>234</v>
      </c>
      <c r="AX433" s="58"/>
    </row>
    <row r="434" customFormat="false" ht="37.3" hidden="false" customHeight="false" outlineLevel="0" collapsed="false">
      <c r="A434" s="52"/>
      <c r="B434" s="59" t="s">
        <v>189</v>
      </c>
      <c r="C434" s="59" t="s">
        <v>190</v>
      </c>
      <c r="D434" s="59" t="s">
        <v>191</v>
      </c>
      <c r="E434" s="59" t="s">
        <v>192</v>
      </c>
      <c r="F434" s="59" t="s">
        <v>193</v>
      </c>
      <c r="G434" s="59" t="s">
        <v>194</v>
      </c>
      <c r="H434" s="59" t="s">
        <v>195</v>
      </c>
      <c r="I434" s="52"/>
      <c r="J434" s="54"/>
      <c r="K434" s="55"/>
      <c r="L434" s="54"/>
      <c r="M434" s="55"/>
      <c r="N434" s="54"/>
      <c r="O434" s="54"/>
      <c r="P434" s="52"/>
      <c r="Q434" s="54"/>
      <c r="S434" s="59" t="s">
        <v>189</v>
      </c>
      <c r="T434" s="59" t="s">
        <v>190</v>
      </c>
      <c r="U434" s="59" t="s">
        <v>191</v>
      </c>
      <c r="V434" s="59" t="s">
        <v>192</v>
      </c>
      <c r="W434" s="59" t="s">
        <v>193</v>
      </c>
      <c r="X434" s="59" t="s">
        <v>194</v>
      </c>
      <c r="Y434" s="59" t="s">
        <v>195</v>
      </c>
      <c r="Z434" s="52" t="s">
        <v>43</v>
      </c>
      <c r="AC434" s="59" t="s">
        <v>236</v>
      </c>
      <c r="AD434" s="59" t="s">
        <v>237</v>
      </c>
      <c r="AE434" s="59" t="s">
        <v>236</v>
      </c>
      <c r="AF434" s="59" t="s">
        <v>237</v>
      </c>
      <c r="AG434" s="59" t="s">
        <v>236</v>
      </c>
      <c r="AH434" s="59" t="s">
        <v>237</v>
      </c>
      <c r="AI434" s="59" t="s">
        <v>236</v>
      </c>
      <c r="AJ434" s="59" t="s">
        <v>237</v>
      </c>
      <c r="AK434" s="59" t="s">
        <v>236</v>
      </c>
      <c r="AL434" s="59" t="s">
        <v>237</v>
      </c>
      <c r="AM434" s="60" t="s">
        <v>238</v>
      </c>
      <c r="AO434" s="59" t="s">
        <v>239</v>
      </c>
      <c r="AP434" s="59" t="s">
        <v>240</v>
      </c>
      <c r="AQ434" s="59" t="s">
        <v>239</v>
      </c>
      <c r="AR434" s="59" t="s">
        <v>240</v>
      </c>
      <c r="AS434" s="59" t="s">
        <v>239</v>
      </c>
      <c r="AT434" s="59" t="s">
        <v>240</v>
      </c>
      <c r="AU434" s="59" t="s">
        <v>239</v>
      </c>
      <c r="AV434" s="59" t="s">
        <v>240</v>
      </c>
      <c r="AW434" s="59" t="s">
        <v>239</v>
      </c>
      <c r="AX434" s="60" t="s">
        <v>240</v>
      </c>
    </row>
    <row r="435" customFormat="false" ht="15" hidden="false" customHeight="false" outlineLevel="0" collapsed="false">
      <c r="A435" s="61" t="s">
        <v>44</v>
      </c>
      <c r="B435" s="62" t="n">
        <v>0</v>
      </c>
      <c r="C435" s="62"/>
      <c r="D435" s="62"/>
      <c r="E435" s="62"/>
      <c r="F435" s="62"/>
      <c r="G435" s="62"/>
      <c r="H435" s="62"/>
      <c r="I435" s="63" t="n">
        <f aca="false">AO435+AQ435+AS435+AU435+AW435</f>
        <v>0.155779277937187</v>
      </c>
      <c r="J435" s="64" t="n">
        <f aca="false">ROUND(AP435+AR435+AT435+AV435+AX435,0)</f>
        <v>1123945</v>
      </c>
      <c r="K435" s="63" t="n">
        <f aca="false">I435-Tabla_Ministerio!J434</f>
        <v>2.12928559784054E-008</v>
      </c>
      <c r="L435" s="64" t="n">
        <f aca="false">J435-Tabla_Ministerio!K434</f>
        <v>0</v>
      </c>
      <c r="M435" s="66" t="n">
        <f aca="false">P470/P$495</f>
        <v>0.204540457826193</v>
      </c>
      <c r="N435" s="65" t="n">
        <f aca="false">ROUND(N$460*M435,0)</f>
        <v>28039367</v>
      </c>
      <c r="O435" s="65" t="n">
        <f aca="false">N435-Tabla_Ministerio!L434</f>
        <v>0</v>
      </c>
      <c r="P435" s="67" t="n">
        <f aca="false">N435+J435</f>
        <v>29163312</v>
      </c>
      <c r="Q435" s="65" t="n">
        <f aca="false">P435-Tabla_Ministerio!M434</f>
        <v>0</v>
      </c>
      <c r="S435" s="68" t="n">
        <f aca="false">B435+Tabla_Ministerio!B434</f>
        <v>24465</v>
      </c>
      <c r="T435" s="68" t="n">
        <f aca="false">C435+Tabla_Ministerio!C434</f>
        <v>65</v>
      </c>
      <c r="U435" s="68" t="n">
        <f aca="false">D435+Tabla_Ministerio!D434</f>
        <v>1752.68333333333</v>
      </c>
      <c r="V435" s="68" t="n">
        <f aca="false">E435+Tabla_Ministerio!E434</f>
        <v>965.425757575758</v>
      </c>
      <c r="W435" s="68" t="n">
        <f aca="false">F435+Tabla_Ministerio!F434</f>
        <v>485</v>
      </c>
      <c r="X435" s="68" t="n">
        <f aca="false">G435+Tabla_Ministerio!G434</f>
        <v>1329</v>
      </c>
      <c r="Y435" s="68" t="n">
        <f aca="false">H435+Tabla_Ministerio!H434</f>
        <v>209</v>
      </c>
      <c r="Z435" s="68" t="n">
        <f aca="false">X435+0.33*Y435</f>
        <v>1397.97</v>
      </c>
      <c r="AC435" s="69" t="n">
        <f aca="false">IF(T435&gt;0,S435/T435,0)</f>
        <v>376.384615384615</v>
      </c>
      <c r="AD435" s="70" t="n">
        <f aca="false">EXP((((AC435-AC$460)/AC$461+2)/4-1.9)^3)</f>
        <v>0.546469989457648</v>
      </c>
      <c r="AE435" s="71" t="n">
        <f aca="false">S435/U435</f>
        <v>13.9585968182121</v>
      </c>
      <c r="AF435" s="70" t="n">
        <f aca="false">EXP((((AE435-AE$460)/AE$461+2)/4-1.9)^3)</f>
        <v>0.0084124876345977</v>
      </c>
      <c r="AG435" s="70" t="n">
        <f aca="false">V435/U435</f>
        <v>0.550827259673696</v>
      </c>
      <c r="AH435" s="70" t="n">
        <f aca="false">EXP((((AG435-AG$460)/AG$461+2)/4-1.9)^3)</f>
        <v>0.0680528313062015</v>
      </c>
      <c r="AI435" s="70" t="n">
        <f aca="false">W435/U435</f>
        <v>0.276718555357975</v>
      </c>
      <c r="AJ435" s="70" t="n">
        <f aca="false">EXP((((AI435-AI$460)/AI$461+2)/4-1.9)^3)</f>
        <v>0.636552587095819</v>
      </c>
      <c r="AK435" s="70" t="n">
        <f aca="false">Z435/U435</f>
        <v>0.797616987286163</v>
      </c>
      <c r="AL435" s="70" t="n">
        <f aca="false">EXP((((AK435-AK$460)/AK$461+2)/4-1.9)^3)</f>
        <v>0.735041436274427</v>
      </c>
      <c r="AM435" s="70" t="n">
        <f aca="false">0.01*AD435+0.15*AF435+0.24*AH435+0.25*AJ435+0.35*AL435</f>
        <v>0.439461902023259</v>
      </c>
      <c r="AO435" s="63" t="n">
        <f aca="false">0.01*AD435/$AM$460</f>
        <v>0.00193711218151395</v>
      </c>
      <c r="AP435" s="64" t="n">
        <f aca="false">AO435*$J$460</f>
        <v>13976.2353329405</v>
      </c>
      <c r="AQ435" s="63" t="n">
        <f aca="false">0.15*AF435/$AM$460</f>
        <v>0.00044730541259881</v>
      </c>
      <c r="AR435" s="64" t="n">
        <f aca="false">AQ435*$J$460</f>
        <v>3227.30184231923</v>
      </c>
      <c r="AS435" s="63" t="n">
        <f aca="false">0.24*AH435/$AM$460</f>
        <v>0.00578956448710779</v>
      </c>
      <c r="AT435" s="64" t="n">
        <f aca="false">AS435*$J$460</f>
        <v>41771.6209310154</v>
      </c>
      <c r="AU435" s="63" t="n">
        <f aca="false">0.25*AJ435/$AM$460</f>
        <v>0.0564108640193268</v>
      </c>
      <c r="AV435" s="64" t="n">
        <f aca="false">AU435*$J$460</f>
        <v>407003.537736483</v>
      </c>
      <c r="AW435" s="63" t="n">
        <f aca="false">0.35*AL435/$AM$460</f>
        <v>0.0911944318366396</v>
      </c>
      <c r="AX435" s="64" t="n">
        <f aca="false">AW435*$J$460</f>
        <v>657966.457784877</v>
      </c>
    </row>
    <row r="436" customFormat="false" ht="15" hidden="false" customHeight="false" outlineLevel="0" collapsed="false">
      <c r="A436" s="72" t="s">
        <v>45</v>
      </c>
      <c r="B436" s="62"/>
      <c r="C436" s="62"/>
      <c r="D436" s="62"/>
      <c r="E436" s="62"/>
      <c r="F436" s="62"/>
      <c r="G436" s="62"/>
      <c r="H436" s="62"/>
      <c r="I436" s="66" t="n">
        <f aca="false">AO436+AQ436+AS436+AU436+AW436</f>
        <v>0.119055386363082</v>
      </c>
      <c r="J436" s="65" t="n">
        <f aca="false">ROUND(AP436+AR436+AT436+AV436+AX436,0)</f>
        <v>858983</v>
      </c>
      <c r="K436" s="66" t="n">
        <f aca="false">I436-Tabla_Ministerio!J435</f>
        <v>-2.40085270414303E-008</v>
      </c>
      <c r="L436" s="65" t="n">
        <f aca="false">J436-Tabla_Ministerio!K435</f>
        <v>0</v>
      </c>
      <c r="M436" s="66" t="n">
        <f aca="false">P471/P$495</f>
        <v>0.127897137103807</v>
      </c>
      <c r="N436" s="65" t="n">
        <f aca="false">ROUND(N$460*M436,0)</f>
        <v>17532740</v>
      </c>
      <c r="O436" s="65" t="n">
        <f aca="false">N436-Tabla_Ministerio!L435</f>
        <v>0</v>
      </c>
      <c r="P436" s="67" t="n">
        <f aca="false">N436+J436</f>
        <v>18391723</v>
      </c>
      <c r="Q436" s="65" t="n">
        <f aca="false">P436-Tabla_Ministerio!M435</f>
        <v>0</v>
      </c>
      <c r="S436" s="67" t="n">
        <f aca="false">B436+Tabla_Ministerio!B435</f>
        <v>18406</v>
      </c>
      <c r="T436" s="67" t="n">
        <f aca="false">C436+Tabla_Ministerio!C435</f>
        <v>41</v>
      </c>
      <c r="U436" s="67" t="n">
        <f aca="false">D436+Tabla_Ministerio!D435</f>
        <v>1654.90909090909</v>
      </c>
      <c r="V436" s="67" t="n">
        <f aca="false">E436+Tabla_Ministerio!E435</f>
        <v>974.875</v>
      </c>
      <c r="W436" s="67" t="n">
        <f aca="false">F436+Tabla_Ministerio!F435</f>
        <v>381</v>
      </c>
      <c r="X436" s="67" t="n">
        <f aca="false">G436+Tabla_Ministerio!G435</f>
        <v>1030</v>
      </c>
      <c r="Y436" s="67" t="n">
        <f aca="false">H436+Tabla_Ministerio!H435</f>
        <v>215</v>
      </c>
      <c r="Z436" s="67" t="n">
        <f aca="false">X436+0.33*Y436</f>
        <v>1100.95</v>
      </c>
      <c r="AC436" s="73" t="n">
        <f aca="false">IF(T436&gt;0,S436/T436,0)</f>
        <v>448.926829268293</v>
      </c>
      <c r="AD436" s="74" t="n">
        <f aca="false">EXP((((AC436-AC$460)/AC$461+2)/4-1.9)^3)</f>
        <v>0.780104586445976</v>
      </c>
      <c r="AE436" s="75" t="n">
        <f aca="false">S436/U436</f>
        <v>11.1220610854757</v>
      </c>
      <c r="AF436" s="74" t="n">
        <f aca="false">EXP((((AE436-AE$460)/AE$461+2)/4-1.9)^3)</f>
        <v>0.00242331033768664</v>
      </c>
      <c r="AG436" s="74" t="n">
        <f aca="false">V436/U436</f>
        <v>0.589080696550209</v>
      </c>
      <c r="AH436" s="74" t="n">
        <f aca="false">EXP((((AG436-AG$460)/AG$461+2)/4-1.9)^3)</f>
        <v>0.105974931909133</v>
      </c>
      <c r="AI436" s="74" t="n">
        <f aca="false">W436/U436</f>
        <v>0.23022412656559</v>
      </c>
      <c r="AJ436" s="74" t="n">
        <f aca="false">EXP((((AI436-AI$460)/AI$461+2)/4-1.9)^3)</f>
        <v>0.446751409917541</v>
      </c>
      <c r="AK436" s="74" t="n">
        <f aca="false">Z436/U436</f>
        <v>0.665263128982642</v>
      </c>
      <c r="AL436" s="74" t="n">
        <f aca="false">EXP((((AK436-AK$460)/AK$461+2)/4-1.9)^3)</f>
        <v>0.544501164638813</v>
      </c>
      <c r="AM436" s="74" t="n">
        <f aca="false">0.01*AD436+0.15*AF436+0.24*AH436+0.25*AJ436+0.35*AL436</f>
        <v>0.335861786176274</v>
      </c>
      <c r="AO436" s="66" t="n">
        <f aca="false">0.01*AD436/$AM$460</f>
        <v>0.00276529384305105</v>
      </c>
      <c r="AP436" s="65" t="n">
        <f aca="false">AO436*$J$460</f>
        <v>19951.5535982057</v>
      </c>
      <c r="AQ436" s="66" t="n">
        <f aca="false">0.15*AF436/$AM$460</f>
        <v>0.000128851283655494</v>
      </c>
      <c r="AR436" s="65" t="n">
        <f aca="false">AQ436*$J$460</f>
        <v>929.660078805136</v>
      </c>
      <c r="AS436" s="66" t="n">
        <f aca="false">0.24*AH436/$AM$460</f>
        <v>0.00901577040261763</v>
      </c>
      <c r="AT436" s="65" t="n">
        <f aca="false">AS436*$J$460</f>
        <v>65048.6482183302</v>
      </c>
      <c r="AU436" s="66" t="n">
        <f aca="false">0.25*AJ436/$AM$460</f>
        <v>0.039590810792679</v>
      </c>
      <c r="AV436" s="65" t="n">
        <f aca="false">AU436*$J$460</f>
        <v>285647.106007017</v>
      </c>
      <c r="AW436" s="66" t="n">
        <f aca="false">0.35*AL436/$AM$460</f>
        <v>0.0675546600410788</v>
      </c>
      <c r="AX436" s="65" t="n">
        <f aca="false">AW436*$J$460</f>
        <v>487405.858876483</v>
      </c>
    </row>
    <row r="437" customFormat="false" ht="15" hidden="false" customHeight="false" outlineLevel="0" collapsed="false">
      <c r="A437" s="72" t="s">
        <v>46</v>
      </c>
      <c r="B437" s="62"/>
      <c r="C437" s="62"/>
      <c r="D437" s="62"/>
      <c r="E437" s="62"/>
      <c r="F437" s="62"/>
      <c r="G437" s="62"/>
      <c r="H437" s="62"/>
      <c r="I437" s="66" t="n">
        <f aca="false">AO437+AQ437+AS437+AU437+AW437</f>
        <v>0.0764342840581935</v>
      </c>
      <c r="J437" s="65" t="n">
        <f aca="false">ROUND(AP437+AR437+AT437+AV437+AX437,0)</f>
        <v>551472</v>
      </c>
      <c r="K437" s="66" t="n">
        <f aca="false">I437-Tabla_Ministerio!J436</f>
        <v>2.95171238007264E-008</v>
      </c>
      <c r="L437" s="65" t="n">
        <f aca="false">J437-Tabla_Ministerio!K436</f>
        <v>0</v>
      </c>
      <c r="M437" s="66" t="n">
        <f aca="false">P472/P$495</f>
        <v>0.0748167221011733</v>
      </c>
      <c r="N437" s="65" t="n">
        <f aca="false">ROUND(N$460*M437,0)</f>
        <v>10256228</v>
      </c>
      <c r="O437" s="65" t="n">
        <f aca="false">N437-Tabla_Ministerio!L436</f>
        <v>0</v>
      </c>
      <c r="P437" s="67" t="n">
        <f aca="false">N437+J437</f>
        <v>10807700</v>
      </c>
      <c r="Q437" s="65" t="n">
        <f aca="false">P437-Tabla_Ministerio!M436</f>
        <v>0</v>
      </c>
      <c r="S437" s="67" t="n">
        <f aca="false">B437+Tabla_Ministerio!B436</f>
        <v>21029</v>
      </c>
      <c r="T437" s="67" t="n">
        <f aca="false">C437+Tabla_Ministerio!C436</f>
        <v>97</v>
      </c>
      <c r="U437" s="67" t="n">
        <f aca="false">D437+Tabla_Ministerio!D436</f>
        <v>1255.3678030303</v>
      </c>
      <c r="V437" s="67" t="n">
        <f aca="false">E437+Tabla_Ministerio!E436</f>
        <v>839.39053030303</v>
      </c>
      <c r="W437" s="67" t="n">
        <f aca="false">F437+Tabla_Ministerio!F436</f>
        <v>222</v>
      </c>
      <c r="X437" s="67" t="n">
        <f aca="false">G437+Tabla_Ministerio!G436</f>
        <v>555</v>
      </c>
      <c r="Y437" s="67" t="n">
        <f aca="false">H437+Tabla_Ministerio!H436</f>
        <v>129</v>
      </c>
      <c r="Z437" s="67" t="n">
        <f aca="false">X437+0.33*Y437</f>
        <v>597.57</v>
      </c>
      <c r="AC437" s="73" t="n">
        <f aca="false">IF(T437&gt;0,S437/T437,0)</f>
        <v>216.79381443299</v>
      </c>
      <c r="AD437" s="74" t="n">
        <f aca="false">EXP((((AC437-AC$460)/AC$461+2)/4-1.9)^3)</f>
        <v>0.0989270920485739</v>
      </c>
      <c r="AE437" s="75" t="n">
        <f aca="false">S437/U437</f>
        <v>16.7512660028707</v>
      </c>
      <c r="AF437" s="74" t="n">
        <f aca="false">EXP((((AE437-AE$460)/AE$461+2)/4-1.9)^3)</f>
        <v>0.0239208681770889</v>
      </c>
      <c r="AG437" s="74" t="n">
        <f aca="false">V437/U437</f>
        <v>0.668641117190394</v>
      </c>
      <c r="AH437" s="74" t="n">
        <f aca="false">EXP((((AG437-AG$460)/AG$461+2)/4-1.9)^3)</f>
        <v>0.226549949239217</v>
      </c>
      <c r="AI437" s="74" t="n">
        <f aca="false">W437/U437</f>
        <v>0.176840603577788</v>
      </c>
      <c r="AJ437" s="74" t="n">
        <f aca="false">EXP((((AI437-AI$460)/AI$461+2)/4-1.9)^3)</f>
        <v>0.247234505572243</v>
      </c>
      <c r="AK437" s="74" t="n">
        <f aca="false">Z437/U437</f>
        <v>0.476011889549454</v>
      </c>
      <c r="AL437" s="74" t="n">
        <f aca="false">EXP((((AK437-AK$460)/AK$461+2)/4-1.9)^3)</f>
        <v>0.271049427115645</v>
      </c>
      <c r="AM437" s="74" t="n">
        <f aca="false">0.01*AD437+0.15*AF437+0.24*AH437+0.25*AJ437+0.35*AL437</f>
        <v>0.215625314847998</v>
      </c>
      <c r="AO437" s="66" t="n">
        <f aca="false">0.01*AD437/$AM$460</f>
        <v>0.000350674106146677</v>
      </c>
      <c r="AP437" s="65" t="n">
        <f aca="false">AO437*$J$460</f>
        <v>2530.10841573668</v>
      </c>
      <c r="AQ437" s="66" t="n">
        <f aca="false">0.15*AF437/$AM$460</f>
        <v>0.00127191079195995</v>
      </c>
      <c r="AR437" s="65" t="n">
        <f aca="false">AQ437*$J$460</f>
        <v>9176.81728532919</v>
      </c>
      <c r="AS437" s="66" t="n">
        <f aca="false">0.24*AH437/$AM$460</f>
        <v>0.0192736366069742</v>
      </c>
      <c r="AT437" s="65" t="n">
        <f aca="false">AS437*$J$460</f>
        <v>139058.99901477</v>
      </c>
      <c r="AU437" s="66" t="n">
        <f aca="false">0.25*AJ437/$AM$460</f>
        <v>0.0219097563303469</v>
      </c>
      <c r="AV437" s="65" t="n">
        <f aca="false">AU437*$J$460</f>
        <v>158078.563277108</v>
      </c>
      <c r="AW437" s="66" t="n">
        <f aca="false">0.35*AL437/$AM$460</f>
        <v>0.0336283062227657</v>
      </c>
      <c r="AX437" s="65" t="n">
        <f aca="false">AW437*$J$460</f>
        <v>242627.724972661</v>
      </c>
    </row>
    <row r="438" customFormat="false" ht="15" hidden="false" customHeight="false" outlineLevel="0" collapsed="false">
      <c r="A438" s="72" t="s">
        <v>47</v>
      </c>
      <c r="B438" s="62"/>
      <c r="C438" s="62"/>
      <c r="D438" s="62"/>
      <c r="E438" s="62"/>
      <c r="F438" s="62"/>
      <c r="G438" s="62"/>
      <c r="H438" s="62"/>
      <c r="I438" s="66" t="n">
        <f aca="false">AO438+AQ438+AS438+AU438+AW438</f>
        <v>0.0565733087757286</v>
      </c>
      <c r="J438" s="65" t="n">
        <f aca="false">ROUND(AP438+AR438+AT438+AV438+AX438,0)</f>
        <v>408176</v>
      </c>
      <c r="K438" s="66" t="n">
        <f aca="false">I438-Tabla_Ministerio!J437</f>
        <v>-5.90136707973032E-008</v>
      </c>
      <c r="L438" s="65" t="n">
        <f aca="false">J438-Tabla_Ministerio!K437</f>
        <v>0</v>
      </c>
      <c r="M438" s="66" t="n">
        <f aca="false">P473/P$495</f>
        <v>0.0566261199776075</v>
      </c>
      <c r="N438" s="65" t="n">
        <f aca="false">ROUND(N$460*M438,0)</f>
        <v>7762574</v>
      </c>
      <c r="O438" s="65" t="n">
        <f aca="false">N438-Tabla_Ministerio!L437</f>
        <v>0</v>
      </c>
      <c r="P438" s="67" t="n">
        <f aca="false">N438+J438</f>
        <v>8170750</v>
      </c>
      <c r="Q438" s="65" t="n">
        <f aca="false">P438-Tabla_Ministerio!M437</f>
        <v>0</v>
      </c>
      <c r="S438" s="67" t="n">
        <f aca="false">B438+Tabla_Ministerio!B437</f>
        <v>12917</v>
      </c>
      <c r="T438" s="67" t="n">
        <f aca="false">C438+Tabla_Ministerio!C437</f>
        <v>54</v>
      </c>
      <c r="U438" s="67" t="n">
        <f aca="false">D438+Tabla_Ministerio!D437</f>
        <v>540.736742424242</v>
      </c>
      <c r="V438" s="67" t="n">
        <f aca="false">E438+Tabla_Ministerio!E437</f>
        <v>347.736742424242</v>
      </c>
      <c r="W438" s="67" t="n">
        <f aca="false">F438+Tabla_Ministerio!F437</f>
        <v>96</v>
      </c>
      <c r="X438" s="67" t="n">
        <f aca="false">G438+Tabla_Ministerio!G437</f>
        <v>124</v>
      </c>
      <c r="Y438" s="67" t="n">
        <f aca="false">H438+Tabla_Ministerio!H437</f>
        <v>56</v>
      </c>
      <c r="Z438" s="67" t="n">
        <f aca="false">X438+0.33*Y438</f>
        <v>142.48</v>
      </c>
      <c r="AC438" s="73" t="n">
        <f aca="false">IF(T438&gt;0,S438/T438,0)</f>
        <v>239.203703703704</v>
      </c>
      <c r="AD438" s="74" t="n">
        <f aca="false">EXP((((AC438-AC$460)/AC$461+2)/4-1.9)^3)</f>
        <v>0.138165028312854</v>
      </c>
      <c r="AE438" s="75" t="n">
        <f aca="false">S438/U438</f>
        <v>23.887779369477</v>
      </c>
      <c r="AF438" s="74" t="n">
        <f aca="false">EXP((((AE438-AE$460)/AE$461+2)/4-1.9)^3)</f>
        <v>0.169073954850923</v>
      </c>
      <c r="AG438" s="74" t="n">
        <f aca="false">V438/U438</f>
        <v>0.643079552658585</v>
      </c>
      <c r="AH438" s="74" t="n">
        <f aca="false">EXP((((AG438-AG$460)/AG$461+2)/4-1.9)^3)</f>
        <v>0.181531206579004</v>
      </c>
      <c r="AI438" s="74" t="n">
        <f aca="false">W438/U438</f>
        <v>0.177535559299357</v>
      </c>
      <c r="AJ438" s="74" t="n">
        <f aca="false">EXP((((AI438-AI$460)/AI$461+2)/4-1.9)^3)</f>
        <v>0.24950236527372</v>
      </c>
      <c r="AK438" s="74" t="n">
        <f aca="false">Z438/U438</f>
        <v>0.263492359260129</v>
      </c>
      <c r="AL438" s="74" t="n">
        <f aca="false">EXP((((AK438-AK$460)/AK$461+2)/4-1.9)^3)</f>
        <v>0.0768873941393984</v>
      </c>
      <c r="AM438" s="74" t="n">
        <f aca="false">0.01*AD438+0.15*AF438+0.24*AH438+0.25*AJ438+0.35*AL438</f>
        <v>0.159596412356947</v>
      </c>
      <c r="AO438" s="66" t="n">
        <f aca="false">0.01*AD438/$AM$460</f>
        <v>0.000489763691634145</v>
      </c>
      <c r="AP438" s="65" t="n">
        <f aca="false">AO438*$J$460</f>
        <v>3533.63768868498</v>
      </c>
      <c r="AQ438" s="66" t="n">
        <f aca="false">0.15*AF438/$AM$460</f>
        <v>0.00898993239803099</v>
      </c>
      <c r="AR438" s="65" t="n">
        <f aca="false">AQ438*$J$460</f>
        <v>64862.2274028076</v>
      </c>
      <c r="AS438" s="66" t="n">
        <f aca="false">0.24*AH438/$AM$460</f>
        <v>0.0154436870110921</v>
      </c>
      <c r="AT438" s="65" t="n">
        <f aca="false">AS438*$J$460</f>
        <v>111425.970129725</v>
      </c>
      <c r="AU438" s="66" t="n">
        <f aca="false">0.25*AJ438/$AM$460</f>
        <v>0.0221107325384848</v>
      </c>
      <c r="AV438" s="65" t="n">
        <f aca="false">AU438*$J$460</f>
        <v>159528.60360418</v>
      </c>
      <c r="AW438" s="66" t="n">
        <f aca="false">0.35*AL438/$AM$460</f>
        <v>0.00953919313648654</v>
      </c>
      <c r="AX438" s="65" t="n">
        <f aca="false">AW438*$J$460</f>
        <v>68825.1353918533</v>
      </c>
    </row>
    <row r="439" customFormat="false" ht="15" hidden="false" customHeight="false" outlineLevel="0" collapsed="false">
      <c r="A439" s="72" t="s">
        <v>48</v>
      </c>
      <c r="B439" s="62"/>
      <c r="C439" s="62"/>
      <c r="D439" s="62"/>
      <c r="E439" s="62"/>
      <c r="F439" s="62"/>
      <c r="G439" s="62"/>
      <c r="H439" s="62"/>
      <c r="I439" s="66" t="n">
        <f aca="false">AO439+AQ439+AS439+AU439+AW439</f>
        <v>0.0516145741579119</v>
      </c>
      <c r="J439" s="65" t="n">
        <f aca="false">ROUND(AP439+AR439+AT439+AV439+AX439,0)</f>
        <v>372398</v>
      </c>
      <c r="K439" s="66" t="n">
        <f aca="false">I439-Tabla_Ministerio!J438</f>
        <v>5.24367995066721E-008</v>
      </c>
      <c r="L439" s="65" t="n">
        <f aca="false">J439-Tabla_Ministerio!K438</f>
        <v>0</v>
      </c>
      <c r="M439" s="66" t="n">
        <f aca="false">P474/P$495</f>
        <v>0.0514194951943273</v>
      </c>
      <c r="N439" s="65" t="n">
        <f aca="false">ROUND(N$460*M439,0)</f>
        <v>7048826</v>
      </c>
      <c r="O439" s="65" t="n">
        <f aca="false">N439-Tabla_Ministerio!L438</f>
        <v>0</v>
      </c>
      <c r="P439" s="67" t="n">
        <f aca="false">N439+J439</f>
        <v>7421224</v>
      </c>
      <c r="Q439" s="65" t="n">
        <f aca="false">P439-Tabla_Ministerio!M438</f>
        <v>0</v>
      </c>
      <c r="S439" s="67" t="n">
        <f aca="false">B439+Tabla_Ministerio!B438</f>
        <v>10387</v>
      </c>
      <c r="T439" s="67" t="n">
        <f aca="false">C439+Tabla_Ministerio!C438</f>
        <v>63</v>
      </c>
      <c r="U439" s="67" t="n">
        <f aca="false">D439+Tabla_Ministerio!D438</f>
        <v>436.850378787879</v>
      </c>
      <c r="V439" s="67" t="n">
        <f aca="false">E439+Tabla_Ministerio!E438</f>
        <v>230.787878787879</v>
      </c>
      <c r="W439" s="67" t="n">
        <f aca="false">F439+Tabla_Ministerio!F438</f>
        <v>75</v>
      </c>
      <c r="X439" s="67" t="n">
        <f aca="false">G439+Tabla_Ministerio!G438</f>
        <v>155</v>
      </c>
      <c r="Y439" s="67" t="n">
        <f aca="false">H439+Tabla_Ministerio!H438</f>
        <v>4</v>
      </c>
      <c r="Z439" s="67" t="n">
        <f aca="false">X439+0.33*Y439</f>
        <v>156.32</v>
      </c>
      <c r="AC439" s="73" t="n">
        <f aca="false">IF(T439&gt;0,S439/T439,0)</f>
        <v>164.873015873016</v>
      </c>
      <c r="AD439" s="74" t="n">
        <f aca="false">EXP((((AC439-AC$460)/AC$461+2)/4-1.9)^3)</f>
        <v>0.0396656494724836</v>
      </c>
      <c r="AE439" s="75" t="n">
        <f aca="false">S439/U439</f>
        <v>23.777019557178</v>
      </c>
      <c r="AF439" s="74" t="n">
        <f aca="false">EXP((((AE439-AE$460)/AE$461+2)/4-1.9)^3)</f>
        <v>0.165175887348474</v>
      </c>
      <c r="AG439" s="74" t="n">
        <f aca="false">V439/U439</f>
        <v>0.528299596370368</v>
      </c>
      <c r="AH439" s="74" t="n">
        <f aca="false">EXP((((AG439-AG$460)/AG$461+2)/4-1.9)^3)</f>
        <v>0.0511131011668193</v>
      </c>
      <c r="AI439" s="74" t="n">
        <f aca="false">W439/U439</f>
        <v>0.171683495406599</v>
      </c>
      <c r="AJ439" s="74" t="n">
        <f aca="false">EXP((((AI439-AI$460)/AI$461+2)/4-1.9)^3)</f>
        <v>0.230747368542338</v>
      </c>
      <c r="AK439" s="74" t="n">
        <f aca="false">Z439/U439</f>
        <v>0.357834186692795</v>
      </c>
      <c r="AL439" s="74" t="n">
        <f aca="false">EXP((((AK439-AK$460)/AK$461+2)/4-1.9)^3)</f>
        <v>0.144230067257998</v>
      </c>
      <c r="AM439" s="74" t="n">
        <f aca="false">0.01*AD439+0.15*AF439+0.24*AH439+0.25*AJ439+0.35*AL439</f>
        <v>0.145607549552916</v>
      </c>
      <c r="AO439" s="66" t="n">
        <f aca="false">0.01*AD439/$AM$460</f>
        <v>0.000140605731811674</v>
      </c>
      <c r="AP439" s="65" t="n">
        <f aca="false">AO439*$J$460</f>
        <v>1014.46824593525</v>
      </c>
      <c r="AQ439" s="66" t="n">
        <f aca="false">0.15*AF439/$AM$460</f>
        <v>0.00878266591892789</v>
      </c>
      <c r="AR439" s="65" t="n">
        <f aca="false">AQ439*$J$460</f>
        <v>63366.802865076</v>
      </c>
      <c r="AS439" s="66" t="n">
        <f aca="false">0.24*AH439/$AM$460</f>
        <v>0.00434842444702809</v>
      </c>
      <c r="AT439" s="65" t="n">
        <f aca="false">AS439*$J$460</f>
        <v>31373.817158941</v>
      </c>
      <c r="AU439" s="66" t="n">
        <f aca="false">0.25*AJ439/$AM$460</f>
        <v>0.0204486772868931</v>
      </c>
      <c r="AV439" s="65" t="n">
        <f aca="false">AU439*$J$460</f>
        <v>147536.899894775</v>
      </c>
      <c r="AW439" s="66" t="n">
        <f aca="false">0.35*AL439/$AM$460</f>
        <v>0.0178942007732511</v>
      </c>
      <c r="AX439" s="65" t="n">
        <f aca="false">AW439*$J$460</f>
        <v>129106.390165995</v>
      </c>
    </row>
    <row r="440" customFormat="false" ht="15" hidden="false" customHeight="false" outlineLevel="0" collapsed="false">
      <c r="A440" s="72" t="s">
        <v>49</v>
      </c>
      <c r="B440" s="62"/>
      <c r="C440" s="62"/>
      <c r="D440" s="62"/>
      <c r="E440" s="62"/>
      <c r="F440" s="62"/>
      <c r="G440" s="62"/>
      <c r="H440" s="62"/>
      <c r="I440" s="66" t="n">
        <f aca="false">AO440+AQ440+AS440+AU440+AW440</f>
        <v>0.0422675305111948</v>
      </c>
      <c r="J440" s="65" t="n">
        <f aca="false">ROUND(AP440+AR440+AT440+AV440+AX440,0)</f>
        <v>304960</v>
      </c>
      <c r="K440" s="66" t="n">
        <f aca="false">I440-Tabla_Ministerio!J439</f>
        <v>-5.56307029470071E-008</v>
      </c>
      <c r="L440" s="65" t="n">
        <f aca="false">J440-Tabla_Ministerio!K439</f>
        <v>0</v>
      </c>
      <c r="M440" s="66" t="n">
        <f aca="false">P475/P$495</f>
        <v>0.0662280739234256</v>
      </c>
      <c r="N440" s="65" t="n">
        <f aca="false">ROUND(N$460*M440,0)</f>
        <v>9078855</v>
      </c>
      <c r="O440" s="65" t="n">
        <f aca="false">N440-Tabla_Ministerio!L439</f>
        <v>0</v>
      </c>
      <c r="P440" s="67" t="n">
        <f aca="false">N440+J440</f>
        <v>9383815</v>
      </c>
      <c r="Q440" s="65" t="n">
        <f aca="false">P440-Tabla_Ministerio!M439</f>
        <v>0</v>
      </c>
      <c r="S440" s="67" t="n">
        <f aca="false">B440+Tabla_Ministerio!B439</f>
        <v>17596</v>
      </c>
      <c r="T440" s="67" t="n">
        <f aca="false">C440+Tabla_Ministerio!C439</f>
        <v>98</v>
      </c>
      <c r="U440" s="67" t="n">
        <f aca="false">D440+Tabla_Ministerio!D439</f>
        <v>893.031611570248</v>
      </c>
      <c r="V440" s="67" t="n">
        <f aca="false">E440+Tabla_Ministerio!E439</f>
        <v>514.564566115702</v>
      </c>
      <c r="W440" s="67" t="n">
        <f aca="false">F440+Tabla_Ministerio!F439</f>
        <v>147</v>
      </c>
      <c r="X440" s="67" t="n">
        <f aca="false">G440+Tabla_Ministerio!G439</f>
        <v>256</v>
      </c>
      <c r="Y440" s="67" t="n">
        <f aca="false">H440+Tabla_Ministerio!H439</f>
        <v>42</v>
      </c>
      <c r="Z440" s="67" t="n">
        <f aca="false">X440+0.33*Y440</f>
        <v>269.86</v>
      </c>
      <c r="AC440" s="73" t="n">
        <f aca="false">IF(T440&gt;0,S440/T440,0)</f>
        <v>179.551020408163</v>
      </c>
      <c r="AD440" s="74" t="n">
        <f aca="false">EXP((((AC440-AC$460)/AC$461+2)/4-1.9)^3)</f>
        <v>0.05243285073379</v>
      </c>
      <c r="AE440" s="75" t="n">
        <f aca="false">S440/U440</f>
        <v>19.7036698052159</v>
      </c>
      <c r="AF440" s="74" t="n">
        <f aca="false">EXP((((AE440-AE$460)/AE$461+2)/4-1.9)^3)</f>
        <v>0.0603857017699248</v>
      </c>
      <c r="AG440" s="74" t="n">
        <f aca="false">V440/U440</f>
        <v>0.576199721766764</v>
      </c>
      <c r="AH440" s="74" t="n">
        <f aca="false">EXP((((AG440-AG$460)/AG$461+2)/4-1.9)^3)</f>
        <v>0.0918333414550983</v>
      </c>
      <c r="AI440" s="74" t="n">
        <f aca="false">W440/U440</f>
        <v>0.16460783481284</v>
      </c>
      <c r="AJ440" s="74" t="n">
        <f aca="false">EXP((((AI440-AI$460)/AI$461+2)/4-1.9)^3)</f>
        <v>0.209137086529016</v>
      </c>
      <c r="AK440" s="74" t="n">
        <f aca="false">Z440/U440</f>
        <v>0.30218415171832</v>
      </c>
      <c r="AL440" s="74" t="n">
        <f aca="false">EXP((((AK440-AK$460)/AK$461+2)/4-1.9)^3)</f>
        <v>0.100950195764882</v>
      </c>
      <c r="AM440" s="74" t="n">
        <f aca="false">0.01*AD440+0.15*AF440+0.24*AH440+0.25*AJ440+0.35*AL440</f>
        <v>0.119239025872013</v>
      </c>
      <c r="AO440" s="66" t="n">
        <f aca="false">0.01*AD440/$AM$460</f>
        <v>0.00018586256487521</v>
      </c>
      <c r="AP440" s="65" t="n">
        <f aca="false">AO440*$J$460</f>
        <v>1340.99561763617</v>
      </c>
      <c r="AQ440" s="66" t="n">
        <f aca="false">0.15*AF440/$AM$460</f>
        <v>0.00321080427318294</v>
      </c>
      <c r="AR440" s="65" t="n">
        <f aca="false">AQ440*$J$460</f>
        <v>23165.9046689508</v>
      </c>
      <c r="AS440" s="66" t="n">
        <f aca="false">0.24*AH440/$AM$460</f>
        <v>0.00781268085715092</v>
      </c>
      <c r="AT440" s="65" t="n">
        <f aca="false">AS440*$J$460</f>
        <v>56368.375194131</v>
      </c>
      <c r="AU440" s="66" t="n">
        <f aca="false">0.25*AJ440/$AM$460</f>
        <v>0.0185335885655754</v>
      </c>
      <c r="AV440" s="65" t="n">
        <f aca="false">AU440*$J$460</f>
        <v>133719.563496798</v>
      </c>
      <c r="AW440" s="66" t="n">
        <f aca="false">0.35*AL440/$AM$460</f>
        <v>0.0125245942504103</v>
      </c>
      <c r="AX440" s="65" t="n">
        <f aca="false">AW440*$J$460</f>
        <v>90364.7596477964</v>
      </c>
    </row>
    <row r="441" customFormat="false" ht="15" hidden="false" customHeight="false" outlineLevel="0" collapsed="false">
      <c r="A441" s="72" t="s">
        <v>50</v>
      </c>
      <c r="B441" s="62"/>
      <c r="C441" s="62"/>
      <c r="D441" s="62"/>
      <c r="E441" s="62"/>
      <c r="F441" s="62"/>
      <c r="G441" s="62"/>
      <c r="H441" s="62"/>
      <c r="I441" s="66" t="n">
        <f aca="false">AO441+AQ441+AS441+AU441+AW441</f>
        <v>0.0244217302594379</v>
      </c>
      <c r="J441" s="65" t="n">
        <f aca="false">ROUND(AP441+AR441+AT441+AV441+AX441,0)</f>
        <v>176202</v>
      </c>
      <c r="K441" s="66" t="n">
        <f aca="false">I441-Tabla_Ministerio!J440</f>
        <v>5.78651085762771E-008</v>
      </c>
      <c r="L441" s="65" t="n">
        <f aca="false">J441-Tabla_Ministerio!K440</f>
        <v>0</v>
      </c>
      <c r="M441" s="66" t="n">
        <f aca="false">P476/P$495</f>
        <v>0.050717376529435</v>
      </c>
      <c r="N441" s="65" t="n">
        <f aca="false">ROUND(N$460*M441,0)</f>
        <v>6952576</v>
      </c>
      <c r="O441" s="65" t="n">
        <f aca="false">N441-Tabla_Ministerio!L440</f>
        <v>0</v>
      </c>
      <c r="P441" s="67" t="n">
        <f aca="false">N441+J441</f>
        <v>7128778</v>
      </c>
      <c r="Q441" s="65" t="n">
        <f aca="false">P441-Tabla_Ministerio!M440</f>
        <v>0</v>
      </c>
      <c r="S441" s="67" t="n">
        <f aca="false">B441+Tabla_Ministerio!B440</f>
        <v>10809</v>
      </c>
      <c r="T441" s="67" t="n">
        <f aca="false">C441+Tabla_Ministerio!C440</f>
        <v>58</v>
      </c>
      <c r="U441" s="67" t="n">
        <f aca="false">D441+Tabla_Ministerio!D440</f>
        <v>859.281818181818</v>
      </c>
      <c r="V441" s="67" t="n">
        <f aca="false">E441+Tabla_Ministerio!E440</f>
        <v>385.690909090909</v>
      </c>
      <c r="W441" s="67" t="n">
        <f aca="false">F441+Tabla_Ministerio!F440</f>
        <v>112</v>
      </c>
      <c r="X441" s="67" t="n">
        <f aca="false">G441+Tabla_Ministerio!G440</f>
        <v>234</v>
      </c>
      <c r="Y441" s="67" t="n">
        <f aca="false">H441+Tabla_Ministerio!H440</f>
        <v>55</v>
      </c>
      <c r="Z441" s="67" t="n">
        <f aca="false">X441+0.33*Y441</f>
        <v>252.15</v>
      </c>
      <c r="AC441" s="73" t="n">
        <f aca="false">IF(T441&gt;0,S441/T441,0)</f>
        <v>186.362068965517</v>
      </c>
      <c r="AD441" s="74" t="n">
        <f aca="false">EXP((((AC441-AC$460)/AC$461+2)/4-1.9)^3)</f>
        <v>0.0593446340905919</v>
      </c>
      <c r="AE441" s="75" t="n">
        <f aca="false">S441/U441</f>
        <v>12.5791094042594</v>
      </c>
      <c r="AF441" s="74" t="n">
        <f aca="false">EXP((((AE441-AE$460)/AE$461+2)/4-1.9)^3)</f>
        <v>0.00470394094345557</v>
      </c>
      <c r="AG441" s="74" t="n">
        <f aca="false">V441/U441</f>
        <v>0.448852635922176</v>
      </c>
      <c r="AH441" s="74" t="n">
        <f aca="false">EXP((((AG441-AG$460)/AG$461+2)/4-1.9)^3)</f>
        <v>0.01585445334342</v>
      </c>
      <c r="AI441" s="74" t="n">
        <f aca="false">W441/U441</f>
        <v>0.130341405613567</v>
      </c>
      <c r="AJ441" s="74" t="n">
        <f aca="false">EXP((((AI441-AI$460)/AI$461+2)/4-1.9)^3)</f>
        <v>0.122029493016222</v>
      </c>
      <c r="AK441" s="74" t="n">
        <f aca="false">Z441/U441</f>
        <v>0.293442727013045</v>
      </c>
      <c r="AL441" s="74" t="n">
        <f aca="false">EXP((((AK441-AK$460)/AK$461+2)/4-1.9)^3)</f>
        <v>0.0950958952091788</v>
      </c>
      <c r="AM441" s="74" t="n">
        <f aca="false">0.01*AD441+0.15*AF441+0.24*AH441+0.25*AJ441+0.35*AL441</f>
        <v>0.0688950428621132</v>
      </c>
      <c r="AO441" s="66" t="n">
        <f aca="false">0.01*AD441/$AM$460</f>
        <v>0.000210363269387336</v>
      </c>
      <c r="AP441" s="65" t="n">
        <f aca="false">AO441*$J$460</f>
        <v>1517.76783318059</v>
      </c>
      <c r="AQ441" s="66" t="n">
        <f aca="false">0.15*AF441/$AM$460</f>
        <v>0.000250116057930283</v>
      </c>
      <c r="AR441" s="65" t="n">
        <f aca="false">AQ441*$J$460</f>
        <v>1804.58360622612</v>
      </c>
      <c r="AS441" s="66" t="n">
        <f aca="false">0.24*AH441/$AM$460</f>
        <v>0.00134881059726324</v>
      </c>
      <c r="AT441" s="65" t="n">
        <f aca="false">AS441*$J$460</f>
        <v>9731.6482270953</v>
      </c>
      <c r="AU441" s="66" t="n">
        <f aca="false">0.25*AJ441/$AM$460</f>
        <v>0.0108141719575625</v>
      </c>
      <c r="AV441" s="65" t="n">
        <f aca="false">AU441*$J$460</f>
        <v>78024.0884612344</v>
      </c>
      <c r="AW441" s="66" t="n">
        <f aca="false">0.35*AL441/$AM$460</f>
        <v>0.0117982683772945</v>
      </c>
      <c r="AX441" s="65" t="n">
        <f aca="false">AW441*$J$460</f>
        <v>85124.329368154</v>
      </c>
    </row>
    <row r="442" customFormat="false" ht="15" hidden="false" customHeight="false" outlineLevel="0" collapsed="false">
      <c r="A442" s="72" t="s">
        <v>51</v>
      </c>
      <c r="B442" s="62"/>
      <c r="C442" s="62"/>
      <c r="D442" s="62"/>
      <c r="E442" s="62"/>
      <c r="F442" s="62"/>
      <c r="G442" s="62"/>
      <c r="H442" s="62"/>
      <c r="I442" s="66" t="n">
        <f aca="false">AO442+AQ442+AS442+AU442+AW442</f>
        <v>0.0400787356790277</v>
      </c>
      <c r="J442" s="65" t="n">
        <f aca="false">ROUND(AP442+AR442+AT442+AV442+AX442,0)</f>
        <v>289167</v>
      </c>
      <c r="K442" s="66" t="n">
        <f aca="false">I442-Tabla_Ministerio!J441</f>
        <v>6.60768039936754E-008</v>
      </c>
      <c r="L442" s="65" t="n">
        <f aca="false">J442-Tabla_Ministerio!K441</f>
        <v>0</v>
      </c>
      <c r="M442" s="66" t="n">
        <f aca="false">P477/P$495</f>
        <v>0.0490709785826631</v>
      </c>
      <c r="N442" s="65" t="n">
        <f aca="false">ROUND(N$460*M442,0)</f>
        <v>6726880</v>
      </c>
      <c r="O442" s="65" t="n">
        <f aca="false">N442-Tabla_Ministerio!L441</f>
        <v>0</v>
      </c>
      <c r="P442" s="67" t="n">
        <f aca="false">N442+J442</f>
        <v>7016047</v>
      </c>
      <c r="Q442" s="65" t="n">
        <f aca="false">P442-Tabla_Ministerio!M441</f>
        <v>0</v>
      </c>
      <c r="S442" s="67" t="n">
        <f aca="false">B442+Tabla_Ministerio!B441</f>
        <v>9395</v>
      </c>
      <c r="T442" s="67" t="n">
        <f aca="false">C442+Tabla_Ministerio!C441</f>
        <v>41</v>
      </c>
      <c r="U442" s="67" t="n">
        <f aca="false">D442+Tabla_Ministerio!D441</f>
        <v>441.895454545455</v>
      </c>
      <c r="V442" s="67" t="n">
        <f aca="false">E442+Tabla_Ministerio!E441</f>
        <v>267.088636363636</v>
      </c>
      <c r="W442" s="67" t="n">
        <f aca="false">F442+Tabla_Ministerio!F441</f>
        <v>46</v>
      </c>
      <c r="X442" s="67" t="n">
        <f aca="false">G442+Tabla_Ministerio!G441</f>
        <v>147</v>
      </c>
      <c r="Y442" s="67" t="n">
        <f aca="false">H442+Tabla_Ministerio!H441</f>
        <v>29</v>
      </c>
      <c r="Z442" s="67" t="n">
        <f aca="false">X442+0.33*Y442</f>
        <v>156.57</v>
      </c>
      <c r="AC442" s="73" t="n">
        <f aca="false">IF(T442&gt;0,S442/T442,0)</f>
        <v>229.146341463415</v>
      </c>
      <c r="AD442" s="74" t="n">
        <f aca="false">EXP((((AC442-AC$460)/AC$461+2)/4-1.9)^3)</f>
        <v>0.119439923840462</v>
      </c>
      <c r="AE442" s="75" t="n">
        <f aca="false">S442/U442</f>
        <v>21.2606848596439</v>
      </c>
      <c r="AF442" s="74" t="n">
        <f aca="false">EXP((((AE442-AE$460)/AE$461+2)/4-1.9)^3)</f>
        <v>0.0918929546500915</v>
      </c>
      <c r="AG442" s="74" t="n">
        <f aca="false">V442/U442</f>
        <v>0.604415894339466</v>
      </c>
      <c r="AH442" s="74" t="n">
        <f aca="false">EXP((((AG442-AG$460)/AG$461+2)/4-1.9)^3)</f>
        <v>0.124724487691442</v>
      </c>
      <c r="AI442" s="74" t="n">
        <f aca="false">W442/U442</f>
        <v>0.104097020068506</v>
      </c>
      <c r="AJ442" s="74" t="n">
        <f aca="false">EXP((((AI442-AI$460)/AI$461+2)/4-1.9)^3)</f>
        <v>0.0749582936701782</v>
      </c>
      <c r="AK442" s="74" t="n">
        <f aca="false">Z442/U442</f>
        <v>0.354314574611436</v>
      </c>
      <c r="AL442" s="74" t="n">
        <f aca="false">EXP((((AK442-AK$460)/AK$461+2)/4-1.9)^3)</f>
        <v>0.141178635692472</v>
      </c>
      <c r="AM442" s="74" t="n">
        <f aca="false">0.01*AD442+0.15*AF442+0.24*AH442+0.25*AJ442+0.35*AL442</f>
        <v>0.113064315391774</v>
      </c>
      <c r="AO442" s="66" t="n">
        <f aca="false">0.01*AD442/$AM$460</f>
        <v>0.000423387442849482</v>
      </c>
      <c r="AP442" s="65" t="n">
        <f aca="false">AO442*$J$460</f>
        <v>3054.73404934737</v>
      </c>
      <c r="AQ442" s="66" t="n">
        <f aca="false">0.15*AF442/$AM$460</f>
        <v>0.00488609526457255</v>
      </c>
      <c r="AR442" s="65" t="n">
        <f aca="false">AQ442*$J$460</f>
        <v>35253.104042462</v>
      </c>
      <c r="AS442" s="66" t="n">
        <f aca="false">0.24*AH442/$AM$460</f>
        <v>0.0106108805578128</v>
      </c>
      <c r="AT442" s="65" t="n">
        <f aca="false">AS442*$J$460</f>
        <v>76557.344061411</v>
      </c>
      <c r="AU442" s="66" t="n">
        <f aca="false">0.25*AJ442/$AM$460</f>
        <v>0.00664275379138894</v>
      </c>
      <c r="AV442" s="65" t="n">
        <f aca="false">AU442*$J$460</f>
        <v>47927.3689635643</v>
      </c>
      <c r="AW442" s="66" t="n">
        <f aca="false">0.35*AL442/$AM$460</f>
        <v>0.0175156186224039</v>
      </c>
      <c r="AX442" s="65" t="n">
        <f aca="false">AW442*$J$460</f>
        <v>126374.925626365</v>
      </c>
    </row>
    <row r="443" customFormat="false" ht="15" hidden="false" customHeight="false" outlineLevel="0" collapsed="false">
      <c r="A443" s="72" t="s">
        <v>52</v>
      </c>
      <c r="B443" s="62"/>
      <c r="C443" s="62"/>
      <c r="D443" s="62"/>
      <c r="E443" s="62"/>
      <c r="F443" s="62"/>
      <c r="G443" s="62"/>
      <c r="H443" s="62"/>
      <c r="I443" s="66" t="n">
        <f aca="false">AO443+AQ443+AS443+AU443+AW443</f>
        <v>0.0165725650681057</v>
      </c>
      <c r="J443" s="65" t="n">
        <f aca="false">ROUND(AP443+AR443+AT443+AV443+AX443,0)</f>
        <v>119571</v>
      </c>
      <c r="K443" s="66" t="n">
        <f aca="false">I443-Tabla_Ministerio!J442</f>
        <v>-2.65589039337433E-008</v>
      </c>
      <c r="L443" s="65" t="n">
        <f aca="false">J443-Tabla_Ministerio!K442</f>
        <v>0</v>
      </c>
      <c r="M443" s="66" t="n">
        <f aca="false">P478/P$495</f>
        <v>0.0210168231840018</v>
      </c>
      <c r="N443" s="65" t="n">
        <f aca="false">ROUND(N$460*M443,0)</f>
        <v>2881085</v>
      </c>
      <c r="O443" s="65" t="n">
        <f aca="false">N443-Tabla_Ministerio!L442</f>
        <v>0</v>
      </c>
      <c r="P443" s="67" t="n">
        <f aca="false">N443+J443</f>
        <v>3000656</v>
      </c>
      <c r="Q443" s="65" t="n">
        <f aca="false">P443-Tabla_Ministerio!M442</f>
        <v>0</v>
      </c>
      <c r="S443" s="67" t="n">
        <f aca="false">B443+Tabla_Ministerio!B442</f>
        <v>15105</v>
      </c>
      <c r="T443" s="67" t="n">
        <f aca="false">C443+Tabla_Ministerio!C442</f>
        <v>75</v>
      </c>
      <c r="U443" s="67" t="n">
        <f aca="false">D443+Tabla_Ministerio!D442</f>
        <v>654.625</v>
      </c>
      <c r="V443" s="67" t="n">
        <f aca="false">E443+Tabla_Ministerio!E442</f>
        <v>245.878787878788</v>
      </c>
      <c r="W443" s="67" t="n">
        <f aca="false">F443+Tabla_Ministerio!F442</f>
        <v>42</v>
      </c>
      <c r="X443" s="67" t="n">
        <f aca="false">G443+Tabla_Ministerio!G442</f>
        <v>120</v>
      </c>
      <c r="Y443" s="67" t="n">
        <f aca="false">H443+Tabla_Ministerio!H442</f>
        <v>25</v>
      </c>
      <c r="Z443" s="67" t="n">
        <f aca="false">X443+0.33*Y443</f>
        <v>128.25</v>
      </c>
      <c r="AC443" s="73" t="n">
        <f aca="false">IF(T443&gt;0,S443/T443,0)</f>
        <v>201.4</v>
      </c>
      <c r="AD443" s="74" t="n">
        <f aca="false">EXP((((AC443-AC$460)/AC$461+2)/4-1.9)^3)</f>
        <v>0.0770440614474383</v>
      </c>
      <c r="AE443" s="75" t="n">
        <f aca="false">S443/U443</f>
        <v>23.0742791674623</v>
      </c>
      <c r="AF443" s="74" t="n">
        <f aca="false">EXP((((AE443-AE$460)/AE$461+2)/4-1.9)^3)</f>
        <v>0.141775866652352</v>
      </c>
      <c r="AG443" s="74" t="n">
        <f aca="false">V443/U443</f>
        <v>0.375602502010751</v>
      </c>
      <c r="AH443" s="74" t="n">
        <f aca="false">EXP((((AG443-AG$460)/AG$461+2)/4-1.9)^3)</f>
        <v>0.00423388682671153</v>
      </c>
      <c r="AI443" s="74" t="n">
        <f aca="false">W443/U443</f>
        <v>0.0641588695818217</v>
      </c>
      <c r="AJ443" s="74" t="n">
        <f aca="false">EXP((((AI443-AI$460)/AI$461+2)/4-1.9)^3)</f>
        <v>0.0311698943527237</v>
      </c>
      <c r="AK443" s="74" t="n">
        <f aca="false">Z443/U443</f>
        <v>0.195913691044491</v>
      </c>
      <c r="AL443" s="74" t="n">
        <f aca="false">EXP((((AK443-AK$460)/AK$461+2)/4-1.9)^3)</f>
        <v>0.0454476844648309</v>
      </c>
      <c r="AM443" s="74" t="n">
        <f aca="false">0.01*AD443+0.15*AF443+0.24*AH443+0.25*AJ443+0.35*AL443</f>
        <v>0.0467521166016097</v>
      </c>
      <c r="AO443" s="66" t="n">
        <f aca="false">0.01*AD443/$AM$460</f>
        <v>0.000273103725405417</v>
      </c>
      <c r="AP443" s="65" t="n">
        <f aca="false">AO443*$J$460</f>
        <v>1970.4392822442</v>
      </c>
      <c r="AQ443" s="66" t="n">
        <f aca="false">0.15*AF443/$AM$460</f>
        <v>0.00753844941996362</v>
      </c>
      <c r="AR443" s="65" t="n">
        <f aca="false">AQ443*$J$460</f>
        <v>54389.7994882962</v>
      </c>
      <c r="AS443" s="66" t="n">
        <f aca="false">0.24*AH443/$AM$460</f>
        <v>0.000360196046863503</v>
      </c>
      <c r="AT443" s="65" t="n">
        <f aca="false">AS443*$J$460</f>
        <v>2598.80907517947</v>
      </c>
      <c r="AU443" s="66" t="n">
        <f aca="false">0.25*AJ443/$AM$460</f>
        <v>0.00276225516551644</v>
      </c>
      <c r="AV443" s="65" t="n">
        <f aca="false">AU443*$J$460</f>
        <v>19929.6295853736</v>
      </c>
      <c r="AW443" s="66" t="n">
        <f aca="false">0.35*AL443/$AM$460</f>
        <v>0.00563856071035669</v>
      </c>
      <c r="AX443" s="65" t="n">
        <f aca="false">AW443*$J$460</f>
        <v>40682.1309468128</v>
      </c>
    </row>
    <row r="444" customFormat="false" ht="15" hidden="false" customHeight="false" outlineLevel="0" collapsed="false">
      <c r="A444" s="72" t="s">
        <v>53</v>
      </c>
      <c r="B444" s="62"/>
      <c r="C444" s="62"/>
      <c r="D444" s="62"/>
      <c r="E444" s="62"/>
      <c r="F444" s="62"/>
      <c r="G444" s="62"/>
      <c r="H444" s="62"/>
      <c r="I444" s="66" t="n">
        <f aca="false">AO444+AQ444+AS444+AU444+AW444</f>
        <v>0.0137379821019447</v>
      </c>
      <c r="J444" s="65" t="n">
        <f aca="false">ROUND(AP444+AR444+AT444+AV444+AX444,0)</f>
        <v>99119</v>
      </c>
      <c r="K444" s="66" t="n">
        <f aca="false">I444-Tabla_Ministerio!J443</f>
        <v>4.64028406498007E-008</v>
      </c>
      <c r="L444" s="65" t="n">
        <f aca="false">J444-Tabla_Ministerio!K443</f>
        <v>0</v>
      </c>
      <c r="M444" s="66" t="n">
        <f aca="false">P479/P$495</f>
        <v>0.0203113656344103</v>
      </c>
      <c r="N444" s="65" t="n">
        <f aca="false">ROUND(N$460*M444,0)</f>
        <v>2784377</v>
      </c>
      <c r="O444" s="65" t="n">
        <f aca="false">N444-Tabla_Ministerio!L443</f>
        <v>0</v>
      </c>
      <c r="P444" s="67" t="n">
        <f aca="false">N444+J444</f>
        <v>2883496</v>
      </c>
      <c r="Q444" s="65" t="n">
        <f aca="false">P444-Tabla_Ministerio!M443</f>
        <v>0</v>
      </c>
      <c r="S444" s="67" t="n">
        <f aca="false">B444+Tabla_Ministerio!B443</f>
        <v>6017</v>
      </c>
      <c r="T444" s="67" t="n">
        <f aca="false">C444+Tabla_Ministerio!C443</f>
        <v>44</v>
      </c>
      <c r="U444" s="67" t="n">
        <f aca="false">D444+Tabla_Ministerio!D443</f>
        <v>339.5425</v>
      </c>
      <c r="V444" s="67" t="n">
        <f aca="false">E444+Tabla_Ministerio!E443</f>
        <v>163.281818181818</v>
      </c>
      <c r="W444" s="67" t="n">
        <f aca="false">F444+Tabla_Ministerio!F443</f>
        <v>21</v>
      </c>
      <c r="X444" s="67" t="n">
        <f aca="false">G444+Tabla_Ministerio!G443</f>
        <v>74</v>
      </c>
      <c r="Y444" s="67" t="n">
        <f aca="false">H444+Tabla_Ministerio!H443</f>
        <v>6</v>
      </c>
      <c r="Z444" s="67" t="n">
        <f aca="false">X444+0.33*Y444</f>
        <v>75.98</v>
      </c>
      <c r="AC444" s="73" t="n">
        <f aca="false">IF(T444&gt;0,S444/T444,0)</f>
        <v>136.75</v>
      </c>
      <c r="AD444" s="74" t="n">
        <f aca="false">EXP((((AC444-AC$460)/AC$461+2)/4-1.9)^3)</f>
        <v>0.0221469561823857</v>
      </c>
      <c r="AE444" s="75" t="n">
        <f aca="false">S444/U444</f>
        <v>17.7209038632866</v>
      </c>
      <c r="AF444" s="74" t="n">
        <f aca="false">EXP((((AE444-AE$460)/AE$461+2)/4-1.9)^3)</f>
        <v>0.0330610846825782</v>
      </c>
      <c r="AG444" s="74" t="n">
        <f aca="false">V444/U444</f>
        <v>0.480887718567832</v>
      </c>
      <c r="AH444" s="74" t="n">
        <f aca="false">EXP((((AG444-AG$460)/AG$461+2)/4-1.9)^3)</f>
        <v>0.0262240346787269</v>
      </c>
      <c r="AI444" s="74" t="n">
        <f aca="false">W444/U444</f>
        <v>0.0618479277262787</v>
      </c>
      <c r="AJ444" s="74" t="n">
        <f aca="false">EXP((((AI444-AI$460)/AI$461+2)/4-1.9)^3)</f>
        <v>0.0294699400760982</v>
      </c>
      <c r="AK444" s="74" t="n">
        <f aca="false">Z444/U444</f>
        <v>0.223771692792508</v>
      </c>
      <c r="AL444" s="74" t="n">
        <f aca="false">EXP((((AK444-AK$460)/AK$461+2)/4-1.9)^3)</f>
        <v>0.0568963334508086</v>
      </c>
      <c r="AM444" s="74" t="n">
        <f aca="false">0.01*AD444+0.15*AF444+0.24*AH444+0.25*AJ444+0.35*AL444</f>
        <v>0.0387556023139126</v>
      </c>
      <c r="AO444" s="66" t="n">
        <f aca="false">0.01*AD444/$AM$460</f>
        <v>7.85059370724695E-005</v>
      </c>
      <c r="AP444" s="65" t="n">
        <f aca="false">AO444*$J$460</f>
        <v>566.419158388811</v>
      </c>
      <c r="AQ444" s="66" t="n">
        <f aca="false">0.15*AF444/$AM$460</f>
        <v>0.00175791071170021</v>
      </c>
      <c r="AR444" s="65" t="n">
        <f aca="false">AQ444*$J$460</f>
        <v>12683.2994162563</v>
      </c>
      <c r="AS444" s="66" t="n">
        <f aca="false">0.24*AH444/$AM$460</f>
        <v>0.00223099813733694</v>
      </c>
      <c r="AT444" s="65" t="n">
        <f aca="false">AS444*$J$460</f>
        <v>16096.618095914</v>
      </c>
      <c r="AU444" s="66" t="n">
        <f aca="false">0.25*AJ444/$AM$460</f>
        <v>0.0026116063558473</v>
      </c>
      <c r="AV444" s="65" t="n">
        <f aca="false">AU444*$J$460</f>
        <v>18842.700683343</v>
      </c>
      <c r="AW444" s="66" t="n">
        <f aca="false">0.35*AL444/$AM$460</f>
        <v>0.00705896095998773</v>
      </c>
      <c r="AX444" s="65" t="n">
        <f aca="false">AW444*$J$460</f>
        <v>50930.2974418971</v>
      </c>
    </row>
    <row r="445" customFormat="false" ht="15" hidden="false" customHeight="false" outlineLevel="0" collapsed="false">
      <c r="A445" s="72" t="s">
        <v>54</v>
      </c>
      <c r="B445" s="62"/>
      <c r="C445" s="62"/>
      <c r="D445" s="62"/>
      <c r="E445" s="62"/>
      <c r="F445" s="62"/>
      <c r="G445" s="62"/>
      <c r="H445" s="62"/>
      <c r="I445" s="66" t="n">
        <f aca="false">AO445+AQ445+AS445+AU445+AW445</f>
        <v>0.0167932096178382</v>
      </c>
      <c r="J445" s="65" t="n">
        <f aca="false">ROUND(AP445+AR445+AT445+AV445+AX445,0)</f>
        <v>121163</v>
      </c>
      <c r="K445" s="66" t="n">
        <f aca="false">I445-Tabla_Ministerio!J444</f>
        <v>-3.38885586224913E-008</v>
      </c>
      <c r="L445" s="65" t="n">
        <f aca="false">J445-Tabla_Ministerio!K444</f>
        <v>0</v>
      </c>
      <c r="M445" s="66" t="n">
        <f aca="false">P480/P$495</f>
        <v>0.0209441986302812</v>
      </c>
      <c r="N445" s="65" t="n">
        <f aca="false">ROUND(N$460*M445,0)</f>
        <v>2871129</v>
      </c>
      <c r="O445" s="65" t="n">
        <f aca="false">N445-Tabla_Ministerio!L444</f>
        <v>0</v>
      </c>
      <c r="P445" s="67" t="n">
        <f aca="false">N445+J445</f>
        <v>2992292</v>
      </c>
      <c r="Q445" s="65" t="n">
        <f aca="false">P445-Tabla_Ministerio!M444</f>
        <v>0</v>
      </c>
      <c r="S445" s="67" t="n">
        <f aca="false">B445+Tabla_Ministerio!B444</f>
        <v>7317</v>
      </c>
      <c r="T445" s="67" t="n">
        <f aca="false">C445+Tabla_Ministerio!C444</f>
        <v>38</v>
      </c>
      <c r="U445" s="67" t="n">
        <f aca="false">D445+Tabla_Ministerio!D444</f>
        <v>308.863636363636</v>
      </c>
      <c r="V445" s="67" t="n">
        <f aca="false">E445+Tabla_Ministerio!E444</f>
        <v>154.363636363636</v>
      </c>
      <c r="W445" s="67" t="n">
        <f aca="false">F445+Tabla_Ministerio!F444</f>
        <v>17</v>
      </c>
      <c r="X445" s="67" t="n">
        <f aca="false">G445+Tabla_Ministerio!G444</f>
        <v>34</v>
      </c>
      <c r="Y445" s="67" t="n">
        <f aca="false">H445+Tabla_Ministerio!H444</f>
        <v>6</v>
      </c>
      <c r="Z445" s="67" t="n">
        <f aca="false">X445+0.33*Y445</f>
        <v>35.98</v>
      </c>
      <c r="AC445" s="73" t="n">
        <f aca="false">IF(T445&gt;0,S445/T445,0)</f>
        <v>192.552631578947</v>
      </c>
      <c r="AD445" s="74" t="n">
        <f aca="false">EXP((((AC445-AC$460)/AC$461+2)/4-1.9)^3)</f>
        <v>0.0662117026609605</v>
      </c>
      <c r="AE445" s="75" t="n">
        <f aca="false">S445/U445</f>
        <v>23.6900662251656</v>
      </c>
      <c r="AF445" s="74" t="n">
        <f aca="false">EXP((((AE445-AE$460)/AE$461+2)/4-1.9)^3)</f>
        <v>0.162155659204526</v>
      </c>
      <c r="AG445" s="74" t="n">
        <f aca="false">V445/U445</f>
        <v>0.499779249448123</v>
      </c>
      <c r="AH445" s="74" t="n">
        <f aca="false">EXP((((AG445-AG$460)/AG$461+2)/4-1.9)^3)</f>
        <v>0.0345844286252236</v>
      </c>
      <c r="AI445" s="74" t="n">
        <f aca="false">W445/U445</f>
        <v>0.0550404709345107</v>
      </c>
      <c r="AJ445" s="74" t="n">
        <f aca="false">EXP((((AI445-AI$460)/AI$461+2)/4-1.9)^3)</f>
        <v>0.0248948426544527</v>
      </c>
      <c r="AK445" s="74" t="n">
        <f aca="false">Z445/U445</f>
        <v>0.116491537895512</v>
      </c>
      <c r="AL445" s="74" t="n">
        <f aca="false">EXP((((AK445-AK$460)/AK$461+2)/4-1.9)^3)</f>
        <v>0.0224717930237061</v>
      </c>
      <c r="AM445" s="74" t="n">
        <f aca="false">0.01*AD445+0.15*AF445+0.24*AH445+0.25*AJ445+0.35*AL445</f>
        <v>0.0473745669992525</v>
      </c>
      <c r="AO445" s="66" t="n">
        <f aca="false">0.01*AD445/$AM$460</f>
        <v>0.000234705470122192</v>
      </c>
      <c r="AP445" s="65" t="n">
        <f aca="false">AO445*$J$460</f>
        <v>1693.39644634956</v>
      </c>
      <c r="AQ445" s="66" t="n">
        <f aca="false">0.15*AF445/$AM$460</f>
        <v>0.00862207556150319</v>
      </c>
      <c r="AR445" s="65" t="n">
        <f aca="false">AQ445*$J$460</f>
        <v>62208.1458451121</v>
      </c>
      <c r="AS445" s="66" t="n">
        <f aca="false">0.24*AH445/$AM$460</f>
        <v>0.00294225495004883</v>
      </c>
      <c r="AT445" s="65" t="n">
        <f aca="false">AS445*$J$460</f>
        <v>21228.325330778</v>
      </c>
      <c r="AU445" s="66" t="n">
        <f aca="false">0.25*AJ445/$AM$460</f>
        <v>0.00220616428592328</v>
      </c>
      <c r="AV445" s="65" t="n">
        <f aca="false">AU445*$J$460</f>
        <v>15917.4422304722</v>
      </c>
      <c r="AW445" s="66" t="n">
        <f aca="false">0.35*AL445/$AM$460</f>
        <v>0.00278800935024068</v>
      </c>
      <c r="AX445" s="65" t="n">
        <f aca="false">AW445*$J$460</f>
        <v>20115.4456418463</v>
      </c>
    </row>
    <row r="446" customFormat="false" ht="15" hidden="false" customHeight="false" outlineLevel="0" collapsed="false">
      <c r="A446" s="72" t="s">
        <v>55</v>
      </c>
      <c r="B446" s="62"/>
      <c r="C446" s="62"/>
      <c r="D446" s="62"/>
      <c r="E446" s="62"/>
      <c r="F446" s="62"/>
      <c r="G446" s="62"/>
      <c r="H446" s="62"/>
      <c r="I446" s="66" t="n">
        <f aca="false">AO446+AQ446+AS446+AU446+AW446</f>
        <v>0.0338077317198951</v>
      </c>
      <c r="J446" s="65" t="n">
        <f aca="false">ROUND(AP446+AR446+AT446+AV446+AX446,0)</f>
        <v>243922</v>
      </c>
      <c r="K446" s="66" t="n">
        <f aca="false">I446-Tabla_Ministerio!J445</f>
        <v>3.84260075078635E-008</v>
      </c>
      <c r="L446" s="65" t="n">
        <f aca="false">J446-Tabla_Ministerio!K445</f>
        <v>0</v>
      </c>
      <c r="M446" s="66" t="n">
        <f aca="false">P481/P$495</f>
        <v>0.0210092001595743</v>
      </c>
      <c r="N446" s="65" t="n">
        <f aca="false">ROUND(N$460*M446,0)</f>
        <v>2880040</v>
      </c>
      <c r="O446" s="65" t="n">
        <f aca="false">N446-Tabla_Ministerio!L445</f>
        <v>0</v>
      </c>
      <c r="P446" s="67" t="n">
        <f aca="false">N446+J446</f>
        <v>3123962</v>
      </c>
      <c r="Q446" s="65" t="n">
        <f aca="false">P446-Tabla_Ministerio!M445</f>
        <v>0</v>
      </c>
      <c r="S446" s="67" t="n">
        <f aca="false">B446+Tabla_Ministerio!B445</f>
        <v>9430</v>
      </c>
      <c r="T446" s="67" t="n">
        <f aca="false">C446+Tabla_Ministerio!C445</f>
        <v>41</v>
      </c>
      <c r="U446" s="67" t="n">
        <f aca="false">D446+Tabla_Ministerio!D445</f>
        <v>423.859848484848</v>
      </c>
      <c r="V446" s="67" t="n">
        <f aca="false">E446+Tabla_Ministerio!E445</f>
        <v>282.450757575758</v>
      </c>
      <c r="W446" s="67" t="n">
        <f aca="false">F446+Tabla_Ministerio!F445</f>
        <v>28</v>
      </c>
      <c r="X446" s="67" t="n">
        <f aca="false">G446+Tabla_Ministerio!G445</f>
        <v>75</v>
      </c>
      <c r="Y446" s="67" t="n">
        <f aca="false">H446+Tabla_Ministerio!H445</f>
        <v>16</v>
      </c>
      <c r="Z446" s="67" t="n">
        <f aca="false">X446+0.33*Y446</f>
        <v>80.28</v>
      </c>
      <c r="AC446" s="73" t="n">
        <f aca="false">IF(T446&gt;0,S446/T446,0)</f>
        <v>230</v>
      </c>
      <c r="AD446" s="74" t="n">
        <f aca="false">EXP((((AC446-AC$460)/AC$461+2)/4-1.9)^3)</f>
        <v>0.12095800936894</v>
      </c>
      <c r="AE446" s="75" t="n">
        <f aca="false">S446/U446</f>
        <v>22.2479199992851</v>
      </c>
      <c r="AF446" s="74" t="n">
        <f aca="false">EXP((((AE446-AE$460)/AE$461+2)/4-1.9)^3)</f>
        <v>0.117195410717945</v>
      </c>
      <c r="AG446" s="74" t="n">
        <f aca="false">V446/U446</f>
        <v>0.666377715618551</v>
      </c>
      <c r="AH446" s="74" t="n">
        <f aca="false">EXP((((AG446-AG$460)/AG$461+2)/4-1.9)^3)</f>
        <v>0.2223320960993</v>
      </c>
      <c r="AI446" s="74" t="n">
        <f aca="false">W446/U446</f>
        <v>0.0660595715779409</v>
      </c>
      <c r="AJ446" s="74" t="n">
        <f aca="false">EXP((((AI446-AI$460)/AI$461+2)/4-1.9)^3)</f>
        <v>0.0326266855326066</v>
      </c>
      <c r="AK446" s="74" t="n">
        <f aca="false">Z446/U446</f>
        <v>0.189402228795611</v>
      </c>
      <c r="AL446" s="74" t="n">
        <f aca="false">EXP((((AK446-AK$460)/AK$461+2)/4-1.9)^3)</f>
        <v>0.0430520072219059</v>
      </c>
      <c r="AM446" s="74" t="n">
        <f aca="false">0.01*AD446+0.15*AF446+0.24*AH446+0.25*AJ446+0.35*AL446</f>
        <v>0.0953734686760318</v>
      </c>
      <c r="AO446" s="66" t="n">
        <f aca="false">0.01*AD446/$AM$460</f>
        <v>0.000428768711769141</v>
      </c>
      <c r="AP446" s="65" t="n">
        <f aca="false">AO446*$J$460</f>
        <v>3093.55982388368</v>
      </c>
      <c r="AQ446" s="66" t="n">
        <f aca="false">0.15*AF446/$AM$460</f>
        <v>0.00623146729277591</v>
      </c>
      <c r="AR446" s="65" t="n">
        <f aca="false">AQ446*$J$460</f>
        <v>44959.9430453688</v>
      </c>
      <c r="AS446" s="66" t="n">
        <f aca="false">0.24*AH446/$AM$460</f>
        <v>0.0189148046189144</v>
      </c>
      <c r="AT446" s="65" t="n">
        <f aca="false">AS446*$J$460</f>
        <v>136470.031603398</v>
      </c>
      <c r="AU446" s="66" t="n">
        <f aca="false">0.25*AJ446/$AM$460</f>
        <v>0.00289135502437941</v>
      </c>
      <c r="AV446" s="65" t="n">
        <f aca="false">AU446*$J$460</f>
        <v>20861.0831305721</v>
      </c>
      <c r="AW446" s="66" t="n">
        <f aca="false">0.35*AL446/$AM$460</f>
        <v>0.00534133607205622</v>
      </c>
      <c r="AX446" s="65" t="n">
        <f aca="false">AW446*$J$460</f>
        <v>38537.6596398446</v>
      </c>
    </row>
    <row r="447" customFormat="false" ht="15" hidden="false" customHeight="false" outlineLevel="0" collapsed="false">
      <c r="A447" s="72" t="s">
        <v>56</v>
      </c>
      <c r="B447" s="62"/>
      <c r="C447" s="62"/>
      <c r="D447" s="62"/>
      <c r="E447" s="62"/>
      <c r="F447" s="62"/>
      <c r="G447" s="62"/>
      <c r="H447" s="62"/>
      <c r="I447" s="66" t="n">
        <f aca="false">AO447+AQ447+AS447+AU447+AW447</f>
        <v>0.0347834771104768</v>
      </c>
      <c r="J447" s="65" t="n">
        <f aca="false">ROUND(AP447+AR447+AT447+AV447+AX447,0)</f>
        <v>250962</v>
      </c>
      <c r="K447" s="66" t="n">
        <f aca="false">I447-Tabla_Ministerio!J446</f>
        <v>3.68122641189461E-008</v>
      </c>
      <c r="L447" s="65" t="n">
        <f aca="false">J447-Tabla_Ministerio!K446</f>
        <v>0</v>
      </c>
      <c r="M447" s="66" t="n">
        <f aca="false">P482/P$495</f>
        <v>0.0219100358252418</v>
      </c>
      <c r="N447" s="65" t="n">
        <f aca="false">ROUND(N$460*M447,0)</f>
        <v>3003531</v>
      </c>
      <c r="O447" s="65" t="n">
        <f aca="false">N447-Tabla_Ministerio!L446</f>
        <v>0</v>
      </c>
      <c r="P447" s="67" t="n">
        <f aca="false">N447+J447</f>
        <v>3254493</v>
      </c>
      <c r="Q447" s="65" t="n">
        <f aca="false">P447-Tabla_Ministerio!M446</f>
        <v>0</v>
      </c>
      <c r="S447" s="67" t="n">
        <f aca="false">B447+Tabla_Ministerio!B446</f>
        <v>6837</v>
      </c>
      <c r="T447" s="67" t="n">
        <f aca="false">C447+Tabla_Ministerio!C446</f>
        <v>47</v>
      </c>
      <c r="U447" s="67" t="n">
        <f aca="false">D447+Tabla_Ministerio!D446</f>
        <v>441.489393939394</v>
      </c>
      <c r="V447" s="67" t="n">
        <f aca="false">E447+Tabla_Ministerio!E446</f>
        <v>258.825757575758</v>
      </c>
      <c r="W447" s="67" t="n">
        <f aca="false">F447+Tabla_Ministerio!F446</f>
        <v>58</v>
      </c>
      <c r="X447" s="67" t="n">
        <f aca="false">G447+Tabla_Ministerio!G446</f>
        <v>116</v>
      </c>
      <c r="Y447" s="67" t="n">
        <f aca="false">H447+Tabla_Ministerio!H446</f>
        <v>77</v>
      </c>
      <c r="Z447" s="67" t="n">
        <f aca="false">X447+0.33*Y447</f>
        <v>141.41</v>
      </c>
      <c r="AC447" s="73" t="n">
        <f aca="false">IF(T447&gt;0,S447/T447,0)</f>
        <v>145.468085106383</v>
      </c>
      <c r="AD447" s="74" t="n">
        <f aca="false">EXP((((AC447-AC$460)/AC$461+2)/4-1.9)^3)</f>
        <v>0.0267164955859538</v>
      </c>
      <c r="AE447" s="75" t="n">
        <f aca="false">S447/U447</f>
        <v>15.4862157366765</v>
      </c>
      <c r="AF447" s="74" t="n">
        <f aca="false">EXP((((AE447-AE$460)/AE$461+2)/4-1.9)^3)</f>
        <v>0.0152200634957534</v>
      </c>
      <c r="AG447" s="74" t="n">
        <f aca="false">V447/U447</f>
        <v>0.586255890014175</v>
      </c>
      <c r="AH447" s="74" t="n">
        <f aca="false">EXP((((AG447-AG$460)/AG$461+2)/4-1.9)^3)</f>
        <v>0.10274984759904</v>
      </c>
      <c r="AI447" s="74" t="n">
        <f aca="false">W447/U447</f>
        <v>0.131373484383097</v>
      </c>
      <c r="AJ447" s="74" t="n">
        <f aca="false">EXP((((AI447-AI$460)/AI$461+2)/4-1.9)^3)</f>
        <v>0.12422100189662</v>
      </c>
      <c r="AK447" s="74" t="n">
        <f aca="false">Z447/U447</f>
        <v>0.320302145286444</v>
      </c>
      <c r="AL447" s="74" t="n">
        <f aca="false">EXP((((AK447-AK$460)/AK$461+2)/4-1.9)^3)</f>
        <v>0.113887747585655</v>
      </c>
      <c r="AM447" s="74" t="n">
        <f aca="false">0.01*AD447+0.15*AF447+0.24*AH447+0.25*AJ447+0.35*AL447</f>
        <v>0.0981261000331265</v>
      </c>
      <c r="AO447" s="66" t="n">
        <f aca="false">0.01*AD447/$AM$460</f>
        <v>9.47039179558198E-005</v>
      </c>
      <c r="AP447" s="65" t="n">
        <f aca="false">AO447*$J$460</f>
        <v>683.287347492471</v>
      </c>
      <c r="AQ447" s="66" t="n">
        <f aca="false">0.15*AF447/$AM$460</f>
        <v>0.000809275101189929</v>
      </c>
      <c r="AR447" s="65" t="n">
        <f aca="false">AQ447*$J$460</f>
        <v>5838.90771595882</v>
      </c>
      <c r="AS447" s="66" t="n">
        <f aca="false">0.24*AH447/$AM$460</f>
        <v>0.00874139778312101</v>
      </c>
      <c r="AT447" s="65" t="n">
        <f aca="false">AS447*$J$460</f>
        <v>63069.0538842513</v>
      </c>
      <c r="AU447" s="66" t="n">
        <f aca="false">0.25*AJ447/$AM$460</f>
        <v>0.0110083820070626</v>
      </c>
      <c r="AV447" s="65" t="n">
        <f aca="false">AU447*$J$460</f>
        <v>79425.3110552267</v>
      </c>
      <c r="AW447" s="66" t="n">
        <f aca="false">0.35*AL447/$AM$460</f>
        <v>0.0141297183011474</v>
      </c>
      <c r="AX447" s="65" t="n">
        <f aca="false">AW447*$J$460</f>
        <v>101945.705597004</v>
      </c>
    </row>
    <row r="448" customFormat="false" ht="15" hidden="false" customHeight="false" outlineLevel="0" collapsed="false">
      <c r="A448" s="72" t="s">
        <v>57</v>
      </c>
      <c r="B448" s="62"/>
      <c r="C448" s="62"/>
      <c r="D448" s="62"/>
      <c r="E448" s="62"/>
      <c r="F448" s="62"/>
      <c r="G448" s="62"/>
      <c r="H448" s="62"/>
      <c r="I448" s="66" t="n">
        <f aca="false">AO448+AQ448+AS448+AU448+AW448</f>
        <v>0.00935743163081573</v>
      </c>
      <c r="J448" s="65" t="n">
        <f aca="false">ROUND(AP448+AR448+AT448+AV448+AX448,0)</f>
        <v>67514</v>
      </c>
      <c r="K448" s="66" t="n">
        <f aca="false">I448-Tabla_Ministerio!J447</f>
        <v>-3.75808319706683E-008</v>
      </c>
      <c r="L448" s="65" t="n">
        <f aca="false">J448-Tabla_Ministerio!K447</f>
        <v>0</v>
      </c>
      <c r="M448" s="66" t="n">
        <f aca="false">P483/P$495</f>
        <v>0.0102880337673149</v>
      </c>
      <c r="N448" s="65" t="n">
        <f aca="false">ROUND(N$460*M448,0)</f>
        <v>1410332</v>
      </c>
      <c r="O448" s="65" t="n">
        <f aca="false">N448-Tabla_Ministerio!L447</f>
        <v>0</v>
      </c>
      <c r="P448" s="67" t="n">
        <f aca="false">N448+J448</f>
        <v>1477846</v>
      </c>
      <c r="Q448" s="65" t="n">
        <f aca="false">P448-Tabla_Ministerio!M447</f>
        <v>0</v>
      </c>
      <c r="S448" s="67" t="n">
        <f aca="false">B448+Tabla_Ministerio!B447</f>
        <v>3363</v>
      </c>
      <c r="T448" s="67" t="n">
        <f aca="false">C448+Tabla_Ministerio!C447</f>
        <v>57</v>
      </c>
      <c r="U448" s="67" t="n">
        <f aca="false">D448+Tabla_Ministerio!D447</f>
        <v>199.837954545455</v>
      </c>
      <c r="V448" s="67" t="n">
        <f aca="false">E448+Tabla_Ministerio!E447</f>
        <v>77.8556818181818</v>
      </c>
      <c r="W448" s="67" t="n">
        <f aca="false">F448+Tabla_Ministerio!F447</f>
        <v>11</v>
      </c>
      <c r="X448" s="67" t="n">
        <f aca="false">G448+Tabla_Ministerio!G447</f>
        <v>32</v>
      </c>
      <c r="Y448" s="67" t="n">
        <f aca="false">H448+Tabla_Ministerio!H447</f>
        <v>18</v>
      </c>
      <c r="Z448" s="67" t="n">
        <f aca="false">X448+0.33*Y448</f>
        <v>37.94</v>
      </c>
      <c r="AC448" s="73" t="n">
        <f aca="false">IF(T448&gt;0,S448/T448,0)</f>
        <v>59</v>
      </c>
      <c r="AD448" s="74" t="n">
        <f aca="false">EXP((((AC448-AC$460)/AC$461+2)/4-1.9)^3)</f>
        <v>0.00309826282512292</v>
      </c>
      <c r="AE448" s="75" t="n">
        <f aca="false">S448/U448</f>
        <v>16.8286350190552</v>
      </c>
      <c r="AF448" s="74" t="n">
        <f aca="false">EXP((((AE448-AE$460)/AE$461+2)/4-1.9)^3)</f>
        <v>0.0245642805171329</v>
      </c>
      <c r="AG448" s="74" t="n">
        <f aca="false">V448/U448</f>
        <v>0.389594068830768</v>
      </c>
      <c r="AH448" s="74" t="n">
        <f aca="false">EXP((((AG448-AG$460)/AG$461+2)/4-1.9)^3)</f>
        <v>0.00555266434068941</v>
      </c>
      <c r="AI448" s="74" t="n">
        <f aca="false">W448/U448</f>
        <v>0.0550445986350303</v>
      </c>
      <c r="AJ448" s="74" t="n">
        <f aca="false">EXP((((AI448-AI$460)/AI$461+2)/4-1.9)^3)</f>
        <v>0.024897429235763</v>
      </c>
      <c r="AK448" s="74" t="n">
        <f aca="false">Z448/U448</f>
        <v>0.189853824746641</v>
      </c>
      <c r="AL448" s="74" t="n">
        <f aca="false">EXP((((AK448-AK$460)/AK$461+2)/4-1.9)^3)</f>
        <v>0.0432148779950395</v>
      </c>
      <c r="AM448" s="74" t="n">
        <f aca="false">0.01*AD448+0.15*AF448+0.24*AH448+0.25*AJ448+0.35*AL448</f>
        <v>0.0263978287547912</v>
      </c>
      <c r="AO448" s="66" t="n">
        <f aca="false">0.01*AD448/$AM$460</f>
        <v>1.09826390759974E-005</v>
      </c>
      <c r="AP448" s="65" t="n">
        <f aca="false">AO448*$J$460</f>
        <v>79.2395761937351</v>
      </c>
      <c r="AQ448" s="66" t="n">
        <f aca="false">0.15*AF448/$AM$460</f>
        <v>0.00130612205439925</v>
      </c>
      <c r="AR448" s="65" t="n">
        <f aca="false">AQ448*$J$460</f>
        <v>9423.65103065978</v>
      </c>
      <c r="AS448" s="66" t="n">
        <f aca="false">0.24*AH448/$AM$460</f>
        <v>0.000472390459862553</v>
      </c>
      <c r="AT448" s="65" t="n">
        <f aca="false">AS448*$J$460</f>
        <v>3408.29008205142</v>
      </c>
      <c r="AU448" s="66" t="n">
        <f aca="false">0.25*AJ448/$AM$460</f>
        <v>0.00220639350702697</v>
      </c>
      <c r="AV448" s="65" t="n">
        <f aca="false">AU448*$J$460</f>
        <v>15919.096057297</v>
      </c>
      <c r="AW448" s="66" t="n">
        <f aca="false">0.35*AL448/$AM$460</f>
        <v>0.00536154297045095</v>
      </c>
      <c r="AX448" s="65" t="n">
        <f aca="false">AW448*$J$460</f>
        <v>38683.4521086591</v>
      </c>
    </row>
    <row r="449" customFormat="false" ht="15" hidden="false" customHeight="false" outlineLevel="0" collapsed="false">
      <c r="A449" s="72" t="s">
        <v>58</v>
      </c>
      <c r="B449" s="62"/>
      <c r="C449" s="62"/>
      <c r="D449" s="62"/>
      <c r="E449" s="62"/>
      <c r="F449" s="62"/>
      <c r="G449" s="62"/>
      <c r="H449" s="62"/>
      <c r="I449" s="66" t="n">
        <f aca="false">AO449+AQ449+AS449+AU449+AW449</f>
        <v>0.10073561824903</v>
      </c>
      <c r="J449" s="65" t="n">
        <f aca="false">ROUND(AP449+AR449+AT449+AV449+AX449,0)</f>
        <v>726806</v>
      </c>
      <c r="K449" s="66" t="n">
        <f aca="false">I449-Tabla_Ministerio!J448</f>
        <v>-3.51594919845155E-009</v>
      </c>
      <c r="L449" s="65" t="n">
        <f aca="false">J449-Tabla_Ministerio!K448</f>
        <v>0</v>
      </c>
      <c r="M449" s="66" t="n">
        <f aca="false">P484/P$495</f>
        <v>0.0567532567790089</v>
      </c>
      <c r="N449" s="65" t="n">
        <f aca="false">ROUND(N$460*M449,0)</f>
        <v>7780003</v>
      </c>
      <c r="O449" s="65" t="n">
        <f aca="false">N449-Tabla_Ministerio!L448</f>
        <v>0</v>
      </c>
      <c r="P449" s="67" t="n">
        <f aca="false">N449+J449</f>
        <v>8506809</v>
      </c>
      <c r="Q449" s="65" t="n">
        <f aca="false">P449-Tabla_Ministerio!M448</f>
        <v>0</v>
      </c>
      <c r="S449" s="67" t="n">
        <f aca="false">B449+Tabla_Ministerio!B448</f>
        <v>6558</v>
      </c>
      <c r="T449" s="67" t="n">
        <f aca="false">C449+Tabla_Ministerio!C448</f>
        <v>24</v>
      </c>
      <c r="U449" s="67" t="n">
        <f aca="false">D449+Tabla_Ministerio!D448</f>
        <v>307.869318181818</v>
      </c>
      <c r="V449" s="67" t="n">
        <f aca="false">E449+Tabla_Ministerio!E448</f>
        <v>268.551136363636</v>
      </c>
      <c r="W449" s="67" t="n">
        <f aca="false">F449+Tabla_Ministerio!F448</f>
        <v>46</v>
      </c>
      <c r="X449" s="67" t="n">
        <f aca="false">G449+Tabla_Ministerio!G448</f>
        <v>103</v>
      </c>
      <c r="Y449" s="67" t="n">
        <f aca="false">H449+Tabla_Ministerio!H448</f>
        <v>45</v>
      </c>
      <c r="Z449" s="67" t="n">
        <f aca="false">X449+0.33*Y449</f>
        <v>117.85</v>
      </c>
      <c r="AC449" s="73" t="n">
        <f aca="false">IF(T449&gt;0,S449/T449,0)</f>
        <v>273.25</v>
      </c>
      <c r="AD449" s="74" t="n">
        <f aca="false">EXP((((AC449-AC$460)/AC$461+2)/4-1.9)^3)</f>
        <v>0.215263640334006</v>
      </c>
      <c r="AE449" s="75" t="n">
        <f aca="false">S449/U449</f>
        <v>21.3012457322137</v>
      </c>
      <c r="AF449" s="74" t="n">
        <f aca="false">EXP((((AE449-AE$460)/AE$461+2)/4-1.9)^3)</f>
        <v>0.0928478475872138</v>
      </c>
      <c r="AG449" s="74" t="n">
        <f aca="false">V449/U449</f>
        <v>0.872289378979422</v>
      </c>
      <c r="AH449" s="74" t="n">
        <f aca="false">EXP((((AG449-AG$460)/AG$461+2)/4-1.9)^3)</f>
        <v>0.699581463268443</v>
      </c>
      <c r="AI449" s="74" t="n">
        <f aca="false">W449/U449</f>
        <v>0.149414044477254</v>
      </c>
      <c r="AJ449" s="74" t="n">
        <f aca="false">EXP((((AI449-AI$460)/AI$461+2)/4-1.9)^3)</f>
        <v>0.166864843077847</v>
      </c>
      <c r="AK449" s="74" t="n">
        <f aca="false">Z449/U449</f>
        <v>0.382792285687921</v>
      </c>
      <c r="AL449" s="74" t="n">
        <f aca="false">EXP((((AK449-AK$460)/AK$461+2)/4-1.9)^3)</f>
        <v>0.16710039511534</v>
      </c>
      <c r="AM449" s="74" t="n">
        <f aca="false">0.01*AD449+0.15*AF449+0.24*AH449+0.25*AJ449+0.35*AL449</f>
        <v>0.284180713785679</v>
      </c>
      <c r="AO449" s="66" t="n">
        <f aca="false">0.01*AD449/$AM$460</f>
        <v>0.000763060786452132</v>
      </c>
      <c r="AP449" s="65" t="n">
        <f aca="false">AO449*$J$460</f>
        <v>5505.47212834034</v>
      </c>
      <c r="AQ449" s="66" t="n">
        <f aca="false">0.15*AF449/$AM$460</f>
        <v>0.00493686844817528</v>
      </c>
      <c r="AR449" s="65" t="n">
        <f aca="false">AQ449*$J$460</f>
        <v>35619.4318005579</v>
      </c>
      <c r="AS449" s="66" t="n">
        <f aca="false">0.24*AH449/$AM$460</f>
        <v>0.0595165831874624</v>
      </c>
      <c r="AT449" s="65" t="n">
        <f aca="false">AS449*$J$460</f>
        <v>429411.254948793</v>
      </c>
      <c r="AU449" s="66" t="n">
        <f aca="false">0.25*AJ449/$AM$460</f>
        <v>0.014787450657323</v>
      </c>
      <c r="AV449" s="65" t="n">
        <f aca="false">AU449*$J$460</f>
        <v>106691.234680825</v>
      </c>
      <c r="AW449" s="66" t="n">
        <f aca="false">0.35*AL449/$AM$460</f>
        <v>0.0207316551696171</v>
      </c>
      <c r="AX449" s="65" t="n">
        <f aca="false">AW449*$J$460</f>
        <v>149578.58107396</v>
      </c>
    </row>
    <row r="450" customFormat="false" ht="15" hidden="false" customHeight="false" outlineLevel="0" collapsed="false">
      <c r="A450" s="72" t="s">
        <v>59</v>
      </c>
      <c r="B450" s="62"/>
      <c r="C450" s="62"/>
      <c r="D450" s="62"/>
      <c r="E450" s="62"/>
      <c r="F450" s="62"/>
      <c r="G450" s="62"/>
      <c r="H450" s="62"/>
      <c r="I450" s="66" t="n">
        <f aca="false">AO450+AQ450+AS450+AU450+AW450</f>
        <v>0.00750763063142962</v>
      </c>
      <c r="J450" s="65" t="n">
        <f aca="false">ROUND(AP450+AR450+AT450+AV450+AX450,0)</f>
        <v>54167</v>
      </c>
      <c r="K450" s="66" t="n">
        <f aca="false">I450-Tabla_Ministerio!J449</f>
        <v>6.13156237025056E-008</v>
      </c>
      <c r="L450" s="65" t="n">
        <f aca="false">J450-Tabla_Ministerio!K449</f>
        <v>0</v>
      </c>
      <c r="M450" s="66" t="n">
        <f aca="false">P485/P$495</f>
        <v>0.00974296465167745</v>
      </c>
      <c r="N450" s="65" t="n">
        <f aca="false">ROUND(N$460*M450,0)</f>
        <v>1335611</v>
      </c>
      <c r="O450" s="65" t="n">
        <f aca="false">N450-Tabla_Ministerio!L449</f>
        <v>0</v>
      </c>
      <c r="P450" s="67" t="n">
        <f aca="false">N450+J450</f>
        <v>1389778</v>
      </c>
      <c r="Q450" s="65" t="n">
        <f aca="false">P450-Tabla_Ministerio!M449</f>
        <v>0</v>
      </c>
      <c r="S450" s="67" t="n">
        <f aca="false">B450+Tabla_Ministerio!B449</f>
        <v>3087</v>
      </c>
      <c r="T450" s="67" t="n">
        <f aca="false">C450+Tabla_Ministerio!C449</f>
        <v>37</v>
      </c>
      <c r="U450" s="67" t="n">
        <f aca="false">D450+Tabla_Ministerio!D449</f>
        <v>142.795454545455</v>
      </c>
      <c r="V450" s="67" t="n">
        <f aca="false">E450+Tabla_Ministerio!E449</f>
        <v>52.6363636363636</v>
      </c>
      <c r="W450" s="67" t="n">
        <f aca="false">F450+Tabla_Ministerio!F449</f>
        <v>1</v>
      </c>
      <c r="X450" s="67" t="n">
        <f aca="false">G450+Tabla_Ministerio!G449</f>
        <v>5</v>
      </c>
      <c r="Y450" s="67" t="n">
        <f aca="false">H450+Tabla_Ministerio!H449</f>
        <v>1</v>
      </c>
      <c r="Z450" s="67" t="n">
        <f aca="false">X450+0.33*Y450</f>
        <v>5.33</v>
      </c>
      <c r="AC450" s="73" t="n">
        <f aca="false">IF(T450&gt;0,S450/T450,0)</f>
        <v>83.4324324324324</v>
      </c>
      <c r="AD450" s="74" t="n">
        <f aca="false">EXP((((AC450-AC$460)/AC$461+2)/4-1.9)^3)</f>
        <v>0.00609844830913772</v>
      </c>
      <c r="AE450" s="75" t="n">
        <f aca="false">S450/U450</f>
        <v>21.6183351901957</v>
      </c>
      <c r="AF450" s="74" t="n">
        <f aca="false">EXP((((AE450-AE$460)/AE$461+2)/4-1.9)^3)</f>
        <v>0.100559728552542</v>
      </c>
      <c r="AG450" s="74" t="n">
        <f aca="false">V450/U450</f>
        <v>0.368613719560718</v>
      </c>
      <c r="AH450" s="74" t="n">
        <f aca="false">EXP((((AG450-AG$460)/AG$461+2)/4-1.9)^3)</f>
        <v>0.00368478670765509</v>
      </c>
      <c r="AI450" s="74" t="n">
        <f aca="false">W450/U450</f>
        <v>0.00700302403310518</v>
      </c>
      <c r="AJ450" s="74" t="n">
        <f aca="false">EXP((((AI450-AI$460)/AI$461+2)/4-1.9)^3)</f>
        <v>0.00648040489976448</v>
      </c>
      <c r="AK450" s="74" t="n">
        <f aca="false">Z450/U450</f>
        <v>0.0373261180964506</v>
      </c>
      <c r="AL450" s="74" t="n">
        <f aca="false">EXP((((AK450-AK$460)/AK$461+2)/4-1.9)^3)</f>
        <v>0.0100858420039264</v>
      </c>
      <c r="AM450" s="74" t="n">
        <f aca="false">0.01*AD450+0.15*AF450+0.24*AH450+0.25*AJ450+0.35*AL450</f>
        <v>0.0211794385021253</v>
      </c>
      <c r="AO450" s="66" t="n">
        <f aca="false">0.01*AD450/$AM$460</f>
        <v>2.16176162202214E-005</v>
      </c>
      <c r="AP450" s="65" t="n">
        <f aca="false">AO450*$J$460</f>
        <v>155.970776764654</v>
      </c>
      <c r="AQ450" s="66" t="n">
        <f aca="false">0.15*AF450/$AM$460</f>
        <v>0.00534692148444037</v>
      </c>
      <c r="AR450" s="65" t="n">
        <f aca="false">AQ450*$J$460</f>
        <v>38577.958306415</v>
      </c>
      <c r="AS450" s="66" t="n">
        <f aca="false">0.24*AH450/$AM$460</f>
        <v>0.000313481597396268</v>
      </c>
      <c r="AT450" s="65" t="n">
        <f aca="false">AS450*$J$460</f>
        <v>2261.76502299011</v>
      </c>
      <c r="AU450" s="66" t="n">
        <f aca="false">0.25*AJ450/$AM$460</f>
        <v>0.000574289142800649</v>
      </c>
      <c r="AV450" s="65" t="n">
        <f aca="false">AU450*$J$460</f>
        <v>4143.48755096954</v>
      </c>
      <c r="AW450" s="66" t="n">
        <f aca="false">0.35*AL450/$AM$460</f>
        <v>0.00125132079057212</v>
      </c>
      <c r="AX450" s="65" t="n">
        <f aca="false">AW450*$J$460</f>
        <v>9028.26073416598</v>
      </c>
    </row>
    <row r="451" customFormat="false" ht="15" hidden="false" customHeight="false" outlineLevel="0" collapsed="false">
      <c r="A451" s="72" t="s">
        <v>60</v>
      </c>
      <c r="B451" s="62"/>
      <c r="C451" s="62"/>
      <c r="D451" s="62"/>
      <c r="E451" s="62"/>
      <c r="F451" s="62"/>
      <c r="G451" s="62"/>
      <c r="H451" s="62"/>
      <c r="I451" s="66" t="n">
        <f aca="false">AO451+AQ451+AS451+AU451+AW451</f>
        <v>0.0781712247858681</v>
      </c>
      <c r="J451" s="65" t="n">
        <f aca="false">ROUND(AP451+AR451+AT451+AV451+AX451,0)</f>
        <v>564004</v>
      </c>
      <c r="K451" s="66" t="n">
        <f aca="false">I451-Tabla_Ministerio!J450</f>
        <v>2.96967583718333E-008</v>
      </c>
      <c r="L451" s="65" t="n">
        <f aca="false">J451-Tabla_Ministerio!K450</f>
        <v>0</v>
      </c>
      <c r="M451" s="66" t="n">
        <f aca="false">P486/P$495</f>
        <v>0.0367720443325523</v>
      </c>
      <c r="N451" s="65" t="n">
        <f aca="false">ROUND(N$460*M451,0)</f>
        <v>5040885</v>
      </c>
      <c r="O451" s="65" t="n">
        <f aca="false">N451-Tabla_Ministerio!L450</f>
        <v>0</v>
      </c>
      <c r="P451" s="67" t="n">
        <f aca="false">N451+J451</f>
        <v>5604889</v>
      </c>
      <c r="Q451" s="65" t="n">
        <f aca="false">P451-Tabla_Ministerio!M450</f>
        <v>0</v>
      </c>
      <c r="S451" s="67" t="n">
        <f aca="false">B451+Tabla_Ministerio!B450</f>
        <v>8052</v>
      </c>
      <c r="T451" s="67" t="n">
        <f aca="false">C451+Tabla_Ministerio!C450</f>
        <v>65</v>
      </c>
      <c r="U451" s="67" t="n">
        <f aca="false">D451+Tabla_Ministerio!D450</f>
        <v>265.659090909091</v>
      </c>
      <c r="V451" s="67" t="n">
        <f aca="false">E451+Tabla_Ministerio!E450</f>
        <v>203.977272727273</v>
      </c>
      <c r="W451" s="67" t="n">
        <f aca="false">F451+Tabla_Ministerio!F450</f>
        <v>17</v>
      </c>
      <c r="X451" s="67" t="n">
        <f aca="false">G451+Tabla_Ministerio!G450</f>
        <v>63</v>
      </c>
      <c r="Y451" s="67" t="n">
        <f aca="false">H451+Tabla_Ministerio!H450</f>
        <v>48</v>
      </c>
      <c r="Z451" s="67" t="n">
        <f aca="false">X451+0.33*Y451</f>
        <v>78.84</v>
      </c>
      <c r="AC451" s="73" t="n">
        <f aca="false">IF(T451&gt;0,S451/T451,0)</f>
        <v>123.876923076923</v>
      </c>
      <c r="AD451" s="74" t="n">
        <f aca="false">EXP((((AC451-AC$460)/AC$461+2)/4-1.9)^3)</f>
        <v>0.0165941015184763</v>
      </c>
      <c r="AE451" s="75" t="n">
        <f aca="false">S451/U451</f>
        <v>30.3095217726067</v>
      </c>
      <c r="AF451" s="74" t="n">
        <f aca="false">EXP((((AE451-AE$460)/AE$461+2)/4-1.9)^3)</f>
        <v>0.47601163333029</v>
      </c>
      <c r="AG451" s="74" t="n">
        <f aca="false">V451/U451</f>
        <v>0.767815895286167</v>
      </c>
      <c r="AH451" s="74" t="n">
        <f aca="false">EXP((((AG451-AG$460)/AG$461+2)/4-1.9)^3)</f>
        <v>0.446429282151093</v>
      </c>
      <c r="AI451" s="74" t="n">
        <f aca="false">W451/U451</f>
        <v>0.0639917871503122</v>
      </c>
      <c r="AJ451" s="74" t="n">
        <f aca="false">EXP((((AI451-AI$460)/AI$461+2)/4-1.9)^3)</f>
        <v>0.0310443877998065</v>
      </c>
      <c r="AK451" s="74" t="n">
        <f aca="false">Z451/U451</f>
        <v>0.296771323466507</v>
      </c>
      <c r="AL451" s="74" t="n">
        <f aca="false">EXP((((AK451-AK$460)/AK$461+2)/4-1.9)^3)</f>
        <v>0.0972957411210145</v>
      </c>
      <c r="AM451" s="74" t="n">
        <f aca="false">0.01*AD451+0.15*AF451+0.24*AH451+0.25*AJ451+0.35*AL451</f>
        <v>0.220525320073297</v>
      </c>
      <c r="AO451" s="66" t="n">
        <f aca="false">0.01*AD451/$AM$460</f>
        <v>5.88223265922107E-005</v>
      </c>
      <c r="AP451" s="65" t="n">
        <f aca="false">AO451*$J$460</f>
        <v>424.402204027901</v>
      </c>
      <c r="AQ451" s="66" t="n">
        <f aca="false">0.15*AF451/$AM$460</f>
        <v>0.0253102993189506</v>
      </c>
      <c r="AR451" s="65" t="n">
        <f aca="false">AQ451*$J$460</f>
        <v>182613.429931739</v>
      </c>
      <c r="AS451" s="66" t="n">
        <f aca="false">0.24*AH451/$AM$460</f>
        <v>0.0379797734838912</v>
      </c>
      <c r="AT451" s="65" t="n">
        <f aca="false">AS451*$J$460</f>
        <v>274023.495989673</v>
      </c>
      <c r="AU451" s="66" t="n">
        <f aca="false">0.25*AJ451/$AM$460</f>
        <v>0.00275113285883877</v>
      </c>
      <c r="AV451" s="65" t="n">
        <f aca="false">AU451*$J$460</f>
        <v>19849.3823095288</v>
      </c>
      <c r="AW451" s="66" t="n">
        <f aca="false">0.35*AL451/$AM$460</f>
        <v>0.0120711967975953</v>
      </c>
      <c r="AX451" s="65" t="n">
        <f aca="false">AW451*$J$460</f>
        <v>87093.503826698</v>
      </c>
    </row>
    <row r="452" customFormat="false" ht="15" hidden="false" customHeight="false" outlineLevel="0" collapsed="false">
      <c r="A452" s="72" t="s">
        <v>61</v>
      </c>
      <c r="B452" s="62"/>
      <c r="C452" s="62"/>
      <c r="D452" s="62"/>
      <c r="E452" s="62"/>
      <c r="F452" s="62"/>
      <c r="G452" s="62"/>
      <c r="H452" s="62"/>
      <c r="I452" s="66" t="n">
        <f aca="false">AO452+AQ452+AS452+AU452+AW452</f>
        <v>0.00987890387909272</v>
      </c>
      <c r="J452" s="65" t="n">
        <f aca="false">ROUND(AP452+AR452+AT452+AV452+AX452,0)</f>
        <v>71276</v>
      </c>
      <c r="K452" s="66" t="n">
        <f aca="false">I452-Tabla_Ministerio!J451</f>
        <v>1.98620088258383E-008</v>
      </c>
      <c r="L452" s="65" t="n">
        <f aca="false">J452-Tabla_Ministerio!K451</f>
        <v>0</v>
      </c>
      <c r="M452" s="66" t="n">
        <f aca="false">P487/P$495</f>
        <v>0.0130160169119541</v>
      </c>
      <c r="N452" s="65" t="n">
        <f aca="false">ROUND(N$460*M452,0)</f>
        <v>1784297</v>
      </c>
      <c r="O452" s="65" t="n">
        <f aca="false">N452-Tabla_Ministerio!L451</f>
        <v>0</v>
      </c>
      <c r="P452" s="67" t="n">
        <f aca="false">N452+J452</f>
        <v>1855573</v>
      </c>
      <c r="Q452" s="65" t="n">
        <f aca="false">P452-Tabla_Ministerio!M451</f>
        <v>0</v>
      </c>
      <c r="S452" s="67" t="n">
        <f aca="false">B452+Tabla_Ministerio!B451</f>
        <v>5959</v>
      </c>
      <c r="T452" s="67" t="n">
        <f aca="false">C452+Tabla_Ministerio!C451</f>
        <v>65</v>
      </c>
      <c r="U452" s="67" t="n">
        <f aca="false">D452+Tabla_Ministerio!D451</f>
        <v>349.443181818182</v>
      </c>
      <c r="V452" s="67" t="n">
        <f aca="false">E452+Tabla_Ministerio!E451</f>
        <v>179.261363636364</v>
      </c>
      <c r="W452" s="67" t="n">
        <f aca="false">F452+Tabla_Ministerio!F451</f>
        <v>24</v>
      </c>
      <c r="X452" s="67" t="n">
        <f aca="false">G452+Tabla_Ministerio!G451</f>
        <v>23</v>
      </c>
      <c r="Y452" s="67" t="n">
        <f aca="false">H452+Tabla_Ministerio!H451</f>
        <v>8</v>
      </c>
      <c r="Z452" s="67" t="n">
        <f aca="false">X452+0.33*Y452</f>
        <v>25.64</v>
      </c>
      <c r="AC452" s="73" t="n">
        <f aca="false">IF(T452&gt;0,S452/T452,0)</f>
        <v>91.6769230769231</v>
      </c>
      <c r="AD452" s="74" t="n">
        <f aca="false">EXP((((AC452-AC$460)/AC$461+2)/4-1.9)^3)</f>
        <v>0.00756850483886697</v>
      </c>
      <c r="AE452" s="75" t="n">
        <f aca="false">S452/U452</f>
        <v>17.0528438099574</v>
      </c>
      <c r="AF452" s="74" t="n">
        <f aca="false">EXP((((AE452-AE$460)/AE$461+2)/4-1.9)^3)</f>
        <v>0.0265093916595516</v>
      </c>
      <c r="AG452" s="74" t="n">
        <f aca="false">V452/U452</f>
        <v>0.512991447432605</v>
      </c>
      <c r="AH452" s="74" t="n">
        <f aca="false">EXP((((AG452-AG$460)/AG$461+2)/4-1.9)^3)</f>
        <v>0.0416110307709353</v>
      </c>
      <c r="AI452" s="74" t="n">
        <f aca="false">W452/U452</f>
        <v>0.0686806933107866</v>
      </c>
      <c r="AJ452" s="74" t="n">
        <f aca="false">EXP((((AI452-AI$460)/AI$461+2)/4-1.9)^3)</f>
        <v>0.0347250428920589</v>
      </c>
      <c r="AK452" s="74" t="n">
        <f aca="false">Z452/U452</f>
        <v>0.073373874020357</v>
      </c>
      <c r="AL452" s="74" t="n">
        <f aca="false">EXP((((AK452-AK$460)/AK$461+2)/4-1.9)^3)</f>
        <v>0.0147112248943087</v>
      </c>
      <c r="AM452" s="74" t="n">
        <f aca="false">0.01*AD452+0.15*AF452+0.24*AH452+0.25*AJ452+0.35*AL452</f>
        <v>0.0278689306183687</v>
      </c>
      <c r="AO452" s="66" t="n">
        <f aca="false">0.01*AD452/$AM$460</f>
        <v>2.68286332315652E-005</v>
      </c>
      <c r="AP452" s="65" t="n">
        <f aca="false">AO452*$J$460</f>
        <v>193.568186336244</v>
      </c>
      <c r="AQ452" s="66" t="n">
        <f aca="false">0.15*AF452/$AM$460</f>
        <v>0.00140954672257135</v>
      </c>
      <c r="AR452" s="65" t="n">
        <f aca="false">AQ452*$J$460</f>
        <v>10169.8584601514</v>
      </c>
      <c r="AS452" s="66" t="n">
        <f aca="false">0.24*AH452/$AM$460</f>
        <v>0.00354004001596041</v>
      </c>
      <c r="AT452" s="65" t="n">
        <f aca="false">AS452*$J$460</f>
        <v>25541.3356145541</v>
      </c>
      <c r="AU452" s="66" t="n">
        <f aca="false">0.25*AJ452/$AM$460</f>
        <v>0.00307731004846951</v>
      </c>
      <c r="AV452" s="65" t="n">
        <f aca="false">AU452*$J$460</f>
        <v>22202.7458400568</v>
      </c>
      <c r="AW452" s="66" t="n">
        <f aca="false">0.35*AL452/$AM$460</f>
        <v>0.00182517845885988</v>
      </c>
      <c r="AX452" s="65" t="n">
        <f aca="false">AW452*$J$460</f>
        <v>13168.6352029972</v>
      </c>
    </row>
    <row r="453" customFormat="false" ht="15" hidden="false" customHeight="false" outlineLevel="0" collapsed="false">
      <c r="A453" s="72" t="s">
        <v>62</v>
      </c>
      <c r="B453" s="62"/>
      <c r="C453" s="62"/>
      <c r="D453" s="62"/>
      <c r="E453" s="62"/>
      <c r="F453" s="62"/>
      <c r="G453" s="62"/>
      <c r="H453" s="62"/>
      <c r="I453" s="66" t="n">
        <f aca="false">AO453+AQ453+AS453+AU453+AW453</f>
        <v>0.010025431459217</v>
      </c>
      <c r="J453" s="65" t="n">
        <f aca="false">ROUND(AP453+AR453+AT453+AV453+AX453,0)</f>
        <v>72333</v>
      </c>
      <c r="K453" s="66" t="n">
        <f aca="false">I453-Tabla_Ministerio!J452</f>
        <v>4.67910576170544E-008</v>
      </c>
      <c r="L453" s="65" t="n">
        <f aca="false">J453-Tabla_Ministerio!K452</f>
        <v>0</v>
      </c>
      <c r="M453" s="66" t="n">
        <f aca="false">P488/P$495</f>
        <v>0.0260231987385968</v>
      </c>
      <c r="N453" s="65" t="n">
        <f aca="false">ROUND(N$460*M453,0)</f>
        <v>3567382</v>
      </c>
      <c r="O453" s="65" t="n">
        <f aca="false">N453-Tabla_Ministerio!L452</f>
        <v>1</v>
      </c>
      <c r="P453" s="67" t="n">
        <f aca="false">N453+J453</f>
        <v>3639715</v>
      </c>
      <c r="Q453" s="65" t="n">
        <f aca="false">P453-Tabla_Ministerio!M452</f>
        <v>1</v>
      </c>
      <c r="S453" s="67" t="n">
        <f aca="false">B453+Tabla_Ministerio!B452</f>
        <v>5549</v>
      </c>
      <c r="T453" s="67" t="n">
        <f aca="false">C453+Tabla_Ministerio!C452</f>
        <v>34</v>
      </c>
      <c r="U453" s="67" t="n">
        <f aca="false">D453+Tabla_Ministerio!D452</f>
        <v>282.477272727273</v>
      </c>
      <c r="V453" s="67" t="n">
        <f aca="false">E453+Tabla_Ministerio!E452</f>
        <v>150.681818181818</v>
      </c>
      <c r="W453" s="67" t="n">
        <f aca="false">F453+Tabla_Ministerio!F452</f>
        <v>5</v>
      </c>
      <c r="X453" s="67" t="n">
        <f aca="false">G453+Tabla_Ministerio!G452</f>
        <v>11</v>
      </c>
      <c r="Y453" s="67" t="n">
        <f aca="false">H453+Tabla_Ministerio!H452</f>
        <v>1</v>
      </c>
      <c r="Z453" s="67" t="n">
        <f aca="false">X453+0.33*Y453</f>
        <v>11.33</v>
      </c>
      <c r="AC453" s="73" t="n">
        <f aca="false">IF(T453&gt;0,S453/T453,0)</f>
        <v>163.205882352941</v>
      </c>
      <c r="AD453" s="74" t="n">
        <f aca="false">EXP((((AC453-AC$460)/AC$461+2)/4-1.9)^3)</f>
        <v>0.0383870773208468</v>
      </c>
      <c r="AE453" s="75" t="n">
        <f aca="false">S453/U453</f>
        <v>19.6440582508649</v>
      </c>
      <c r="AF453" s="74" t="n">
        <f aca="false">EXP((((AE453-AE$460)/AE$461+2)/4-1.9)^3)</f>
        <v>0.0593687204738039</v>
      </c>
      <c r="AG453" s="74" t="n">
        <f aca="false">V453/U453</f>
        <v>0.533429881728215</v>
      </c>
      <c r="AH453" s="74" t="n">
        <f aca="false">EXP((((AG453-AG$460)/AG$461+2)/4-1.9)^3)</f>
        <v>0.0546490104859078</v>
      </c>
      <c r="AI453" s="74" t="n">
        <f aca="false">W453/U453</f>
        <v>0.0177005390618714</v>
      </c>
      <c r="AJ453" s="74" t="n">
        <f aca="false">EXP((((AI453-AI$460)/AI$461+2)/4-1.9)^3)</f>
        <v>0.00896041357981303</v>
      </c>
      <c r="AK453" s="74" t="n">
        <f aca="false">Z453/U453</f>
        <v>0.0401094215142006</v>
      </c>
      <c r="AL453" s="74" t="n">
        <f aca="false">EXP((((AK453-AK$460)/AK$461+2)/4-1.9)^3)</f>
        <v>0.0103921377619904</v>
      </c>
      <c r="AM453" s="74" t="n">
        <f aca="false">0.01*AD453+0.15*AF453+0.24*AH453+0.25*AJ453+0.35*AL453</f>
        <v>0.0282822929725468</v>
      </c>
      <c r="AO453" s="66" t="n">
        <f aca="false">0.01*AD453/$AM$460</f>
        <v>0.000136073483494913</v>
      </c>
      <c r="AP453" s="65" t="n">
        <f aca="false">AO453*$J$460</f>
        <v>981.768142313542</v>
      </c>
      <c r="AQ453" s="66" t="n">
        <f aca="false">0.15*AF453/$AM$460</f>
        <v>0.00315672975230094</v>
      </c>
      <c r="AR453" s="65" t="n">
        <f aca="false">AQ453*$J$460</f>
        <v>22775.757811905</v>
      </c>
      <c r="AS453" s="66" t="n">
        <f aca="false">0.24*AH453/$AM$460</f>
        <v>0.00464924036652037</v>
      </c>
      <c r="AT453" s="65" t="n">
        <f aca="false">AS453*$J$460</f>
        <v>33544.199505839</v>
      </c>
      <c r="AU453" s="66" t="n">
        <f aca="false">0.25*AJ453/$AM$460</f>
        <v>0.000794065851360173</v>
      </c>
      <c r="AV453" s="65" t="n">
        <f aca="false">AU453*$J$460</f>
        <v>5729.17320657588</v>
      </c>
      <c r="AW453" s="66" t="n">
        <f aca="false">0.35*AL453/$AM$460</f>
        <v>0.00128932200554062</v>
      </c>
      <c r="AX453" s="65" t="n">
        <f aca="false">AW453*$J$460</f>
        <v>9302.43893014549</v>
      </c>
    </row>
    <row r="454" customFormat="false" ht="15" hidden="false" customHeight="false" outlineLevel="0" collapsed="false">
      <c r="A454" s="72" t="s">
        <v>63</v>
      </c>
      <c r="B454" s="62"/>
      <c r="C454" s="62"/>
      <c r="D454" s="62"/>
      <c r="E454" s="62"/>
      <c r="F454" s="62"/>
      <c r="G454" s="62"/>
      <c r="H454" s="62"/>
      <c r="I454" s="66" t="n">
        <f aca="false">AO454+AQ454+AS454+AU454+AW454</f>
        <v>0.0121239119108901</v>
      </c>
      <c r="J454" s="65" t="n">
        <f aca="false">ROUND(AP454+AR454+AT454+AV454+AX454,0)</f>
        <v>87474</v>
      </c>
      <c r="K454" s="66" t="n">
        <f aca="false">I454-Tabla_Ministerio!J453</f>
        <v>-2.18187018695415E-008</v>
      </c>
      <c r="L454" s="65" t="n">
        <f aca="false">J454-Tabla_Ministerio!K453</f>
        <v>0</v>
      </c>
      <c r="M454" s="66" t="n">
        <f aca="false">P489/P$495</f>
        <v>0.011716268377997</v>
      </c>
      <c r="N454" s="65" t="n">
        <f aca="false">ROUND(N$460*M454,0)</f>
        <v>1606121</v>
      </c>
      <c r="O454" s="65" t="n">
        <f aca="false">N454-Tabla_Ministerio!L453</f>
        <v>-1</v>
      </c>
      <c r="P454" s="67" t="n">
        <f aca="false">N454+J454</f>
        <v>1693595</v>
      </c>
      <c r="Q454" s="65" t="n">
        <f aca="false">P454-Tabla_Ministerio!M453</f>
        <v>-1</v>
      </c>
      <c r="S454" s="67" t="n">
        <f aca="false">B454+Tabla_Ministerio!B453</f>
        <v>7148</v>
      </c>
      <c r="T454" s="67" t="n">
        <f aca="false">C454+Tabla_Ministerio!C453</f>
        <v>61</v>
      </c>
      <c r="U454" s="67" t="n">
        <f aca="false">D454+Tabla_Ministerio!D453</f>
        <v>310.349777183601</v>
      </c>
      <c r="V454" s="67" t="n">
        <f aca="false">E454+Tabla_Ministerio!E453</f>
        <v>156.75924688057</v>
      </c>
      <c r="W454" s="67" t="n">
        <f aca="false">F454+Tabla_Ministerio!F453</f>
        <v>1</v>
      </c>
      <c r="X454" s="67" t="n">
        <f aca="false">G454+Tabla_Ministerio!G453</f>
        <v>3</v>
      </c>
      <c r="Y454" s="67" t="n">
        <f aca="false">H454+Tabla_Ministerio!H453</f>
        <v>0</v>
      </c>
      <c r="Z454" s="67" t="n">
        <f aca="false">X454+0.33*Y454</f>
        <v>3</v>
      </c>
      <c r="AC454" s="73" t="n">
        <f aca="false">IF(T454&gt;0,S454/T454,0)</f>
        <v>117.180327868852</v>
      </c>
      <c r="AD454" s="74" t="n">
        <f aca="false">EXP((((AC454-AC$460)/AC$461+2)/4-1.9)^3)</f>
        <v>0.0142006469163363</v>
      </c>
      <c r="AE454" s="75" t="n">
        <f aca="false">S454/U454</f>
        <v>23.0320771126937</v>
      </c>
      <c r="AF454" s="74" t="n">
        <f aca="false">EXP((((AE454-AE$460)/AE$461+2)/4-1.9)^3)</f>
        <v>0.140443905088237</v>
      </c>
      <c r="AG454" s="74" t="n">
        <f aca="false">V454/U454</f>
        <v>0.505105073066742</v>
      </c>
      <c r="AH454" s="74" t="n">
        <f aca="false">EXP((((AG454-AG$460)/AG$461+2)/4-1.9)^3)</f>
        <v>0.0372928169061086</v>
      </c>
      <c r="AI454" s="74" t="n">
        <f aca="false">W454/U454</f>
        <v>0.00322217083277752</v>
      </c>
      <c r="AJ454" s="74" t="n">
        <f aca="false">EXP((((AI454-AI$460)/AI$461+2)/4-1.9)^3)</f>
        <v>0.00575922828841383</v>
      </c>
      <c r="AK454" s="74" t="n">
        <f aca="false">Z454/U454</f>
        <v>0.00966651249833255</v>
      </c>
      <c r="AL454" s="74" t="n">
        <f aca="false">EXP((((AK454-AK$460)/AK$461+2)/4-1.9)^3)</f>
        <v>0.00743870360374767</v>
      </c>
      <c r="AM454" s="74" t="n">
        <f aca="false">0.01*AD454+0.15*AF454+0.24*AH454+0.25*AJ454+0.35*AL454</f>
        <v>0.0342022216232801</v>
      </c>
      <c r="AO454" s="66" t="n">
        <f aca="false">0.01*AD454/$AM$460</f>
        <v>5.0338072826862E-005</v>
      </c>
      <c r="AP454" s="65" t="n">
        <f aca="false">AO454*$J$460</f>
        <v>363.188440374717</v>
      </c>
      <c r="AQ454" s="66" t="n">
        <f aca="false">0.15*AF454/$AM$460</f>
        <v>0.00746762689482231</v>
      </c>
      <c r="AR454" s="65" t="n">
        <f aca="false">AQ454*$J$460</f>
        <v>53878.8160317396</v>
      </c>
      <c r="AS454" s="66" t="n">
        <f aca="false">0.24*AH454/$AM$460</f>
        <v>0.00317266988367234</v>
      </c>
      <c r="AT454" s="65" t="n">
        <f aca="false">AS454*$J$460</f>
        <v>22890.7656206477</v>
      </c>
      <c r="AU454" s="66" t="n">
        <f aca="false">0.25*AJ454/$AM$460</f>
        <v>0.000510378954417899</v>
      </c>
      <c r="AV454" s="65" t="n">
        <f aca="false">AU454*$J$460</f>
        <v>3682.37650044083</v>
      </c>
      <c r="AW454" s="66" t="n">
        <f aca="false">0.35*AL454/$AM$460</f>
        <v>0.000922898105150721</v>
      </c>
      <c r="AX454" s="65" t="n">
        <f aca="false">AW454*$J$460</f>
        <v>6658.69598519087</v>
      </c>
    </row>
    <row r="455" customFormat="false" ht="15" hidden="false" customHeight="false" outlineLevel="0" collapsed="false">
      <c r="A455" s="72" t="s">
        <v>64</v>
      </c>
      <c r="B455" s="62"/>
      <c r="C455" s="62"/>
      <c r="D455" s="62"/>
      <c r="E455" s="62"/>
      <c r="F455" s="62"/>
      <c r="G455" s="62"/>
      <c r="H455" s="62"/>
      <c r="I455" s="66" t="n">
        <f aca="false">AO455+AQ455+AS455+AU455+AW455</f>
        <v>0.0411588941441097</v>
      </c>
      <c r="J455" s="65" t="n">
        <f aca="false">ROUND(AP455+AR455+AT455+AV455+AX455,0)</f>
        <v>296961</v>
      </c>
      <c r="K455" s="66" t="n">
        <f aca="false">I455-Tabla_Ministerio!J454</f>
        <v>-2.71842091476016E-008</v>
      </c>
      <c r="L455" s="65" t="n">
        <f aca="false">J455-Tabla_Ministerio!K454</f>
        <v>0</v>
      </c>
      <c r="M455" s="66" t="n">
        <f aca="false">P490/P$495</f>
        <v>0.0150992675195911</v>
      </c>
      <c r="N455" s="65" t="n">
        <f aca="false">ROUND(N$460*M455,0)</f>
        <v>2069879</v>
      </c>
      <c r="O455" s="65" t="n">
        <f aca="false">N455-Tabla_Ministerio!L454</f>
        <v>0</v>
      </c>
      <c r="P455" s="67" t="n">
        <f aca="false">N455+J455</f>
        <v>2366840</v>
      </c>
      <c r="Q455" s="65" t="n">
        <f aca="false">P455-Tabla_Ministerio!M454</f>
        <v>0</v>
      </c>
      <c r="S455" s="67" t="n">
        <f aca="false">B455+Tabla_Ministerio!B454</f>
        <v>15919</v>
      </c>
      <c r="T455" s="67" t="n">
        <f aca="false">C455+Tabla_Ministerio!C454</f>
        <v>73</v>
      </c>
      <c r="U455" s="67" t="n">
        <f aca="false">D455+Tabla_Ministerio!D454</f>
        <v>456.492130529898</v>
      </c>
      <c r="V455" s="67" t="n">
        <f aca="false">E455+Tabla_Ministerio!E454</f>
        <v>180.956903257171</v>
      </c>
      <c r="W455" s="67" t="n">
        <f aca="false">F455+Tabla_Ministerio!F454</f>
        <v>3</v>
      </c>
      <c r="X455" s="67" t="n">
        <f aca="false">G455+Tabla_Ministerio!G454</f>
        <v>18</v>
      </c>
      <c r="Y455" s="67" t="n">
        <f aca="false">H455+Tabla_Ministerio!H454</f>
        <v>3</v>
      </c>
      <c r="Z455" s="67" t="n">
        <f aca="false">X455+0.33*Y455</f>
        <v>18.99</v>
      </c>
      <c r="AC455" s="73" t="n">
        <f aca="false">IF(T455&gt;0,S455/T455,0)</f>
        <v>218.068493150685</v>
      </c>
      <c r="AD455" s="74" t="n">
        <f aca="false">EXP((((AC455-AC$460)/AC$461+2)/4-1.9)^3)</f>
        <v>0.100919506152867</v>
      </c>
      <c r="AE455" s="75" t="n">
        <f aca="false">S455/U455</f>
        <v>34.8724521965388</v>
      </c>
      <c r="AF455" s="74" t="n">
        <f aca="false">EXP((((AE455-AE$460)/AE$461+2)/4-1.9)^3)</f>
        <v>0.721947975171245</v>
      </c>
      <c r="AG455" s="74" t="n">
        <f aca="false">V455/U455</f>
        <v>0.396407497862264</v>
      </c>
      <c r="AH455" s="74" t="n">
        <f aca="false">EXP((((AG455-AG$460)/AG$461+2)/4-1.9)^3)</f>
        <v>0.00631552170842587</v>
      </c>
      <c r="AI455" s="74" t="n">
        <f aca="false">W455/U455</f>
        <v>0.00657185480178505</v>
      </c>
      <c r="AJ455" s="74" t="n">
        <f aca="false">EXP((((AI455-AI$460)/AI$461+2)/4-1.9)^3)</f>
        <v>0.00639438622156917</v>
      </c>
      <c r="AK455" s="74" t="n">
        <f aca="false">Z455/U455</f>
        <v>0.0415998408952994</v>
      </c>
      <c r="AL455" s="74" t="n">
        <f aca="false">EXP((((AK455-AK$460)/AK$461+2)/4-1.9)^3)</f>
        <v>0.0105593961890265</v>
      </c>
      <c r="AM455" s="74" t="n">
        <f aca="false">0.01*AD455+0.15*AF455+0.24*AH455+0.25*AJ455+0.35*AL455</f>
        <v>0.116111501768789</v>
      </c>
      <c r="AO455" s="66" t="n">
        <f aca="false">0.01*AD455/$AM$460</f>
        <v>0.000357736762297065</v>
      </c>
      <c r="AP455" s="65" t="n">
        <f aca="false">AO455*$J$460</f>
        <v>2581.06537392189</v>
      </c>
      <c r="AQ455" s="66" t="n">
        <f aca="false">0.15*AF455/$AM$460</f>
        <v>0.0383871276768055</v>
      </c>
      <c r="AR455" s="65" t="n">
        <f aca="false">AQ455*$J$460</f>
        <v>276962.550381236</v>
      </c>
      <c r="AS455" s="66" t="n">
        <f aca="false">0.24*AH455/$AM$460</f>
        <v>0.000537290212601761</v>
      </c>
      <c r="AT455" s="65" t="n">
        <f aca="false">AS455*$J$460</f>
        <v>3876.54082456852</v>
      </c>
      <c r="AU455" s="66" t="n">
        <f aca="false">0.25*AJ455/$AM$460</f>
        <v>0.00056666622513891</v>
      </c>
      <c r="AV455" s="65" t="n">
        <f aca="false">AU455*$J$460</f>
        <v>4088.48831438386</v>
      </c>
      <c r="AW455" s="66" t="n">
        <f aca="false">0.35*AL455/$AM$460</f>
        <v>0.00131007326726644</v>
      </c>
      <c r="AX455" s="65" t="n">
        <f aca="false">AW455*$J$460</f>
        <v>9452.15897222835</v>
      </c>
    </row>
    <row r="456" customFormat="false" ht="15" hidden="false" customHeight="false" outlineLevel="0" collapsed="false">
      <c r="A456" s="72" t="s">
        <v>65</v>
      </c>
      <c r="B456" s="62"/>
      <c r="C456" s="62"/>
      <c r="D456" s="62"/>
      <c r="E456" s="62"/>
      <c r="F456" s="62"/>
      <c r="G456" s="62"/>
      <c r="H456" s="62"/>
      <c r="I456" s="66" t="n">
        <f aca="false">AO456+AQ456+AS456+AU456+AW456</f>
        <v>0.0152191474621069</v>
      </c>
      <c r="J456" s="65" t="n">
        <f aca="false">ROUND(AP456+AR456+AT456+AV456+AX456,0)</f>
        <v>109806</v>
      </c>
      <c r="K456" s="66" t="n">
        <f aca="false">I456-Tabla_Ministerio!J455</f>
        <v>-1.09976820445584E-008</v>
      </c>
      <c r="L456" s="65" t="n">
        <f aca="false">J456-Tabla_Ministerio!K455</f>
        <v>0</v>
      </c>
      <c r="M456" s="66" t="n">
        <f aca="false">P491/P$495</f>
        <v>0.014007307385478</v>
      </c>
      <c r="N456" s="65" t="n">
        <f aca="false">ROUND(N$460*M456,0)</f>
        <v>1920187</v>
      </c>
      <c r="O456" s="65" t="n">
        <f aca="false">N456-Tabla_Ministerio!L455</f>
        <v>0</v>
      </c>
      <c r="P456" s="67" t="n">
        <f aca="false">N456+J456</f>
        <v>2029993</v>
      </c>
      <c r="Q456" s="65" t="n">
        <f aca="false">P456-Tabla_Ministerio!M455</f>
        <v>0</v>
      </c>
      <c r="S456" s="67" t="n">
        <f aca="false">B456+Tabla_Ministerio!B455</f>
        <v>4588</v>
      </c>
      <c r="T456" s="67" t="n">
        <f aca="false">C456+Tabla_Ministerio!C455</f>
        <v>31</v>
      </c>
      <c r="U456" s="67" t="n">
        <f aca="false">D456+Tabla_Ministerio!D455</f>
        <v>342.522727272727</v>
      </c>
      <c r="V456" s="67" t="n">
        <f aca="false">E456+Tabla_Ministerio!E455</f>
        <v>194.795454545455</v>
      </c>
      <c r="W456" s="67" t="n">
        <f aca="false">F456+Tabla_Ministerio!F455</f>
        <v>32</v>
      </c>
      <c r="X456" s="67" t="n">
        <f aca="false">G456+Tabla_Ministerio!G455</f>
        <v>35</v>
      </c>
      <c r="Y456" s="67" t="n">
        <f aca="false">H456+Tabla_Ministerio!H455</f>
        <v>-8</v>
      </c>
      <c r="Z456" s="67" t="n">
        <f aca="false">X456+0.33*Y456</f>
        <v>32.36</v>
      </c>
      <c r="AC456" s="73" t="n">
        <f aca="false">IF(T456&gt;0,S456/T456,0)</f>
        <v>148</v>
      </c>
      <c r="AD456" s="74" t="n">
        <f aca="false">EXP((((AC456-AC$460)/AC$461+2)/4-1.9)^3)</f>
        <v>0.0281791103195128</v>
      </c>
      <c r="AE456" s="75" t="n">
        <f aca="false">S456/U456</f>
        <v>13.3947316037423</v>
      </c>
      <c r="AF456" s="74" t="n">
        <f aca="false">EXP((((AE456-AE$460)/AE$461+2)/4-1.9)^3)</f>
        <v>0.00666902246082302</v>
      </c>
      <c r="AG456" s="74" t="n">
        <f aca="false">V456/U456</f>
        <v>0.568708114922701</v>
      </c>
      <c r="AH456" s="74" t="n">
        <f aca="false">EXP((((AG456-AG$460)/AG$461+2)/4-1.9)^3)</f>
        <v>0.0842625559211314</v>
      </c>
      <c r="AI456" s="74" t="n">
        <f aca="false">W456/U456</f>
        <v>0.0934244575675138</v>
      </c>
      <c r="AJ456" s="74" t="n">
        <f aca="false">EXP((((AI456-AI$460)/AI$461+2)/4-1.9)^3)</f>
        <v>0.0602799805953078</v>
      </c>
      <c r="AK456" s="74" t="n">
        <f aca="false">Z456/U456</f>
        <v>0.0944754827151484</v>
      </c>
      <c r="AL456" s="74" t="n">
        <f aca="false">EXP((((AK456-AK$460)/AK$461+2)/4-1.9)^3)</f>
        <v>0.0181682803777326</v>
      </c>
      <c r="AM456" s="74" t="n">
        <f aca="false">0.01*AD456+0.15*AF456+0.24*AH456+0.25*AJ456+0.35*AL456</f>
        <v>0.0429340511744235</v>
      </c>
      <c r="AO456" s="66" t="n">
        <f aca="false">0.01*AD456/$AM$460</f>
        <v>9.98885554874268E-005</v>
      </c>
      <c r="AP456" s="65" t="n">
        <f aca="false">AO456*$J$460</f>
        <v>720.694429513452</v>
      </c>
      <c r="AQ456" s="66" t="n">
        <f aca="false">0.15*AF456/$AM$460</f>
        <v>0.000354602582855604</v>
      </c>
      <c r="AR456" s="65" t="n">
        <f aca="false">AQ456*$J$460</f>
        <v>2558.45231626444</v>
      </c>
      <c r="AS456" s="66" t="n">
        <f aca="false">0.24*AH456/$AM$460</f>
        <v>0.0071685996304677</v>
      </c>
      <c r="AT456" s="65" t="n">
        <f aca="false">AS456*$J$460</f>
        <v>51721.33880483</v>
      </c>
      <c r="AU456" s="66" t="n">
        <f aca="false">0.25*AJ456/$AM$460</f>
        <v>0.00534197151560348</v>
      </c>
      <c r="AV456" s="65" t="n">
        <f aca="false">AU456*$J$460</f>
        <v>38542.2443555064</v>
      </c>
      <c r="AW456" s="66" t="n">
        <f aca="false">0.35*AL456/$AM$460</f>
        <v>0.00225408517769264</v>
      </c>
      <c r="AX456" s="65" t="n">
        <f aca="false">AW456*$J$460</f>
        <v>16263.1907457747</v>
      </c>
    </row>
    <row r="457" customFormat="false" ht="15" hidden="false" customHeight="false" outlineLevel="0" collapsed="false">
      <c r="A457" s="72" t="s">
        <v>66</v>
      </c>
      <c r="B457" s="62"/>
      <c r="C457" s="62"/>
      <c r="D457" s="62"/>
      <c r="E457" s="62"/>
      <c r="F457" s="62"/>
      <c r="G457" s="62"/>
      <c r="H457" s="62"/>
      <c r="I457" s="66" t="n">
        <f aca="false">AO457+AQ457+AS457+AU457+AW457</f>
        <v>0.0176135496845209</v>
      </c>
      <c r="J457" s="65" t="n">
        <f aca="false">ROUND(AP457+AR457+AT457+AV457+AX457,0)</f>
        <v>127081</v>
      </c>
      <c r="K457" s="66" t="n">
        <f aca="false">I457-Tabla_Ministerio!J456</f>
        <v>-6.97478132992424E-008</v>
      </c>
      <c r="L457" s="65" t="n">
        <f aca="false">J457-Tabla_Ministerio!K456</f>
        <v>-1</v>
      </c>
      <c r="M457" s="66" t="n">
        <f aca="false">P492/P$495</f>
        <v>0.00847428756528673</v>
      </c>
      <c r="N457" s="65" t="n">
        <f aca="false">ROUND(N$460*M457,0)</f>
        <v>1161695</v>
      </c>
      <c r="O457" s="65" t="n">
        <f aca="false">N457-Tabla_Ministerio!L456</f>
        <v>0</v>
      </c>
      <c r="P457" s="67" t="n">
        <f aca="false">N457+J457</f>
        <v>1288776</v>
      </c>
      <c r="Q457" s="65" t="n">
        <f aca="false">P457-Tabla_Ministerio!M456</f>
        <v>-1</v>
      </c>
      <c r="S457" s="67" t="n">
        <f aca="false">B457+Tabla_Ministerio!B456</f>
        <v>4942</v>
      </c>
      <c r="T457" s="67" t="n">
        <f aca="false">C457+Tabla_Ministerio!C456</f>
        <v>23</v>
      </c>
      <c r="U457" s="67" t="n">
        <f aca="false">D457+Tabla_Ministerio!D456</f>
        <v>243.068181818182</v>
      </c>
      <c r="V457" s="67" t="n">
        <f aca="false">E457+Tabla_Ministerio!E456</f>
        <v>147.409090909091</v>
      </c>
      <c r="W457" s="67" t="n">
        <f aca="false">F457+Tabla_Ministerio!F456</f>
        <v>6</v>
      </c>
      <c r="X457" s="67" t="n">
        <f aca="false">G457+Tabla_Ministerio!G456</f>
        <v>11</v>
      </c>
      <c r="Y457" s="67" t="n">
        <f aca="false">H457+Tabla_Ministerio!H456</f>
        <v>13</v>
      </c>
      <c r="Z457" s="67" t="n">
        <f aca="false">X457+0.33*Y457</f>
        <v>15.29</v>
      </c>
      <c r="AC457" s="73" t="n">
        <f aca="false">IF(T457&gt;0,S457/T457,0)</f>
        <v>214.869565217391</v>
      </c>
      <c r="AD457" s="74" t="n">
        <f aca="false">EXP((((AC457-AC$460)/AC$461+2)/4-1.9)^3)</f>
        <v>0.0959726494362189</v>
      </c>
      <c r="AE457" s="75" t="n">
        <f aca="false">S457/U457</f>
        <v>20.3317438055166</v>
      </c>
      <c r="AF457" s="74" t="n">
        <f aca="false">EXP((((AE457-AE$460)/AE$461+2)/4-1.9)^3)</f>
        <v>0.071922276958885</v>
      </c>
      <c r="AG457" s="74" t="n">
        <f aca="false">V457/U457</f>
        <v>0.606451612903226</v>
      </c>
      <c r="AH457" s="74" t="n">
        <f aca="false">EXP((((AG457-AG$460)/AG$461+2)/4-1.9)^3)</f>
        <v>0.12737310114993</v>
      </c>
      <c r="AI457" s="74" t="n">
        <f aca="false">W457/U457</f>
        <v>0.0246844319775596</v>
      </c>
      <c r="AJ457" s="74" t="n">
        <f aca="false">EXP((((AI457-AI$460)/AI$461+2)/4-1.9)^3)</f>
        <v>0.0109866627124722</v>
      </c>
      <c r="AK457" s="74" t="n">
        <f aca="false">Z457/U457</f>
        <v>0.0629041608228143</v>
      </c>
      <c r="AL457" s="74" t="n">
        <f aca="false">EXP((((AK457-AK$460)/AK$461+2)/4-1.9)^3)</f>
        <v>0.0132128954483304</v>
      </c>
      <c r="AM457" s="74" t="n">
        <f aca="false">0.01*AD457+0.15*AF457+0.24*AH457+0.25*AJ457+0.35*AL457</f>
        <v>0.0496887913992118</v>
      </c>
      <c r="AO457" s="66" t="n">
        <f aca="false">0.01*AD457/$AM$460</f>
        <v>0.000340201277108697</v>
      </c>
      <c r="AP457" s="65" t="n">
        <f aca="false">AO457*$J$460</f>
        <v>2454.54711132009</v>
      </c>
      <c r="AQ457" s="66" t="n">
        <f aca="false">0.15*AF457/$AM$460</f>
        <v>0.00382422241404916</v>
      </c>
      <c r="AR457" s="65" t="n">
        <f aca="false">AQ457*$J$460</f>
        <v>27591.7073540285</v>
      </c>
      <c r="AS457" s="66" t="n">
        <f aca="false">0.24*AH457/$AM$460</f>
        <v>0.0108362101748913</v>
      </c>
      <c r="AT457" s="65" t="n">
        <f aca="false">AS457*$J$460</f>
        <v>78183.0938686882</v>
      </c>
      <c r="AU457" s="66" t="n">
        <f aca="false">0.25*AJ457/$AM$460</f>
        <v>0.00097363069267706</v>
      </c>
      <c r="AV457" s="65" t="n">
        <f aca="false">AU457*$J$460</f>
        <v>7024.7308432046</v>
      </c>
      <c r="AW457" s="66" t="n">
        <f aca="false">0.35*AL457/$AM$460</f>
        <v>0.00163928512579466</v>
      </c>
      <c r="AX457" s="65" t="n">
        <f aca="false">AW457*$J$460</f>
        <v>11827.4175933316</v>
      </c>
    </row>
    <row r="458" customFormat="false" ht="15" hidden="false" customHeight="false" outlineLevel="0" collapsed="false">
      <c r="A458" s="72" t="s">
        <v>67</v>
      </c>
      <c r="B458" s="62"/>
      <c r="C458" s="62"/>
      <c r="D458" s="62"/>
      <c r="E458" s="62"/>
      <c r="F458" s="62"/>
      <c r="G458" s="62"/>
      <c r="H458" s="62"/>
      <c r="I458" s="66" t="n">
        <f aca="false">AO458+AQ458+AS458+AU458+AW458</f>
        <v>0.00676717060833666</v>
      </c>
      <c r="J458" s="65" t="n">
        <f aca="false">ROUND(AP458+AR458+AT458+AV458+AX458,0)</f>
        <v>48825</v>
      </c>
      <c r="K458" s="66" t="n">
        <f aca="false">I458-Tabla_Ministerio!J457</f>
        <v>-1.33828193704839E-007</v>
      </c>
      <c r="L458" s="65" t="n">
        <f aca="false">J458-Tabla_Ministerio!K457</f>
        <v>-1</v>
      </c>
      <c r="M458" s="66" t="n">
        <f aca="false">P493/P$495</f>
        <v>0.00522821318845887</v>
      </c>
      <c r="N458" s="65" t="n">
        <f aca="false">ROUND(N$460*M458,0)</f>
        <v>716708</v>
      </c>
      <c r="O458" s="65" t="n">
        <f aca="false">N458-Tabla_Ministerio!L457</f>
        <v>-1</v>
      </c>
      <c r="P458" s="67" t="n">
        <f aca="false">N458+J458</f>
        <v>765533</v>
      </c>
      <c r="Q458" s="65" t="n">
        <f aca="false">P458-Tabla_Ministerio!M457</f>
        <v>-2</v>
      </c>
      <c r="S458" s="67" t="n">
        <f aca="false">B458+Tabla_Ministerio!B457</f>
        <v>4940</v>
      </c>
      <c r="T458" s="67" t="n">
        <f aca="false">C458+Tabla_Ministerio!C457</f>
        <v>35</v>
      </c>
      <c r="U458" s="67" t="n">
        <f aca="false">D458+Tabla_Ministerio!D457</f>
        <v>313.511363636364</v>
      </c>
      <c r="V458" s="67" t="n">
        <f aca="false">E458+Tabla_Ministerio!E457</f>
        <v>142.002272727273</v>
      </c>
      <c r="W458" s="67" t="n">
        <f aca="false">F458+Tabla_Ministerio!F457</f>
        <v>17</v>
      </c>
      <c r="X458" s="67" t="n">
        <f aca="false">G458+Tabla_Ministerio!G457</f>
        <v>23</v>
      </c>
      <c r="Y458" s="67" t="n">
        <f aca="false">H458+Tabla_Ministerio!H457</f>
        <v>17</v>
      </c>
      <c r="Z458" s="67" t="n">
        <f aca="false">X458+0.33*Y458</f>
        <v>28.61</v>
      </c>
      <c r="AC458" s="73" t="n">
        <f aca="false">IF(T458&gt;0,S458/T458,0)</f>
        <v>141.142857142857</v>
      </c>
      <c r="AD458" s="74" t="n">
        <f aca="false">EXP((((AC458-AC$460)/AC$461+2)/4-1.9)^3)</f>
        <v>0.024361579563848</v>
      </c>
      <c r="AE458" s="75" t="n">
        <f aca="false">S458/U458</f>
        <v>15.7570046032839</v>
      </c>
      <c r="AF458" s="74" t="n">
        <f aca="false">EXP((((AE458-AE$460)/AE$461+2)/4-1.9)^3)</f>
        <v>0.0168155610716244</v>
      </c>
      <c r="AG458" s="74" t="n">
        <f aca="false">V458/U458</f>
        <v>0.452941389684295</v>
      </c>
      <c r="AH458" s="74" t="n">
        <f aca="false">EXP((((AG458-AG$460)/AG$461+2)/4-1.9)^3)</f>
        <v>0.0169473078973284</v>
      </c>
      <c r="AI458" s="74" t="n">
        <f aca="false">W458/U458</f>
        <v>0.0542245097683859</v>
      </c>
      <c r="AJ458" s="74" t="n">
        <f aca="false">EXP((((AI458-AI$460)/AI$461+2)/4-1.9)^3)</f>
        <v>0.0243878363264266</v>
      </c>
      <c r="AK458" s="74" t="n">
        <f aca="false">Z458/U458</f>
        <v>0.0912566602631483</v>
      </c>
      <c r="AL458" s="74" t="n">
        <f aca="false">EXP((((AK458-AK$460)/AK$461+2)/4-1.9)^3)</f>
        <v>0.0176008490303569</v>
      </c>
      <c r="AM458" s="74" t="n">
        <f aca="false">0.01*AD458+0.15*AF458+0.24*AH458+0.25*AJ458+0.35*AL458</f>
        <v>0.0190905600939725</v>
      </c>
      <c r="AO458" s="66" t="n">
        <f aca="false">0.01*AD458/$AM$460</f>
        <v>8.63562747167266E-005</v>
      </c>
      <c r="AP458" s="65" t="n">
        <f aca="false">AO458*$J$460</f>
        <v>623.059226737061</v>
      </c>
      <c r="AQ458" s="66" t="n">
        <f aca="false">0.15*AF458/$AM$460</f>
        <v>0.000894110257266741</v>
      </c>
      <c r="AR458" s="65" t="n">
        <f aca="false">AQ458*$J$460</f>
        <v>6450.99209452568</v>
      </c>
      <c r="AS458" s="66" t="n">
        <f aca="false">0.24*AH458/$AM$460</f>
        <v>0.00144178471448128</v>
      </c>
      <c r="AT458" s="65" t="n">
        <f aca="false">AS458*$J$460</f>
        <v>10402.4550882117</v>
      </c>
      <c r="AU458" s="66" t="n">
        <f aca="false">0.25*AJ458/$AM$460</f>
        <v>0.0021612337246358</v>
      </c>
      <c r="AV458" s="65" t="n">
        <f aca="false">AU458*$J$460</f>
        <v>15593.2689047414</v>
      </c>
      <c r="AW458" s="66" t="n">
        <f aca="false">0.35*AL458/$AM$460</f>
        <v>0.00218368563723611</v>
      </c>
      <c r="AX458" s="65" t="n">
        <f aca="false">AW458*$J$460</f>
        <v>15755.259117374</v>
      </c>
    </row>
    <row r="459" customFormat="false" ht="15" hidden="false" customHeight="false" outlineLevel="0" collapsed="false">
      <c r="A459" s="76" t="s">
        <v>68</v>
      </c>
      <c r="B459" s="62"/>
      <c r="C459" s="62"/>
      <c r="D459" s="62"/>
      <c r="E459" s="62"/>
      <c r="F459" s="62"/>
      <c r="G459" s="62"/>
      <c r="H459" s="62"/>
      <c r="I459" s="77" t="n">
        <f aca="false">AO459+AQ459+AS459+AU459+AW459</f>
        <v>0.00952129219455884</v>
      </c>
      <c r="J459" s="78" t="n">
        <f aca="false">ROUND(AP459+AR459+AT459+AV459+AX459,0)</f>
        <v>68696</v>
      </c>
      <c r="K459" s="66" t="n">
        <f aca="false">I459-Tabla_Ministerio!J458</f>
        <v>-2.72150821149786E-009</v>
      </c>
      <c r="L459" s="65" t="n">
        <f aca="false">J459-Tabla_Ministerio!K458</f>
        <v>0</v>
      </c>
      <c r="M459" s="66" t="n">
        <f aca="false">P494/P$495</f>
        <v>0.00637115610994289</v>
      </c>
      <c r="N459" s="65" t="n">
        <f aca="false">ROUND(N$460*M459,0)</f>
        <v>873388</v>
      </c>
      <c r="O459" s="65" t="n">
        <f aca="false">N459-Tabla_Ministerio!L458</f>
        <v>0</v>
      </c>
      <c r="P459" s="67" t="n">
        <f aca="false">N459+J459</f>
        <v>942084</v>
      </c>
      <c r="Q459" s="65" t="n">
        <f aca="false">P459-Tabla_Ministerio!M458</f>
        <v>0</v>
      </c>
      <c r="S459" s="79" t="n">
        <f aca="false">B459+Tabla_Ministerio!B458</f>
        <v>5735</v>
      </c>
      <c r="T459" s="79" t="n">
        <f aca="false">C459+Tabla_Ministerio!C458</f>
        <v>30</v>
      </c>
      <c r="U459" s="79" t="n">
        <f aca="false">D459+Tabla_Ministerio!D458</f>
        <v>305.530303030303</v>
      </c>
      <c r="V459" s="79" t="n">
        <f aca="false">E459+Tabla_Ministerio!E458</f>
        <v>141.689393939394</v>
      </c>
      <c r="W459" s="79" t="n">
        <f aca="false">F459+Tabla_Ministerio!F458</f>
        <v>18</v>
      </c>
      <c r="X459" s="79" t="n">
        <f aca="false">G459+Tabla_Ministerio!G458</f>
        <v>32</v>
      </c>
      <c r="Y459" s="79" t="n">
        <f aca="false">H459+Tabla_Ministerio!H458</f>
        <v>8</v>
      </c>
      <c r="Z459" s="79" t="n">
        <f aca="false">X459+0.33*Y459</f>
        <v>34.64</v>
      </c>
      <c r="AC459" s="73" t="n">
        <f aca="false">IF(T459&gt;0,S459/T459,0)</f>
        <v>191.166666666667</v>
      </c>
      <c r="AD459" s="74" t="n">
        <f aca="false">EXP((((AC459-AC$460)/AC$461+2)/4-1.9)^3)</f>
        <v>0.064624489186439</v>
      </c>
      <c r="AE459" s="75" t="n">
        <f aca="false">S459/U459</f>
        <v>18.7706422018349</v>
      </c>
      <c r="AF459" s="74" t="n">
        <f aca="false">EXP((((AE459-AE$460)/AE$461+2)/4-1.9)^3)</f>
        <v>0.0459244128011797</v>
      </c>
      <c r="AG459" s="74" t="n">
        <f aca="false">V459/U459</f>
        <v>0.463749070171089</v>
      </c>
      <c r="AH459" s="74" t="n">
        <f aca="false">EXP((((AG459-AG$460)/AG$461+2)/4-1.9)^3)</f>
        <v>0.0201429748423013</v>
      </c>
      <c r="AI459" s="74" t="n">
        <f aca="false">W459/U459</f>
        <v>0.058913959831391</v>
      </c>
      <c r="AJ459" s="74" t="n">
        <f aca="false">EXP((((AI459-AI$460)/AI$461+2)/4-1.9)^3)</f>
        <v>0.0274208167763676</v>
      </c>
      <c r="AK459" s="74" t="n">
        <f aca="false">Z459/U459</f>
        <v>0.113376642697744</v>
      </c>
      <c r="AL459" s="74" t="n">
        <f aca="false">EXP((((AK459-AK$460)/AK$461+2)/4-1.9)^3)</f>
        <v>0.0218161812565615</v>
      </c>
      <c r="AM459" s="74" t="n">
        <f aca="false">0.01*AD459+0.15*AF459+0.24*AH459+0.25*AJ459+0.35*AL459</f>
        <v>0.0268600884080821</v>
      </c>
      <c r="AO459" s="66" t="n">
        <f aca="false">0.01*AD459/$AM$460</f>
        <v>0.00022907915831098</v>
      </c>
      <c r="AP459" s="65" t="n">
        <f aca="false">AO459*$J$460</f>
        <v>1652.80269102634</v>
      </c>
      <c r="AQ459" s="66" t="n">
        <f aca="false">0.15*AF459/$AM$460</f>
        <v>0.00244187442628819</v>
      </c>
      <c r="AR459" s="65" t="n">
        <f aca="false">AQ459*$J$460</f>
        <v>17618.0873575529</v>
      </c>
      <c r="AS459" s="66" t="n">
        <f aca="false">0.24*AH459/$AM$460</f>
        <v>0.00171365466466737</v>
      </c>
      <c r="AT459" s="65" t="n">
        <f aca="false">AS459*$J$460</f>
        <v>12363.9927007551</v>
      </c>
      <c r="AU459" s="66" t="n">
        <f aca="false">0.25*AJ459/$AM$460</f>
        <v>0.00243001442116157</v>
      </c>
      <c r="AV459" s="65" t="n">
        <f aca="false">AU459*$J$460</f>
        <v>17532.5175984644</v>
      </c>
      <c r="AW459" s="66" t="n">
        <f aca="false">0.35*AL459/$AM$460</f>
        <v>0.00270666952413073</v>
      </c>
      <c r="AX459" s="65" t="n">
        <f aca="false">AW459*$J$460</f>
        <v>19528.5800165603</v>
      </c>
    </row>
    <row r="460" customFormat="false" ht="15" hidden="false" customHeight="false" outlineLevel="0" collapsed="false">
      <c r="A460" s="83" t="s">
        <v>71</v>
      </c>
      <c r="B460" s="62"/>
      <c r="C460" s="62"/>
      <c r="D460" s="62"/>
      <c r="E460" s="62"/>
      <c r="F460" s="62"/>
      <c r="G460" s="62"/>
      <c r="H460" s="62"/>
      <c r="I460" s="88" t="n">
        <f aca="false">SUM(I433:I459)</f>
        <v>1</v>
      </c>
      <c r="J460" s="86" t="n">
        <f aca="false">Tabla_Ministerio!K459</f>
        <v>7214985</v>
      </c>
      <c r="K460" s="84" t="n">
        <f aca="false">I460-Tabla_Ministerio!J459</f>
        <v>0</v>
      </c>
      <c r="L460" s="86" t="n">
        <f aca="false">J460-Tabla_Ministerio!K459</f>
        <v>0</v>
      </c>
      <c r="M460" s="84"/>
      <c r="N460" s="86" t="n">
        <f aca="false">Tabla_Ministerio!L459</f>
        <v>137084697</v>
      </c>
      <c r="O460" s="86"/>
      <c r="P460" s="88" t="n">
        <f aca="false">Tabla_Ministerio!M459</f>
        <v>144299682</v>
      </c>
      <c r="Q460" s="86"/>
      <c r="S460" s="88"/>
      <c r="T460" s="88"/>
      <c r="U460" s="88"/>
      <c r="V460" s="88"/>
      <c r="W460" s="88"/>
      <c r="X460" s="88"/>
      <c r="Y460" s="88"/>
      <c r="Z460" s="88"/>
      <c r="AB460" s="89" t="s">
        <v>241</v>
      </c>
      <c r="AC460" s="89" t="n">
        <f aca="false">AVERAGE(AC435:AC459)</f>
        <v>190.891287886829</v>
      </c>
      <c r="AD460" s="88"/>
      <c r="AE460" s="89" t="n">
        <f aca="false">AVERAGE(AE435:AE459)</f>
        <v>19.9269145277085</v>
      </c>
      <c r="AF460" s="88"/>
      <c r="AG460" s="91" t="n">
        <f aca="false">AVERAGE(AG435:AG459)</f>
        <v>0.546255868022372</v>
      </c>
      <c r="AH460" s="88"/>
      <c r="AI460" s="91" t="n">
        <f aca="false">AVERAGE(AI435:AI459)</f>
        <v>0.0965361998541458</v>
      </c>
      <c r="AJ460" s="88"/>
      <c r="AK460" s="91" t="n">
        <f aca="false">AVERAGE(AK435:AK459)</f>
        <v>0.239581897934124</v>
      </c>
      <c r="AL460" s="88"/>
      <c r="AM460" s="91" t="n">
        <f aca="false">SUM(AM435:AM459)</f>
        <v>2.8210549428818</v>
      </c>
      <c r="AO460" s="84" t="n">
        <f aca="false">SUM(AO433:AO459)</f>
        <v>0.00979383617940936</v>
      </c>
      <c r="AP460" s="86" t="n">
        <f aca="false">SUM(AP433:AP459)</f>
        <v>70662.3811268959</v>
      </c>
      <c r="AQ460" s="84" t="n">
        <f aca="false">SUM(AQ433:AQ459)</f>
        <v>0.147762911520917</v>
      </c>
      <c r="AR460" s="86" t="n">
        <f aca="false">SUM(AR433:AR459)</f>
        <v>1066107.19017974</v>
      </c>
      <c r="AS460" s="84" t="n">
        <f aca="false">SUM(AS433:AS459)</f>
        <v>0.238174824895206</v>
      </c>
      <c r="AT460" s="86" t="n">
        <f aca="false">SUM(AT433:AT459)</f>
        <v>1718427.78899654</v>
      </c>
      <c r="AU460" s="84" t="n">
        <f aca="false">SUM(AU433:AU459)</f>
        <v>0.25411565572044</v>
      </c>
      <c r="AV460" s="86" t="n">
        <f aca="false">SUM(AV433:AV459)</f>
        <v>1833440.64428814</v>
      </c>
      <c r="AW460" s="84" t="n">
        <f aca="false">SUM(AW433:AW459)</f>
        <v>0.350152771684026</v>
      </c>
      <c r="AX460" s="86" t="n">
        <f aca="false">SUM(AX433:AX459)</f>
        <v>2526346.99540868</v>
      </c>
    </row>
    <row r="461" customFormat="false" ht="15" hidden="false" customHeight="false" outlineLevel="0" collapsed="false">
      <c r="A461" s="43" t="s">
        <v>72</v>
      </c>
      <c r="B461" s="37"/>
      <c r="C461" s="37"/>
      <c r="D461" s="37"/>
      <c r="E461" s="37"/>
      <c r="F461" s="37"/>
      <c r="G461" s="37"/>
      <c r="H461" s="37"/>
      <c r="I461" s="37"/>
      <c r="J461" s="47" t="s">
        <v>243</v>
      </c>
      <c r="S461" s="37"/>
      <c r="T461" s="37"/>
      <c r="U461" s="37"/>
      <c r="V461" s="37"/>
      <c r="W461" s="37"/>
      <c r="X461" s="37"/>
      <c r="Y461" s="37"/>
      <c r="Z461" s="37"/>
      <c r="AB461" s="89" t="s">
        <v>242</v>
      </c>
      <c r="AC461" s="89" t="n">
        <f aca="false">_xlfn.STDEV.P(AC435:AC459)</f>
        <v>83.6205649443359</v>
      </c>
      <c r="AD461" s="88"/>
      <c r="AE461" s="89" t="n">
        <f aca="false">_xlfn.STDEV.P(AE435:AE459)</f>
        <v>5.2484654899212</v>
      </c>
      <c r="AF461" s="88"/>
      <c r="AG461" s="91" t="n">
        <f aca="false">_xlfn.STDEV.P(AG435:AG459)</f>
        <v>0.118055863697527</v>
      </c>
      <c r="AH461" s="88"/>
      <c r="AI461" s="91" t="n">
        <f aca="false">_xlfn.STDEV.P(AI435:AI459)</f>
        <v>0.0711920455783313</v>
      </c>
      <c r="AJ461" s="88"/>
      <c r="AK461" s="91" t="n">
        <f aca="false">_xlfn.STDEV.P(AK435:AK459)</f>
        <v>0.192480558339643</v>
      </c>
      <c r="AL461" s="88"/>
      <c r="AM461" s="91"/>
    </row>
    <row r="462" customFormat="false" ht="15" hidden="false" customHeight="false" outlineLevel="0" collapsed="false">
      <c r="A462" s="43" t="s">
        <v>187</v>
      </c>
      <c r="B462" s="37"/>
      <c r="C462" s="37"/>
      <c r="D462" s="37"/>
      <c r="E462" s="37"/>
      <c r="F462" s="37"/>
      <c r="G462" s="37"/>
      <c r="H462" s="37"/>
      <c r="I462" s="37"/>
      <c r="S462" s="37"/>
      <c r="T462" s="37"/>
      <c r="U462" s="37"/>
      <c r="V462" s="37"/>
      <c r="W462" s="37"/>
      <c r="X462" s="37"/>
      <c r="Y462" s="37"/>
      <c r="Z462" s="37"/>
      <c r="AB462" s="8" t="n">
        <f aca="false">MIN(AC462:AL462)</f>
        <v>-1.6776052846572</v>
      </c>
      <c r="AC462" s="8" t="n">
        <f aca="false">(MIN(AC435:AC459)-AC460)/AC461</f>
        <v>-1.57725899095067</v>
      </c>
      <c r="AE462" s="8" t="n">
        <f aca="false">(MIN(AE435:AE459)-AE460)/AE461</f>
        <v>-1.6776052846572</v>
      </c>
      <c r="AG462" s="8" t="n">
        <f aca="false">(MIN(AG435:AG459)-AG460)/AG461</f>
        <v>-1.50472956529117</v>
      </c>
      <c r="AI462" s="8" t="n">
        <f aca="false">(MIN(AI435:AI459)-AI460)/AI461</f>
        <v>-1.31073672997212</v>
      </c>
      <c r="AK462" s="8" t="n">
        <f aca="false">(MIN(AK435:AK459)-AK460)/AK461</f>
        <v>-1.19448627653133</v>
      </c>
    </row>
    <row r="463" customFormat="false" ht="15" hidden="false" customHeight="false" outlineLevel="0" collapsed="false">
      <c r="A463" s="96"/>
      <c r="B463" s="37"/>
      <c r="C463" s="37"/>
      <c r="D463" s="37"/>
      <c r="E463" s="37"/>
      <c r="F463" s="37"/>
      <c r="G463" s="37"/>
      <c r="H463" s="37"/>
      <c r="I463" s="37"/>
      <c r="S463" s="37"/>
      <c r="T463" s="37"/>
      <c r="U463" s="37"/>
      <c r="V463" s="37"/>
      <c r="W463" s="37"/>
      <c r="X463" s="37"/>
      <c r="Y463" s="37"/>
      <c r="Z463" s="37"/>
      <c r="AB463" s="8" t="n">
        <f aca="false">MAX(AC463:AM463)</f>
        <v>3.08579045780463</v>
      </c>
      <c r="AC463" s="8" t="n">
        <f aca="false">(MAX(AC435:AC459)-AC460)/AC461</f>
        <v>3.08579045780463</v>
      </c>
      <c r="AE463" s="8" t="n">
        <f aca="false">(MAX(AE435:AE459)-AE460)/AE461</f>
        <v>2.84760139845268</v>
      </c>
      <c r="AG463" s="8" t="n">
        <f aca="false">(MAX(AG435:AG459)-AG460)/AG461</f>
        <v>2.76168841382064</v>
      </c>
      <c r="AI463" s="8" t="n">
        <f aca="false">(MAX(AI435:AI459)-AI460)/AI461</f>
        <v>2.5309338148681</v>
      </c>
      <c r="AK463" s="8" t="n">
        <f aca="false">(MAX(AK435:AK459)-AK460)/AK461</f>
        <v>2.89917638521888</v>
      </c>
    </row>
    <row r="464" customFormat="false" ht="15" hidden="false" customHeight="false" outlineLevel="0" collapsed="false">
      <c r="A464" s="96"/>
      <c r="B464" s="37"/>
      <c r="C464" s="37"/>
      <c r="D464" s="37"/>
      <c r="E464" s="37"/>
      <c r="F464" s="37"/>
      <c r="G464" s="37"/>
      <c r="H464" s="37"/>
      <c r="I464" s="37"/>
      <c r="S464" s="37"/>
      <c r="T464" s="37"/>
      <c r="U464" s="37"/>
      <c r="V464" s="37"/>
      <c r="W464" s="37"/>
      <c r="X464" s="37"/>
      <c r="Y464" s="37"/>
      <c r="Z464" s="37"/>
    </row>
    <row r="465" customFormat="false" ht="15" hidden="false" customHeight="false" outlineLevel="0" collapsed="false">
      <c r="A465" s="96"/>
      <c r="B465" s="37"/>
      <c r="C465" s="37"/>
      <c r="D465" s="37"/>
      <c r="E465" s="37"/>
      <c r="F465" s="37"/>
      <c r="G465" s="37"/>
      <c r="H465" s="37"/>
      <c r="I465" s="37"/>
      <c r="S465" s="37"/>
      <c r="T465" s="37"/>
      <c r="U465" s="37"/>
      <c r="V465" s="37"/>
      <c r="W465" s="37"/>
      <c r="X465" s="37"/>
      <c r="Y465" s="37"/>
      <c r="Z465" s="37"/>
    </row>
    <row r="466" customFormat="false" ht="15" hidden="false" customHeight="false" outlineLevel="0" collapsed="false">
      <c r="A466" s="14" t="str">
        <f aca="false">"Tabla " &amp; TEXT((ROW()+24) / 35, "0")</f>
        <v>Tabla 14</v>
      </c>
      <c r="B466" s="14"/>
      <c r="C466" s="14"/>
      <c r="D466" s="14"/>
      <c r="E466" s="14"/>
      <c r="F466" s="14"/>
      <c r="G466" s="14"/>
      <c r="H466" s="14"/>
      <c r="I466" s="14"/>
      <c r="J466" s="14"/>
      <c r="S466" s="97"/>
      <c r="T466" s="97"/>
      <c r="U466" s="97"/>
      <c r="V466" s="97"/>
      <c r="W466" s="97"/>
      <c r="X466" s="97"/>
      <c r="Y466" s="97"/>
      <c r="Z466" s="97"/>
    </row>
    <row r="467" customFormat="false" ht="15" hidden="false" customHeight="false" outlineLevel="0" collapsed="false">
      <c r="A467" s="14" t="s">
        <v>196</v>
      </c>
      <c r="B467" s="14"/>
      <c r="C467" s="14"/>
      <c r="D467" s="14"/>
      <c r="E467" s="14"/>
      <c r="F467" s="14"/>
      <c r="G467" s="14"/>
      <c r="H467" s="14"/>
      <c r="I467" s="14"/>
      <c r="J467" s="14"/>
      <c r="S467" s="97"/>
      <c r="T467" s="97"/>
      <c r="U467" s="97"/>
      <c r="V467" s="97"/>
      <c r="W467" s="97"/>
      <c r="X467" s="97"/>
      <c r="Y467" s="97"/>
      <c r="Z467" s="97"/>
    </row>
    <row r="468" customFormat="false" ht="15.8" hidden="false" customHeight="true" outlineLevel="0" collapsed="false">
      <c r="A468" s="52" t="s">
        <v>30</v>
      </c>
      <c r="B468" s="56" t="s">
        <v>222</v>
      </c>
      <c r="C468" s="56"/>
      <c r="D468" s="56"/>
      <c r="E468" s="56"/>
      <c r="F468" s="56"/>
      <c r="G468" s="56"/>
      <c r="H468" s="56"/>
      <c r="I468" s="52" t="s">
        <v>32</v>
      </c>
      <c r="J468" s="54" t="s">
        <v>33</v>
      </c>
      <c r="K468" s="55" t="s">
        <v>223</v>
      </c>
      <c r="L468" s="54" t="s">
        <v>224</v>
      </c>
      <c r="M468" s="55" t="s">
        <v>225</v>
      </c>
      <c r="N468" s="54" t="s">
        <v>34</v>
      </c>
      <c r="O468" s="54" t="s">
        <v>226</v>
      </c>
      <c r="P468" s="52" t="s">
        <v>227</v>
      </c>
      <c r="Q468" s="54" t="s">
        <v>228</v>
      </c>
      <c r="S468" s="56" t="s">
        <v>222</v>
      </c>
      <c r="T468" s="56"/>
      <c r="U468" s="56"/>
      <c r="V468" s="56"/>
      <c r="W468" s="56"/>
      <c r="X468" s="56"/>
      <c r="Y468" s="56"/>
      <c r="Z468" s="56"/>
      <c r="AC468" s="57" t="s">
        <v>230</v>
      </c>
      <c r="AD468" s="57"/>
      <c r="AE468" s="57" t="s">
        <v>231</v>
      </c>
      <c r="AF468" s="57"/>
      <c r="AG468" s="57" t="s">
        <v>232</v>
      </c>
      <c r="AH468" s="57"/>
      <c r="AI468" s="57" t="s">
        <v>233</v>
      </c>
      <c r="AJ468" s="57"/>
      <c r="AK468" s="57" t="s">
        <v>234</v>
      </c>
      <c r="AL468" s="57"/>
      <c r="AM468" s="58" t="s">
        <v>235</v>
      </c>
      <c r="AO468" s="57" t="s">
        <v>230</v>
      </c>
      <c r="AP468" s="57"/>
      <c r="AQ468" s="57" t="s">
        <v>231</v>
      </c>
      <c r="AR468" s="57"/>
      <c r="AS468" s="57" t="s">
        <v>232</v>
      </c>
      <c r="AT468" s="57"/>
      <c r="AU468" s="57" t="s">
        <v>233</v>
      </c>
      <c r="AV468" s="57"/>
      <c r="AW468" s="58" t="s">
        <v>234</v>
      </c>
      <c r="AX468" s="58"/>
    </row>
    <row r="469" customFormat="false" ht="37.3" hidden="false" customHeight="false" outlineLevel="0" collapsed="false">
      <c r="A469" s="52"/>
      <c r="B469" s="59" t="s">
        <v>197</v>
      </c>
      <c r="C469" s="59" t="s">
        <v>198</v>
      </c>
      <c r="D469" s="59" t="s">
        <v>199</v>
      </c>
      <c r="E469" s="59" t="s">
        <v>200</v>
      </c>
      <c r="F469" s="59" t="s">
        <v>201</v>
      </c>
      <c r="G469" s="59" t="s">
        <v>202</v>
      </c>
      <c r="H469" s="59" t="s">
        <v>203</v>
      </c>
      <c r="I469" s="52"/>
      <c r="J469" s="54"/>
      <c r="K469" s="55"/>
      <c r="L469" s="54"/>
      <c r="M469" s="55"/>
      <c r="N469" s="54"/>
      <c r="O469" s="54"/>
      <c r="P469" s="52"/>
      <c r="Q469" s="54"/>
      <c r="S469" s="59" t="s">
        <v>197</v>
      </c>
      <c r="T469" s="59" t="s">
        <v>198</v>
      </c>
      <c r="U469" s="59" t="s">
        <v>199</v>
      </c>
      <c r="V469" s="59" t="s">
        <v>200</v>
      </c>
      <c r="W469" s="59" t="s">
        <v>201</v>
      </c>
      <c r="X469" s="59" t="s">
        <v>202</v>
      </c>
      <c r="Y469" s="59" t="s">
        <v>203</v>
      </c>
      <c r="Z469" s="52" t="s">
        <v>43</v>
      </c>
      <c r="AC469" s="59" t="s">
        <v>236</v>
      </c>
      <c r="AD469" s="59" t="s">
        <v>237</v>
      </c>
      <c r="AE469" s="59" t="s">
        <v>236</v>
      </c>
      <c r="AF469" s="59" t="s">
        <v>237</v>
      </c>
      <c r="AG469" s="59" t="s">
        <v>236</v>
      </c>
      <c r="AH469" s="59" t="s">
        <v>237</v>
      </c>
      <c r="AI469" s="59" t="s">
        <v>236</v>
      </c>
      <c r="AJ469" s="59" t="s">
        <v>237</v>
      </c>
      <c r="AK469" s="59" t="s">
        <v>236</v>
      </c>
      <c r="AL469" s="59" t="s">
        <v>237</v>
      </c>
      <c r="AM469" s="60" t="s">
        <v>238</v>
      </c>
      <c r="AO469" s="59" t="s">
        <v>239</v>
      </c>
      <c r="AP469" s="59" t="s">
        <v>240</v>
      </c>
      <c r="AQ469" s="59" t="s">
        <v>239</v>
      </c>
      <c r="AR469" s="59" t="s">
        <v>240</v>
      </c>
      <c r="AS469" s="59" t="s">
        <v>239</v>
      </c>
      <c r="AT469" s="59" t="s">
        <v>240</v>
      </c>
      <c r="AU469" s="59" t="s">
        <v>239</v>
      </c>
      <c r="AV469" s="59" t="s">
        <v>240</v>
      </c>
      <c r="AW469" s="59" t="s">
        <v>239</v>
      </c>
      <c r="AX469" s="60" t="s">
        <v>240</v>
      </c>
    </row>
    <row r="470" customFormat="false" ht="15" hidden="false" customHeight="false" outlineLevel="0" collapsed="false">
      <c r="A470" s="61" t="s">
        <v>44</v>
      </c>
      <c r="B470" s="62" t="n">
        <v>0</v>
      </c>
      <c r="C470" s="62"/>
      <c r="D470" s="62"/>
      <c r="E470" s="62"/>
      <c r="F470" s="62"/>
      <c r="G470" s="62"/>
      <c r="H470" s="62"/>
      <c r="I470" s="63" t="n">
        <f aca="false">AO470+AQ470+AS470+AU470+AW470</f>
        <v>0.164918228985385</v>
      </c>
      <c r="J470" s="64" t="n">
        <f aca="false">ROUND(AP470+AR470+AT470+AV470+AX470,0)</f>
        <v>1081711</v>
      </c>
      <c r="K470" s="63" t="n">
        <f aca="false">I470-Tabla_Ministerio!J469</f>
        <v>0</v>
      </c>
      <c r="L470" s="64" t="n">
        <f aca="false">J470-Tabla_Ministerio!K469</f>
        <v>0</v>
      </c>
      <c r="M470" s="66" t="n">
        <f aca="false">P505/P$530</f>
        <v>0.206625838698467</v>
      </c>
      <c r="N470" s="65" t="n">
        <f aca="false">ROUND(N$495*M470,0)</f>
        <v>25750219</v>
      </c>
      <c r="O470" s="65" t="n">
        <f aca="false">N470-Tabla_Ministerio!L469</f>
        <v>0</v>
      </c>
      <c r="P470" s="67" t="n">
        <f aca="false">N470+J470</f>
        <v>26831930</v>
      </c>
      <c r="Q470" s="65" t="n">
        <f aca="false">P470-Tabla_Ministerio!M469</f>
        <v>0</v>
      </c>
      <c r="S470" s="68" t="n">
        <f aca="false">B470+Tabla_Ministerio!B469</f>
        <v>24138</v>
      </c>
      <c r="T470" s="68" t="n">
        <f aca="false">C470+Tabla_Ministerio!C469</f>
        <v>65</v>
      </c>
      <c r="U470" s="68" t="n">
        <f aca="false">D470+Tabla_Ministerio!D469</f>
        <v>1624.79318181818</v>
      </c>
      <c r="V470" s="68" t="n">
        <f aca="false">E470+Tabla_Ministerio!E469</f>
        <v>895.122727272727</v>
      </c>
      <c r="W470" s="68" t="n">
        <f aca="false">F470+Tabla_Ministerio!F469</f>
        <v>418</v>
      </c>
      <c r="X470" s="68" t="n">
        <f aca="false">G470+Tabla_Ministerio!G469</f>
        <v>1010</v>
      </c>
      <c r="Y470" s="68" t="n">
        <f aca="false">H470+Tabla_Ministerio!H469</f>
        <v>266</v>
      </c>
      <c r="Z470" s="68" t="n">
        <f aca="false">X470+0.33*Y470</f>
        <v>1097.78</v>
      </c>
      <c r="AC470" s="69" t="n">
        <f aca="false">IF(T470&gt;0,S470/T470,0)</f>
        <v>371.353846153846</v>
      </c>
      <c r="AD470" s="70" t="n">
        <f aca="false">EXP((((AC470-AC$495)/AC$496+2)/4-1.9)^3)</f>
        <v>0.500655142368892</v>
      </c>
      <c r="AE470" s="71" t="n">
        <f aca="false">S470/U470</f>
        <v>14.8560446154686</v>
      </c>
      <c r="AF470" s="70" t="n">
        <f aca="false">EXP((((AE470-AE$495)/AE$496+2)/4-1.9)^3)</f>
        <v>0.0123230538212216</v>
      </c>
      <c r="AG470" s="70" t="n">
        <f aca="false">V470/U470</f>
        <v>0.55091487168297</v>
      </c>
      <c r="AH470" s="70" t="n">
        <f aca="false">EXP((((AG470-AG$495)/AG$496+2)/4-1.9)^3)</f>
        <v>0.0911463655501743</v>
      </c>
      <c r="AI470" s="70" t="n">
        <f aca="false">W470/U470</f>
        <v>0.257263511859552</v>
      </c>
      <c r="AJ470" s="70" t="n">
        <f aca="false">EXP((((AI470-AI$495)/AI$496+2)/4-1.9)^3)</f>
        <v>0.664891468029081</v>
      </c>
      <c r="AK470" s="70" t="n">
        <f aca="false">Z470/U470</f>
        <v>0.67564291399325</v>
      </c>
      <c r="AL470" s="70" t="n">
        <f aca="false">EXP((((AK470-AK$495)/AK$496+2)/4-1.9)^3)</f>
        <v>0.772487746163435</v>
      </c>
      <c r="AM470" s="70" t="n">
        <f aca="false">0.01*AD470+0.15*AF470+0.24*AH470+0.25*AJ470+0.35*AL470</f>
        <v>0.465323715393386</v>
      </c>
      <c r="AO470" s="63" t="n">
        <f aca="false">0.01*AD470/$AM$495</f>
        <v>0.00177440256493484</v>
      </c>
      <c r="AP470" s="64" t="n">
        <f aca="false">AO470*$J$495</f>
        <v>11638.4430524051</v>
      </c>
      <c r="AQ470" s="63" t="n">
        <f aca="false">0.15*AF470/$AM$495</f>
        <v>0.000655123351117834</v>
      </c>
      <c r="AR470" s="64" t="n">
        <f aca="false">AQ470*$J$495</f>
        <v>4297.00450447991</v>
      </c>
      <c r="AS470" s="63" t="n">
        <f aca="false">0.24*AH470/$AM$495</f>
        <v>0.00775289804721761</v>
      </c>
      <c r="AT470" s="64" t="n">
        <f aca="false">AS470*$J$495</f>
        <v>50851.8552648499</v>
      </c>
      <c r="AU470" s="63" t="n">
        <f aca="false">0.25*AJ470/$AM$495</f>
        <v>0.0589120647344119</v>
      </c>
      <c r="AV470" s="64" t="n">
        <f aca="false">AU470*$J$495</f>
        <v>386408.768821992</v>
      </c>
      <c r="AW470" s="63" t="n">
        <f aca="false">0.35*AL470/$AM$495</f>
        <v>0.0958237402877031</v>
      </c>
      <c r="AX470" s="64" t="n">
        <f aca="false">AW470*$J$495</f>
        <v>628515.290975047</v>
      </c>
    </row>
    <row r="471" customFormat="false" ht="15" hidden="false" customHeight="false" outlineLevel="0" collapsed="false">
      <c r="A471" s="72" t="s">
        <v>45</v>
      </c>
      <c r="B471" s="62"/>
      <c r="C471" s="62"/>
      <c r="D471" s="62"/>
      <c r="E471" s="62"/>
      <c r="F471" s="62"/>
      <c r="G471" s="62"/>
      <c r="H471" s="62"/>
      <c r="I471" s="66" t="n">
        <f aca="false">AO471+AQ471+AS471+AU471+AW471</f>
        <v>0.102821159511617</v>
      </c>
      <c r="J471" s="65" t="n">
        <f aca="false">ROUND(AP471+AR471+AT471+AV471+AX471,0)</f>
        <v>674412</v>
      </c>
      <c r="K471" s="66" t="n">
        <f aca="false">I471-Tabla_Ministerio!J470</f>
        <v>0</v>
      </c>
      <c r="L471" s="65" t="n">
        <f aca="false">J471-Tabla_Ministerio!K470</f>
        <v>0</v>
      </c>
      <c r="M471" s="66" t="n">
        <f aca="false">P506/P$530</f>
        <v>0.129216920747735</v>
      </c>
      <c r="N471" s="65" t="n">
        <f aca="false">ROUND(N$495*M471,0)</f>
        <v>16103330</v>
      </c>
      <c r="O471" s="65" t="n">
        <f aca="false">N471-Tabla_Ministerio!L470</f>
        <v>0</v>
      </c>
      <c r="P471" s="67" t="n">
        <f aca="false">N471+J471</f>
        <v>16777742</v>
      </c>
      <c r="Q471" s="65" t="n">
        <f aca="false">P471-Tabla_Ministerio!M470</f>
        <v>0</v>
      </c>
      <c r="S471" s="67" t="n">
        <f aca="false">B471+Tabla_Ministerio!B470</f>
        <v>18588</v>
      </c>
      <c r="T471" s="67" t="n">
        <f aca="false">C471+Tabla_Ministerio!C470</f>
        <v>38</v>
      </c>
      <c r="U471" s="67" t="n">
        <f aca="false">D471+Tabla_Ministerio!D470</f>
        <v>1692.47727272727</v>
      </c>
      <c r="V471" s="67" t="n">
        <f aca="false">E471+Tabla_Ministerio!E470</f>
        <v>1011.56818181818</v>
      </c>
      <c r="W471" s="67" t="n">
        <f aca="false">F471+Tabla_Ministerio!F470</f>
        <v>341</v>
      </c>
      <c r="X471" s="67" t="n">
        <f aca="false">G471+Tabla_Ministerio!G470</f>
        <v>718</v>
      </c>
      <c r="Y471" s="67" t="n">
        <f aca="false">H471+Tabla_Ministerio!H470</f>
        <v>204</v>
      </c>
      <c r="Z471" s="67" t="n">
        <f aca="false">X471+0.33*Y471</f>
        <v>785.32</v>
      </c>
      <c r="AC471" s="73" t="n">
        <f aca="false">IF(T471&gt;0,S471/T471,0)</f>
        <v>489.157894736842</v>
      </c>
      <c r="AD471" s="74" t="n">
        <f aca="false">EXP((((AC471-AC$495)/AC$496+2)/4-1.9)^3)</f>
        <v>0.847893539380059</v>
      </c>
      <c r="AE471" s="75" t="n">
        <f aca="false">S471/U471</f>
        <v>10.9827176408976</v>
      </c>
      <c r="AF471" s="74" t="n">
        <f aca="false">EXP((((AE471-AE$495)/AE$496+2)/4-1.9)^3)</f>
        <v>0.00242569341453629</v>
      </c>
      <c r="AG471" s="74" t="n">
        <f aca="false">V471/U471</f>
        <v>0.597684942727846</v>
      </c>
      <c r="AH471" s="74" t="n">
        <f aca="false">EXP((((AG471-AG$495)/AG$496+2)/4-1.9)^3)</f>
        <v>0.140683929503082</v>
      </c>
      <c r="AI471" s="74" t="n">
        <f aca="false">W471/U471</f>
        <v>0.201479810390901</v>
      </c>
      <c r="AJ471" s="74" t="n">
        <f aca="false">EXP((((AI471-AI$495)/AI$496+2)/4-1.9)^3)</f>
        <v>0.425116048962514</v>
      </c>
      <c r="AK471" s="74" t="n">
        <f aca="false">Z471/U471</f>
        <v>0.464006230780594</v>
      </c>
      <c r="AL471" s="74" t="n">
        <f aca="false">EXP((((AK471-AK$495)/AK$496+2)/4-1.9)^3)</f>
        <v>0.403509368301464</v>
      </c>
      <c r="AM471" s="74" t="n">
        <f aca="false">0.01*AD471+0.15*AF471+0.24*AH471+0.25*AJ471+0.35*AL471</f>
        <v>0.290114223632861</v>
      </c>
      <c r="AO471" s="66" t="n">
        <f aca="false">0.01*AD471/$AM$495</f>
        <v>0.00300507144288775</v>
      </c>
      <c r="AP471" s="65" t="n">
        <f aca="false">AO471*$J$495</f>
        <v>19710.4949844019</v>
      </c>
      <c r="AQ471" s="66" t="n">
        <f aca="false">0.15*AF471/$AM$495</f>
        <v>0.000128955729770394</v>
      </c>
      <c r="AR471" s="65" t="n">
        <f aca="false">AQ471*$J$495</f>
        <v>845.83056115521</v>
      </c>
      <c r="AS471" s="66" t="n">
        <f aca="false">0.24*AH471/$AM$495</f>
        <v>0.0119665568202928</v>
      </c>
      <c r="AT471" s="65" t="n">
        <f aca="false">AS471*$J$495</f>
        <v>78489.5676091759</v>
      </c>
      <c r="AU471" s="66" t="n">
        <f aca="false">0.25*AJ471/$AM$495</f>
        <v>0.0376669958938646</v>
      </c>
      <c r="AV471" s="65" t="n">
        <f aca="false">AU471*$J$495</f>
        <v>247060.726426542</v>
      </c>
      <c r="AW471" s="66" t="n">
        <f aca="false">0.35*AL471/$AM$495</f>
        <v>0.0500535796248011</v>
      </c>
      <c r="AX471" s="65" t="n">
        <f aca="false">AW471*$J$495</f>
        <v>328305.282884701</v>
      </c>
    </row>
    <row r="472" customFormat="false" ht="15" hidden="false" customHeight="false" outlineLevel="0" collapsed="false">
      <c r="A472" s="72" t="s">
        <v>46</v>
      </c>
      <c r="B472" s="62"/>
      <c r="C472" s="62"/>
      <c r="D472" s="62"/>
      <c r="E472" s="62"/>
      <c r="F472" s="62"/>
      <c r="G472" s="62"/>
      <c r="H472" s="62"/>
      <c r="I472" s="66" t="n">
        <f aca="false">AO472+AQ472+AS472+AU472+AW472</f>
        <v>0.0754165437964218</v>
      </c>
      <c r="J472" s="65" t="n">
        <f aca="false">ROUND(AP472+AR472+AT472+AV472+AX472,0)</f>
        <v>494663</v>
      </c>
      <c r="K472" s="66" t="n">
        <f aca="false">I472-Tabla_Ministerio!J471</f>
        <v>5.41233724504764E-016</v>
      </c>
      <c r="L472" s="65" t="n">
        <f aca="false">J472-Tabla_Ministerio!K471</f>
        <v>0</v>
      </c>
      <c r="M472" s="66" t="n">
        <f aca="false">P507/P$530</f>
        <v>0.0747851557511913</v>
      </c>
      <c r="N472" s="65" t="n">
        <f aca="false">ROUND(N$495*M472,0)</f>
        <v>9319909</v>
      </c>
      <c r="O472" s="65" t="n">
        <f aca="false">N472-Tabla_Ministerio!L471</f>
        <v>0</v>
      </c>
      <c r="P472" s="67" t="n">
        <f aca="false">N472+J472</f>
        <v>9814572</v>
      </c>
      <c r="Q472" s="65" t="n">
        <f aca="false">P472-Tabla_Ministerio!M471</f>
        <v>0</v>
      </c>
      <c r="S472" s="67" t="n">
        <f aca="false">B472+Tabla_Ministerio!B471</f>
        <v>20108</v>
      </c>
      <c r="T472" s="67" t="n">
        <f aca="false">C472+Tabla_Ministerio!C471</f>
        <v>93</v>
      </c>
      <c r="U472" s="67" t="n">
        <f aca="false">D472+Tabla_Ministerio!D471</f>
        <v>1188.88636363636</v>
      </c>
      <c r="V472" s="67" t="n">
        <f aca="false">E472+Tabla_Ministerio!E471</f>
        <v>779.409090909091</v>
      </c>
      <c r="W472" s="67" t="n">
        <f aca="false">F472+Tabla_Ministerio!F471</f>
        <v>176</v>
      </c>
      <c r="X472" s="67" t="n">
        <f aca="false">G472+Tabla_Ministerio!G471</f>
        <v>439</v>
      </c>
      <c r="Y472" s="67" t="n">
        <f aca="false">H472+Tabla_Ministerio!H471</f>
        <v>85</v>
      </c>
      <c r="Z472" s="67" t="n">
        <f aca="false">X472+0.33*Y472</f>
        <v>467.05</v>
      </c>
      <c r="AC472" s="73" t="n">
        <f aca="false">IF(T472&gt;0,S472/T472,0)</f>
        <v>216.215053763441</v>
      </c>
      <c r="AD472" s="74" t="n">
        <f aca="false">EXP((((AC472-AC$495)/AC$496+2)/4-1.9)^3)</f>
        <v>0.0967069507972102</v>
      </c>
      <c r="AE472" s="75" t="n">
        <f aca="false">S472/U472</f>
        <v>16.9133069526486</v>
      </c>
      <c r="AF472" s="74" t="n">
        <f aca="false">EXP((((AE472-AE$495)/AE$496+2)/4-1.9)^3)</f>
        <v>0.0255689402315275</v>
      </c>
      <c r="AG472" s="74" t="n">
        <f aca="false">V472/U472</f>
        <v>0.655579132496035</v>
      </c>
      <c r="AH472" s="74" t="n">
        <f aca="false">EXP((((AG472-AG$495)/AG$496+2)/4-1.9)^3)</f>
        <v>0.222922206221525</v>
      </c>
      <c r="AI472" s="74" t="n">
        <f aca="false">W472/U472</f>
        <v>0.148037697616181</v>
      </c>
      <c r="AJ472" s="74" t="n">
        <f aca="false">EXP((((AI472-AI$495)/AI$496+2)/4-1.9)^3)</f>
        <v>0.220206944445865</v>
      </c>
      <c r="AK472" s="74" t="n">
        <f aca="false">Z472/U472</f>
        <v>0.39284662881612</v>
      </c>
      <c r="AL472" s="74" t="n">
        <f aca="false">EXP((((AK472-AK$495)/AK$496+2)/4-1.9)^3)</f>
        <v>0.284101349418599</v>
      </c>
      <c r="AM472" s="74" t="n">
        <f aca="false">0.01*AD472+0.15*AF472+0.24*AH472+0.25*AJ472+0.35*AL472</f>
        <v>0.212790948443843</v>
      </c>
      <c r="AO472" s="66" t="n">
        <f aca="false">0.01*AD472/$AM$495</f>
        <v>0.000342745029502087</v>
      </c>
      <c r="AP472" s="65" t="n">
        <f aca="false">AO472*$J$495</f>
        <v>2248.09103987146</v>
      </c>
      <c r="AQ472" s="66" t="n">
        <f aca="false">0.15*AF472/$AM$495</f>
        <v>0.00135930671504195</v>
      </c>
      <c r="AR472" s="65" t="n">
        <f aca="false">AQ472*$J$495</f>
        <v>8915.79741057724</v>
      </c>
      <c r="AS472" s="66" t="n">
        <f aca="false">0.24*AH472/$AM$495</f>
        <v>0.0189617339853766</v>
      </c>
      <c r="AT472" s="65" t="n">
        <f aca="false">AS472*$J$495</f>
        <v>124371.473263602</v>
      </c>
      <c r="AU472" s="66" t="n">
        <f aca="false">0.25*AJ472/$AM$495</f>
        <v>0.0195112230942245</v>
      </c>
      <c r="AV472" s="65" t="n">
        <f aca="false">AU472*$J$495</f>
        <v>127975.614639197</v>
      </c>
      <c r="AW472" s="66" t="n">
        <f aca="false">0.35*AL472/$AM$495</f>
        <v>0.0352415349722766</v>
      </c>
      <c r="AX472" s="65" t="n">
        <f aca="false">AW472*$J$495</f>
        <v>231151.941481355</v>
      </c>
    </row>
    <row r="473" customFormat="false" ht="15" hidden="false" customHeight="false" outlineLevel="0" collapsed="false">
      <c r="A473" s="72" t="s">
        <v>47</v>
      </c>
      <c r="B473" s="62"/>
      <c r="C473" s="62"/>
      <c r="D473" s="62"/>
      <c r="E473" s="62"/>
      <c r="F473" s="62"/>
      <c r="G473" s="62"/>
      <c r="H473" s="62"/>
      <c r="I473" s="66" t="n">
        <f aca="false">AO473+AQ473+AS473+AU473+AW473</f>
        <v>0.0656719920683827</v>
      </c>
      <c r="J473" s="65" t="n">
        <f aca="false">ROUND(AP473+AR473+AT473+AV473+AX473,0)</f>
        <v>430748</v>
      </c>
      <c r="K473" s="66" t="n">
        <f aca="false">I473-Tabla_Ministerio!J472</f>
        <v>0</v>
      </c>
      <c r="L473" s="65" t="n">
        <f aca="false">J473-Tabla_Ministerio!K472</f>
        <v>0</v>
      </c>
      <c r="M473" s="66" t="n">
        <f aca="false">P508/P$530</f>
        <v>0.0561500170078053</v>
      </c>
      <c r="N473" s="65" t="n">
        <f aca="false">ROUND(N$495*M473,0)</f>
        <v>6997553</v>
      </c>
      <c r="O473" s="65" t="n">
        <f aca="false">N473-Tabla_Ministerio!L472</f>
        <v>0</v>
      </c>
      <c r="P473" s="67" t="n">
        <f aca="false">N473+J473</f>
        <v>7428301</v>
      </c>
      <c r="Q473" s="65" t="n">
        <f aca="false">P473-Tabla_Ministerio!M472</f>
        <v>0</v>
      </c>
      <c r="S473" s="67" t="n">
        <f aca="false">B473+Tabla_Ministerio!B472</f>
        <v>12845</v>
      </c>
      <c r="T473" s="67" t="n">
        <f aca="false">C473+Tabla_Ministerio!C472</f>
        <v>55</v>
      </c>
      <c r="U473" s="67" t="n">
        <f aca="false">D473+Tabla_Ministerio!D472</f>
        <v>492.068181818182</v>
      </c>
      <c r="V473" s="67" t="n">
        <f aca="false">E473+Tabla_Ministerio!E472</f>
        <v>327.556818181818</v>
      </c>
      <c r="W473" s="67" t="n">
        <f aca="false">F473+Tabla_Ministerio!F472</f>
        <v>72</v>
      </c>
      <c r="X473" s="67" t="n">
        <f aca="false">G473+Tabla_Ministerio!G472</f>
        <v>112</v>
      </c>
      <c r="Y473" s="67" t="n">
        <f aca="false">H473+Tabla_Ministerio!H472</f>
        <v>17</v>
      </c>
      <c r="Z473" s="67" t="n">
        <f aca="false">X473+0.33*Y473</f>
        <v>117.61</v>
      </c>
      <c r="AC473" s="73" t="n">
        <f aca="false">IF(T473&gt;0,S473/T473,0)</f>
        <v>233.545454545455</v>
      </c>
      <c r="AD473" s="74" t="n">
        <f aca="false">EXP((((AC473-AC$495)/AC$496+2)/4-1.9)^3)</f>
        <v>0.124353201613981</v>
      </c>
      <c r="AE473" s="75" t="n">
        <f aca="false">S473/U473</f>
        <v>26.1041060459101</v>
      </c>
      <c r="AF473" s="74" t="n">
        <f aca="false">EXP((((AE473-AE$495)/AE$496+2)/4-1.9)^3)</f>
        <v>0.252634697614654</v>
      </c>
      <c r="AG473" s="74" t="n">
        <f aca="false">V473/U473</f>
        <v>0.665673640940372</v>
      </c>
      <c r="AH473" s="74" t="n">
        <f aca="false">EXP((((AG473-AG$495)/AG$496+2)/4-1.9)^3)</f>
        <v>0.239572921442428</v>
      </c>
      <c r="AI473" s="74" t="n">
        <f aca="false">W473/U473</f>
        <v>0.146321186088402</v>
      </c>
      <c r="AJ473" s="74" t="n">
        <f aca="false">EXP((((AI473-AI$495)/AI$496+2)/4-1.9)^3)</f>
        <v>0.214686754947449</v>
      </c>
      <c r="AK473" s="74" t="n">
        <f aca="false">Z473/U473</f>
        <v>0.239011592998014</v>
      </c>
      <c r="AL473" s="74" t="n">
        <f aca="false">EXP((((AK473-AK$495)/AK$496+2)/4-1.9)^3)</f>
        <v>0.0999667416889711</v>
      </c>
      <c r="AM473" s="74" t="n">
        <f aca="false">0.01*AD473+0.15*AF473+0.24*AH473+0.25*AJ473+0.35*AL473</f>
        <v>0.185296286132523</v>
      </c>
      <c r="AO473" s="66" t="n">
        <f aca="false">0.01*AD473/$AM$495</f>
        <v>0.000440727800892389</v>
      </c>
      <c r="AP473" s="65" t="n">
        <f aca="false">AO473*$J$495</f>
        <v>2890.76758209385</v>
      </c>
      <c r="AQ473" s="66" t="n">
        <f aca="false">0.15*AF473/$AM$495</f>
        <v>0.0134306716590763</v>
      </c>
      <c r="AR473" s="65" t="n">
        <f aca="false">AQ473*$J$495</f>
        <v>88092.8095735995</v>
      </c>
      <c r="AS473" s="66" t="n">
        <f aca="false">0.24*AH473/$AM$495</f>
        <v>0.0203780416652462</v>
      </c>
      <c r="AT473" s="65" t="n">
        <f aca="false">AS473*$J$495</f>
        <v>133661.144391558</v>
      </c>
      <c r="AU473" s="66" t="n">
        <f aca="false">0.25*AJ473/$AM$495</f>
        <v>0.0190221120487167</v>
      </c>
      <c r="AV473" s="65" t="n">
        <f aca="false">AU473*$J$495</f>
        <v>124767.497630161</v>
      </c>
      <c r="AW473" s="66" t="n">
        <f aca="false">0.35*AL473/$AM$495</f>
        <v>0.012400438894451</v>
      </c>
      <c r="AX473" s="65" t="n">
        <f aca="false">AW473*$J$495</f>
        <v>81335.4335424991</v>
      </c>
    </row>
    <row r="474" customFormat="false" ht="15" hidden="false" customHeight="false" outlineLevel="0" collapsed="false">
      <c r="A474" s="72" t="s">
        <v>48</v>
      </c>
      <c r="B474" s="62"/>
      <c r="C474" s="62"/>
      <c r="D474" s="62"/>
      <c r="E474" s="62"/>
      <c r="F474" s="62"/>
      <c r="G474" s="62"/>
      <c r="H474" s="62"/>
      <c r="I474" s="66" t="n">
        <f aca="false">AO474+AQ474+AS474+AU474+AW474</f>
        <v>0.0723147220584934</v>
      </c>
      <c r="J474" s="65" t="n">
        <f aca="false">ROUND(AP474+AR474+AT474+AV474+AX474,0)</f>
        <v>474318</v>
      </c>
      <c r="K474" s="66" t="n">
        <f aca="false">I474-Tabla_Ministerio!J473</f>
        <v>0</v>
      </c>
      <c r="L474" s="65" t="n">
        <f aca="false">J474-Tabla_Ministerio!K473</f>
        <v>0</v>
      </c>
      <c r="M474" s="66" t="n">
        <f aca="false">P509/P$530</f>
        <v>0.050319748531886</v>
      </c>
      <c r="N474" s="65" t="n">
        <f aca="false">ROUND(N$495*M474,0)</f>
        <v>6270970</v>
      </c>
      <c r="O474" s="65" t="n">
        <f aca="false">N474-Tabla_Ministerio!L473</f>
        <v>0</v>
      </c>
      <c r="P474" s="67" t="n">
        <f aca="false">N474+J474</f>
        <v>6745288</v>
      </c>
      <c r="Q474" s="65" t="n">
        <f aca="false">P474-Tabla_Ministerio!M473</f>
        <v>0</v>
      </c>
      <c r="S474" s="67" t="n">
        <f aca="false">B474+Tabla_Ministerio!B473</f>
        <v>9455</v>
      </c>
      <c r="T474" s="67" t="n">
        <f aca="false">C474+Tabla_Ministerio!C473</f>
        <v>72</v>
      </c>
      <c r="U474" s="67" t="n">
        <f aca="false">D474+Tabla_Ministerio!D473</f>
        <v>377.756818181818</v>
      </c>
      <c r="V474" s="67" t="n">
        <f aca="false">E474+Tabla_Ministerio!E473</f>
        <v>173.825</v>
      </c>
      <c r="W474" s="67" t="n">
        <f aca="false">F474+Tabla_Ministerio!F473</f>
        <v>69</v>
      </c>
      <c r="X474" s="67" t="n">
        <f aca="false">G474+Tabla_Ministerio!G473</f>
        <v>131</v>
      </c>
      <c r="Y474" s="67" t="n">
        <f aca="false">H474+Tabla_Ministerio!H473</f>
        <v>5</v>
      </c>
      <c r="Z474" s="67" t="n">
        <f aca="false">X474+0.33*Y474</f>
        <v>132.65</v>
      </c>
      <c r="AC474" s="73" t="n">
        <f aca="false">IF(T474&gt;0,S474/T474,0)</f>
        <v>131.319444444444</v>
      </c>
      <c r="AD474" s="74" t="n">
        <f aca="false">EXP((((AC474-AC$495)/AC$496+2)/4-1.9)^3)</f>
        <v>0.0210184970892325</v>
      </c>
      <c r="AE474" s="75" t="n">
        <f aca="false">S474/U474</f>
        <v>25.0293298358131</v>
      </c>
      <c r="AF474" s="74" t="n">
        <f aca="false">EXP((((AE474-AE$495)/AE$496+2)/4-1.9)^3)</f>
        <v>0.207863573865016</v>
      </c>
      <c r="AG474" s="74" t="n">
        <f aca="false">V474/U474</f>
        <v>0.460150529741958</v>
      </c>
      <c r="AH474" s="74" t="n">
        <f aca="false">EXP((((AG474-AG$495)/AG$496+2)/4-1.9)^3)</f>
        <v>0.0329910708634733</v>
      </c>
      <c r="AI474" s="74" t="n">
        <f aca="false">W474/U474</f>
        <v>0.182657192879017</v>
      </c>
      <c r="AJ474" s="74" t="n">
        <f aca="false">EXP((((AI474-AI$495)/AI$496+2)/4-1.9)^3)</f>
        <v>0.346812268605013</v>
      </c>
      <c r="AK474" s="74" t="n">
        <f aca="false">Z474/U474</f>
        <v>0.351151835295675</v>
      </c>
      <c r="AL474" s="74" t="n">
        <f aca="false">EXP((((AK474-AK$495)/AK$496+2)/4-1.9)^3)</f>
        <v>0.222938236618773</v>
      </c>
      <c r="AM474" s="74" t="n">
        <f aca="false">0.01*AD474+0.15*AF474+0.24*AH474+0.25*AJ474+0.35*AL474</f>
        <v>0.204039028025702</v>
      </c>
      <c r="AO474" s="66" t="n">
        <f aca="false">0.01*AD474/$AM$495</f>
        <v>7.44929433257069E-005</v>
      </c>
      <c r="AP474" s="65" t="n">
        <f aca="false">AO474*$J$495</f>
        <v>488.604951229948</v>
      </c>
      <c r="AQ474" s="66" t="n">
        <f aca="false">0.15*AF474/$AM$495</f>
        <v>0.011050530417328</v>
      </c>
      <c r="AR474" s="65" t="n">
        <f aca="false">AQ474*$J$495</f>
        <v>72481.2798980966</v>
      </c>
      <c r="AS474" s="66" t="n">
        <f aca="false">0.24*AH474/$AM$495</f>
        <v>0.00280621621420812</v>
      </c>
      <c r="AT474" s="65" t="n">
        <f aca="false">AS474*$J$495</f>
        <v>18406.1882276396</v>
      </c>
      <c r="AU474" s="66" t="n">
        <f aca="false">0.25*AJ474/$AM$495</f>
        <v>0.0307289652540001</v>
      </c>
      <c r="AV474" s="65" t="n">
        <f aca="false">AU474*$J$495</f>
        <v>201553.649231311</v>
      </c>
      <c r="AW474" s="66" t="n">
        <f aca="false">0.35*AL474/$AM$495</f>
        <v>0.0276545172296314</v>
      </c>
      <c r="AX474" s="65" t="n">
        <f aca="false">AW474*$J$495</f>
        <v>181388.107906979</v>
      </c>
    </row>
    <row r="475" customFormat="false" ht="15" hidden="false" customHeight="false" outlineLevel="0" collapsed="false">
      <c r="A475" s="72" t="s">
        <v>49</v>
      </c>
      <c r="B475" s="62"/>
      <c r="C475" s="62"/>
      <c r="D475" s="62"/>
      <c r="E475" s="62"/>
      <c r="F475" s="62"/>
      <c r="G475" s="62"/>
      <c r="H475" s="62"/>
      <c r="I475" s="66" t="n">
        <f aca="false">AO475+AQ475+AS475+AU475+AW475</f>
        <v>0.0432235489777262</v>
      </c>
      <c r="J475" s="65" t="n">
        <f aca="false">ROUND(AP475+AR475+AT475+AV475+AX475,0)</f>
        <v>283507</v>
      </c>
      <c r="K475" s="66" t="n">
        <f aca="false">I475-Tabla_Ministerio!J474</f>
        <v>0</v>
      </c>
      <c r="L475" s="65" t="n">
        <f aca="false">J475-Tabla_Ministerio!K474</f>
        <v>0</v>
      </c>
      <c r="M475" s="66" t="n">
        <f aca="false">P510/P$530</f>
        <v>0.0674388367264221</v>
      </c>
      <c r="N475" s="65" t="n">
        <f aca="false">ROUND(N$495*M475,0)</f>
        <v>8404393</v>
      </c>
      <c r="O475" s="65" t="n">
        <f aca="false">N475-Tabla_Ministerio!L474</f>
        <v>0</v>
      </c>
      <c r="P475" s="67" t="n">
        <f aca="false">N475+J475</f>
        <v>8687900</v>
      </c>
      <c r="Q475" s="65" t="n">
        <f aca="false">P475-Tabla_Ministerio!M474</f>
        <v>0</v>
      </c>
      <c r="S475" s="67" t="n">
        <f aca="false">B475+Tabla_Ministerio!B474</f>
        <v>17779</v>
      </c>
      <c r="T475" s="67" t="n">
        <f aca="false">C475+Tabla_Ministerio!C474</f>
        <v>97</v>
      </c>
      <c r="U475" s="67" t="n">
        <f aca="false">D475+Tabla_Ministerio!D474</f>
        <v>845.409090909091</v>
      </c>
      <c r="V475" s="67" t="n">
        <f aca="false">E475+Tabla_Ministerio!E474</f>
        <v>462.545454545455</v>
      </c>
      <c r="W475" s="67" t="n">
        <f aca="false">F475+Tabla_Ministerio!F474</f>
        <v>121</v>
      </c>
      <c r="X475" s="67" t="n">
        <f aca="false">G475+Tabla_Ministerio!G474</f>
        <v>200</v>
      </c>
      <c r="Y475" s="67" t="n">
        <f aca="false">H475+Tabla_Ministerio!H474</f>
        <v>18</v>
      </c>
      <c r="Z475" s="67" t="n">
        <f aca="false">X475+0.33*Y475</f>
        <v>205.94</v>
      </c>
      <c r="AC475" s="73" t="n">
        <f aca="false">IF(T475&gt;0,S475/T475,0)</f>
        <v>183.288659793814</v>
      </c>
      <c r="AD475" s="74" t="n">
        <f aca="false">EXP((((AC475-AC$495)/AC$496+2)/4-1.9)^3)</f>
        <v>0.0568148131859802</v>
      </c>
      <c r="AE475" s="75" t="n">
        <f aca="false">S475/U475</f>
        <v>21.0300553793215</v>
      </c>
      <c r="AF475" s="74" t="n">
        <f aca="false">EXP((((AE475-AE$495)/AE$496+2)/4-1.9)^3)</f>
        <v>0.0856473425856787</v>
      </c>
      <c r="AG475" s="74" t="n">
        <f aca="false">V475/U475</f>
        <v>0.547126189580085</v>
      </c>
      <c r="AH475" s="74" t="n">
        <f aca="false">EXP((((AG475-AG$495)/AG$496+2)/4-1.9)^3)</f>
        <v>0.0877719530679246</v>
      </c>
      <c r="AI475" s="74" t="n">
        <f aca="false">W475/U475</f>
        <v>0.143125974514759</v>
      </c>
      <c r="AJ475" s="74" t="n">
        <f aca="false">EXP((((AI475-AI$495)/AI$496+2)/4-1.9)^3)</f>
        <v>0.204622856331839</v>
      </c>
      <c r="AK475" s="74" t="n">
        <f aca="false">Z475/U475</f>
        <v>0.243598042905533</v>
      </c>
      <c r="AL475" s="74" t="n">
        <f aca="false">EXP((((AK475-AK$495)/AK$496+2)/4-1.9)^3)</f>
        <v>0.103773794275949</v>
      </c>
      <c r="AM475" s="74" t="n">
        <f aca="false">0.01*AD475+0.15*AF475+0.24*AH475+0.25*AJ475+0.35*AL475</f>
        <v>0.121957060335555</v>
      </c>
      <c r="AO475" s="66" t="n">
        <f aca="false">0.01*AD475/$AM$495</f>
        <v>0.000201360860424793</v>
      </c>
      <c r="AP475" s="65" t="n">
        <f aca="false">AO475*$J$495</f>
        <v>1320.74138831247</v>
      </c>
      <c r="AQ475" s="66" t="n">
        <f aca="false">0.15*AF475/$AM$495</f>
        <v>0.00455321991635227</v>
      </c>
      <c r="AR475" s="65" t="n">
        <f aca="false">AQ475*$J$495</f>
        <v>29864.9200292881</v>
      </c>
      <c r="AS475" s="66" t="n">
        <f aca="false">0.24*AH475/$AM$495</f>
        <v>0.00746587095857589</v>
      </c>
      <c r="AT475" s="65" t="n">
        <f aca="false">AS475*$J$495</f>
        <v>48969.2224893631</v>
      </c>
      <c r="AU475" s="66" t="n">
        <f aca="false">0.25*AJ475/$AM$495</f>
        <v>0.0181304100563888</v>
      </c>
      <c r="AV475" s="65" t="n">
        <f aca="false">AU475*$J$495</f>
        <v>118918.755601428</v>
      </c>
      <c r="AW475" s="66" t="n">
        <f aca="false">0.35*AL475/$AM$495</f>
        <v>0.0128726871859845</v>
      </c>
      <c r="AX475" s="65" t="n">
        <f aca="false">AW475*$J$495</f>
        <v>84432.9464497856</v>
      </c>
    </row>
    <row r="476" customFormat="false" ht="15" hidden="false" customHeight="false" outlineLevel="0" collapsed="false">
      <c r="A476" s="72" t="s">
        <v>50</v>
      </c>
      <c r="B476" s="62"/>
      <c r="C476" s="62"/>
      <c r="D476" s="62"/>
      <c r="E476" s="62"/>
      <c r="F476" s="62"/>
      <c r="G476" s="62"/>
      <c r="H476" s="62"/>
      <c r="I476" s="66" t="n">
        <f aca="false">AO476+AQ476+AS476+AU476+AW476</f>
        <v>0.0348265693669257</v>
      </c>
      <c r="J476" s="65" t="n">
        <f aca="false">ROUND(AP476+AR476+AT476+AV476+AX476,0)</f>
        <v>228430</v>
      </c>
      <c r="K476" s="66" t="n">
        <f aca="false">I476-Tabla_Ministerio!J475</f>
        <v>-2.0122792321331E-016</v>
      </c>
      <c r="L476" s="65" t="n">
        <f aca="false">J476-Tabla_Ministerio!K475</f>
        <v>0</v>
      </c>
      <c r="M476" s="66" t="n">
        <f aca="false">P511/P$530</f>
        <v>0.0515537372898009</v>
      </c>
      <c r="N476" s="65" t="n">
        <f aca="false">ROUND(N$495*M476,0)</f>
        <v>6424753</v>
      </c>
      <c r="O476" s="65" t="n">
        <f aca="false">N476-Tabla_Ministerio!L475</f>
        <v>0</v>
      </c>
      <c r="P476" s="67" t="n">
        <f aca="false">N476+J476</f>
        <v>6653183</v>
      </c>
      <c r="Q476" s="65" t="n">
        <f aca="false">P476-Tabla_Ministerio!M475</f>
        <v>0</v>
      </c>
      <c r="S476" s="67" t="n">
        <f aca="false">B476+Tabla_Ministerio!B475</f>
        <v>10222</v>
      </c>
      <c r="T476" s="67" t="n">
        <f aca="false">C476+Tabla_Ministerio!C475</f>
        <v>57</v>
      </c>
      <c r="U476" s="67" t="n">
        <f aca="false">D476+Tabla_Ministerio!D475</f>
        <v>729.545454545455</v>
      </c>
      <c r="V476" s="67" t="n">
        <f aca="false">E476+Tabla_Ministerio!E475</f>
        <v>333.454545454545</v>
      </c>
      <c r="W476" s="67" t="n">
        <f aca="false">F476+Tabla_Ministerio!F475</f>
        <v>80</v>
      </c>
      <c r="X476" s="67" t="n">
        <f aca="false">G476+Tabla_Ministerio!G475</f>
        <v>209</v>
      </c>
      <c r="Y476" s="67" t="n">
        <f aca="false">H476+Tabla_Ministerio!H475</f>
        <v>52</v>
      </c>
      <c r="Z476" s="67" t="n">
        <f aca="false">X476+0.33*Y476</f>
        <v>226.16</v>
      </c>
      <c r="AC476" s="73" t="n">
        <f aca="false">IF(T476&gt;0,S476/T476,0)</f>
        <v>179.333333333333</v>
      </c>
      <c r="AD476" s="74" t="n">
        <f aca="false">EXP((((AC476-AC$495)/AC$496+2)/4-1.9)^3)</f>
        <v>0.0530345918194579</v>
      </c>
      <c r="AE476" s="75" t="n">
        <f aca="false">S476/U476</f>
        <v>14.0114641744548</v>
      </c>
      <c r="AF476" s="74" t="n">
        <f aca="false">EXP((((AE476-AE$495)/AE$496+2)/4-1.9)^3)</f>
        <v>0.00889763548820828</v>
      </c>
      <c r="AG476" s="74" t="n">
        <f aca="false">V476/U476</f>
        <v>0.457071651090342</v>
      </c>
      <c r="AH476" s="74" t="n">
        <f aca="false">EXP((((AG476-AG$495)/AG$496+2)/4-1.9)^3)</f>
        <v>0.0317370572257385</v>
      </c>
      <c r="AI476" s="74" t="n">
        <f aca="false">W476/U476</f>
        <v>0.109657320872274</v>
      </c>
      <c r="AJ476" s="74" t="n">
        <f aca="false">EXP((((AI476-AI$495)/AI$496+2)/4-1.9)^3)</f>
        <v>0.116389929800679</v>
      </c>
      <c r="AK476" s="74" t="n">
        <f aca="false">Z476/U476</f>
        <v>0.310001246105919</v>
      </c>
      <c r="AL476" s="74" t="n">
        <f aca="false">EXP((((AK476-AK$495)/AK$496+2)/4-1.9)^3)</f>
        <v>0.170529319920649</v>
      </c>
      <c r="AM476" s="74" t="n">
        <f aca="false">0.01*AD476+0.15*AF476+0.24*AH476+0.25*AJ476+0.35*AL476</f>
        <v>0.0982646293979999</v>
      </c>
      <c r="AO476" s="66" t="n">
        <f aca="false">0.01*AD476/$AM$495</f>
        <v>0.000187963146267617</v>
      </c>
      <c r="AP476" s="65" t="n">
        <f aca="false">AO476*$J$495</f>
        <v>1232.86474953156</v>
      </c>
      <c r="AQ476" s="66" t="n">
        <f aca="false">0.15*AF476/$AM$495</f>
        <v>0.000473019826304885</v>
      </c>
      <c r="AR476" s="65" t="n">
        <f aca="false">AQ476*$J$495</f>
        <v>3102.57346326037</v>
      </c>
      <c r="AS476" s="66" t="n">
        <f aca="false">0.24*AH476/$AM$495</f>
        <v>0.0026995499766188</v>
      </c>
      <c r="AT476" s="65" t="n">
        <f aca="false">AS476*$J$495</f>
        <v>17706.5561619909</v>
      </c>
      <c r="AU476" s="66" t="n">
        <f aca="false">0.25*AJ476/$AM$495</f>
        <v>0.0103126170338395</v>
      </c>
      <c r="AV476" s="65" t="n">
        <f aca="false">AU476*$J$495</f>
        <v>67641.2491964647</v>
      </c>
      <c r="AW476" s="66" t="n">
        <f aca="false">0.35*AL476/$AM$495</f>
        <v>0.0211534193838949</v>
      </c>
      <c r="AX476" s="65" t="n">
        <f aca="false">AW476*$J$495</f>
        <v>138746.906552259</v>
      </c>
    </row>
    <row r="477" customFormat="false" ht="15" hidden="false" customHeight="false" outlineLevel="0" collapsed="false">
      <c r="A477" s="72" t="s">
        <v>51</v>
      </c>
      <c r="B477" s="62"/>
      <c r="C477" s="62"/>
      <c r="D477" s="62"/>
      <c r="E477" s="62"/>
      <c r="F477" s="62"/>
      <c r="G477" s="62"/>
      <c r="H477" s="62"/>
      <c r="I477" s="66" t="n">
        <f aca="false">AO477+AQ477+AS477+AU477+AW477</f>
        <v>0.0524065947916717</v>
      </c>
      <c r="J477" s="65" t="n">
        <f aca="false">ROUND(AP477+AR477+AT477+AV477+AX477,0)</f>
        <v>343739</v>
      </c>
      <c r="K477" s="66" t="n">
        <f aca="false">I477-Tabla_Ministerio!J476</f>
        <v>2.08166817117217E-016</v>
      </c>
      <c r="L477" s="65" t="n">
        <f aca="false">J477-Tabla_Ministerio!K476</f>
        <v>0</v>
      </c>
      <c r="M477" s="66" t="n">
        <f aca="false">P512/P$530</f>
        <v>0.0488954151256408</v>
      </c>
      <c r="N477" s="65" t="n">
        <f aca="false">ROUND(N$495*M477,0)</f>
        <v>6093467</v>
      </c>
      <c r="O477" s="65" t="n">
        <f aca="false">N477-Tabla_Ministerio!L476</f>
        <v>0</v>
      </c>
      <c r="P477" s="67" t="n">
        <f aca="false">N477+J477</f>
        <v>6437206</v>
      </c>
      <c r="Q477" s="65" t="n">
        <f aca="false">P477-Tabla_Ministerio!M476</f>
        <v>0</v>
      </c>
      <c r="S477" s="67" t="n">
        <f aca="false">B477+Tabla_Ministerio!B476</f>
        <v>8929</v>
      </c>
      <c r="T477" s="67" t="n">
        <f aca="false">C477+Tabla_Ministerio!C476</f>
        <v>36</v>
      </c>
      <c r="U477" s="67" t="n">
        <f aca="false">D477+Tabla_Ministerio!D476</f>
        <v>392.129545454545</v>
      </c>
      <c r="V477" s="67" t="n">
        <f aca="false">E477+Tabla_Ministerio!E476</f>
        <v>236.511363636364</v>
      </c>
      <c r="W477" s="67" t="n">
        <f aca="false">F477+Tabla_Ministerio!F476</f>
        <v>46</v>
      </c>
      <c r="X477" s="67" t="n">
        <f aca="false">G477+Tabla_Ministerio!G476</f>
        <v>114</v>
      </c>
      <c r="Y477" s="67" t="n">
        <f aca="false">H477+Tabla_Ministerio!H476</f>
        <v>18</v>
      </c>
      <c r="Z477" s="67" t="n">
        <f aca="false">X477+0.33*Y477</f>
        <v>119.94</v>
      </c>
      <c r="AC477" s="73" t="n">
        <f aca="false">IF(T477&gt;0,S477/T477,0)</f>
        <v>248.027777777778</v>
      </c>
      <c r="AD477" s="74" t="n">
        <f aca="false">EXP((((AC477-AC$495)/AC$496+2)/4-1.9)^3)</f>
        <v>0.15123794314113</v>
      </c>
      <c r="AE477" s="75" t="n">
        <f aca="false">S477/U477</f>
        <v>22.7705361748495</v>
      </c>
      <c r="AF477" s="74" t="n">
        <f aca="false">EXP((((AE477-AE$495)/AE$496+2)/4-1.9)^3)</f>
        <v>0.130138526983074</v>
      </c>
      <c r="AG477" s="74" t="n">
        <f aca="false">V477/U477</f>
        <v>0.603145991874208</v>
      </c>
      <c r="AH477" s="74" t="n">
        <f aca="false">EXP((((AG477-AG$495)/AG$496+2)/4-1.9)^3)</f>
        <v>0.147448574570445</v>
      </c>
      <c r="AI477" s="74" t="n">
        <f aca="false">W477/U477</f>
        <v>0.117308171580589</v>
      </c>
      <c r="AJ477" s="74" t="n">
        <f aca="false">EXP((((AI477-AI$495)/AI$496+2)/4-1.9)^3)</f>
        <v>0.133765967949887</v>
      </c>
      <c r="AK477" s="74" t="n">
        <f aca="false">Z477/U477</f>
        <v>0.30586830650817</v>
      </c>
      <c r="AL477" s="74" t="n">
        <f aca="false">EXP((((AK477-AK$495)/AK$496+2)/4-1.9)^3)</f>
        <v>0.165728862126284</v>
      </c>
      <c r="AM477" s="74" t="n">
        <f aca="false">0.01*AD477+0.15*AF477+0.24*AH477+0.25*AJ477+0.35*AL477</f>
        <v>0.14786741010745</v>
      </c>
      <c r="AO477" s="66" t="n">
        <f aca="false">0.01*AD477/$AM$495</f>
        <v>0.000536011660552087</v>
      </c>
      <c r="AP477" s="65" t="n">
        <f aca="false">AO477*$J$495</f>
        <v>3515.741754459</v>
      </c>
      <c r="AQ477" s="66" t="n">
        <f aca="false">0.15*AF477/$AM$495</f>
        <v>0.00691847890495044</v>
      </c>
      <c r="AR477" s="65" t="n">
        <f aca="false">AQ477*$J$495</f>
        <v>45378.8358604456</v>
      </c>
      <c r="AS477" s="66" t="n">
        <f aca="false">0.24*AH477/$AM$495</f>
        <v>0.0125419566534767</v>
      </c>
      <c r="AT477" s="65" t="n">
        <f aca="false">AS477*$J$495</f>
        <v>82263.6594208157</v>
      </c>
      <c r="AU477" s="66" t="n">
        <f aca="false">0.25*AJ477/$AM$495</f>
        <v>0.0118522040694622</v>
      </c>
      <c r="AV477" s="65" t="n">
        <f aca="false">AU477*$J$495</f>
        <v>77739.5191113161</v>
      </c>
      <c r="AW477" s="66" t="n">
        <f aca="false">0.35*AL477/$AM$495</f>
        <v>0.0205579435032303</v>
      </c>
      <c r="AX477" s="65" t="n">
        <f aca="false">AW477*$J$495</f>
        <v>134841.134399337</v>
      </c>
    </row>
    <row r="478" customFormat="false" ht="15" hidden="false" customHeight="false" outlineLevel="0" collapsed="false">
      <c r="A478" s="72" t="s">
        <v>52</v>
      </c>
      <c r="B478" s="62"/>
      <c r="C478" s="62"/>
      <c r="D478" s="62"/>
      <c r="E478" s="62"/>
      <c r="F478" s="62"/>
      <c r="G478" s="62"/>
      <c r="H478" s="62"/>
      <c r="I478" s="66" t="n">
        <f aca="false">AO478+AQ478+AS478+AU478+AW478</f>
        <v>0.0132257736846281</v>
      </c>
      <c r="J478" s="65" t="n">
        <f aca="false">ROUND(AP478+AR478+AT478+AV478+AX478,0)</f>
        <v>86749</v>
      </c>
      <c r="K478" s="66" t="n">
        <f aca="false">I478-Tabla_Ministerio!J477</f>
        <v>0</v>
      </c>
      <c r="L478" s="65" t="n">
        <f aca="false">J478-Tabla_Ministerio!K477</f>
        <v>0</v>
      </c>
      <c r="M478" s="66" t="n">
        <f aca="false">P513/P$530</f>
        <v>0.0214268765502581</v>
      </c>
      <c r="N478" s="65" t="n">
        <f aca="false">ROUND(N$495*M478,0)</f>
        <v>2670270</v>
      </c>
      <c r="O478" s="65" t="n">
        <f aca="false">N478-Tabla_Ministerio!L477</f>
        <v>0</v>
      </c>
      <c r="P478" s="67" t="n">
        <f aca="false">N478+J478</f>
        <v>2757019</v>
      </c>
      <c r="Q478" s="65" t="n">
        <f aca="false">P478-Tabla_Ministerio!M477</f>
        <v>0</v>
      </c>
      <c r="S478" s="67" t="n">
        <f aca="false">B478+Tabla_Ministerio!B477</f>
        <v>14416</v>
      </c>
      <c r="T478" s="67" t="n">
        <f aca="false">C478+Tabla_Ministerio!C477</f>
        <v>74</v>
      </c>
      <c r="U478" s="67" t="n">
        <f aca="false">D478+Tabla_Ministerio!D477</f>
        <v>665.5</v>
      </c>
      <c r="V478" s="67" t="n">
        <f aca="false">E478+Tabla_Ministerio!E477</f>
        <v>210.806818181818</v>
      </c>
      <c r="W478" s="67" t="n">
        <f aca="false">F478+Tabla_Ministerio!F477</f>
        <v>34</v>
      </c>
      <c r="X478" s="67" t="n">
        <f aca="false">G478+Tabla_Ministerio!G477</f>
        <v>78</v>
      </c>
      <c r="Y478" s="67" t="n">
        <f aca="false">H478+Tabla_Ministerio!H477</f>
        <v>24</v>
      </c>
      <c r="Z478" s="67" t="n">
        <f aca="false">X478+0.33*Y478</f>
        <v>85.92</v>
      </c>
      <c r="AC478" s="73" t="n">
        <f aca="false">IF(T478&gt;0,S478/T478,0)</f>
        <v>194.810810810811</v>
      </c>
      <c r="AD478" s="74" t="n">
        <f aca="false">EXP((((AC478-AC$495)/AC$496+2)/4-1.9)^3)</f>
        <v>0.0690077817269671</v>
      </c>
      <c r="AE478" s="75" t="n">
        <f aca="false">S478/U478</f>
        <v>21.6619083395943</v>
      </c>
      <c r="AF478" s="74" t="n">
        <f aca="false">EXP((((AE478-AE$495)/AE$496+2)/4-1.9)^3)</f>
        <v>0.100298268944426</v>
      </c>
      <c r="AG478" s="74" t="n">
        <f aca="false">V478/U478</f>
        <v>0.316764565261935</v>
      </c>
      <c r="AH478" s="74" t="n">
        <f aca="false">EXP((((AG478-AG$495)/AG$496+2)/4-1.9)^3)</f>
        <v>0.00391172432683095</v>
      </c>
      <c r="AI478" s="74" t="n">
        <f aca="false">W478/U478</f>
        <v>0.0510894064613073</v>
      </c>
      <c r="AJ478" s="74" t="n">
        <f aca="false">EXP((((AI478-AI$495)/AI$496+2)/4-1.9)^3)</f>
        <v>0.0322592109147042</v>
      </c>
      <c r="AK478" s="74" t="n">
        <f aca="false">Z478/U478</f>
        <v>0.129105935386927</v>
      </c>
      <c r="AL478" s="74" t="n">
        <f aca="false">EXP((((AK478-AK$495)/AK$496+2)/4-1.9)^3)</f>
        <v>0.0359389761954</v>
      </c>
      <c r="AM478" s="74" t="n">
        <f aca="false">0.01*AD478+0.15*AF478+0.24*AH478+0.25*AJ478+0.35*AL478</f>
        <v>0.0373170763944391</v>
      </c>
      <c r="AO478" s="66" t="n">
        <f aca="false">0.01*AD478/$AM$495</f>
        <v>0.000244574707287382</v>
      </c>
      <c r="AP478" s="65" t="n">
        <f aca="false">AO478*$J$495</f>
        <v>1604.1843373504</v>
      </c>
      <c r="AQ478" s="66" t="n">
        <f aca="false">0.15*AF478/$AM$495</f>
        <v>0.00533209860278586</v>
      </c>
      <c r="AR478" s="65" t="n">
        <f aca="false">AQ478*$J$495</f>
        <v>34973.6453072649</v>
      </c>
      <c r="AS478" s="66" t="n">
        <f aca="false">0.24*AH478/$AM$495</f>
        <v>0.000332730764542079</v>
      </c>
      <c r="AT478" s="65" t="n">
        <f aca="false">AS478*$J$495</f>
        <v>2182.40670490036</v>
      </c>
      <c r="AU478" s="66" t="n">
        <f aca="false">0.25*AJ478/$AM$495</f>
        <v>0.0028582961476729</v>
      </c>
      <c r="AV478" s="65" t="n">
        <f aca="false">AU478*$J$495</f>
        <v>18747.7845213899</v>
      </c>
      <c r="AW478" s="66" t="n">
        <f aca="false">0.35*AL478/$AM$495</f>
        <v>0.00445807346233988</v>
      </c>
      <c r="AX478" s="65" t="n">
        <f aca="false">AW478*$J$495</f>
        <v>29240.8471111439</v>
      </c>
    </row>
    <row r="479" customFormat="false" ht="15" hidden="false" customHeight="false" outlineLevel="0" collapsed="false">
      <c r="A479" s="72" t="s">
        <v>53</v>
      </c>
      <c r="B479" s="62"/>
      <c r="C479" s="62"/>
      <c r="D479" s="62"/>
      <c r="E479" s="62"/>
      <c r="F479" s="62"/>
      <c r="G479" s="62"/>
      <c r="H479" s="62"/>
      <c r="I479" s="66" t="n">
        <f aca="false">AO479+AQ479+AS479+AU479+AW479</f>
        <v>0.0127670198972133</v>
      </c>
      <c r="J479" s="65" t="n">
        <f aca="false">ROUND(AP479+AR479+AT479+AV479+AX479,0)</f>
        <v>83740</v>
      </c>
      <c r="K479" s="66" t="n">
        <f aca="false">I479-Tabla_Ministerio!J478</f>
        <v>0</v>
      </c>
      <c r="L479" s="65" t="n">
        <f aca="false">J479-Tabla_Ministerio!K478</f>
        <v>0</v>
      </c>
      <c r="M479" s="66" t="n">
        <f aca="false">P514/P$530</f>
        <v>0.0207084351070372</v>
      </c>
      <c r="N479" s="65" t="n">
        <f aca="false">ROUND(N$495*M479,0)</f>
        <v>2580736</v>
      </c>
      <c r="O479" s="65" t="n">
        <f aca="false">N479-Tabla_Ministerio!L478</f>
        <v>0</v>
      </c>
      <c r="P479" s="67" t="n">
        <f aca="false">N479+J479</f>
        <v>2664476</v>
      </c>
      <c r="Q479" s="65" t="n">
        <f aca="false">P479-Tabla_Ministerio!M478</f>
        <v>0</v>
      </c>
      <c r="S479" s="67" t="n">
        <f aca="false">B479+Tabla_Ministerio!B478</f>
        <v>6171</v>
      </c>
      <c r="T479" s="67" t="n">
        <f aca="false">C479+Tabla_Ministerio!C478</f>
        <v>41</v>
      </c>
      <c r="U479" s="67" t="n">
        <f aca="false">D479+Tabla_Ministerio!D478</f>
        <v>381.743333333333</v>
      </c>
      <c r="V479" s="67" t="n">
        <f aca="false">E479+Tabla_Ministerio!E478</f>
        <v>194.979772727273</v>
      </c>
      <c r="W479" s="67" t="n">
        <f aca="false">F479+Tabla_Ministerio!F478</f>
        <v>22</v>
      </c>
      <c r="X479" s="67" t="n">
        <f aca="false">G479+Tabla_Ministerio!G478</f>
        <v>35</v>
      </c>
      <c r="Y479" s="67" t="n">
        <f aca="false">H479+Tabla_Ministerio!H478</f>
        <v>6</v>
      </c>
      <c r="Z479" s="67" t="n">
        <f aca="false">X479+0.33*Y479</f>
        <v>36.98</v>
      </c>
      <c r="AC479" s="73" t="n">
        <f aca="false">IF(T479&gt;0,S479/T479,0)</f>
        <v>150.512195121951</v>
      </c>
      <c r="AD479" s="74" t="n">
        <f aca="false">EXP((((AC479-AC$495)/AC$496+2)/4-1.9)^3)</f>
        <v>0.0310527099289586</v>
      </c>
      <c r="AE479" s="75" t="n">
        <f aca="false">S479/U479</f>
        <v>16.1653117714346</v>
      </c>
      <c r="AF479" s="74" t="n">
        <f aca="false">EXP((((AE479-AE$495)/AE$496+2)/4-1.9)^3)</f>
        <v>0.0198098687453476</v>
      </c>
      <c r="AG479" s="74" t="n">
        <f aca="false">V479/U479</f>
        <v>0.510761434979716</v>
      </c>
      <c r="AH479" s="74" t="n">
        <f aca="false">EXP((((AG479-AG$495)/AG$496+2)/4-1.9)^3)</f>
        <v>0.0598781414286269</v>
      </c>
      <c r="AI479" s="74" t="n">
        <f aca="false">W479/U479</f>
        <v>0.0576303449962017</v>
      </c>
      <c r="AJ479" s="74" t="n">
        <f aca="false">EXP((((AI479-AI$495)/AI$496+2)/4-1.9)^3)</f>
        <v>0.0379882856710499</v>
      </c>
      <c r="AK479" s="74" t="n">
        <f aca="false">Z479/U479</f>
        <v>0.0968713708163426</v>
      </c>
      <c r="AL479" s="74" t="n">
        <f aca="false">EXP((((AK479-AK$495)/AK$496+2)/4-1.9)^3)</f>
        <v>0.0253510015082352</v>
      </c>
      <c r="AM479" s="74" t="n">
        <f aca="false">0.01*AD479+0.15*AF479+0.24*AH479+0.25*AJ479+0.35*AL479</f>
        <v>0.036022683299607</v>
      </c>
      <c r="AO479" s="66" t="n">
        <f aca="false">0.01*AD479/$AM$495</f>
        <v>0.000110055811841683</v>
      </c>
      <c r="AP479" s="65" t="n">
        <f aca="false">AO479*$J$495</f>
        <v>721.864544167111</v>
      </c>
      <c r="AQ479" s="66" t="n">
        <f aca="false">0.15*AF479/$AM$495</f>
        <v>0.00105314054340226</v>
      </c>
      <c r="AR479" s="65" t="n">
        <f aca="false">AQ479*$J$495</f>
        <v>6907.62991599725</v>
      </c>
      <c r="AS479" s="66" t="n">
        <f aca="false">0.24*AH479/$AM$495</f>
        <v>0.00509322695371185</v>
      </c>
      <c r="AT479" s="65" t="n">
        <f aca="false">AS479*$J$495</f>
        <v>33406.8677678715</v>
      </c>
      <c r="AU479" s="66" t="n">
        <f aca="false">0.25*AJ479/$AM$495</f>
        <v>0.00336591526920351</v>
      </c>
      <c r="AV479" s="65" t="n">
        <f aca="false">AU479*$J$495</f>
        <v>22077.2974261816</v>
      </c>
      <c r="AW479" s="66" t="n">
        <f aca="false">0.35*AL479/$AM$495</f>
        <v>0.00314468131905402</v>
      </c>
      <c r="AX479" s="65" t="n">
        <f aca="false">AW479*$J$495</f>
        <v>20626.2069121369</v>
      </c>
    </row>
    <row r="480" customFormat="false" ht="15" hidden="false" customHeight="false" outlineLevel="0" collapsed="false">
      <c r="A480" s="72" t="s">
        <v>54</v>
      </c>
      <c r="B480" s="62"/>
      <c r="C480" s="62"/>
      <c r="D480" s="62"/>
      <c r="E480" s="62"/>
      <c r="F480" s="62"/>
      <c r="G480" s="62"/>
      <c r="H480" s="62"/>
      <c r="I480" s="66" t="n">
        <f aca="false">AO480+AQ480+AS480+AU480+AW480</f>
        <v>0.0201149188237031</v>
      </c>
      <c r="J480" s="65" t="n">
        <f aca="false">ROUND(AP480+AR480+AT480+AV480+AX480,0)</f>
        <v>131935</v>
      </c>
      <c r="K480" s="66" t="n">
        <f aca="false">I480-Tabla_Ministerio!J479</f>
        <v>-1.07552855510562E-016</v>
      </c>
      <c r="L480" s="65" t="n">
        <f aca="false">J480-Tabla_Ministerio!K479</f>
        <v>0</v>
      </c>
      <c r="M480" s="66" t="n">
        <f aca="false">P515/P$530</f>
        <v>0.02098784846871</v>
      </c>
      <c r="N480" s="65" t="n">
        <f aca="false">ROUND(N$495*M480,0)</f>
        <v>2615557</v>
      </c>
      <c r="O480" s="65" t="n">
        <f aca="false">N480-Tabla_Ministerio!L479</f>
        <v>0</v>
      </c>
      <c r="P480" s="67" t="n">
        <f aca="false">N480+J480</f>
        <v>2747492</v>
      </c>
      <c r="Q480" s="65" t="n">
        <f aca="false">P480-Tabla_Ministerio!M479</f>
        <v>0</v>
      </c>
      <c r="S480" s="67" t="n">
        <f aca="false">B480+Tabla_Ministerio!B479</f>
        <v>7967</v>
      </c>
      <c r="T480" s="67" t="n">
        <f aca="false">C480+Tabla_Ministerio!C479</f>
        <v>39</v>
      </c>
      <c r="U480" s="67" t="n">
        <f aca="false">D480+Tabla_Ministerio!D479</f>
        <v>318.545454545455</v>
      </c>
      <c r="V480" s="67" t="n">
        <f aca="false">E480+Tabla_Ministerio!E479</f>
        <v>154.113636363636</v>
      </c>
      <c r="W480" s="67" t="n">
        <f aca="false">F480+Tabla_Ministerio!F479</f>
        <v>11</v>
      </c>
      <c r="X480" s="67" t="n">
        <f aca="false">G480+Tabla_Ministerio!G479</f>
        <v>28</v>
      </c>
      <c r="Y480" s="67" t="n">
        <f aca="false">H480+Tabla_Ministerio!H479</f>
        <v>11</v>
      </c>
      <c r="Z480" s="67" t="n">
        <f aca="false">X480+0.33*Y480</f>
        <v>31.63</v>
      </c>
      <c r="AC480" s="73" t="n">
        <f aca="false">IF(T480&gt;0,S480/T480,0)</f>
        <v>204.282051282051</v>
      </c>
      <c r="AD480" s="74" t="n">
        <f aca="false">EXP((((AC480-AC$495)/AC$496+2)/4-1.9)^3)</f>
        <v>0.0804223538643704</v>
      </c>
      <c r="AE480" s="75" t="n">
        <f aca="false">S480/U480</f>
        <v>25.0105593607306</v>
      </c>
      <c r="AF480" s="74" t="n">
        <f aca="false">EXP((((AE480-AE$495)/AE$496+2)/4-1.9)^3)</f>
        <v>0.207124690509651</v>
      </c>
      <c r="AG480" s="74" t="n">
        <f aca="false">V480/U480</f>
        <v>0.48380422374429</v>
      </c>
      <c r="AH480" s="74" t="n">
        <f aca="false">EXP((((AG480-AG$495)/AG$496+2)/4-1.9)^3)</f>
        <v>0.044005694170133</v>
      </c>
      <c r="AI480" s="74" t="n">
        <f aca="false">W480/U480</f>
        <v>0.0345319634703196</v>
      </c>
      <c r="AJ480" s="74" t="n">
        <f aca="false">EXP((((AI480-AI$495)/AI$496+2)/4-1.9)^3)</f>
        <v>0.0208185417552971</v>
      </c>
      <c r="AK480" s="74" t="n">
        <f aca="false">Z480/U480</f>
        <v>0.0992950913242008</v>
      </c>
      <c r="AL480" s="74" t="n">
        <f aca="false">EXP((((AK480-AK$495)/AK$496+2)/4-1.9)^3)</f>
        <v>0.0260461709534141</v>
      </c>
      <c r="AM480" s="74" t="n">
        <f aca="false">0.01*AD480+0.15*AF480+0.24*AH480+0.25*AJ480+0.35*AL480</f>
        <v>0.0567550889884426</v>
      </c>
      <c r="AO480" s="66" t="n">
        <f aca="false">0.01*AD480/$AM$495</f>
        <v>0.000285029791764111</v>
      </c>
      <c r="AP480" s="65" t="n">
        <f aca="false">AO480*$J$495</f>
        <v>1869.53235147477</v>
      </c>
      <c r="AQ480" s="66" t="n">
        <f aca="false">0.15*AF480/$AM$495</f>
        <v>0.0110112495907671</v>
      </c>
      <c r="AR480" s="65" t="n">
        <f aca="false">AQ480*$J$495</f>
        <v>72223.63393206</v>
      </c>
      <c r="AS480" s="66" t="n">
        <f aca="false">0.24*AH480/$AM$495</f>
        <v>0.00374311864591321</v>
      </c>
      <c r="AT480" s="65" t="n">
        <f aca="false">AS480*$J$495</f>
        <v>24551.4034186805</v>
      </c>
      <c r="AU480" s="66" t="n">
        <f aca="false">0.25*AJ480/$AM$495</f>
        <v>0.00184460673438883</v>
      </c>
      <c r="AV480" s="65" t="n">
        <f aca="false">AU480*$J$495</f>
        <v>12098.9176055749</v>
      </c>
      <c r="AW480" s="66" t="n">
        <f aca="false">0.35*AL480/$AM$495</f>
        <v>0.00323091406086981</v>
      </c>
      <c r="AX480" s="65" t="n">
        <f aca="false">AW480*$J$495</f>
        <v>21191.8141056278</v>
      </c>
    </row>
    <row r="481" customFormat="false" ht="15" hidden="false" customHeight="false" outlineLevel="0" collapsed="false">
      <c r="A481" s="72" t="s">
        <v>55</v>
      </c>
      <c r="B481" s="62"/>
      <c r="C481" s="62"/>
      <c r="D481" s="62"/>
      <c r="E481" s="62"/>
      <c r="F481" s="62"/>
      <c r="G481" s="62"/>
      <c r="H481" s="62"/>
      <c r="I481" s="66" t="n">
        <f aca="false">AO481+AQ481+AS481+AU481+AW481</f>
        <v>0.0298283391340286</v>
      </c>
      <c r="J481" s="65" t="n">
        <f aca="false">ROUND(AP481+AR481+AT481+AV481+AX481,0)</f>
        <v>195646</v>
      </c>
      <c r="K481" s="66" t="n">
        <f aca="false">I481-Tabla_Ministerio!J480</f>
        <v>0</v>
      </c>
      <c r="L481" s="65" t="n">
        <f aca="false">J481-Tabla_Ministerio!K480</f>
        <v>0</v>
      </c>
      <c r="M481" s="66" t="n">
        <f aca="false">P516/P$530</f>
        <v>0.0205450392450767</v>
      </c>
      <c r="N481" s="65" t="n">
        <f aca="false">ROUND(N$495*M481,0)</f>
        <v>2560373</v>
      </c>
      <c r="O481" s="65" t="n">
        <f aca="false">N481-Tabla_Ministerio!L480</f>
        <v>0</v>
      </c>
      <c r="P481" s="67" t="n">
        <f aca="false">N481+J481</f>
        <v>2756019</v>
      </c>
      <c r="Q481" s="65" t="n">
        <f aca="false">P481-Tabla_Ministerio!M480</f>
        <v>0</v>
      </c>
      <c r="S481" s="67" t="n">
        <f aca="false">B481+Tabla_Ministerio!B480</f>
        <v>9001</v>
      </c>
      <c r="T481" s="67" t="n">
        <f aca="false">C481+Tabla_Ministerio!C480</f>
        <v>43</v>
      </c>
      <c r="U481" s="67" t="n">
        <f aca="false">D481+Tabla_Ministerio!D480</f>
        <v>386.886363636364</v>
      </c>
      <c r="V481" s="67" t="n">
        <f aca="false">E481+Tabla_Ministerio!E480</f>
        <v>244.818181818182</v>
      </c>
      <c r="W481" s="67" t="n">
        <f aca="false">F481+Tabla_Ministerio!F480</f>
        <v>16</v>
      </c>
      <c r="X481" s="67" t="n">
        <f aca="false">G481+Tabla_Ministerio!G480</f>
        <v>37</v>
      </c>
      <c r="Y481" s="67" t="n">
        <f aca="false">H481+Tabla_Ministerio!H480</f>
        <v>16</v>
      </c>
      <c r="Z481" s="67" t="n">
        <f aca="false">X481+0.33*Y481</f>
        <v>42.28</v>
      </c>
      <c r="AC481" s="73" t="n">
        <f aca="false">IF(T481&gt;0,S481/T481,0)</f>
        <v>209.325581395349</v>
      </c>
      <c r="AD481" s="74" t="n">
        <f aca="false">EXP((((AC481-AC$495)/AC$496+2)/4-1.9)^3)</f>
        <v>0.087039908122559</v>
      </c>
      <c r="AE481" s="75" t="n">
        <f aca="false">S481/U481</f>
        <v>23.2652293955237</v>
      </c>
      <c r="AF481" s="74" t="n">
        <f aca="false">EXP((((AE481-AE$495)/AE$496+2)/4-1.9)^3)</f>
        <v>0.145208503569875</v>
      </c>
      <c r="AG481" s="74" t="n">
        <f aca="false">V481/U481</f>
        <v>0.632790929918346</v>
      </c>
      <c r="AH481" s="74" t="n">
        <f aca="false">EXP((((AG481-AG$495)/AG$496+2)/4-1.9)^3)</f>
        <v>0.187802319201759</v>
      </c>
      <c r="AI481" s="74" t="n">
        <f aca="false">W481/U481</f>
        <v>0.0413558127239617</v>
      </c>
      <c r="AJ481" s="74" t="n">
        <f aca="false">EXP((((AI481-AI$495)/AI$496+2)/4-1.9)^3)</f>
        <v>0.0250429056959727</v>
      </c>
      <c r="AK481" s="74" t="n">
        <f aca="false">Z481/U481</f>
        <v>0.109282735123069</v>
      </c>
      <c r="AL481" s="74" t="n">
        <f aca="false">EXP((((AK481-AK$495)/AK$496+2)/4-1.9)^3)</f>
        <v>0.0290770144198797</v>
      </c>
      <c r="AM481" s="74" t="n">
        <f aca="false">0.01*AD481+0.15*AF481+0.24*AH481+0.25*AJ481+0.35*AL481</f>
        <v>0.0841619126960801</v>
      </c>
      <c r="AO481" s="66" t="n">
        <f aca="false">0.01*AD481/$AM$495</f>
        <v>0.000308483471264467</v>
      </c>
      <c r="AP481" s="65" t="n">
        <f aca="false">AO481*$J$495</f>
        <v>2023.36684125093</v>
      </c>
      <c r="AQ481" s="66" t="n">
        <f aca="false">0.15*AF481/$AM$495</f>
        <v>0.00771963531520731</v>
      </c>
      <c r="AR481" s="65" t="n">
        <f aca="false">AQ481*$J$495</f>
        <v>50633.682444364</v>
      </c>
      <c r="AS481" s="66" t="n">
        <f aca="false">0.24*AH481/$AM$495</f>
        <v>0.0159744409446666</v>
      </c>
      <c r="AT481" s="65" t="n">
        <f aca="false">AS481*$J$495</f>
        <v>104777.588188021</v>
      </c>
      <c r="AU481" s="66" t="n">
        <f aca="false">0.25*AJ481/$AM$495</f>
        <v>0.00221890241105393</v>
      </c>
      <c r="AV481" s="65" t="n">
        <f aca="false">AU481*$J$495</f>
        <v>14553.9517695884</v>
      </c>
      <c r="AW481" s="66" t="n">
        <f aca="false">0.35*AL481/$AM$495</f>
        <v>0.00360687699183628</v>
      </c>
      <c r="AX481" s="65" t="n">
        <f aca="false">AW481*$J$495</f>
        <v>23657.7839189825</v>
      </c>
    </row>
    <row r="482" customFormat="false" ht="15" hidden="false" customHeight="false" outlineLevel="0" collapsed="false">
      <c r="A482" s="72" t="s">
        <v>56</v>
      </c>
      <c r="B482" s="62"/>
      <c r="C482" s="62"/>
      <c r="D482" s="62"/>
      <c r="E482" s="62"/>
      <c r="F482" s="62"/>
      <c r="G482" s="62"/>
      <c r="H482" s="62"/>
      <c r="I482" s="66" t="n">
        <f aca="false">AO482+AQ482+AS482+AU482+AW482</f>
        <v>0.0313793733108836</v>
      </c>
      <c r="J482" s="65" t="n">
        <f aca="false">ROUND(AP482+AR482+AT482+AV482+AX482,0)</f>
        <v>205820</v>
      </c>
      <c r="K482" s="66" t="n">
        <f aca="false">I482-Tabla_Ministerio!J481</f>
        <v>-2.56739074444567E-016</v>
      </c>
      <c r="L482" s="65" t="n">
        <f aca="false">J482-Tabla_Ministerio!K481</f>
        <v>0</v>
      </c>
      <c r="M482" s="66" t="n">
        <f aca="false">P517/P$530</f>
        <v>0.0214116460447469</v>
      </c>
      <c r="N482" s="65" t="n">
        <f aca="false">ROUND(N$495*M482,0)</f>
        <v>2668372</v>
      </c>
      <c r="O482" s="65" t="n">
        <f aca="false">N482-Tabla_Ministerio!L481</f>
        <v>0</v>
      </c>
      <c r="P482" s="67" t="n">
        <f aca="false">N482+J482</f>
        <v>2874192</v>
      </c>
      <c r="Q482" s="65" t="n">
        <f aca="false">P482-Tabla_Ministerio!M481</f>
        <v>0</v>
      </c>
      <c r="S482" s="67" t="n">
        <f aca="false">B482+Tabla_Ministerio!B481</f>
        <v>6472</v>
      </c>
      <c r="T482" s="67" t="n">
        <f aca="false">C482+Tabla_Ministerio!C481</f>
        <v>42</v>
      </c>
      <c r="U482" s="67" t="n">
        <f aca="false">D482+Tabla_Ministerio!D481</f>
        <v>426.727272727273</v>
      </c>
      <c r="V482" s="67" t="n">
        <f aca="false">E482+Tabla_Ministerio!E481</f>
        <v>252.454545454545</v>
      </c>
      <c r="W482" s="67" t="n">
        <f aca="false">F482+Tabla_Ministerio!F481</f>
        <v>46</v>
      </c>
      <c r="X482" s="67" t="n">
        <f aca="false">G482+Tabla_Ministerio!G481</f>
        <v>71</v>
      </c>
      <c r="Y482" s="67" t="n">
        <f aca="false">H482+Tabla_Ministerio!H481</f>
        <v>49</v>
      </c>
      <c r="Z482" s="67" t="n">
        <f aca="false">X482+0.33*Y482</f>
        <v>87.17</v>
      </c>
      <c r="AC482" s="73" t="n">
        <f aca="false">IF(T482&gt;0,S482/T482,0)</f>
        <v>154.095238095238</v>
      </c>
      <c r="AD482" s="74" t="n">
        <f aca="false">EXP((((AC482-AC$495)/AC$496+2)/4-1.9)^3)</f>
        <v>0.0332981690875485</v>
      </c>
      <c r="AE482" s="75" t="n">
        <f aca="false">S482/U482</f>
        <v>15.1665956540264</v>
      </c>
      <c r="AF482" s="74" t="n">
        <f aca="false">EXP((((AE482-AE$495)/AE$496+2)/4-1.9)^3)</f>
        <v>0.0138370757683349</v>
      </c>
      <c r="AG482" s="74" t="n">
        <f aca="false">V482/U482</f>
        <v>0.591606305922453</v>
      </c>
      <c r="AH482" s="74" t="n">
        <f aca="false">EXP((((AG482-AG$495)/AG$496+2)/4-1.9)^3)</f>
        <v>0.133398996003896</v>
      </c>
      <c r="AI482" s="74" t="n">
        <f aca="false">W482/U482</f>
        <v>0.107797187899446</v>
      </c>
      <c r="AJ482" s="74" t="n">
        <f aca="false">EXP((((AI482-AI$495)/AI$496+2)/4-1.9)^3)</f>
        <v>0.112412277870927</v>
      </c>
      <c r="AK482" s="74" t="n">
        <f aca="false">Z482/U482</f>
        <v>0.20427567106945</v>
      </c>
      <c r="AL482" s="74" t="n">
        <f aca="false">EXP((((AK482-AK$495)/AK$496+2)/4-1.9)^3)</f>
        <v>0.0743167121678719</v>
      </c>
      <c r="AM482" s="74" t="n">
        <f aca="false">0.01*AD482+0.15*AF482+0.24*AH482+0.25*AJ482+0.35*AL482</f>
        <v>0.0885382208235477</v>
      </c>
      <c r="AO482" s="66" t="n">
        <f aca="false">0.01*AD482/$AM$495</f>
        <v>0.000118014081223689</v>
      </c>
      <c r="AP482" s="65" t="n">
        <f aca="false">AO482*$J$495</f>
        <v>774.063445830433</v>
      </c>
      <c r="AQ482" s="66" t="n">
        <f aca="false">0.15*AF482/$AM$495</f>
        <v>0.00073561242030868</v>
      </c>
      <c r="AR482" s="65" t="n">
        <f aca="false">AQ482*$J$495</f>
        <v>4824.938506961</v>
      </c>
      <c r="AS482" s="66" t="n">
        <f aca="false">0.24*AH482/$AM$495</f>
        <v>0.0113469013204928</v>
      </c>
      <c r="AT482" s="65" t="n">
        <f aca="false">AS482*$J$495</f>
        <v>74425.1994725139</v>
      </c>
      <c r="AU482" s="66" t="n">
        <f aca="false">0.25*AJ482/$AM$495</f>
        <v>0.00996018103602003</v>
      </c>
      <c r="AV482" s="65" t="n">
        <f aca="false">AU482*$J$495</f>
        <v>65329.5943491951</v>
      </c>
      <c r="AW482" s="66" t="n">
        <f aca="false">0.35*AL482/$AM$495</f>
        <v>0.00921866445283845</v>
      </c>
      <c r="AX482" s="65" t="n">
        <f aca="false">AW482*$J$495</f>
        <v>60465.9299833302</v>
      </c>
    </row>
    <row r="483" customFormat="false" ht="15" hidden="false" customHeight="false" outlineLevel="0" collapsed="false">
      <c r="A483" s="72" t="s">
        <v>57</v>
      </c>
      <c r="B483" s="62"/>
      <c r="C483" s="62"/>
      <c r="D483" s="62"/>
      <c r="E483" s="62"/>
      <c r="F483" s="62"/>
      <c r="G483" s="62"/>
      <c r="H483" s="62"/>
      <c r="I483" s="66" t="n">
        <f aca="false">AO483+AQ483+AS483+AU483+AW483</f>
        <v>0.0085295671083408</v>
      </c>
      <c r="J483" s="65" t="n">
        <f aca="false">ROUND(AP483+AR483+AT483+AV483+AX483,0)</f>
        <v>55946</v>
      </c>
      <c r="K483" s="66" t="n">
        <f aca="false">I483-Tabla_Ministerio!J482</f>
        <v>0</v>
      </c>
      <c r="L483" s="65" t="n">
        <f aca="false">J483-Tabla_Ministerio!K482</f>
        <v>0</v>
      </c>
      <c r="M483" s="66" t="n">
        <f aca="false">P518/P$530</f>
        <v>0.0103805877599574</v>
      </c>
      <c r="N483" s="65" t="n">
        <f aca="false">ROUND(N$495*M483,0)</f>
        <v>1293654</v>
      </c>
      <c r="O483" s="65" t="n">
        <f aca="false">N483-Tabla_Ministerio!L482</f>
        <v>0</v>
      </c>
      <c r="P483" s="67" t="n">
        <f aca="false">N483+J483</f>
        <v>1349600</v>
      </c>
      <c r="Q483" s="65" t="n">
        <f aca="false">P483-Tabla_Ministerio!M482</f>
        <v>0</v>
      </c>
      <c r="S483" s="67" t="n">
        <f aca="false">B483+Tabla_Ministerio!B482</f>
        <v>3448</v>
      </c>
      <c r="T483" s="67" t="n">
        <f aca="false">C483+Tabla_Ministerio!C482</f>
        <v>63</v>
      </c>
      <c r="U483" s="67" t="n">
        <f aca="false">D483+Tabla_Ministerio!D482</f>
        <v>200.116306818182</v>
      </c>
      <c r="V483" s="67" t="n">
        <f aca="false">E483+Tabla_Ministerio!E482</f>
        <v>47.3136363636364</v>
      </c>
      <c r="W483" s="67" t="n">
        <f aca="false">F483+Tabla_Ministerio!F482</f>
        <v>12</v>
      </c>
      <c r="X483" s="67" t="n">
        <f aca="false">G483+Tabla_Ministerio!G482</f>
        <v>18</v>
      </c>
      <c r="Y483" s="67" t="n">
        <f aca="false">H483+Tabla_Ministerio!H482</f>
        <v>8</v>
      </c>
      <c r="Z483" s="67" t="n">
        <f aca="false">X483+0.33*Y483</f>
        <v>20.64</v>
      </c>
      <c r="AC483" s="73" t="n">
        <f aca="false">IF(T483&gt;0,S483/T483,0)</f>
        <v>54.7301587301587</v>
      </c>
      <c r="AD483" s="74" t="n">
        <f aca="false">EXP((((AC483-AC$495)/AC$496+2)/4-1.9)^3)</f>
        <v>0.00331139814346595</v>
      </c>
      <c r="AE483" s="75" t="n">
        <f aca="false">S483/U483</f>
        <v>17.2299801791401</v>
      </c>
      <c r="AF483" s="74" t="n">
        <f aca="false">EXP((((AE483-AE$495)/AE$496+2)/4-1.9)^3)</f>
        <v>0.0283887939998191</v>
      </c>
      <c r="AG483" s="74" t="n">
        <f aca="false">V483/U483</f>
        <v>0.23643068931221</v>
      </c>
      <c r="AH483" s="74" t="n">
        <f aca="false">EXP((((AG483-AG$495)/AG$496+2)/4-1.9)^3)</f>
        <v>0.000862312275162074</v>
      </c>
      <c r="AI483" s="74" t="n">
        <f aca="false">W483/U483</f>
        <v>0.0599651282336663</v>
      </c>
      <c r="AJ483" s="74" t="n">
        <f aca="false">EXP((((AI483-AI$495)/AI$496+2)/4-1.9)^3)</f>
        <v>0.0402193618176875</v>
      </c>
      <c r="AK483" s="74" t="n">
        <f aca="false">Z483/U483</f>
        <v>0.103140020561906</v>
      </c>
      <c r="AL483" s="74" t="n">
        <f aca="false">EXP((((AK483-AK$495)/AK$496+2)/4-1.9)^3)</f>
        <v>0.027180867580832</v>
      </c>
      <c r="AM483" s="74" t="n">
        <f aca="false">0.01*AD483+0.15*AF483+0.24*AH483+0.25*AJ483+0.35*AL483</f>
        <v>0.0240665321351595</v>
      </c>
      <c r="AO483" s="66" t="n">
        <f aca="false">0.01*AD483/$AM$495</f>
        <v>1.17361290478009E-005</v>
      </c>
      <c r="AP483" s="65" t="n">
        <f aca="false">AO483*$J$495</f>
        <v>76.9781741064629</v>
      </c>
      <c r="AQ483" s="66" t="n">
        <f aca="false">0.15*AF483/$AM$495</f>
        <v>0.00150921696270834</v>
      </c>
      <c r="AR483" s="65" t="n">
        <f aca="false">AQ483*$J$495</f>
        <v>9899.07026811011</v>
      </c>
      <c r="AS483" s="66" t="n">
        <f aca="false">0.24*AH483/$AM$495</f>
        <v>7.33481704272193E-005</v>
      </c>
      <c r="AT483" s="65" t="n">
        <f aca="false">AS483*$J$495</f>
        <v>481.096297641254</v>
      </c>
      <c r="AU483" s="66" t="n">
        <f aca="false">0.25*AJ483/$AM$495</f>
        <v>0.00356359761090619</v>
      </c>
      <c r="AV483" s="65" t="n">
        <f aca="false">AU483*$J$495</f>
        <v>23373.9111269497</v>
      </c>
      <c r="AW483" s="66" t="n">
        <f aca="false">0.35*AL483/$AM$495</f>
        <v>0.00337166823525126</v>
      </c>
      <c r="AX483" s="65" t="n">
        <f aca="false">AW483*$J$495</f>
        <v>22115.0315734671</v>
      </c>
    </row>
    <row r="484" customFormat="false" ht="15" hidden="false" customHeight="false" outlineLevel="0" collapsed="false">
      <c r="A484" s="72" t="s">
        <v>58</v>
      </c>
      <c r="B484" s="62"/>
      <c r="C484" s="62"/>
      <c r="D484" s="62"/>
      <c r="E484" s="62"/>
      <c r="F484" s="62"/>
      <c r="G484" s="62"/>
      <c r="H484" s="62"/>
      <c r="I484" s="66" t="n">
        <f aca="false">AO484+AQ484+AS484+AU484+AW484</f>
        <v>0.0921634936413679</v>
      </c>
      <c r="J484" s="65" t="n">
        <f aca="false">ROUND(AP484+AR484+AT484+AV484+AX484,0)</f>
        <v>604507</v>
      </c>
      <c r="K484" s="66" t="n">
        <f aca="false">I484-Tabla_Ministerio!J483</f>
        <v>-7.35522753814166E-016</v>
      </c>
      <c r="L484" s="65" t="n">
        <f aca="false">J484-Tabla_Ministerio!K483</f>
        <v>0</v>
      </c>
      <c r="M484" s="66" t="n">
        <f aca="false">P519/P$530</f>
        <v>0.0548895602552942</v>
      </c>
      <c r="N484" s="65" t="n">
        <f aca="false">ROUND(N$495*M484,0)</f>
        <v>6840472</v>
      </c>
      <c r="O484" s="65" t="n">
        <f aca="false">N484-Tabla_Ministerio!L483</f>
        <v>0</v>
      </c>
      <c r="P484" s="67" t="n">
        <f aca="false">N484+J484</f>
        <v>7444979</v>
      </c>
      <c r="Q484" s="65" t="n">
        <f aca="false">P484-Tabla_Ministerio!M483</f>
        <v>0</v>
      </c>
      <c r="S484" s="67" t="n">
        <f aca="false">B484+Tabla_Ministerio!B483</f>
        <v>6125</v>
      </c>
      <c r="T484" s="67" t="n">
        <f aca="false">C484+Tabla_Ministerio!C483</f>
        <v>24</v>
      </c>
      <c r="U484" s="67" t="n">
        <f aca="false">D484+Tabla_Ministerio!D483</f>
        <v>286.545454545455</v>
      </c>
      <c r="V484" s="67" t="n">
        <f aca="false">E484+Tabla_Ministerio!E483</f>
        <v>245.545454545454</v>
      </c>
      <c r="W484" s="67" t="n">
        <f aca="false">F484+Tabla_Ministerio!F483</f>
        <v>32</v>
      </c>
      <c r="X484" s="67" t="n">
        <f aca="false">G484+Tabla_Ministerio!G483</f>
        <v>76</v>
      </c>
      <c r="Y484" s="67" t="n">
        <f aca="false">H484+Tabla_Ministerio!H483</f>
        <v>46</v>
      </c>
      <c r="Z484" s="67" t="n">
        <f aca="false">X484+0.33*Y484</f>
        <v>91.18</v>
      </c>
      <c r="AC484" s="73" t="n">
        <f aca="false">IF(T484&gt;0,S484/T484,0)</f>
        <v>255.208333333333</v>
      </c>
      <c r="AD484" s="74" t="n">
        <f aca="false">EXP((((AC484-AC$495)/AC$496+2)/4-1.9)^3)</f>
        <v>0.165866231356473</v>
      </c>
      <c r="AE484" s="75" t="n">
        <f aca="false">S484/U484</f>
        <v>21.3753172588832</v>
      </c>
      <c r="AF484" s="74" t="n">
        <f aca="false">EXP((((AE484-AE$495)/AE$496+2)/4-1.9)^3)</f>
        <v>0.0934466559578421</v>
      </c>
      <c r="AG484" s="74" t="n">
        <f aca="false">V484/U484</f>
        <v>0.856916243654819</v>
      </c>
      <c r="AH484" s="74" t="n">
        <f aca="false">EXP((((AG484-AG$495)/AG$496+2)/4-1.9)^3)</f>
        <v>0.629397270277719</v>
      </c>
      <c r="AI484" s="74" t="n">
        <f aca="false">W484/U484</f>
        <v>0.111675126903553</v>
      </c>
      <c r="AJ484" s="74" t="n">
        <f aca="false">EXP((((AI484-AI$495)/AI$496+2)/4-1.9)^3)</f>
        <v>0.120813394353093</v>
      </c>
      <c r="AK484" s="74" t="n">
        <f aca="false">Z484/U484</f>
        <v>0.318204314720812</v>
      </c>
      <c r="AL484" s="74" t="n">
        <f aca="false">EXP((((AK484-AK$495)/AK$496+2)/4-1.9)^3)</f>
        <v>0.180310906355782</v>
      </c>
      <c r="AM484" s="74" t="n">
        <f aca="false">0.01*AD484+0.15*AF484+0.24*AH484+0.25*AJ484+0.35*AL484</f>
        <v>0.260043171386691</v>
      </c>
      <c r="AO484" s="66" t="n">
        <f aca="false">0.01*AD484/$AM$495</f>
        <v>0.000587856673083258</v>
      </c>
      <c r="AP484" s="65" t="n">
        <f aca="false">AO484*$J$495</f>
        <v>3855.79718371692</v>
      </c>
      <c r="AQ484" s="66" t="n">
        <f aca="false">0.15*AF484/$AM$495</f>
        <v>0.00496785028208116</v>
      </c>
      <c r="AR484" s="65" t="n">
        <f aca="false">AQ484*$J$495</f>
        <v>32584.512524642</v>
      </c>
      <c r="AS484" s="66" t="n">
        <f aca="false">0.24*AH484/$AM$495</f>
        <v>0.0535364502819815</v>
      </c>
      <c r="AT484" s="65" t="n">
        <f aca="false">AS484*$J$495</f>
        <v>351149.699706189</v>
      </c>
      <c r="AU484" s="66" t="n">
        <f aca="false">0.25*AJ484/$AM$495</f>
        <v>0.0107045538274258</v>
      </c>
      <c r="AV484" s="65" t="n">
        <f aca="false">AU484*$J$495</f>
        <v>70211.9928047305</v>
      </c>
      <c r="AW484" s="66" t="n">
        <f aca="false">0.35*AL484/$AM$495</f>
        <v>0.0223667825767961</v>
      </c>
      <c r="AX484" s="65" t="n">
        <f aca="false">AW484*$J$495</f>
        <v>146705.449163464</v>
      </c>
    </row>
    <row r="485" customFormat="false" ht="15" hidden="false" customHeight="false" outlineLevel="0" collapsed="false">
      <c r="A485" s="72" t="s">
        <v>59</v>
      </c>
      <c r="B485" s="62"/>
      <c r="C485" s="62"/>
      <c r="D485" s="62"/>
      <c r="E485" s="62"/>
      <c r="F485" s="62"/>
      <c r="G485" s="62"/>
      <c r="H485" s="62"/>
      <c r="I485" s="66" t="n">
        <f aca="false">AO485+AQ485+AS485+AU485+AW485</f>
        <v>0.00398817191442502</v>
      </c>
      <c r="J485" s="65" t="n">
        <f aca="false">ROUND(AP485+AR485+AT485+AV485+AX485,0)</f>
        <v>26159</v>
      </c>
      <c r="K485" s="66" t="n">
        <f aca="false">I485-Tabla_Ministerio!J484</f>
        <v>0</v>
      </c>
      <c r="L485" s="65" t="n">
        <f aca="false">J485-Tabla_Ministerio!K484</f>
        <v>0</v>
      </c>
      <c r="M485" s="66" t="n">
        <f aca="false">P520/P$530</f>
        <v>0.0100458425992366</v>
      </c>
      <c r="N485" s="65" t="n">
        <f aca="false">ROUND(N$495*M485,0)</f>
        <v>1251938</v>
      </c>
      <c r="O485" s="65" t="n">
        <f aca="false">N485-Tabla_Ministerio!L484</f>
        <v>0</v>
      </c>
      <c r="P485" s="67" t="n">
        <f aca="false">N485+J485</f>
        <v>1278097</v>
      </c>
      <c r="Q485" s="65" t="n">
        <f aca="false">P485-Tabla_Ministerio!M484</f>
        <v>0</v>
      </c>
      <c r="S485" s="67" t="n">
        <f aca="false">B485+Tabla_Ministerio!B484</f>
        <v>2762</v>
      </c>
      <c r="T485" s="67" t="n">
        <f aca="false">C485+Tabla_Ministerio!C484</f>
        <v>35</v>
      </c>
      <c r="U485" s="67" t="n">
        <f aca="false">D485+Tabla_Ministerio!D484</f>
        <v>176.75</v>
      </c>
      <c r="V485" s="67" t="n">
        <f aca="false">E485+Tabla_Ministerio!E484</f>
        <v>56.8863636363636</v>
      </c>
      <c r="W485" s="67" t="n">
        <f aca="false">F485+Tabla_Ministerio!F484</f>
        <v>4</v>
      </c>
      <c r="X485" s="67" t="n">
        <f aca="false">G485+Tabla_Ministerio!G484</f>
        <v>5</v>
      </c>
      <c r="Y485" s="67" t="n">
        <f aca="false">H485+Tabla_Ministerio!H484</f>
        <v>1</v>
      </c>
      <c r="Z485" s="67" t="n">
        <f aca="false">X485+0.33*Y485</f>
        <v>5.33</v>
      </c>
      <c r="AC485" s="73" t="n">
        <f aca="false">IF(T485&gt;0,S485/T485,0)</f>
        <v>78.9142857142857</v>
      </c>
      <c r="AD485" s="74" t="n">
        <f aca="false">EXP((((AC485-AC$495)/AC$496+2)/4-1.9)^3)</f>
        <v>0.00625399933782885</v>
      </c>
      <c r="AE485" s="75" t="n">
        <f aca="false">S485/U485</f>
        <v>15.6265912305516</v>
      </c>
      <c r="AF485" s="74" t="n">
        <f aca="false">EXP((((AE485-AE$495)/AE$496+2)/4-1.9)^3)</f>
        <v>0.0163663243060662</v>
      </c>
      <c r="AG485" s="74" t="n">
        <f aca="false">V485/U485</f>
        <v>0.321846470361322</v>
      </c>
      <c r="AH485" s="74" t="n">
        <f aca="false">EXP((((AG485-AG$495)/AG$496+2)/4-1.9)^3)</f>
        <v>0.00426989669326981</v>
      </c>
      <c r="AI485" s="74" t="n">
        <f aca="false">W485/U485</f>
        <v>0.0226308345120226</v>
      </c>
      <c r="AJ485" s="74" t="n">
        <f aca="false">EXP((((AI485-AI$495)/AI$496+2)/4-1.9)^3)</f>
        <v>0.0148656481247808</v>
      </c>
      <c r="AK485" s="74" t="n">
        <f aca="false">Z485/U485</f>
        <v>0.0301555869872702</v>
      </c>
      <c r="AL485" s="74" t="n">
        <f aca="false">EXP((((AK485-AK$495)/AK$496+2)/4-1.9)^3)</f>
        <v>0.0114117680624125</v>
      </c>
      <c r="AM485" s="74" t="n">
        <f aca="false">0.01*AD485+0.15*AF485+0.24*AH485+0.25*AJ485+0.35*AL485</f>
        <v>0.0112527946987125</v>
      </c>
      <c r="AO485" s="66" t="n">
        <f aca="false">0.01*AD485/$AM$495</f>
        <v>2.21651822322994E-005</v>
      </c>
      <c r="AP485" s="65" t="n">
        <f aca="false">AO485*$J$495</f>
        <v>145.383136980684</v>
      </c>
      <c r="AQ485" s="66" t="n">
        <f aca="false">0.15*AF485/$AM$495</f>
        <v>0.000870073390932288</v>
      </c>
      <c r="AR485" s="65" t="n">
        <f aca="false">AQ485*$J$495</f>
        <v>5706.87836677598</v>
      </c>
      <c r="AS485" s="66" t="n">
        <f aca="false">0.24*AH485/$AM$495</f>
        <v>0.000363196859636156</v>
      </c>
      <c r="AT485" s="65" t="n">
        <f aca="false">AS485*$J$495</f>
        <v>2382.23616851174</v>
      </c>
      <c r="AU485" s="66" t="n">
        <f aca="false">0.25*AJ485/$AM$495</f>
        <v>0.00131715635822804</v>
      </c>
      <c r="AV485" s="65" t="n">
        <f aca="false">AU485*$J$495</f>
        <v>8639.32997465727</v>
      </c>
      <c r="AW485" s="66" t="n">
        <f aca="false">0.35*AL485/$AM$495</f>
        <v>0.00141558012339624</v>
      </c>
      <c r="AX485" s="65" t="n">
        <f aca="false">AW485*$J$495</f>
        <v>9284.89902902543</v>
      </c>
    </row>
    <row r="486" customFormat="false" ht="15" hidden="false" customHeight="false" outlineLevel="0" collapsed="false">
      <c r="A486" s="72" t="s">
        <v>60</v>
      </c>
      <c r="B486" s="62"/>
      <c r="C486" s="62"/>
      <c r="D486" s="62"/>
      <c r="E486" s="62"/>
      <c r="F486" s="62"/>
      <c r="G486" s="62"/>
      <c r="H486" s="62"/>
      <c r="I486" s="66" t="n">
        <f aca="false">AO486+AQ486+AS486+AU486+AW486</f>
        <v>0.0477574532317974</v>
      </c>
      <c r="J486" s="65" t="n">
        <f aca="false">ROUND(AP486+AR486+AT486+AV486+AX486,0)</f>
        <v>313245</v>
      </c>
      <c r="K486" s="66" t="n">
        <f aca="false">I486-Tabla_Ministerio!J485</f>
        <v>4.57966997657877E-016</v>
      </c>
      <c r="L486" s="65" t="n">
        <f aca="false">J486-Tabla_Ministerio!K485</f>
        <v>0</v>
      </c>
      <c r="M486" s="66" t="n">
        <f aca="false">P521/P$530</f>
        <v>0.0361938661954538</v>
      </c>
      <c r="N486" s="65" t="n">
        <f aca="false">ROUND(N$495*M486,0)</f>
        <v>4510568</v>
      </c>
      <c r="O486" s="65" t="n">
        <f aca="false">N486-Tabla_Ministerio!L485</f>
        <v>0</v>
      </c>
      <c r="P486" s="67" t="n">
        <f aca="false">N486+J486</f>
        <v>4823813</v>
      </c>
      <c r="Q486" s="65" t="n">
        <f aca="false">P486-Tabla_Ministerio!M485</f>
        <v>0</v>
      </c>
      <c r="S486" s="67" t="n">
        <f aca="false">B486+Tabla_Ministerio!B485</f>
        <v>7803</v>
      </c>
      <c r="T486" s="67" t="n">
        <f aca="false">C486+Tabla_Ministerio!C485</f>
        <v>60</v>
      </c>
      <c r="U486" s="67" t="n">
        <f aca="false">D486+Tabla_Ministerio!D485</f>
        <v>270.113636363636</v>
      </c>
      <c r="V486" s="67" t="n">
        <f aca="false">E486+Tabla_Ministerio!E485</f>
        <v>175.977272727273</v>
      </c>
      <c r="W486" s="67" t="n">
        <f aca="false">F486+Tabla_Ministerio!F485</f>
        <v>12</v>
      </c>
      <c r="X486" s="67" t="n">
        <f aca="false">G486+Tabla_Ministerio!G485</f>
        <v>36</v>
      </c>
      <c r="Y486" s="67" t="n">
        <f aca="false">H486+Tabla_Ministerio!H485</f>
        <v>24</v>
      </c>
      <c r="Z486" s="67" t="n">
        <f aca="false">X486+0.33*Y486</f>
        <v>43.92</v>
      </c>
      <c r="AC486" s="73" t="n">
        <f aca="false">IF(T486&gt;0,S486/T486,0)</f>
        <v>130.05</v>
      </c>
      <c r="AD486" s="74" t="n">
        <f aca="false">EXP((((AC486-AC$495)/AC$496+2)/4-1.9)^3)</f>
        <v>0.0204627306198445</v>
      </c>
      <c r="AE486" s="75" t="n">
        <f aca="false">S486/U486</f>
        <v>28.887841817417</v>
      </c>
      <c r="AF486" s="74" t="n">
        <f aca="false">EXP((((AE486-AE$495)/AE$496+2)/4-1.9)^3)</f>
        <v>0.387873678129076</v>
      </c>
      <c r="AG486" s="74" t="n">
        <f aca="false">V486/U486</f>
        <v>0.651493479175433</v>
      </c>
      <c r="AH486" s="74" t="n">
        <f aca="false">EXP((((AG486-AG$495)/AG$496+2)/4-1.9)^3)</f>
        <v>0.216370597598444</v>
      </c>
      <c r="AI486" s="74" t="n">
        <f aca="false">W486/U486</f>
        <v>0.0444257467395878</v>
      </c>
      <c r="AJ486" s="74" t="n">
        <f aca="false">EXP((((AI486-AI$495)/AI$496+2)/4-1.9)^3)</f>
        <v>0.0271601623292707</v>
      </c>
      <c r="AK486" s="74" t="n">
        <f aca="false">Z486/U486</f>
        <v>0.162598233066891</v>
      </c>
      <c r="AL486" s="74" t="n">
        <f aca="false">EXP((((AK486-AK$495)/AK$496+2)/4-1.9)^3)</f>
        <v>0.0504142821109895</v>
      </c>
      <c r="AM486" s="74" t="n">
        <f aca="false">0.01*AD486+0.15*AF486+0.24*AH486+0.25*AJ486+0.35*AL486</f>
        <v>0.13474966177035</v>
      </c>
      <c r="AO486" s="66" t="n">
        <f aca="false">0.01*AD486/$AM$495</f>
        <v>7.25232173300431E-005</v>
      </c>
      <c r="AP486" s="65" t="n">
        <f aca="false">AO486*$J$495</f>
        <v>475.685366755487</v>
      </c>
      <c r="AQ486" s="66" t="n">
        <f aca="false">0.15*AF486/$AM$495</f>
        <v>0.0206203030119632</v>
      </c>
      <c r="AR486" s="65" t="n">
        <f aca="false">AQ486*$J$495</f>
        <v>135250.155218799</v>
      </c>
      <c r="AS486" s="66" t="n">
        <f aca="false">0.24*AH486/$AM$495</f>
        <v>0.0184044550045481</v>
      </c>
      <c r="AT486" s="65" t="n">
        <f aca="false">AS486*$J$495</f>
        <v>120716.237517867</v>
      </c>
      <c r="AU486" s="66" t="n">
        <f aca="false">0.25*AJ486/$AM$495</f>
        <v>0.00240649988498446</v>
      </c>
      <c r="AV486" s="65" t="n">
        <f aca="false">AU486*$J$495</f>
        <v>15784.4180461042</v>
      </c>
      <c r="AW486" s="66" t="n">
        <f aca="false">0.35*AL486/$AM$495</f>
        <v>0.00625367211297147</v>
      </c>
      <c r="AX486" s="65" t="n">
        <f aca="false">AW486*$J$495</f>
        <v>41018.3169217325</v>
      </c>
    </row>
    <row r="487" customFormat="false" ht="15" hidden="false" customHeight="false" outlineLevel="0" collapsed="false">
      <c r="A487" s="72" t="s">
        <v>61</v>
      </c>
      <c r="B487" s="62"/>
      <c r="C487" s="62"/>
      <c r="D487" s="62"/>
      <c r="E487" s="62"/>
      <c r="F487" s="62"/>
      <c r="G487" s="62"/>
      <c r="H487" s="62"/>
      <c r="I487" s="66" t="n">
        <f aca="false">AO487+AQ487+AS487+AU487+AW487</f>
        <v>0.00408863247018811</v>
      </c>
      <c r="J487" s="65" t="n">
        <f aca="false">ROUND(AP487+AR487+AT487+AV487+AX487,0)</f>
        <v>26818</v>
      </c>
      <c r="K487" s="66" t="n">
        <f aca="false">I487-Tabla_Ministerio!J486</f>
        <v>0</v>
      </c>
      <c r="L487" s="65" t="n">
        <f aca="false">J487-Tabla_Ministerio!K486</f>
        <v>0</v>
      </c>
      <c r="M487" s="66" t="n">
        <f aca="false">P522/P$530</f>
        <v>0.0134858751444392</v>
      </c>
      <c r="N487" s="65" t="n">
        <f aca="false">ROUND(N$495*M487,0)</f>
        <v>1680643</v>
      </c>
      <c r="O487" s="65" t="n">
        <f aca="false">N487-Tabla_Ministerio!L486</f>
        <v>0</v>
      </c>
      <c r="P487" s="67" t="n">
        <f aca="false">N487+J487</f>
        <v>1707461</v>
      </c>
      <c r="Q487" s="65" t="n">
        <f aca="false">P487-Tabla_Ministerio!M486</f>
        <v>0</v>
      </c>
      <c r="S487" s="67" t="n">
        <f aca="false">B487+Tabla_Ministerio!B486</f>
        <v>6814</v>
      </c>
      <c r="T487" s="67" t="n">
        <f aca="false">C487+Tabla_Ministerio!C486</f>
        <v>64</v>
      </c>
      <c r="U487" s="67" t="n">
        <f aca="false">D487+Tabla_Ministerio!D486</f>
        <v>549.590909090909</v>
      </c>
      <c r="V487" s="67" t="n">
        <f aca="false">E487+Tabla_Ministerio!E486</f>
        <v>196.227272727273</v>
      </c>
      <c r="W487" s="67" t="n">
        <f aca="false">F487+Tabla_Ministerio!F486</f>
        <v>16</v>
      </c>
      <c r="X487" s="67" t="n">
        <f aca="false">G487+Tabla_Ministerio!G486</f>
        <v>19</v>
      </c>
      <c r="Y487" s="67" t="n">
        <f aca="false">H487+Tabla_Ministerio!H486</f>
        <v>6</v>
      </c>
      <c r="Z487" s="67" t="n">
        <f aca="false">X487+0.33*Y487</f>
        <v>20.98</v>
      </c>
      <c r="AC487" s="73" t="n">
        <f aca="false">IF(T487&gt;0,S487/T487,0)</f>
        <v>106.46875</v>
      </c>
      <c r="AD487" s="74" t="n">
        <f aca="false">EXP((((AC487-AC$495)/AC$496+2)/4-1.9)^3)</f>
        <v>0.0121584279267292</v>
      </c>
      <c r="AE487" s="75" t="n">
        <f aca="false">S487/U487</f>
        <v>12.3983127946406</v>
      </c>
      <c r="AF487" s="74" t="n">
        <f aca="false">EXP((((AE487-AE$495)/AE$496+2)/4-1.9)^3)</f>
        <v>0.0045712185567312</v>
      </c>
      <c r="AG487" s="74" t="n">
        <f aca="false">V487/U487</f>
        <v>0.35704242825242</v>
      </c>
      <c r="AH487" s="74" t="n">
        <f aca="false">EXP((((AG487-AG$495)/AG$496+2)/4-1.9)^3)</f>
        <v>0.00763820643617488</v>
      </c>
      <c r="AI487" s="74" t="n">
        <f aca="false">W487/U487</f>
        <v>0.0291125630634356</v>
      </c>
      <c r="AJ487" s="74" t="n">
        <f aca="false">EXP((((AI487-AI$495)/AI$496+2)/4-1.9)^3)</f>
        <v>0.0179000042114401</v>
      </c>
      <c r="AK487" s="74" t="n">
        <f aca="false">Z487/U487</f>
        <v>0.03817384831693</v>
      </c>
      <c r="AL487" s="74" t="n">
        <f aca="false">EXP((((AK487-AK$495)/AK$496+2)/4-1.9)^3)</f>
        <v>0.0126308877694925</v>
      </c>
      <c r="AM487" s="74" t="n">
        <f aca="false">0.01*AD487+0.15*AF487+0.24*AH487+0.25*AJ487+0.35*AL487</f>
        <v>0.0115362483796413</v>
      </c>
      <c r="AO487" s="66" t="n">
        <f aca="false">0.01*AD487/$AM$495</f>
        <v>4.30914293553137E-005</v>
      </c>
      <c r="AP487" s="65" t="n">
        <f aca="false">AO487*$J$495</f>
        <v>282.640003181563</v>
      </c>
      <c r="AQ487" s="66" t="n">
        <f aca="false">0.15*AF487/$AM$495</f>
        <v>0.000243017036444373</v>
      </c>
      <c r="AR487" s="65" t="n">
        <f aca="false">AQ487*$J$495</f>
        <v>1593.96745435045</v>
      </c>
      <c r="AS487" s="66" t="n">
        <f aca="false">0.24*AH487/$AM$495</f>
        <v>0.000649704850059728</v>
      </c>
      <c r="AT487" s="65" t="n">
        <f aca="false">AS487*$J$495</f>
        <v>4261.46413881521</v>
      </c>
      <c r="AU487" s="66" t="n">
        <f aca="false">0.25*AJ487/$AM$495</f>
        <v>0.00158601254122949</v>
      </c>
      <c r="AV487" s="65" t="n">
        <f aca="false">AU487*$J$495</f>
        <v>10402.7783808899</v>
      </c>
      <c r="AW487" s="66" t="n">
        <f aca="false">0.35*AL487/$AM$495</f>
        <v>0.00156680661309921</v>
      </c>
      <c r="AX487" s="65" t="n">
        <f aca="false">AW487*$J$495</f>
        <v>10276.8052194269</v>
      </c>
    </row>
    <row r="488" customFormat="false" ht="15" hidden="false" customHeight="false" outlineLevel="0" collapsed="false">
      <c r="A488" s="72" t="s">
        <v>62</v>
      </c>
      <c r="B488" s="62"/>
      <c r="C488" s="62"/>
      <c r="D488" s="62"/>
      <c r="E488" s="62"/>
      <c r="F488" s="62"/>
      <c r="G488" s="62"/>
      <c r="H488" s="62"/>
      <c r="I488" s="66" t="n">
        <f aca="false">AO488+AQ488+AS488+AU488+AW488</f>
        <v>0.0134442451197372</v>
      </c>
      <c r="J488" s="65" t="n">
        <f aca="false">ROUND(AP488+AR488+AT488+AV488+AX488,0)</f>
        <v>88182</v>
      </c>
      <c r="K488" s="66" t="n">
        <f aca="false">I488-Tabla_Ministerio!J487</f>
        <v>1.31838984174237E-016</v>
      </c>
      <c r="L488" s="65" t="n">
        <f aca="false">J488-Tabla_Ministerio!K487</f>
        <v>0</v>
      </c>
      <c r="M488" s="66" t="n">
        <f aca="false">P523/P$530</f>
        <v>0.026685247285796</v>
      </c>
      <c r="N488" s="65" t="n">
        <f aca="false">ROUND(N$495*M488,0)</f>
        <v>3325581</v>
      </c>
      <c r="O488" s="65" t="n">
        <f aca="false">N488-Tabla_Ministerio!L487</f>
        <v>0</v>
      </c>
      <c r="P488" s="67" t="n">
        <f aca="false">N488+J488</f>
        <v>3413763</v>
      </c>
      <c r="Q488" s="65" t="n">
        <f aca="false">P488-Tabla_Ministerio!M487</f>
        <v>0</v>
      </c>
      <c r="S488" s="67" t="n">
        <f aca="false">B488+Tabla_Ministerio!B487</f>
        <v>5711</v>
      </c>
      <c r="T488" s="67" t="n">
        <f aca="false">C488+Tabla_Ministerio!C487</f>
        <v>35</v>
      </c>
      <c r="U488" s="67" t="n">
        <f aca="false">D488+Tabla_Ministerio!D487</f>
        <v>294.954545454545</v>
      </c>
      <c r="V488" s="67" t="n">
        <f aca="false">E488+Tabla_Ministerio!E487</f>
        <v>161.636363636364</v>
      </c>
      <c r="W488" s="67" t="n">
        <f aca="false">F488+Tabla_Ministerio!F487</f>
        <v>5</v>
      </c>
      <c r="X488" s="67" t="n">
        <f aca="false">G488+Tabla_Ministerio!G487</f>
        <v>13</v>
      </c>
      <c r="Y488" s="67" t="n">
        <f aca="false">H488+Tabla_Ministerio!H487</f>
        <v>3</v>
      </c>
      <c r="Z488" s="67" t="n">
        <f aca="false">X488+0.33*Y488</f>
        <v>13.99</v>
      </c>
      <c r="AC488" s="73" t="n">
        <f aca="false">IF(T488&gt;0,S488/T488,0)</f>
        <v>163.171428571429</v>
      </c>
      <c r="AD488" s="74" t="n">
        <f aca="false">EXP((((AC488-AC$495)/AC$496+2)/4-1.9)^3)</f>
        <v>0.0395732002420513</v>
      </c>
      <c r="AE488" s="75" t="n">
        <f aca="false">S488/U488</f>
        <v>19.3623054399754</v>
      </c>
      <c r="AF488" s="74" t="n">
        <f aca="false">EXP((((AE488-AE$495)/AE$496+2)/4-1.9)^3)</f>
        <v>0.0545481762061066</v>
      </c>
      <c r="AG488" s="74" t="n">
        <f aca="false">V488/U488</f>
        <v>0.548004314994608</v>
      </c>
      <c r="AH488" s="74" t="n">
        <f aca="false">EXP((((AG488-AG$495)/AG$496+2)/4-1.9)^3)</f>
        <v>0.0885458655820842</v>
      </c>
      <c r="AI488" s="74" t="n">
        <f aca="false">W488/U488</f>
        <v>0.0169517645245801</v>
      </c>
      <c r="AJ488" s="74" t="n">
        <f aca="false">EXP((((AI488-AI$495)/AI$496+2)/4-1.9)^3)</f>
        <v>0.0125746318490926</v>
      </c>
      <c r="AK488" s="74" t="n">
        <f aca="false">Z488/U488</f>
        <v>0.0474310371397751</v>
      </c>
      <c r="AL488" s="74" t="n">
        <f aca="false">EXP((((AK488-AK$495)/AK$496+2)/4-1.9)^3)</f>
        <v>0.0141739388477176</v>
      </c>
      <c r="AM488" s="74" t="n">
        <f aca="false">0.01*AD488+0.15*AF488+0.24*AH488+0.25*AJ488+0.35*AL488</f>
        <v>0.037933502732011</v>
      </c>
      <c r="AO488" s="66" t="n">
        <f aca="false">0.01*AD488/$AM$495</f>
        <v>0.000140253803606071</v>
      </c>
      <c r="AP488" s="65" t="n">
        <f aca="false">AO488*$J$495</f>
        <v>919.935497395095</v>
      </c>
      <c r="AQ488" s="66" t="n">
        <f aca="false">0.15*AF488/$AM$495</f>
        <v>0.00289991300143232</v>
      </c>
      <c r="AR488" s="65" t="n">
        <f aca="false">AQ488*$J$495</f>
        <v>19020.7526696957</v>
      </c>
      <c r="AS488" s="66" t="n">
        <f aca="false">0.24*AH488/$AM$495</f>
        <v>0.00753169985678294</v>
      </c>
      <c r="AT488" s="65" t="n">
        <f aca="false">AS488*$J$495</f>
        <v>49400.9993015283</v>
      </c>
      <c r="AU488" s="66" t="n">
        <f aca="false">0.25*AJ488/$AM$495</f>
        <v>0.00111416307942868</v>
      </c>
      <c r="AV488" s="65" t="n">
        <f aca="false">AU488*$J$495</f>
        <v>7307.88142852984</v>
      </c>
      <c r="AW488" s="66" t="n">
        <f aca="false">0.35*AL488/$AM$495</f>
        <v>0.00175821537848721</v>
      </c>
      <c r="AX488" s="65" t="n">
        <f aca="false">AW488*$J$495</f>
        <v>11532.2700500818</v>
      </c>
    </row>
    <row r="489" customFormat="false" ht="15" hidden="false" customHeight="false" outlineLevel="0" collapsed="false">
      <c r="A489" s="72" t="s">
        <v>63</v>
      </c>
      <c r="B489" s="62"/>
      <c r="C489" s="62"/>
      <c r="D489" s="62"/>
      <c r="E489" s="62"/>
      <c r="F489" s="62"/>
      <c r="G489" s="62"/>
      <c r="H489" s="62"/>
      <c r="I489" s="66" t="n">
        <f aca="false">AO489+AQ489+AS489+AU489+AW489</f>
        <v>0.0204108620946829</v>
      </c>
      <c r="J489" s="65" t="n">
        <f aca="false">ROUND(AP489+AR489+AT489+AV489+AX489,0)</f>
        <v>133876</v>
      </c>
      <c r="K489" s="66" t="n">
        <f aca="false">I489-Tabla_Ministerio!J488</f>
        <v>0</v>
      </c>
      <c r="L489" s="65" t="n">
        <f aca="false">J489-Tabla_Ministerio!K488</f>
        <v>0</v>
      </c>
      <c r="M489" s="66" t="n">
        <f aca="false">P524/P$530</f>
        <v>0.0112586602210798</v>
      </c>
      <c r="N489" s="65" t="n">
        <f aca="false">ROUND(N$495*M489,0)</f>
        <v>1403082</v>
      </c>
      <c r="O489" s="65" t="n">
        <f aca="false">N489-Tabla_Ministerio!L488</f>
        <v>0</v>
      </c>
      <c r="P489" s="67" t="n">
        <f aca="false">N489+J489</f>
        <v>1536958</v>
      </c>
      <c r="Q489" s="65" t="n">
        <f aca="false">P489-Tabla_Ministerio!M488</f>
        <v>0</v>
      </c>
      <c r="S489" s="67" t="n">
        <f aca="false">B489+Tabla_Ministerio!B488</f>
        <v>7667</v>
      </c>
      <c r="T489" s="67" t="n">
        <f aca="false">C489+Tabla_Ministerio!C488</f>
        <v>61</v>
      </c>
      <c r="U489" s="67" t="n">
        <f aca="false">D489+Tabla_Ministerio!D488</f>
        <v>287.021590909091</v>
      </c>
      <c r="V489" s="67" t="n">
        <f aca="false">E489+Tabla_Ministerio!E488</f>
        <v>137.8625</v>
      </c>
      <c r="W489" s="67" t="n">
        <f aca="false">F489+Tabla_Ministerio!F488</f>
        <v>2</v>
      </c>
      <c r="X489" s="67" t="n">
        <f aca="false">G489+Tabla_Ministerio!G488</f>
        <v>2</v>
      </c>
      <c r="Y489" s="67" t="n">
        <f aca="false">H489+Tabla_Ministerio!H488</f>
        <v>0</v>
      </c>
      <c r="Z489" s="67" t="n">
        <f aca="false">X489+0.33*Y489</f>
        <v>2</v>
      </c>
      <c r="AC489" s="73" t="n">
        <f aca="false">IF(T489&gt;0,S489/T489,0)</f>
        <v>125.688524590164</v>
      </c>
      <c r="AD489" s="74" t="n">
        <f aca="false">EXP((((AC489-AC$495)/AC$496+2)/4-1.9)^3)</f>
        <v>0.018645251076517</v>
      </c>
      <c r="AE489" s="75" t="n">
        <f aca="false">S489/U489</f>
        <v>26.7122761591423</v>
      </c>
      <c r="AF489" s="74" t="n">
        <f aca="false">EXP((((AE489-AE$495)/AE$496+2)/4-1.9)^3)</f>
        <v>0.280004557278653</v>
      </c>
      <c r="AG489" s="74" t="n">
        <f aca="false">V489/U489</f>
        <v>0.480321008476556</v>
      </c>
      <c r="AH489" s="74" t="n">
        <f aca="false">EXP((((AG489-AG$495)/AG$496+2)/4-1.9)^3)</f>
        <v>0.0422226337478674</v>
      </c>
      <c r="AI489" s="74" t="n">
        <f aca="false">W489/U489</f>
        <v>0.00696811690599773</v>
      </c>
      <c r="AJ489" s="74" t="n">
        <f aca="false">EXP((((AI489-AI$495)/AI$496+2)/4-1.9)^3)</f>
        <v>0.00927010897090649</v>
      </c>
      <c r="AK489" s="74" t="n">
        <f aca="false">Z489/U489</f>
        <v>0.00696811690599773</v>
      </c>
      <c r="AL489" s="74" t="n">
        <f aca="false">EXP((((AK489-AK$495)/AK$496+2)/4-1.9)^3)</f>
        <v>0.00843431406474832</v>
      </c>
      <c r="AM489" s="74" t="n">
        <f aca="false">0.01*AD489+0.15*AF489+0.24*AH489+0.25*AJ489+0.35*AL489</f>
        <v>0.0575901053674398</v>
      </c>
      <c r="AO489" s="66" t="n">
        <f aca="false">0.01*AD489/$AM$495</f>
        <v>6.60817767245639E-005</v>
      </c>
      <c r="AP489" s="65" t="n">
        <f aca="false">AO489*$J$495</f>
        <v>433.435461833222</v>
      </c>
      <c r="AQ489" s="66" t="n">
        <f aca="false">0.15*AF489/$AM$495</f>
        <v>0.0148857196076478</v>
      </c>
      <c r="AR489" s="65" t="n">
        <f aca="false">AQ489*$J$495</f>
        <v>97636.5811069715</v>
      </c>
      <c r="AS489" s="66" t="n">
        <f aca="false">0.24*AH489/$AM$495</f>
        <v>0.00359145175736082</v>
      </c>
      <c r="AT489" s="65" t="n">
        <f aca="false">AS489*$J$495</f>
        <v>23556.608618315</v>
      </c>
      <c r="AU489" s="66" t="n">
        <f aca="false">0.25*AJ489/$AM$495</f>
        <v>0.000821369029456713</v>
      </c>
      <c r="AV489" s="65" t="n">
        <f aca="false">AU489*$J$495</f>
        <v>5387.42270962185</v>
      </c>
      <c r="AW489" s="66" t="n">
        <f aca="false">0.35*AL489/$AM$495</f>
        <v>0.00104623992349307</v>
      </c>
      <c r="AX489" s="65" t="n">
        <f aca="false">AW489*$J$495</f>
        <v>6862.36821866515</v>
      </c>
    </row>
    <row r="490" customFormat="false" ht="15" hidden="false" customHeight="false" outlineLevel="0" collapsed="false">
      <c r="A490" s="72" t="s">
        <v>64</v>
      </c>
      <c r="B490" s="62"/>
      <c r="C490" s="62"/>
      <c r="D490" s="62"/>
      <c r="E490" s="62"/>
      <c r="F490" s="62"/>
      <c r="G490" s="62"/>
      <c r="H490" s="62"/>
      <c r="I490" s="66" t="n">
        <f aca="false">AO490+AQ490+AS490+AU490+AW490</f>
        <v>0.0355570129648624</v>
      </c>
      <c r="J490" s="65" t="n">
        <f aca="false">ROUND(AP490+AR490+AT490+AV490+AX490,0)</f>
        <v>233221</v>
      </c>
      <c r="K490" s="66" t="n">
        <f aca="false">I490-Tabla_Ministerio!J489</f>
        <v>0</v>
      </c>
      <c r="L490" s="65" t="n">
        <f aca="false">J490-Tabla_Ministerio!K489</f>
        <v>0</v>
      </c>
      <c r="M490" s="66" t="n">
        <f aca="false">P525/P$530</f>
        <v>0.0140225447011262</v>
      </c>
      <c r="N490" s="65" t="n">
        <f aca="false">ROUND(N$495*M490,0)</f>
        <v>1747524</v>
      </c>
      <c r="O490" s="65" t="n">
        <f aca="false">N490-Tabla_Ministerio!L489</f>
        <v>0</v>
      </c>
      <c r="P490" s="67" t="n">
        <f aca="false">N490+J490</f>
        <v>1980745</v>
      </c>
      <c r="Q490" s="65" t="n">
        <f aca="false">P490-Tabla_Ministerio!M489</f>
        <v>0</v>
      </c>
      <c r="S490" s="67" t="n">
        <f aca="false">B490+Tabla_Ministerio!B489</f>
        <v>15271</v>
      </c>
      <c r="T490" s="67" t="n">
        <f aca="false">C490+Tabla_Ministerio!C489</f>
        <v>75</v>
      </c>
      <c r="U490" s="67" t="n">
        <f aca="false">D490+Tabla_Ministerio!D489</f>
        <v>467.068181818182</v>
      </c>
      <c r="V490" s="67" t="n">
        <f aca="false">E490+Tabla_Ministerio!E489</f>
        <v>192.136363636364</v>
      </c>
      <c r="W490" s="67" t="n">
        <f aca="false">F490+Tabla_Ministerio!F489</f>
        <v>2</v>
      </c>
      <c r="X490" s="67" t="n">
        <f aca="false">G490+Tabla_Ministerio!G489</f>
        <v>14</v>
      </c>
      <c r="Y490" s="67" t="n">
        <f aca="false">H490+Tabla_Ministerio!H489</f>
        <v>2</v>
      </c>
      <c r="Z490" s="67" t="n">
        <f aca="false">X490+0.33*Y490</f>
        <v>14.66</v>
      </c>
      <c r="AC490" s="73" t="n">
        <f aca="false">IF(T490&gt;0,S490/T490,0)</f>
        <v>203.613333333333</v>
      </c>
      <c r="AD490" s="74" t="n">
        <f aca="false">EXP((((AC490-AC$495)/AC$496+2)/4-1.9)^3)</f>
        <v>0.0795735127477148</v>
      </c>
      <c r="AE490" s="75" t="n">
        <f aca="false">S490/U490</f>
        <v>32.6954406111625</v>
      </c>
      <c r="AF490" s="74" t="n">
        <f aca="false">EXP((((AE490-AE$495)/AE$496+2)/4-1.9)^3)</f>
        <v>0.594699431024991</v>
      </c>
      <c r="AG490" s="74" t="n">
        <f aca="false">V490/U490</f>
        <v>0.411366843462606</v>
      </c>
      <c r="AH490" s="74" t="n">
        <f aca="false">EXP((((AG490-AG$495)/AG$496+2)/4-1.9)^3)</f>
        <v>0.0172402804810923</v>
      </c>
      <c r="AI490" s="74" t="n">
        <f aca="false">W490/U490</f>
        <v>0.00428203007152936</v>
      </c>
      <c r="AJ490" s="74" t="n">
        <f aca="false">EXP((((AI490-AI$495)/AI$496+2)/4-1.9)^3)</f>
        <v>0.0085199933986469</v>
      </c>
      <c r="AK490" s="74" t="n">
        <f aca="false">Z490/U490</f>
        <v>0.0313872804243102</v>
      </c>
      <c r="AL490" s="74" t="n">
        <f aca="false">EXP((((AK490-AK$495)/AK$496+2)/4-1.9)^3)</f>
        <v>0.0115922607637355</v>
      </c>
      <c r="AM490" s="74" t="n">
        <f aca="false">0.01*AD490+0.15*AF490+0.24*AH490+0.25*AJ490+0.35*AL490</f>
        <v>0.100325606713657</v>
      </c>
      <c r="AO490" s="66" t="n">
        <f aca="false">0.01*AD490/$AM$495</f>
        <v>0.000282021361954543</v>
      </c>
      <c r="AP490" s="65" t="n">
        <f aca="false">AO490*$J$495</f>
        <v>1849.79982870472</v>
      </c>
      <c r="AQ490" s="66" t="n">
        <f aca="false">0.15*AF490/$AM$495</f>
        <v>0.0316156603560416</v>
      </c>
      <c r="AR490" s="65" t="n">
        <f aca="false">AQ490*$J$495</f>
        <v>207369.550681124</v>
      </c>
      <c r="AS490" s="66" t="n">
        <f aca="false">0.24*AH490/$AM$495</f>
        <v>0.00146645602453304</v>
      </c>
      <c r="AT490" s="65" t="n">
        <f aca="false">AS490*$J$495</f>
        <v>9618.59798202612</v>
      </c>
      <c r="AU490" s="66" t="n">
        <f aca="false">0.25*AJ490/$AM$495</f>
        <v>0.000754905765486368</v>
      </c>
      <c r="AV490" s="65" t="n">
        <f aca="false">AU490*$J$495</f>
        <v>4951.48504356903</v>
      </c>
      <c r="AW490" s="66" t="n">
        <f aca="false">0.35*AL490/$AM$495</f>
        <v>0.0014379694568469</v>
      </c>
      <c r="AX490" s="65" t="n">
        <f aca="false">AW490*$J$495</f>
        <v>9431.752391107</v>
      </c>
    </row>
    <row r="491" customFormat="false" ht="15" hidden="false" customHeight="false" outlineLevel="0" collapsed="false">
      <c r="A491" s="72" t="s">
        <v>65</v>
      </c>
      <c r="B491" s="62"/>
      <c r="C491" s="62"/>
      <c r="D491" s="62"/>
      <c r="E491" s="62"/>
      <c r="F491" s="62"/>
      <c r="G491" s="62"/>
      <c r="H491" s="62"/>
      <c r="I491" s="66" t="n">
        <f aca="false">AO491+AQ491+AS491+AU491+AW491</f>
        <v>0.0196698605970976</v>
      </c>
      <c r="J491" s="65" t="n">
        <f aca="false">ROUND(AP491+AR491+AT491+AV491+AX491,0)</f>
        <v>129016</v>
      </c>
      <c r="K491" s="66" t="n">
        <f aca="false">I491-Tabla_Ministerio!J490</f>
        <v>0</v>
      </c>
      <c r="L491" s="65" t="n">
        <f aca="false">J491-Tabla_Ministerio!K490</f>
        <v>0</v>
      </c>
      <c r="M491" s="66" t="n">
        <f aca="false">P526/P$530</f>
        <v>0.0137092803389755</v>
      </c>
      <c r="N491" s="65" t="n">
        <f aca="false">ROUND(N$495*M491,0)</f>
        <v>1708484</v>
      </c>
      <c r="O491" s="65" t="n">
        <f aca="false">N491-Tabla_Ministerio!L490</f>
        <v>0</v>
      </c>
      <c r="P491" s="67" t="n">
        <f aca="false">N491+J491</f>
        <v>1837500</v>
      </c>
      <c r="Q491" s="65" t="n">
        <f aca="false">P491-Tabla_Ministerio!M490</f>
        <v>0</v>
      </c>
      <c r="S491" s="67" t="n">
        <f aca="false">B491+Tabla_Ministerio!B490</f>
        <v>4636</v>
      </c>
      <c r="T491" s="67" t="n">
        <f aca="false">C491+Tabla_Ministerio!C490</f>
        <v>34</v>
      </c>
      <c r="U491" s="67" t="n">
        <f aca="false">D491+Tabla_Ministerio!D490</f>
        <v>271.159090909091</v>
      </c>
      <c r="V491" s="67" t="n">
        <f aca="false">E491+Tabla_Ministerio!E490</f>
        <v>160.25</v>
      </c>
      <c r="W491" s="67" t="n">
        <f aca="false">F491+Tabla_Ministerio!F490</f>
        <v>13</v>
      </c>
      <c r="X491" s="67" t="n">
        <f aca="false">G491+Tabla_Ministerio!G490</f>
        <v>27</v>
      </c>
      <c r="Y491" s="67" t="n">
        <f aca="false">H491+Tabla_Ministerio!H490</f>
        <v>20</v>
      </c>
      <c r="Z491" s="67" t="n">
        <f aca="false">X491+0.33*Y491</f>
        <v>33.6</v>
      </c>
      <c r="AC491" s="73" t="n">
        <f aca="false">IF(T491&gt;0,S491/T491,0)</f>
        <v>136.352941176471</v>
      </c>
      <c r="AD491" s="74" t="n">
        <f aca="false">EXP((((AC491-AC$495)/AC$496+2)/4-1.9)^3)</f>
        <v>0.0233464972261096</v>
      </c>
      <c r="AE491" s="75" t="n">
        <f aca="false">S491/U491</f>
        <v>17.0969742687118</v>
      </c>
      <c r="AF491" s="74" t="n">
        <f aca="false">EXP((((AE491-AE$495)/AE$496+2)/4-1.9)^3)</f>
        <v>0.0271750837938648</v>
      </c>
      <c r="AG491" s="74" t="n">
        <f aca="false">V491/U491</f>
        <v>0.590981476825077</v>
      </c>
      <c r="AH491" s="74" t="n">
        <f aca="false">EXP((((AG491-AG$495)/AG$496+2)/4-1.9)^3)</f>
        <v>0.132664748074366</v>
      </c>
      <c r="AI491" s="74" t="n">
        <f aca="false">W491/U491</f>
        <v>0.047942335093454</v>
      </c>
      <c r="AJ491" s="74" t="n">
        <f aca="false">EXP((((AI491-AI$495)/AI$496+2)/4-1.9)^3)</f>
        <v>0.0297624185276696</v>
      </c>
      <c r="AK491" s="74" t="n">
        <f aca="false">Z491/U491</f>
        <v>0.123912496856927</v>
      </c>
      <c r="AL491" s="74" t="n">
        <f aca="false">EXP((((AK491-AK$495)/AK$496+2)/4-1.9)^3)</f>
        <v>0.0340270479514812</v>
      </c>
      <c r="AM491" s="74" t="n">
        <f aca="false">0.01*AD491+0.15*AF491+0.24*AH491+0.25*AJ491+0.35*AL491</f>
        <v>0.0554993384941245</v>
      </c>
      <c r="AO491" s="66" t="n">
        <f aca="false">0.01*AD491/$AM$495</f>
        <v>8.27437512461015E-005</v>
      </c>
      <c r="AP491" s="65" t="n">
        <f aca="false">AO491*$J$495</f>
        <v>542.722635692026</v>
      </c>
      <c r="AQ491" s="66" t="n">
        <f aca="false">0.15*AF491/$AM$495</f>
        <v>0.00144469319214414</v>
      </c>
      <c r="AR491" s="65" t="n">
        <f aca="false">AQ491*$J$495</f>
        <v>9475.85388864922</v>
      </c>
      <c r="AS491" s="66" t="n">
        <f aca="false">0.24*AH491/$AM$495</f>
        <v>0.0112844462867165</v>
      </c>
      <c r="AT491" s="65" t="n">
        <f aca="false">AS491*$J$495</f>
        <v>74015.5520969375</v>
      </c>
      <c r="AU491" s="66" t="n">
        <f aca="false">0.25*AJ491/$AM$495</f>
        <v>0.00263707027577325</v>
      </c>
      <c r="AV491" s="65" t="n">
        <f aca="false">AU491*$J$495</f>
        <v>17296.746993208</v>
      </c>
      <c r="AW491" s="66" t="n">
        <f aca="false">0.35*AL491/$AM$495</f>
        <v>0.00422090709121762</v>
      </c>
      <c r="AX491" s="65" t="n">
        <f aca="false">AW491*$J$495</f>
        <v>27685.2546211424</v>
      </c>
    </row>
    <row r="492" customFormat="false" ht="15" hidden="false" customHeight="false" outlineLevel="0" collapsed="false">
      <c r="A492" s="72" t="s">
        <v>66</v>
      </c>
      <c r="B492" s="62"/>
      <c r="C492" s="62"/>
      <c r="D492" s="62"/>
      <c r="E492" s="62"/>
      <c r="F492" s="62"/>
      <c r="G492" s="62"/>
      <c r="H492" s="62"/>
      <c r="I492" s="66" t="n">
        <f aca="false">AO492+AQ492+AS492+AU492+AW492</f>
        <v>0.0173012703463075</v>
      </c>
      <c r="J492" s="65" t="n">
        <f aca="false">ROUND(AP492+AR492+AT492+AV492+AX492,0)</f>
        <v>113480</v>
      </c>
      <c r="K492" s="66" t="n">
        <f aca="false">I492-Tabla_Ministerio!J491</f>
        <v>1.97758476261356E-016</v>
      </c>
      <c r="L492" s="65" t="n">
        <f aca="false">J492-Tabla_Ministerio!K491</f>
        <v>0</v>
      </c>
      <c r="M492" s="66" t="n">
        <f aca="false">P527/P$530</f>
        <v>0.008009713884401</v>
      </c>
      <c r="N492" s="65" t="n">
        <f aca="false">ROUND(N$495*M492,0)</f>
        <v>998190</v>
      </c>
      <c r="O492" s="65" t="n">
        <f aca="false">N492-Tabla_Ministerio!L491</f>
        <v>0</v>
      </c>
      <c r="P492" s="67" t="n">
        <f aca="false">N492+J492</f>
        <v>1111670</v>
      </c>
      <c r="Q492" s="65" t="n">
        <f aca="false">P492-Tabla_Ministerio!M491</f>
        <v>0</v>
      </c>
      <c r="S492" s="67" t="n">
        <f aca="false">B492+Tabla_Ministerio!B491</f>
        <v>4560</v>
      </c>
      <c r="T492" s="67" t="n">
        <f aca="false">C492+Tabla_Ministerio!C491</f>
        <v>22</v>
      </c>
      <c r="U492" s="67" t="n">
        <f aca="false">D492+Tabla_Ministerio!D491</f>
        <v>239.681818181818</v>
      </c>
      <c r="V492" s="67" t="n">
        <f aca="false">E492+Tabla_Ministerio!E491</f>
        <v>143.227272727273</v>
      </c>
      <c r="W492" s="67" t="n">
        <f aca="false">F492+Tabla_Ministerio!F491</f>
        <v>1</v>
      </c>
      <c r="X492" s="67" t="n">
        <f aca="false">G492+Tabla_Ministerio!G491</f>
        <v>8</v>
      </c>
      <c r="Y492" s="67" t="n">
        <f aca="false">H492+Tabla_Ministerio!H491</f>
        <v>7</v>
      </c>
      <c r="Z492" s="67" t="n">
        <f aca="false">X492+0.33*Y492</f>
        <v>10.31</v>
      </c>
      <c r="AC492" s="73" t="n">
        <f aca="false">IF(T492&gt;0,S492/T492,0)</f>
        <v>207.272727272727</v>
      </c>
      <c r="AD492" s="74" t="n">
        <f aca="false">EXP((((AC492-AC$495)/AC$496+2)/4-1.9)^3)</f>
        <v>0.0843001751346143</v>
      </c>
      <c r="AE492" s="75" t="n">
        <f aca="false">S492/U492</f>
        <v>19.0252228333017</v>
      </c>
      <c r="AF492" s="74" t="n">
        <f aca="false">EXP((((AE492-AE$495)/AE$496+2)/4-1.9)^3)</f>
        <v>0.0494846113837117</v>
      </c>
      <c r="AG492" s="74" t="n">
        <f aca="false">V492/U492</f>
        <v>0.597572539351414</v>
      </c>
      <c r="AH492" s="74" t="n">
        <f aca="false">EXP((((AG492-AG$495)/AG$496+2)/4-1.9)^3)</f>
        <v>0.140546882387761</v>
      </c>
      <c r="AI492" s="74" t="n">
        <f aca="false">W492/U492</f>
        <v>0.00417219798975915</v>
      </c>
      <c r="AJ492" s="74" t="n">
        <f aca="false">EXP((((AI492-AI$495)/AI$496+2)/4-1.9)^3)</f>
        <v>0.0084904664412316</v>
      </c>
      <c r="AK492" s="74" t="n">
        <f aca="false">Z492/U492</f>
        <v>0.0430153612744169</v>
      </c>
      <c r="AL492" s="74" t="n">
        <f aca="false">EXP((((AK492-AK$495)/AK$496+2)/4-1.9)^3)</f>
        <v>0.0134191419883943</v>
      </c>
      <c r="AM492" s="74" t="n">
        <f aca="false">0.01*AD492+0.15*AF492+0.24*AH492+0.25*AJ492+0.35*AL492</f>
        <v>0.0488162615382115</v>
      </c>
      <c r="AO492" s="66" t="n">
        <f aca="false">0.01*AD492/$AM$495</f>
        <v>0.000298773415719959</v>
      </c>
      <c r="AP492" s="65" t="n">
        <f aca="false">AO492*$J$495</f>
        <v>1959.67783926022</v>
      </c>
      <c r="AQ492" s="66" t="n">
        <f aca="false">0.15*AF492/$AM$495</f>
        <v>0.00263072164649909</v>
      </c>
      <c r="AR492" s="65" t="n">
        <f aca="false">AQ492*$J$495</f>
        <v>17255.1058449543</v>
      </c>
      <c r="AS492" s="66" t="n">
        <f aca="false">0.24*AH492/$AM$495</f>
        <v>0.0119548996104158</v>
      </c>
      <c r="AT492" s="65" t="n">
        <f aca="false">AS492*$J$495</f>
        <v>78413.1070719875</v>
      </c>
      <c r="AU492" s="66" t="n">
        <f aca="false">0.25*AJ492/$AM$495</f>
        <v>0.000752289558014467</v>
      </c>
      <c r="AV492" s="65" t="n">
        <f aca="false">AU492*$J$495</f>
        <v>4934.32513731286</v>
      </c>
      <c r="AW492" s="66" t="n">
        <f aca="false">0.35*AL492/$AM$495</f>
        <v>0.00166458611565814</v>
      </c>
      <c r="AX492" s="65" t="n">
        <f aca="false">AW492*$J$495</f>
        <v>10918.1485057326</v>
      </c>
    </row>
    <row r="493" customFormat="false" ht="15" hidden="false" customHeight="false" outlineLevel="0" collapsed="false">
      <c r="A493" s="72" t="s">
        <v>67</v>
      </c>
      <c r="B493" s="62"/>
      <c r="C493" s="62"/>
      <c r="D493" s="62"/>
      <c r="E493" s="62"/>
      <c r="F493" s="62"/>
      <c r="G493" s="62"/>
      <c r="H493" s="62"/>
      <c r="I493" s="66" t="n">
        <f aca="false">AO493+AQ493+AS493+AU493+AW493</f>
        <v>0.0053303021193668</v>
      </c>
      <c r="J493" s="65" t="n">
        <f aca="false">ROUND(AP493+AR493+AT493+AV493+AX493,0)</f>
        <v>34962</v>
      </c>
      <c r="K493" s="66" t="n">
        <f aca="false">I493-Tabla_Ministerio!J492</f>
        <v>-2.42861286636753E-017</v>
      </c>
      <c r="L493" s="65" t="n">
        <f aca="false">J493-Tabla_Ministerio!K492</f>
        <v>0</v>
      </c>
      <c r="M493" s="66" t="n">
        <f aca="false">P528/P$530</f>
        <v>0.00522284103835833</v>
      </c>
      <c r="N493" s="65" t="n">
        <f aca="false">ROUND(N$495*M493,0)</f>
        <v>650883</v>
      </c>
      <c r="O493" s="65" t="n">
        <f aca="false">N493-Tabla_Ministerio!L492</f>
        <v>0</v>
      </c>
      <c r="P493" s="67" t="n">
        <f aca="false">N493+J493</f>
        <v>685845</v>
      </c>
      <c r="Q493" s="65" t="n">
        <f aca="false">P493-Tabla_Ministerio!M492</f>
        <v>0</v>
      </c>
      <c r="S493" s="67" t="n">
        <f aca="false">B493+Tabla_Ministerio!B492</f>
        <v>4757</v>
      </c>
      <c r="T493" s="67" t="n">
        <f aca="false">C493+Tabla_Ministerio!C492</f>
        <v>35</v>
      </c>
      <c r="U493" s="67" t="n">
        <f aca="false">D493+Tabla_Ministerio!D492</f>
        <v>330.034090909091</v>
      </c>
      <c r="V493" s="67" t="n">
        <f aca="false">E493+Tabla_Ministerio!E492</f>
        <v>112.529545454545</v>
      </c>
      <c r="W493" s="67" t="n">
        <f aca="false">F493+Tabla_Ministerio!F492</f>
        <v>11</v>
      </c>
      <c r="X493" s="67" t="n">
        <f aca="false">G493+Tabla_Ministerio!G492</f>
        <v>21</v>
      </c>
      <c r="Y493" s="67" t="n">
        <f aca="false">H493+Tabla_Ministerio!H492</f>
        <v>10</v>
      </c>
      <c r="Z493" s="67" t="n">
        <f aca="false">X493+0.33*Y493</f>
        <v>24.3</v>
      </c>
      <c r="AC493" s="73" t="n">
        <f aca="false">IF(T493&gt;0,S493/T493,0)</f>
        <v>135.914285714286</v>
      </c>
      <c r="AD493" s="74" t="n">
        <f aca="false">EXP((((AC493-AC$495)/AC$496+2)/4-1.9)^3)</f>
        <v>0.0231355261322148</v>
      </c>
      <c r="AE493" s="75" t="n">
        <f aca="false">S493/U493</f>
        <v>14.4136625004304</v>
      </c>
      <c r="AF493" s="74" t="n">
        <f aca="false">EXP((((AE493-AE$495)/AE$496+2)/4-1.9)^3)</f>
        <v>0.0104105144314501</v>
      </c>
      <c r="AG493" s="74" t="n">
        <f aca="false">V493/U493</f>
        <v>0.340963399097888</v>
      </c>
      <c r="AH493" s="74" t="n">
        <f aca="false">EXP((((AG493-AG$495)/AG$496+2)/4-1.9)^3)</f>
        <v>0.00588786031972016</v>
      </c>
      <c r="AI493" s="74" t="n">
        <f aca="false">W493/U493</f>
        <v>0.033329890162862</v>
      </c>
      <c r="AJ493" s="74" t="n">
        <f aca="false">EXP((((AI493-AI$495)/AI$496+2)/4-1.9)^3)</f>
        <v>0.0201393061139792</v>
      </c>
      <c r="AK493" s="74" t="n">
        <f aca="false">Z493/U493</f>
        <v>0.0736287573597769</v>
      </c>
      <c r="AL493" s="74" t="n">
        <f aca="false">EXP((((AK493-AK$495)/AK$496+2)/4-1.9)^3)</f>
        <v>0.0194252173054711</v>
      </c>
      <c r="AM493" s="74" t="n">
        <f aca="false">0.01*AD493+0.15*AF493+0.24*AH493+0.25*AJ493+0.35*AL493</f>
        <v>0.0150396714881822</v>
      </c>
      <c r="AO493" s="66" t="n">
        <f aca="false">0.01*AD493/$AM$495</f>
        <v>8.19960356661461E-005</v>
      </c>
      <c r="AP493" s="65" t="n">
        <f aca="false">AO493*$J$495</f>
        <v>537.818311628998</v>
      </c>
      <c r="AQ493" s="66" t="n">
        <f aca="false">0.15*AF493/$AM$495</f>
        <v>0.000553448130644949</v>
      </c>
      <c r="AR493" s="65" t="n">
        <f aca="false">AQ493*$J$495</f>
        <v>3630.10890440628</v>
      </c>
      <c r="AS493" s="66" t="n">
        <f aca="false">0.24*AH493/$AM$495</f>
        <v>0.00050082063612202</v>
      </c>
      <c r="AT493" s="65" t="n">
        <f aca="false">AS493*$J$495</f>
        <v>3284.92111551331</v>
      </c>
      <c r="AU493" s="66" t="n">
        <f aca="false">0.25*AJ493/$AM$495</f>
        <v>0.00178442371806911</v>
      </c>
      <c r="AV493" s="65" t="n">
        <f aca="false">AU493*$J$495</f>
        <v>11704.1725674416</v>
      </c>
      <c r="AW493" s="66" t="n">
        <f aca="false">0.35*AL493/$AM$495</f>
        <v>0.00240961359886457</v>
      </c>
      <c r="AX493" s="65" t="n">
        <f aca="false">AW493*$J$495</f>
        <v>15804.8411351999</v>
      </c>
    </row>
    <row r="494" customFormat="false" ht="15" hidden="false" customHeight="false" outlineLevel="0" collapsed="false">
      <c r="A494" s="76" t="s">
        <v>68</v>
      </c>
      <c r="B494" s="62"/>
      <c r="C494" s="62"/>
      <c r="D494" s="62"/>
      <c r="E494" s="62"/>
      <c r="F494" s="62"/>
      <c r="G494" s="62"/>
      <c r="H494" s="62"/>
      <c r="I494" s="77" t="n">
        <f aca="false">AO494+AQ494+AS494+AU494+AW494</f>
        <v>0.0128443439847464</v>
      </c>
      <c r="J494" s="78" t="n">
        <f aca="false">ROUND(AP494+AR494+AT494+AV494+AX494,0)</f>
        <v>84247</v>
      </c>
      <c r="K494" s="66" t="n">
        <f aca="false">I494-Tabla_Ministerio!J493</f>
        <v>-6.07153216591883E-017</v>
      </c>
      <c r="L494" s="65" t="n">
        <f aca="false">J494-Tabla_Ministerio!K493</f>
        <v>0</v>
      </c>
      <c r="M494" s="66" t="n">
        <f aca="false">P529/P$530</f>
        <v>0.00603046528110518</v>
      </c>
      <c r="N494" s="65" t="n">
        <f aca="false">ROUND(N$495*M494,0)</f>
        <v>751531</v>
      </c>
      <c r="O494" s="65" t="n">
        <f aca="false">N494-Tabla_Ministerio!L493</f>
        <v>0</v>
      </c>
      <c r="P494" s="67" t="n">
        <f aca="false">N494+J494</f>
        <v>835778</v>
      </c>
      <c r="Q494" s="65" t="n">
        <f aca="false">P494-Tabla_Ministerio!M493</f>
        <v>0</v>
      </c>
      <c r="S494" s="79" t="n">
        <f aca="false">B494+Tabla_Ministerio!B493</f>
        <v>5243</v>
      </c>
      <c r="T494" s="79" t="n">
        <f aca="false">C494+Tabla_Ministerio!C493</f>
        <v>26</v>
      </c>
      <c r="U494" s="79" t="n">
        <f aca="false">D494+Tabla_Ministerio!D493</f>
        <v>250.272727272727</v>
      </c>
      <c r="V494" s="79" t="n">
        <f aca="false">E494+Tabla_Ministerio!E493</f>
        <v>116.704545454545</v>
      </c>
      <c r="W494" s="79" t="n">
        <f aca="false">F494+Tabla_Ministerio!F493</f>
        <v>7</v>
      </c>
      <c r="X494" s="79" t="n">
        <f aca="false">G494+Tabla_Ministerio!G493</f>
        <v>23</v>
      </c>
      <c r="Y494" s="79" t="n">
        <f aca="false">H494+Tabla_Ministerio!H493</f>
        <v>12</v>
      </c>
      <c r="Z494" s="79" t="n">
        <f aca="false">X494+0.33*Y494</f>
        <v>26.96</v>
      </c>
      <c r="AC494" s="73" t="n">
        <f aca="false">IF(T494&gt;0,S494/T494,0)</f>
        <v>201.653846153846</v>
      </c>
      <c r="AD494" s="74" t="n">
        <f aca="false">EXP((((AC494-AC$495)/AC$496+2)/4-1.9)^3)</f>
        <v>0.077124246188249</v>
      </c>
      <c r="AE494" s="75" t="n">
        <f aca="false">S494/U494</f>
        <v>20.949146385761</v>
      </c>
      <c r="AF494" s="74" t="n">
        <f aca="false">EXP((((AE494-AE$495)/AE$496+2)/4-1.9)^3)</f>
        <v>0.0838903409804455</v>
      </c>
      <c r="AG494" s="74" t="n">
        <f aca="false">V494/U494</f>
        <v>0.466309480566653</v>
      </c>
      <c r="AH494" s="74" t="n">
        <f aca="false">EXP((((AG494-AG$495)/AG$496+2)/4-1.9)^3)</f>
        <v>0.0356191322700937</v>
      </c>
      <c r="AI494" s="74" t="n">
        <f aca="false">W494/U494</f>
        <v>0.0279694878314566</v>
      </c>
      <c r="AJ494" s="74" t="n">
        <f aca="false">EXP((((AI494-AI$495)/AI$496+2)/4-1.9)^3)</f>
        <v>0.0173301704085961</v>
      </c>
      <c r="AK494" s="74" t="n">
        <f aca="false">Z494/U494</f>
        <v>0.107722484562296</v>
      </c>
      <c r="AL494" s="74" t="n">
        <f aca="false">EXP((((AK494-AK$495)/AK$496+2)/4-1.9)^3)</f>
        <v>0.0285855100199038</v>
      </c>
      <c r="AM494" s="74" t="n">
        <f aca="false">0.01*AD494+0.15*AF494+0.24*AH494+0.25*AJ494+0.35*AL494</f>
        <v>0.0362408564628872</v>
      </c>
      <c r="AO494" s="66" t="n">
        <f aca="false">0.01*AD494/$AM$495</f>
        <v>0.000273340766275925</v>
      </c>
      <c r="AP494" s="65" t="n">
        <f aca="false">AO494*$J$495</f>
        <v>1792.8631332428</v>
      </c>
      <c r="AQ494" s="66" t="n">
        <f aca="false">0.15*AF494/$AM$495</f>
        <v>0.00445981346075784</v>
      </c>
      <c r="AR494" s="65" t="n">
        <f aca="false">AQ494*$J$495</f>
        <v>29252.2598947471</v>
      </c>
      <c r="AS494" s="66" t="n">
        <f aca="false">0.24*AH494/$AM$495</f>
        <v>0.00302975877703405</v>
      </c>
      <c r="AT494" s="65" t="n">
        <f aca="false">AS494*$J$495</f>
        <v>19872.4211099922</v>
      </c>
      <c r="AU494" s="66" t="n">
        <f aca="false">0.25*AJ494/$AM$495</f>
        <v>0.00153552296887791</v>
      </c>
      <c r="AV494" s="65" t="n">
        <f aca="false">AU494*$J$495</f>
        <v>10071.6133881388</v>
      </c>
      <c r="AW494" s="66" t="n">
        <f aca="false">0.35*AL494/$AM$495</f>
        <v>0.00354590801180071</v>
      </c>
      <c r="AX494" s="65" t="n">
        <f aca="false">AW494*$J$495</f>
        <v>23257.8836843178</v>
      </c>
    </row>
    <row r="495" customFormat="false" ht="15" hidden="false" customHeight="false" outlineLevel="0" collapsed="false">
      <c r="A495" s="83" t="s">
        <v>71</v>
      </c>
      <c r="B495" s="62"/>
      <c r="C495" s="62"/>
      <c r="D495" s="62"/>
      <c r="E495" s="62"/>
      <c r="F495" s="62"/>
      <c r="G495" s="62"/>
      <c r="H495" s="62"/>
      <c r="I495" s="88" t="n">
        <f aca="false">SUM(I468:I494)</f>
        <v>1</v>
      </c>
      <c r="J495" s="86" t="n">
        <f aca="false">Tabla_Ministerio!K494</f>
        <v>6559077</v>
      </c>
      <c r="K495" s="84" t="n">
        <f aca="false">I495-Tabla_Ministerio!J494</f>
        <v>0</v>
      </c>
      <c r="L495" s="86" t="n">
        <f aca="false">J495-Tabla_Ministerio!K494</f>
        <v>0</v>
      </c>
      <c r="M495" s="84"/>
      <c r="N495" s="86" t="n">
        <f aca="false">Tabla_Ministerio!L494</f>
        <v>124622452</v>
      </c>
      <c r="O495" s="86"/>
      <c r="P495" s="88" t="n">
        <f aca="false">Tabla_Ministerio!M494</f>
        <v>131181529</v>
      </c>
      <c r="Q495" s="86"/>
      <c r="S495" s="88"/>
      <c r="T495" s="88"/>
      <c r="U495" s="88"/>
      <c r="V495" s="88"/>
      <c r="W495" s="88"/>
      <c r="X495" s="88"/>
      <c r="Y495" s="88"/>
      <c r="Z495" s="88"/>
      <c r="AB495" s="89" t="s">
        <v>241</v>
      </c>
      <c r="AC495" s="89" t="n">
        <f aca="false">AVERAGE(AC470:AC494)</f>
        <v>190.572238233776</v>
      </c>
      <c r="AD495" s="88"/>
      <c r="AE495" s="89" t="n">
        <f aca="false">AVERAGE(AE470:AE494)</f>
        <v>19.9496094727916</v>
      </c>
      <c r="AF495" s="88"/>
      <c r="AG495" s="91" t="n">
        <f aca="false">AVERAGE(AG470:AG494)</f>
        <v>0.517292911339663</v>
      </c>
      <c r="AH495" s="88"/>
      <c r="AI495" s="91" t="n">
        <f aca="false">AVERAGE(AI470:AI494)</f>
        <v>0.0803072321353926</v>
      </c>
      <c r="AJ495" s="88"/>
      <c r="AK495" s="91" t="n">
        <f aca="false">AVERAGE(AK470:AK494)</f>
        <v>0.188291805572023</v>
      </c>
      <c r="AL495" s="88"/>
      <c r="AM495" s="91" t="n">
        <f aca="false">SUM(AM470:AM494)</f>
        <v>2.8215420348385</v>
      </c>
      <c r="AO495" s="84" t="n">
        <f aca="false">SUM(AO468:AO494)</f>
        <v>0.00959151685441063</v>
      </c>
      <c r="AP495" s="86" t="n">
        <f aca="false">SUM(AP468:AP494)</f>
        <v>62911.4975948771</v>
      </c>
      <c r="AQ495" s="84" t="n">
        <f aca="false">SUM(AQ468:AQ494)</f>
        <v>0.15112147307171</v>
      </c>
      <c r="AR495" s="86" t="n">
        <f aca="false">SUM(AR468:AR494)</f>
        <v>991217.378230776</v>
      </c>
      <c r="AS495" s="84" t="n">
        <f aca="false">SUM(AS468:AS494)</f>
        <v>0.233449931065957</v>
      </c>
      <c r="AT495" s="86" t="n">
        <f aca="false">SUM(AT468:AT494)</f>
        <v>1531216.07350631</v>
      </c>
      <c r="AU495" s="84" t="n">
        <f aca="false">SUM(AU468:AU494)</f>
        <v>0.255362058401128</v>
      </c>
      <c r="AV495" s="86" t="n">
        <f aca="false">SUM(AV468:AV494)</f>
        <v>1674939.4039315</v>
      </c>
      <c r="AW495" s="84" t="n">
        <f aca="false">SUM(AW468:AW494)</f>
        <v>0.350475020606794</v>
      </c>
      <c r="AX495" s="86" t="n">
        <f aca="false">SUM(AX468:AX494)</f>
        <v>2298792.64673655</v>
      </c>
    </row>
    <row r="496" customFormat="false" ht="15" hidden="false" customHeight="false" outlineLevel="0" collapsed="false">
      <c r="A496" s="43" t="s">
        <v>72</v>
      </c>
      <c r="B496" s="37"/>
      <c r="C496" s="37"/>
      <c r="D496" s="37"/>
      <c r="E496" s="37"/>
      <c r="F496" s="37"/>
      <c r="G496" s="37"/>
      <c r="H496" s="37"/>
      <c r="I496" s="37"/>
      <c r="S496" s="37"/>
      <c r="T496" s="37"/>
      <c r="U496" s="37"/>
      <c r="V496" s="37"/>
      <c r="W496" s="37"/>
      <c r="X496" s="37"/>
      <c r="Y496" s="37"/>
      <c r="Z496" s="37"/>
      <c r="AB496" s="89" t="s">
        <v>242</v>
      </c>
      <c r="AC496" s="89" t="n">
        <f aca="false">_xlfn.STDEV.P(AC470:AC494)</f>
        <v>87.6626390864377</v>
      </c>
      <c r="AD496" s="88"/>
      <c r="AE496" s="89" t="n">
        <f aca="false">_xlfn.STDEV.P(AE470:AE494)</f>
        <v>5.3463163791601</v>
      </c>
      <c r="AF496" s="88"/>
      <c r="AG496" s="91" t="n">
        <f aca="false">_xlfn.STDEV.P(AG470:AG494)</f>
        <v>0.13554888364555</v>
      </c>
      <c r="AH496" s="88"/>
      <c r="AI496" s="91" t="n">
        <f aca="false">_xlfn.STDEV.P(AI470:AI494)</f>
        <v>0.0672086874996082</v>
      </c>
      <c r="AJ496" s="88"/>
      <c r="AK496" s="91" t="n">
        <f aca="false">_xlfn.STDEV.P(AK470:AK494)</f>
        <v>0.159624816822344</v>
      </c>
      <c r="AL496" s="88"/>
      <c r="AM496" s="91"/>
    </row>
    <row r="497" customFormat="false" ht="15" hidden="false" customHeight="false" outlineLevel="0" collapsed="false">
      <c r="A497" s="43" t="s">
        <v>187</v>
      </c>
      <c r="B497" s="37"/>
      <c r="C497" s="37"/>
      <c r="D497" s="37"/>
      <c r="E497" s="37"/>
      <c r="F497" s="37"/>
      <c r="G497" s="37"/>
      <c r="H497" s="37"/>
      <c r="I497" s="37"/>
      <c r="S497" s="37"/>
      <c r="T497" s="37"/>
      <c r="U497" s="37"/>
      <c r="V497" s="37"/>
      <c r="W497" s="37"/>
      <c r="X497" s="37"/>
      <c r="Y497" s="37"/>
      <c r="Z497" s="37"/>
      <c r="AB497" s="8" t="n">
        <f aca="false">MIN(AC497:AL497)</f>
        <v>-2.07203640836974</v>
      </c>
      <c r="AC497" s="8" t="n">
        <f aca="false">(MIN(AC470:AC494)-AC495)/AC496</f>
        <v>-1.54960061571581</v>
      </c>
      <c r="AE497" s="8" t="n">
        <f aca="false">(MIN(AE470:AE494)-AE495)/AE496</f>
        <v>-1.67720935237708</v>
      </c>
      <c r="AG497" s="8" t="n">
        <f aca="false">(MIN(AG470:AG494)-AG495)/AG496</f>
        <v>-2.07203640836974</v>
      </c>
      <c r="AI497" s="8" t="n">
        <f aca="false">(MIN(AI470:AI494)-AI495)/AI496</f>
        <v>-1.13281536923448</v>
      </c>
      <c r="AK497" s="8" t="n">
        <f aca="false">(MIN(AK470:AK494)-AK495)/AK496</f>
        <v>-1.13593670630696</v>
      </c>
    </row>
    <row r="498" customFormat="false" ht="15" hidden="false" customHeight="false" outlineLevel="0" collapsed="false">
      <c r="B498" s="37"/>
      <c r="C498" s="37"/>
      <c r="D498" s="37"/>
      <c r="E498" s="37"/>
      <c r="F498" s="37"/>
      <c r="G498" s="37"/>
      <c r="H498" s="37"/>
      <c r="I498" s="37"/>
      <c r="S498" s="37"/>
      <c r="T498" s="37"/>
      <c r="U498" s="37"/>
      <c r="V498" s="37"/>
      <c r="W498" s="37"/>
      <c r="X498" s="37"/>
      <c r="Y498" s="37"/>
      <c r="Z498" s="37"/>
      <c r="AB498" s="8" t="n">
        <f aca="false">MAX(AC498:AM498)</f>
        <v>3.40607651805524</v>
      </c>
      <c r="AC498" s="8" t="n">
        <f aca="false">(MAX(AC470:AC494)-AC495)/AC496</f>
        <v>3.40607651805524</v>
      </c>
      <c r="AE498" s="8" t="n">
        <f aca="false">(MAX(AE470:AE494)-AE495)/AE496</f>
        <v>2.38403982002524</v>
      </c>
      <c r="AG498" s="8" t="n">
        <f aca="false">(MAX(AG470:AG494)-AG495)/AG496</f>
        <v>2.50554134553588</v>
      </c>
      <c r="AI498" s="8" t="n">
        <f aca="false">(MAX(AI470:AI494)-AI495)/AI496</f>
        <v>2.63293759047431</v>
      </c>
      <c r="AK498" s="8" t="n">
        <f aca="false">(MAX(AK470:AK494)-AK495)/AK496</f>
        <v>3.05310363465369</v>
      </c>
    </row>
    <row r="499" customFormat="false" ht="15" hidden="false" customHeight="false" outlineLevel="0" collapsed="false">
      <c r="B499" s="37"/>
      <c r="C499" s="37"/>
      <c r="D499" s="37"/>
      <c r="E499" s="37"/>
      <c r="F499" s="37"/>
      <c r="G499" s="37"/>
      <c r="H499" s="37"/>
      <c r="I499" s="37"/>
      <c r="S499" s="37"/>
      <c r="T499" s="37"/>
      <c r="U499" s="37"/>
      <c r="V499" s="37"/>
      <c r="W499" s="37"/>
      <c r="X499" s="37"/>
      <c r="Y499" s="37"/>
      <c r="Z499" s="37"/>
    </row>
    <row r="500" customFormat="false" ht="15" hidden="false" customHeight="false" outlineLevel="0" collapsed="false">
      <c r="B500" s="37"/>
      <c r="C500" s="37"/>
      <c r="D500" s="37"/>
      <c r="E500" s="37"/>
      <c r="F500" s="37"/>
      <c r="G500" s="37"/>
      <c r="H500" s="37"/>
      <c r="I500" s="37"/>
      <c r="S500" s="37"/>
      <c r="T500" s="37"/>
      <c r="U500" s="37"/>
      <c r="V500" s="37"/>
      <c r="W500" s="37"/>
      <c r="X500" s="37"/>
      <c r="Y500" s="37"/>
      <c r="Z500" s="37"/>
    </row>
    <row r="501" customFormat="false" ht="15" hidden="false" customHeight="false" outlineLevel="0" collapsed="false">
      <c r="A501" s="14" t="str">
        <f aca="false">"Tabla " &amp; TEXT((ROW()+24) / 35, "0")</f>
        <v>Tabla 15</v>
      </c>
      <c r="B501" s="14"/>
      <c r="C501" s="14"/>
      <c r="D501" s="14"/>
      <c r="E501" s="14"/>
      <c r="F501" s="14"/>
      <c r="G501" s="14"/>
      <c r="H501" s="14"/>
      <c r="I501" s="14"/>
      <c r="J501" s="14"/>
      <c r="S501" s="97"/>
      <c r="T501" s="97"/>
      <c r="U501" s="97"/>
      <c r="V501" s="97"/>
      <c r="W501" s="97"/>
      <c r="X501" s="97"/>
      <c r="Y501" s="97"/>
      <c r="Z501" s="97"/>
    </row>
    <row r="502" customFormat="false" ht="15" hidden="false" customHeight="false" outlineLevel="0" collapsed="false">
      <c r="A502" s="14" t="s">
        <v>204</v>
      </c>
      <c r="B502" s="14"/>
      <c r="C502" s="14"/>
      <c r="D502" s="14"/>
      <c r="E502" s="14"/>
      <c r="F502" s="14"/>
      <c r="G502" s="14"/>
      <c r="H502" s="14"/>
      <c r="I502" s="14"/>
      <c r="J502" s="14"/>
      <c r="S502" s="97"/>
      <c r="T502" s="97"/>
      <c r="U502" s="97"/>
      <c r="V502" s="97"/>
      <c r="W502" s="97"/>
      <c r="X502" s="97"/>
      <c r="Y502" s="97"/>
      <c r="Z502" s="97"/>
    </row>
    <row r="503" customFormat="false" ht="15.8" hidden="false" customHeight="true" outlineLevel="0" collapsed="false">
      <c r="A503" s="52" t="s">
        <v>30</v>
      </c>
      <c r="B503" s="56" t="s">
        <v>222</v>
      </c>
      <c r="C503" s="56"/>
      <c r="D503" s="56"/>
      <c r="E503" s="56"/>
      <c r="F503" s="56"/>
      <c r="G503" s="56"/>
      <c r="H503" s="56"/>
      <c r="I503" s="52" t="s">
        <v>32</v>
      </c>
      <c r="J503" s="54" t="s">
        <v>33</v>
      </c>
      <c r="K503" s="55" t="s">
        <v>223</v>
      </c>
      <c r="L503" s="54" t="s">
        <v>224</v>
      </c>
      <c r="M503" s="55" t="s">
        <v>225</v>
      </c>
      <c r="N503" s="54" t="s">
        <v>34</v>
      </c>
      <c r="O503" s="54" t="s">
        <v>226</v>
      </c>
      <c r="P503" s="52" t="s">
        <v>227</v>
      </c>
      <c r="Q503" s="54" t="s">
        <v>228</v>
      </c>
      <c r="S503" s="56" t="s">
        <v>222</v>
      </c>
      <c r="T503" s="56"/>
      <c r="U503" s="56"/>
      <c r="V503" s="56"/>
      <c r="W503" s="56"/>
      <c r="X503" s="56"/>
      <c r="Y503" s="56"/>
      <c r="Z503" s="56"/>
      <c r="AC503" s="57" t="s">
        <v>230</v>
      </c>
      <c r="AD503" s="57"/>
      <c r="AE503" s="57" t="s">
        <v>231</v>
      </c>
      <c r="AF503" s="57"/>
      <c r="AG503" s="57" t="s">
        <v>232</v>
      </c>
      <c r="AH503" s="57"/>
      <c r="AI503" s="57" t="s">
        <v>233</v>
      </c>
      <c r="AJ503" s="57"/>
      <c r="AK503" s="57" t="s">
        <v>234</v>
      </c>
      <c r="AL503" s="57"/>
      <c r="AM503" s="58" t="s">
        <v>235</v>
      </c>
      <c r="AO503" s="57" t="s">
        <v>230</v>
      </c>
      <c r="AP503" s="57"/>
      <c r="AQ503" s="57" t="s">
        <v>231</v>
      </c>
      <c r="AR503" s="57"/>
      <c r="AS503" s="57" t="s">
        <v>232</v>
      </c>
      <c r="AT503" s="57"/>
      <c r="AU503" s="57" t="s">
        <v>233</v>
      </c>
      <c r="AV503" s="57"/>
      <c r="AW503" s="58" t="s">
        <v>234</v>
      </c>
      <c r="AX503" s="58"/>
    </row>
    <row r="504" customFormat="false" ht="37.3" hidden="false" customHeight="false" outlineLevel="0" collapsed="false">
      <c r="A504" s="52"/>
      <c r="B504" s="59" t="s">
        <v>205</v>
      </c>
      <c r="C504" s="59" t="s">
        <v>206</v>
      </c>
      <c r="D504" s="59" t="s">
        <v>207</v>
      </c>
      <c r="E504" s="59" t="s">
        <v>208</v>
      </c>
      <c r="F504" s="59" t="s">
        <v>209</v>
      </c>
      <c r="G504" s="59" t="s">
        <v>210</v>
      </c>
      <c r="H504" s="59" t="s">
        <v>211</v>
      </c>
      <c r="I504" s="52"/>
      <c r="J504" s="54"/>
      <c r="K504" s="55"/>
      <c r="L504" s="54"/>
      <c r="M504" s="55"/>
      <c r="N504" s="54"/>
      <c r="O504" s="54"/>
      <c r="P504" s="52"/>
      <c r="Q504" s="54"/>
      <c r="S504" s="59" t="s">
        <v>205</v>
      </c>
      <c r="T504" s="59" t="s">
        <v>206</v>
      </c>
      <c r="U504" s="59" t="s">
        <v>207</v>
      </c>
      <c r="V504" s="59" t="s">
        <v>208</v>
      </c>
      <c r="W504" s="59" t="s">
        <v>209</v>
      </c>
      <c r="X504" s="59" t="s">
        <v>210</v>
      </c>
      <c r="Y504" s="59" t="s">
        <v>211</v>
      </c>
      <c r="Z504" s="52" t="s">
        <v>43</v>
      </c>
      <c r="AC504" s="59" t="s">
        <v>236</v>
      </c>
      <c r="AD504" s="59" t="s">
        <v>237</v>
      </c>
      <c r="AE504" s="59" t="s">
        <v>236</v>
      </c>
      <c r="AF504" s="59" t="s">
        <v>237</v>
      </c>
      <c r="AG504" s="59" t="s">
        <v>236</v>
      </c>
      <c r="AH504" s="59" t="s">
        <v>237</v>
      </c>
      <c r="AI504" s="59" t="s">
        <v>236</v>
      </c>
      <c r="AJ504" s="59" t="s">
        <v>237</v>
      </c>
      <c r="AK504" s="59" t="s">
        <v>236</v>
      </c>
      <c r="AL504" s="59" t="s">
        <v>237</v>
      </c>
      <c r="AM504" s="60" t="s">
        <v>238</v>
      </c>
      <c r="AO504" s="59" t="s">
        <v>239</v>
      </c>
      <c r="AP504" s="59" t="s">
        <v>240</v>
      </c>
      <c r="AQ504" s="59" t="s">
        <v>239</v>
      </c>
      <c r="AR504" s="59" t="s">
        <v>240</v>
      </c>
      <c r="AS504" s="59" t="s">
        <v>239</v>
      </c>
      <c r="AT504" s="59" t="s">
        <v>240</v>
      </c>
      <c r="AU504" s="59" t="s">
        <v>239</v>
      </c>
      <c r="AV504" s="59" t="s">
        <v>240</v>
      </c>
      <c r="AW504" s="59" t="s">
        <v>239</v>
      </c>
      <c r="AX504" s="60" t="s">
        <v>240</v>
      </c>
    </row>
    <row r="505" customFormat="false" ht="15" hidden="false" customHeight="false" outlineLevel="0" collapsed="false">
      <c r="A505" s="61" t="s">
        <v>44</v>
      </c>
      <c r="B505" s="62" t="n">
        <v>0</v>
      </c>
      <c r="C505" s="62"/>
      <c r="D505" s="62"/>
      <c r="E505" s="62"/>
      <c r="F505" s="62"/>
      <c r="G505" s="62"/>
      <c r="H505" s="62"/>
      <c r="I505" s="63" t="n">
        <f aca="false">AO505+AQ505+AS505+AU505+AW505</f>
        <v>0.159944259762385</v>
      </c>
      <c r="J505" s="64" t="n">
        <f aca="false">ROUND(AP505+AR505+AT505+AV505+AX505,0)</f>
        <v>981372</v>
      </c>
      <c r="K505" s="63" t="n">
        <f aca="false">I505-Tabla_Ministerio!J504</f>
        <v>0</v>
      </c>
      <c r="L505" s="64" t="n">
        <f aca="false">J505-Tabla_Ministerio!K504</f>
        <v>0</v>
      </c>
      <c r="M505" s="66" t="n">
        <f aca="false">P540/P$565</f>
        <v>0.209082767383176</v>
      </c>
      <c r="N505" s="65" t="n">
        <f aca="false">ROUND(N$530*M505,0)</f>
        <v>24374562</v>
      </c>
      <c r="O505" s="65" t="n">
        <f aca="false">N505-Tabla_Ministerio!L504</f>
        <v>0</v>
      </c>
      <c r="P505" s="67" t="n">
        <f aca="false">N505+J505</f>
        <v>25355934</v>
      </c>
      <c r="Q505" s="65" t="n">
        <f aca="false">P505-Tabla_Ministerio!M504</f>
        <v>0</v>
      </c>
      <c r="S505" s="68" t="n">
        <f aca="false">B505+Tabla_Ministerio!B504</f>
        <v>24502</v>
      </c>
      <c r="T505" s="68" t="n">
        <f aca="false">C505+Tabla_Ministerio!C504</f>
        <v>65</v>
      </c>
      <c r="U505" s="68" t="n">
        <f aca="false">D505+Tabla_Ministerio!D504</f>
        <v>1643.225</v>
      </c>
      <c r="V505" s="68" t="n">
        <f aca="false">E505+Tabla_Ministerio!E504</f>
        <v>843.338636363636</v>
      </c>
      <c r="W505" s="68" t="n">
        <f aca="false">F505+Tabla_Ministerio!F504</f>
        <v>386</v>
      </c>
      <c r="X505" s="68" t="n">
        <f aca="false">G505+Tabla_Ministerio!G504</f>
        <v>1081</v>
      </c>
      <c r="Y505" s="68" t="n">
        <f aca="false">H505+Tabla_Ministerio!H504</f>
        <v>130</v>
      </c>
      <c r="Z505" s="68" t="n">
        <f aca="false">X505+0.33*Y505</f>
        <v>1123.9</v>
      </c>
      <c r="AC505" s="69" t="n">
        <f aca="false">IF(T505&gt;0,S505/T505,0)</f>
        <v>376.953846153846</v>
      </c>
      <c r="AD505" s="70" t="n">
        <f aca="false">EXP((((AC505-AC$530)/AC$531+2)/4-1.9)^3)</f>
        <v>0.515529952015292</v>
      </c>
      <c r="AE505" s="71" t="n">
        <f aca="false">S505/U505</f>
        <v>14.9109221196123</v>
      </c>
      <c r="AF505" s="70" t="n">
        <f aca="false">EXP((((AE505-AE$530)/AE$531+2)/4-1.9)^3)</f>
        <v>0.00650030280977137</v>
      </c>
      <c r="AG505" s="70" t="n">
        <f aca="false">V505/U505</f>
        <v>0.51322164424448</v>
      </c>
      <c r="AH505" s="70" t="n">
        <f aca="false">EXP((((AG505-AG$530)/AG$531+2)/4-1.9)^3)</f>
        <v>0.0617969484384222</v>
      </c>
      <c r="AI505" s="70" t="n">
        <f aca="false">W505/U505</f>
        <v>0.234903923686653</v>
      </c>
      <c r="AJ505" s="70" t="n">
        <f aca="false">EXP((((AI505-AI$530)/AI$531+2)/4-1.9)^3)</f>
        <v>0.643457941715009</v>
      </c>
      <c r="AK505" s="70" t="n">
        <f aca="false">Z505/U505</f>
        <v>0.683959895936345</v>
      </c>
      <c r="AL505" s="70" t="n">
        <f aca="false">EXP((((AK505-AK$530)/AK$531+2)/4-1.9)^3)</f>
        <v>0.766126504053033</v>
      </c>
      <c r="AM505" s="70" t="n">
        <f aca="false">0.01*AD505+0.15*AF505+0.24*AH505+0.25*AJ505+0.35*AL505</f>
        <v>0.449970374414154</v>
      </c>
      <c r="AO505" s="63" t="n">
        <f aca="false">0.01*AD505/$AM$530</f>
        <v>0.00183247745293852</v>
      </c>
      <c r="AP505" s="64" t="n">
        <f aca="false">AO505*$J$530</f>
        <v>11243.5557302018</v>
      </c>
      <c r="AQ505" s="63" t="n">
        <f aca="false">0.15*AF505/$AM$530</f>
        <v>0.000346584857667754</v>
      </c>
      <c r="AR505" s="64" t="n">
        <f aca="false">AQ505*$J$530</f>
        <v>2126.54521679519</v>
      </c>
      <c r="AS505" s="63" t="n">
        <f aca="false">0.24*AH505/$AM$530</f>
        <v>0.005271849562857</v>
      </c>
      <c r="AT505" s="64" t="n">
        <f aca="false">AS505*$J$530</f>
        <v>32346.555896866</v>
      </c>
      <c r="AU505" s="63" t="n">
        <f aca="false">0.25*AJ505/$AM$530</f>
        <v>0.0571801000842723</v>
      </c>
      <c r="AV505" s="64" t="n">
        <f aca="false">AU505*$J$530</f>
        <v>350840.683428371</v>
      </c>
      <c r="AW505" s="63" t="n">
        <f aca="false">0.35*AL505/$AM$530</f>
        <v>0.0953132478046497</v>
      </c>
      <c r="AX505" s="64" t="n">
        <f aca="false">AW505*$J$530</f>
        <v>584814.733627211</v>
      </c>
    </row>
    <row r="506" customFormat="false" ht="15" hidden="false" customHeight="false" outlineLevel="0" collapsed="false">
      <c r="A506" s="72" t="s">
        <v>45</v>
      </c>
      <c r="B506" s="62"/>
      <c r="C506" s="62"/>
      <c r="D506" s="62"/>
      <c r="E506" s="62"/>
      <c r="F506" s="62"/>
      <c r="G506" s="62"/>
      <c r="H506" s="62"/>
      <c r="I506" s="66" t="n">
        <f aca="false">AO506+AQ506+AS506+AU506+AW506</f>
        <v>0.104957119192806</v>
      </c>
      <c r="J506" s="65" t="n">
        <f aca="false">ROUND(AP506+AR506+AT506+AV506+AX506,0)</f>
        <v>643987</v>
      </c>
      <c r="K506" s="66" t="n">
        <f aca="false">I506-Tabla_Ministerio!J505</f>
        <v>0</v>
      </c>
      <c r="L506" s="65" t="n">
        <f aca="false">J506-Tabla_Ministerio!K505</f>
        <v>0</v>
      </c>
      <c r="M506" s="66" t="n">
        <f aca="false">P541/P$565</f>
        <v>0.130493748300611</v>
      </c>
      <c r="N506" s="65" t="n">
        <f aca="false">ROUND(N$530*M506,0)</f>
        <v>15212770</v>
      </c>
      <c r="O506" s="65" t="n">
        <f aca="false">N506-Tabla_Ministerio!L505</f>
        <v>0</v>
      </c>
      <c r="P506" s="67" t="n">
        <f aca="false">N506+J506</f>
        <v>15856757</v>
      </c>
      <c r="Q506" s="65" t="n">
        <f aca="false">P506-Tabla_Ministerio!M505</f>
        <v>0</v>
      </c>
      <c r="S506" s="67" t="n">
        <f aca="false">B506+Tabla_Ministerio!B505</f>
        <v>18264</v>
      </c>
      <c r="T506" s="67" t="n">
        <f aca="false">C506+Tabla_Ministerio!C505</f>
        <v>38</v>
      </c>
      <c r="U506" s="67" t="n">
        <f aca="false">D506+Tabla_Ministerio!D505</f>
        <v>1533.18181818182</v>
      </c>
      <c r="V506" s="67" t="n">
        <f aca="false">E506+Tabla_Ministerio!E505</f>
        <v>855.068181818182</v>
      </c>
      <c r="W506" s="67" t="n">
        <f aca="false">F506+Tabla_Ministerio!F505</f>
        <v>312</v>
      </c>
      <c r="X506" s="67" t="n">
        <f aca="false">G506+Tabla_Ministerio!G505</f>
        <v>670</v>
      </c>
      <c r="Y506" s="67" t="n">
        <f aca="false">H506+Tabla_Ministerio!H505</f>
        <v>146</v>
      </c>
      <c r="Z506" s="67" t="n">
        <f aca="false">X506+0.33*Y506</f>
        <v>718.18</v>
      </c>
      <c r="AC506" s="73" t="n">
        <f aca="false">IF(T506&gt;0,S506/T506,0)</f>
        <v>480.631578947368</v>
      </c>
      <c r="AD506" s="74" t="n">
        <f aca="false">EXP((((AC506-AC$530)/AC$531+2)/4-1.9)^3)</f>
        <v>0.836315308482754</v>
      </c>
      <c r="AE506" s="75" t="n">
        <f aca="false">S506/U506</f>
        <v>11.912481470501</v>
      </c>
      <c r="AF506" s="74" t="n">
        <f aca="false">EXP((((AE506-AE$530)/AE$531+2)/4-1.9)^3)</f>
        <v>0.0012013806467017</v>
      </c>
      <c r="AG506" s="74" t="n">
        <f aca="false">V506/U506</f>
        <v>0.557708271568336</v>
      </c>
      <c r="AH506" s="74" t="n">
        <f aca="false">EXP((((AG506-AG$530)/AG$531+2)/4-1.9)^3)</f>
        <v>0.0967795179065021</v>
      </c>
      <c r="AI506" s="74" t="n">
        <f aca="false">W506/U506</f>
        <v>0.203498369404091</v>
      </c>
      <c r="AJ506" s="74" t="n">
        <f aca="false">EXP((((AI506-AI$530)/AI$531+2)/4-1.9)^3)</f>
        <v>0.500711084241236</v>
      </c>
      <c r="AK506" s="74" t="n">
        <f aca="false">Z506/U506</f>
        <v>0.468424547880225</v>
      </c>
      <c r="AL506" s="74" t="n">
        <f aca="false">EXP((((AK506-AK$530)/AK$531+2)/4-1.9)^3)</f>
        <v>0.395220329488738</v>
      </c>
      <c r="AM506" s="74" t="n">
        <f aca="false">0.01*AD506+0.15*AF506+0.24*AH506+0.25*AJ506+0.35*AL506</f>
        <v>0.295275330860761</v>
      </c>
      <c r="AO506" s="66" t="n">
        <f aca="false">0.01*AD506/$AM$530</f>
        <v>0.0029727253292482</v>
      </c>
      <c r="AP506" s="65" t="n">
        <f aca="false">AO506*$J$530</f>
        <v>18239.7894480975</v>
      </c>
      <c r="AQ506" s="66" t="n">
        <f aca="false">0.15*AF506/$AM$530</f>
        <v>6.40555298156251E-005</v>
      </c>
      <c r="AR506" s="65" t="n">
        <f aca="false">AQ506*$J$530</f>
        <v>393.026347011618</v>
      </c>
      <c r="AS506" s="66" t="n">
        <f aca="false">0.24*AH506/$AM$530</f>
        <v>0.00825618533053136</v>
      </c>
      <c r="AT506" s="65" t="n">
        <f aca="false">AS506*$J$530</f>
        <v>50657.5836629506</v>
      </c>
      <c r="AU506" s="66" t="n">
        <f aca="false">0.25*AJ506/$AM$530</f>
        <v>0.0444950758303005</v>
      </c>
      <c r="AV506" s="65" t="n">
        <f aca="false">AU506*$J$530</f>
        <v>273009.01520796</v>
      </c>
      <c r="AW506" s="66" t="n">
        <f aca="false">0.35*AL506/$AM$530</f>
        <v>0.0491690771729102</v>
      </c>
      <c r="AX506" s="65" t="n">
        <f aca="false">AW506*$J$530</f>
        <v>301687.346007828</v>
      </c>
    </row>
    <row r="507" customFormat="false" ht="15" hidden="false" customHeight="false" outlineLevel="0" collapsed="false">
      <c r="A507" s="72" t="s">
        <v>46</v>
      </c>
      <c r="B507" s="62"/>
      <c r="C507" s="62"/>
      <c r="D507" s="62"/>
      <c r="E507" s="62"/>
      <c r="F507" s="62"/>
      <c r="G507" s="62"/>
      <c r="H507" s="62"/>
      <c r="I507" s="66" t="n">
        <f aca="false">AO507+AQ507+AS507+AU507+AW507</f>
        <v>0.067707832554237</v>
      </c>
      <c r="J507" s="65" t="n">
        <f aca="false">ROUND(AP507+AR507+AT507+AV507+AX507,0)</f>
        <v>415436</v>
      </c>
      <c r="K507" s="66" t="n">
        <f aca="false">I507-Tabla_Ministerio!J506</f>
        <v>-2.77555756156289E-016</v>
      </c>
      <c r="L507" s="65" t="n">
        <f aca="false">J507-Tabla_Ministerio!K506</f>
        <v>0</v>
      </c>
      <c r="M507" s="66" t="n">
        <f aca="false">P542/P$565</f>
        <v>0.0751576425875534</v>
      </c>
      <c r="N507" s="65" t="n">
        <f aca="false">ROUND(N$530*M507,0)</f>
        <v>8761768</v>
      </c>
      <c r="O507" s="65" t="n">
        <f aca="false">N507-Tabla_Ministerio!L506</f>
        <v>0</v>
      </c>
      <c r="P507" s="67" t="n">
        <f aca="false">N507+J507</f>
        <v>9177204</v>
      </c>
      <c r="Q507" s="65" t="n">
        <f aca="false">P507-Tabla_Ministerio!M506</f>
        <v>0</v>
      </c>
      <c r="S507" s="67" t="n">
        <f aca="false">B507+Tabla_Ministerio!B506</f>
        <v>19361</v>
      </c>
      <c r="T507" s="67" t="n">
        <f aca="false">C507+Tabla_Ministerio!C506</f>
        <v>90</v>
      </c>
      <c r="U507" s="67" t="n">
        <f aca="false">D507+Tabla_Ministerio!D506</f>
        <v>1169.52272727273</v>
      </c>
      <c r="V507" s="67" t="n">
        <f aca="false">E507+Tabla_Ministerio!E506</f>
        <v>743.409090909091</v>
      </c>
      <c r="W507" s="67" t="n">
        <f aca="false">F507+Tabla_Ministerio!F506</f>
        <v>151</v>
      </c>
      <c r="X507" s="67" t="n">
        <f aca="false">G507+Tabla_Ministerio!G506</f>
        <v>430</v>
      </c>
      <c r="Y507" s="67" t="n">
        <f aca="false">H507+Tabla_Ministerio!H506</f>
        <v>76</v>
      </c>
      <c r="Z507" s="67" t="n">
        <f aca="false">X507+0.33*Y507</f>
        <v>455.08</v>
      </c>
      <c r="AC507" s="73" t="n">
        <f aca="false">IF(T507&gt;0,S507/T507,0)</f>
        <v>215.122222222222</v>
      </c>
      <c r="AD507" s="74" t="n">
        <f aca="false">EXP((((AC507-AC$530)/AC$531+2)/4-1.9)^3)</f>
        <v>0.0838814589299089</v>
      </c>
      <c r="AE507" s="75" t="n">
        <f aca="false">S507/U507</f>
        <v>16.554616296469</v>
      </c>
      <c r="AF507" s="74" t="n">
        <f aca="false">EXP((((AE507-AE$530)/AE$531+2)/4-1.9)^3)</f>
        <v>0.014355625914222</v>
      </c>
      <c r="AG507" s="74" t="n">
        <f aca="false">V507/U507</f>
        <v>0.635651683864823</v>
      </c>
      <c r="AH507" s="74" t="n">
        <f aca="false">EXP((((AG507-AG$530)/AG$531+2)/4-1.9)^3)</f>
        <v>0.188167974860669</v>
      </c>
      <c r="AI507" s="74" t="n">
        <f aca="false">W507/U507</f>
        <v>0.12911249732797</v>
      </c>
      <c r="AJ507" s="74" t="n">
        <f aca="false">EXP((((AI507-AI$530)/AI$531+2)/4-1.9)^3)</f>
        <v>0.196316621020827</v>
      </c>
      <c r="AK507" s="74" t="n">
        <f aca="false">Z507/U507</f>
        <v>0.38911599525836</v>
      </c>
      <c r="AL507" s="74" t="n">
        <f aca="false">EXP((((AK507-AK$530)/AK$531+2)/4-1.9)^3)</f>
        <v>0.266429925912549</v>
      </c>
      <c r="AM507" s="74" t="n">
        <f aca="false">0.01*AD507+0.15*AF507+0.24*AH507+0.25*AJ507+0.35*AL507</f>
        <v>0.190482101767592</v>
      </c>
      <c r="AO507" s="66" t="n">
        <f aca="false">0.01*AD507/$AM$530</f>
        <v>0.000298160915011368</v>
      </c>
      <c r="AP507" s="65" t="n">
        <f aca="false">AO507*$J$530</f>
        <v>1829.42980232715</v>
      </c>
      <c r="AQ507" s="66" t="n">
        <f aca="false">0.15*AF507/$AM$530</f>
        <v>0.000765417044377222</v>
      </c>
      <c r="AR507" s="65" t="n">
        <f aca="false">AQ507*$J$530</f>
        <v>4696.3793096069</v>
      </c>
      <c r="AS507" s="66" t="n">
        <f aca="false">0.24*AH507/$AM$530</f>
        <v>0.0160524634481164</v>
      </c>
      <c r="AT507" s="65" t="n">
        <f aca="false">AS507*$J$530</f>
        <v>98493.3086606327</v>
      </c>
      <c r="AU507" s="66" t="n">
        <f aca="false">0.25*AJ507/$AM$530</f>
        <v>0.017445435529567</v>
      </c>
      <c r="AV507" s="65" t="n">
        <f aca="false">AU507*$J$530</f>
        <v>107040.185569426</v>
      </c>
      <c r="AW507" s="66" t="n">
        <f aca="false">0.35*AL507/$AM$530</f>
        <v>0.0331463556171651</v>
      </c>
      <c r="AX507" s="65" t="n">
        <f aca="false">AW507*$J$530</f>
        <v>203376.525062863</v>
      </c>
    </row>
    <row r="508" customFormat="false" ht="15" hidden="false" customHeight="false" outlineLevel="0" collapsed="false">
      <c r="A508" s="72" t="s">
        <v>47</v>
      </c>
      <c r="B508" s="62"/>
      <c r="C508" s="62"/>
      <c r="D508" s="62"/>
      <c r="E508" s="62"/>
      <c r="F508" s="62"/>
      <c r="G508" s="62"/>
      <c r="H508" s="62"/>
      <c r="I508" s="66" t="n">
        <f aca="false">AO508+AQ508+AS508+AU508+AW508</f>
        <v>0.0584364176418172</v>
      </c>
      <c r="J508" s="65" t="n">
        <f aca="false">ROUND(AP508+AR508+AT508+AV508+AX508,0)</f>
        <v>358549</v>
      </c>
      <c r="K508" s="66" t="n">
        <f aca="false">I508-Tabla_Ministerio!J507</f>
        <v>0</v>
      </c>
      <c r="L508" s="65" t="n">
        <f aca="false">J508-Tabla_Ministerio!K507</f>
        <v>0</v>
      </c>
      <c r="M508" s="66" t="n">
        <f aca="false">P543/P$565</f>
        <v>0.0560296850050986</v>
      </c>
      <c r="N508" s="65" t="n">
        <f aca="false">ROUND(N$530*M508,0)</f>
        <v>6531858</v>
      </c>
      <c r="O508" s="65" t="n">
        <f aca="false">N508-Tabla_Ministerio!L507</f>
        <v>0</v>
      </c>
      <c r="P508" s="67" t="n">
        <f aca="false">N508+J508</f>
        <v>6890407</v>
      </c>
      <c r="Q508" s="65" t="n">
        <f aca="false">P508-Tabla_Ministerio!M507</f>
        <v>0</v>
      </c>
      <c r="S508" s="67" t="n">
        <f aca="false">B508+Tabla_Ministerio!B507</f>
        <v>12778</v>
      </c>
      <c r="T508" s="67" t="n">
        <f aca="false">C508+Tabla_Ministerio!C507</f>
        <v>55</v>
      </c>
      <c r="U508" s="67" t="n">
        <f aca="false">D508+Tabla_Ministerio!D507</f>
        <v>502.340909090909</v>
      </c>
      <c r="V508" s="67" t="n">
        <f aca="false">E508+Tabla_Ministerio!E507</f>
        <v>346.130681818182</v>
      </c>
      <c r="W508" s="67" t="n">
        <f aca="false">F508+Tabla_Ministerio!F507</f>
        <v>54</v>
      </c>
      <c r="X508" s="67" t="n">
        <f aca="false">G508+Tabla_Ministerio!G507</f>
        <v>91</v>
      </c>
      <c r="Y508" s="67" t="n">
        <f aca="false">H508+Tabla_Ministerio!H507</f>
        <v>37</v>
      </c>
      <c r="Z508" s="67" t="n">
        <f aca="false">X508+0.33*Y508</f>
        <v>103.21</v>
      </c>
      <c r="AC508" s="73" t="n">
        <f aca="false">IF(T508&gt;0,S508/T508,0)</f>
        <v>232.327272727273</v>
      </c>
      <c r="AD508" s="74" t="n">
        <f aca="false">EXP((((AC508-AC$530)/AC$531+2)/4-1.9)^3)</f>
        <v>0.109962968760079</v>
      </c>
      <c r="AE508" s="75" t="n">
        <f aca="false">S508/U508</f>
        <v>25.4369090168755</v>
      </c>
      <c r="AF508" s="74" t="n">
        <f aca="false">EXP((((AE508-AE$530)/AE$531+2)/4-1.9)^3)</f>
        <v>0.2591787100858</v>
      </c>
      <c r="AG508" s="74" t="n">
        <f aca="false">V508/U508</f>
        <v>0.689035425055423</v>
      </c>
      <c r="AH508" s="74" t="n">
        <f aca="false">EXP((((AG508-AG$530)/AG$531+2)/4-1.9)^3)</f>
        <v>0.273410440369973</v>
      </c>
      <c r="AI508" s="74" t="n">
        <f aca="false">W508/U508</f>
        <v>0.107496719902276</v>
      </c>
      <c r="AJ508" s="74" t="n">
        <f aca="false">EXP((((AI508-AI$530)/AI$531+2)/4-1.9)^3)</f>
        <v>0.134480302582259</v>
      </c>
      <c r="AK508" s="74" t="n">
        <f aca="false">Z508/U508</f>
        <v>0.20545808261322</v>
      </c>
      <c r="AL508" s="74" t="n">
        <f aca="false">EXP((((AK508-AK$530)/AK$531+2)/4-1.9)^3)</f>
        <v>0.0719538848681879</v>
      </c>
      <c r="AM508" s="74" t="n">
        <f aca="false">0.01*AD508+0.15*AF508+0.24*AH508+0.25*AJ508+0.35*AL508</f>
        <v>0.164398877238695</v>
      </c>
      <c r="AO508" s="66" t="n">
        <f aca="false">0.01*AD508/$AM$530</f>
        <v>0.000390868969151672</v>
      </c>
      <c r="AP508" s="65" t="n">
        <f aca="false">AO508*$J$530</f>
        <v>2398.25981532051</v>
      </c>
      <c r="AQ508" s="66" t="n">
        <f aca="false">0.15*AF508/$AM$530</f>
        <v>0.0138189587430556</v>
      </c>
      <c r="AR508" s="65" t="n">
        <f aca="false">AQ508*$J$530</f>
        <v>84789.16480623</v>
      </c>
      <c r="AS508" s="66" t="n">
        <f aca="false">0.24*AH508/$AM$530</f>
        <v>0.0233244318201448</v>
      </c>
      <c r="AT508" s="65" t="n">
        <f aca="false">AS508*$J$530</f>
        <v>143112.019536476</v>
      </c>
      <c r="AU508" s="66" t="n">
        <f aca="false">0.25*AJ508/$AM$530</f>
        <v>0.0119504270015251</v>
      </c>
      <c r="AV508" s="65" t="n">
        <f aca="false">AU508*$J$530</f>
        <v>73324.3903088084</v>
      </c>
      <c r="AW508" s="66" t="n">
        <f aca="false">0.35*AL508/$AM$530</f>
        <v>0.00895173110793997</v>
      </c>
      <c r="AX508" s="65" t="n">
        <f aca="false">AW508*$J$530</f>
        <v>54925.2529314917</v>
      </c>
    </row>
    <row r="509" customFormat="false" ht="15" hidden="false" customHeight="false" outlineLevel="0" collapsed="false">
      <c r="A509" s="72" t="s">
        <v>48</v>
      </c>
      <c r="B509" s="62"/>
      <c r="C509" s="62"/>
      <c r="D509" s="62"/>
      <c r="E509" s="62"/>
      <c r="F509" s="62"/>
      <c r="G509" s="62"/>
      <c r="H509" s="62"/>
      <c r="I509" s="66" t="n">
        <f aca="false">AO509+AQ509+AS509+AU509+AW509</f>
        <v>0.0873055854503931</v>
      </c>
      <c r="J509" s="65" t="n">
        <f aca="false">ROUND(AP509+AR509+AT509+AV509+AX509,0)</f>
        <v>535682</v>
      </c>
      <c r="K509" s="66" t="n">
        <f aca="false">I509-Tabla_Ministerio!J508</f>
        <v>0</v>
      </c>
      <c r="L509" s="65" t="n">
        <f aca="false">J509-Tabla_Ministerio!K508</f>
        <v>0</v>
      </c>
      <c r="M509" s="66" t="n">
        <f aca="false">P544/P$565</f>
        <v>0.0483731285650312</v>
      </c>
      <c r="N509" s="65" t="n">
        <f aca="false">ROUND(N$530*M509,0)</f>
        <v>5639268</v>
      </c>
      <c r="O509" s="65" t="n">
        <f aca="false">N509-Tabla_Ministerio!L508</f>
        <v>0</v>
      </c>
      <c r="P509" s="67" t="n">
        <f aca="false">N509+J509</f>
        <v>6174950</v>
      </c>
      <c r="Q509" s="65" t="n">
        <f aca="false">P509-Tabla_Ministerio!M508</f>
        <v>0</v>
      </c>
      <c r="S509" s="67" t="n">
        <f aca="false">B509+Tabla_Ministerio!B508</f>
        <v>9512</v>
      </c>
      <c r="T509" s="67" t="n">
        <f aca="false">C509+Tabla_Ministerio!C508</f>
        <v>73</v>
      </c>
      <c r="U509" s="67" t="n">
        <f aca="false">D509+Tabla_Ministerio!D508</f>
        <v>353.272727272727</v>
      </c>
      <c r="V509" s="67" t="n">
        <f aca="false">E509+Tabla_Ministerio!E508</f>
        <v>192.613636363636</v>
      </c>
      <c r="W509" s="67" t="n">
        <f aca="false">F509+Tabla_Ministerio!F508</f>
        <v>60</v>
      </c>
      <c r="X509" s="67" t="n">
        <f aca="false">G509+Tabla_Ministerio!G508</f>
        <v>131</v>
      </c>
      <c r="Y509" s="67" t="n">
        <f aca="false">H509+Tabla_Ministerio!H508</f>
        <v>3</v>
      </c>
      <c r="Z509" s="67" t="n">
        <f aca="false">X509+0.33*Y509</f>
        <v>131.99</v>
      </c>
      <c r="AC509" s="73" t="n">
        <f aca="false">IF(T509&gt;0,S509/T509,0)</f>
        <v>130.301369863014</v>
      </c>
      <c r="AD509" s="74" t="n">
        <f aca="false">EXP((((AC509-AC$530)/AC$531+2)/4-1.9)^3)</f>
        <v>0.015930485402988</v>
      </c>
      <c r="AE509" s="75" t="n">
        <f aca="false">S509/U509</f>
        <v>26.9253731343284</v>
      </c>
      <c r="AF509" s="74" t="n">
        <f aca="false">EXP((((AE509-AE$530)/AE$531+2)/4-1.9)^3)</f>
        <v>0.346916220451625</v>
      </c>
      <c r="AG509" s="74" t="n">
        <f aca="false">V509/U509</f>
        <v>0.54522645393721</v>
      </c>
      <c r="AH509" s="74" t="n">
        <f aca="false">EXP((((AG509-AG$530)/AG$531+2)/4-1.9)^3)</f>
        <v>0.0857856970912104</v>
      </c>
      <c r="AI509" s="74" t="n">
        <f aca="false">W509/U509</f>
        <v>0.169840452907875</v>
      </c>
      <c r="AJ509" s="74" t="n">
        <f aca="false">EXP((((AI509-AI$530)/AI$531+2)/4-1.9)^3)</f>
        <v>0.34980647288244</v>
      </c>
      <c r="AK509" s="74" t="n">
        <f aca="false">Z509/U509</f>
        <v>0.373620689655173</v>
      </c>
      <c r="AL509" s="74" t="n">
        <f aca="false">EXP((((AK509-AK$530)/AK$531+2)/4-1.9)^3)</f>
        <v>0.243941248870991</v>
      </c>
      <c r="AM509" s="74" t="n">
        <f aca="false">0.01*AD509+0.15*AF509+0.24*AH509+0.25*AJ509+0.35*AL509</f>
        <v>0.245616360549121</v>
      </c>
      <c r="AO509" s="66" t="n">
        <f aca="false">0.01*AD509/$AM$530</f>
        <v>5.66257211656168E-005</v>
      </c>
      <c r="AP509" s="65" t="n">
        <f aca="false">AO509*$J$530</f>
        <v>347.43917349025</v>
      </c>
      <c r="AQ509" s="66" t="n">
        <f aca="false">0.15*AF509/$AM$530</f>
        <v>0.0184969704345343</v>
      </c>
      <c r="AR509" s="65" t="n">
        <f aca="false">AQ509*$J$530</f>
        <v>113492.101955788</v>
      </c>
      <c r="AS509" s="66" t="n">
        <f aca="false">0.24*AH509/$AM$530</f>
        <v>0.00731831103537946</v>
      </c>
      <c r="AT509" s="65" t="n">
        <f aca="false">AS509*$J$530</f>
        <v>44903.0561578212</v>
      </c>
      <c r="AU509" s="66" t="n">
        <f aca="false">0.25*AJ509/$AM$530</f>
        <v>0.03108512279176</v>
      </c>
      <c r="AV509" s="65" t="n">
        <f aca="false">AU509*$J$530</f>
        <v>190729.392019998</v>
      </c>
      <c r="AW509" s="66" t="n">
        <f aca="false">0.35*AL509/$AM$530</f>
        <v>0.0303485554675537</v>
      </c>
      <c r="AX509" s="65" t="n">
        <f aca="false">AW509*$J$530</f>
        <v>186210.026313491</v>
      </c>
    </row>
    <row r="510" customFormat="false" ht="15" hidden="false" customHeight="false" outlineLevel="0" collapsed="false">
      <c r="A510" s="72" t="s">
        <v>49</v>
      </c>
      <c r="B510" s="62"/>
      <c r="C510" s="62"/>
      <c r="D510" s="62"/>
      <c r="E510" s="62"/>
      <c r="F510" s="62"/>
      <c r="G510" s="62"/>
      <c r="H510" s="62"/>
      <c r="I510" s="66" t="n">
        <f aca="false">AO510+AQ510+AS510+AU510+AW510</f>
        <v>0.0401431622382531</v>
      </c>
      <c r="J510" s="65" t="n">
        <f aca="false">ROUND(AP510+AR510+AT510+AV510+AX510,0)</f>
        <v>246307</v>
      </c>
      <c r="K510" s="66" t="n">
        <f aca="false">I510-Tabla_Ministerio!J509</f>
        <v>0</v>
      </c>
      <c r="L510" s="65" t="n">
        <f aca="false">J510-Tabla_Ministerio!K509</f>
        <v>0</v>
      </c>
      <c r="M510" s="66" t="n">
        <f aca="false">P545/P$565</f>
        <v>0.0688754541709885</v>
      </c>
      <c r="N510" s="65" t="n">
        <f aca="false">ROUND(N$530*M510,0)</f>
        <v>8029399</v>
      </c>
      <c r="O510" s="65" t="n">
        <f aca="false">N510-Tabla_Ministerio!L509</f>
        <v>0</v>
      </c>
      <c r="P510" s="67" t="n">
        <f aca="false">N510+J510</f>
        <v>8275706</v>
      </c>
      <c r="Q510" s="65" t="n">
        <f aca="false">P510-Tabla_Ministerio!M509</f>
        <v>0</v>
      </c>
      <c r="S510" s="67" t="n">
        <f aca="false">B510+Tabla_Ministerio!B509</f>
        <v>17441</v>
      </c>
      <c r="T510" s="67" t="n">
        <f aca="false">C510+Tabla_Ministerio!C509</f>
        <v>93</v>
      </c>
      <c r="U510" s="67" t="n">
        <f aca="false">D510+Tabla_Ministerio!D509</f>
        <v>879.136363636364</v>
      </c>
      <c r="V510" s="67" t="n">
        <f aca="false">E510+Tabla_Ministerio!E509</f>
        <v>487.318181818182</v>
      </c>
      <c r="W510" s="67" t="n">
        <f aca="false">F510+Tabla_Ministerio!F509</f>
        <v>111</v>
      </c>
      <c r="X510" s="67" t="n">
        <f aca="false">G510+Tabla_Ministerio!G509</f>
        <v>208</v>
      </c>
      <c r="Y510" s="67" t="n">
        <f aca="false">H510+Tabla_Ministerio!H509</f>
        <v>21</v>
      </c>
      <c r="Z510" s="67" t="n">
        <f aca="false">X510+0.33*Y510</f>
        <v>214.93</v>
      </c>
      <c r="AC510" s="73" t="n">
        <f aca="false">IF(T510&gt;0,S510/T510,0)</f>
        <v>187.537634408602</v>
      </c>
      <c r="AD510" s="74" t="n">
        <f aca="false">EXP((((AC510-AC$530)/AC$531+2)/4-1.9)^3)</f>
        <v>0.0519661257730105</v>
      </c>
      <c r="AE510" s="75" t="n">
        <f aca="false">S510/U510</f>
        <v>19.8387880668011</v>
      </c>
      <c r="AF510" s="74" t="n">
        <f aca="false">EXP((((AE510-AE$530)/AE$531+2)/4-1.9)^3)</f>
        <v>0.054021162909923</v>
      </c>
      <c r="AG510" s="74" t="n">
        <f aca="false">V510/U510</f>
        <v>0.554314668321183</v>
      </c>
      <c r="AH510" s="74" t="n">
        <f aca="false">EXP((((AG510-AG$530)/AG$531+2)/4-1.9)^3)</f>
        <v>0.0936955662119882</v>
      </c>
      <c r="AI510" s="74" t="n">
        <f aca="false">W510/U510</f>
        <v>0.12626027609741</v>
      </c>
      <c r="AJ510" s="74" t="n">
        <f aca="false">EXP((((AI510-AI$530)/AI$531+2)/4-1.9)^3)</f>
        <v>0.187316563511601</v>
      </c>
      <c r="AK510" s="74" t="n">
        <f aca="false">Z510/U510</f>
        <v>0.24447856884339</v>
      </c>
      <c r="AL510" s="74" t="n">
        <f aca="false">EXP((((AK510-AK$530)/AK$531+2)/4-1.9)^3)</f>
        <v>0.0999875490597449</v>
      </c>
      <c r="AM510" s="74" t="n">
        <f aca="false">0.01*AD510+0.15*AF510+0.24*AH510+0.25*AJ510+0.35*AL510</f>
        <v>0.112934554633907</v>
      </c>
      <c r="AO510" s="66" t="n">
        <f aca="false">0.01*AD510/$AM$530</f>
        <v>0.000184716238936946</v>
      </c>
      <c r="AP510" s="65" t="n">
        <f aca="false">AO510*$J$530</f>
        <v>1133.36582855652</v>
      </c>
      <c r="AQ510" s="66" t="n">
        <f aca="false">0.15*AF510/$AM$530</f>
        <v>0.00288031459550431</v>
      </c>
      <c r="AR510" s="65" t="n">
        <f aca="false">AQ510*$J$530</f>
        <v>17672.7837077256</v>
      </c>
      <c r="AS510" s="66" t="n">
        <f aca="false">0.24*AH510/$AM$530</f>
        <v>0.00799309581230384</v>
      </c>
      <c r="AT510" s="65" t="n">
        <f aca="false">AS510*$J$530</f>
        <v>49043.3418857983</v>
      </c>
      <c r="AU510" s="66" t="n">
        <f aca="false">0.25*AJ510/$AM$530</f>
        <v>0.0166456564674419</v>
      </c>
      <c r="AV510" s="65" t="n">
        <f aca="false">AU510*$J$530</f>
        <v>102132.970780817</v>
      </c>
      <c r="AW510" s="66" t="n">
        <f aca="false">0.35*AL510/$AM$530</f>
        <v>0.0124393791240661</v>
      </c>
      <c r="AX510" s="65" t="n">
        <f aca="false">AW510*$J$530</f>
        <v>76324.460203461</v>
      </c>
    </row>
    <row r="511" customFormat="false" ht="15" hidden="false" customHeight="false" outlineLevel="0" collapsed="false">
      <c r="A511" s="72" t="s">
        <v>50</v>
      </c>
      <c r="B511" s="62"/>
      <c r="C511" s="62"/>
      <c r="D511" s="62"/>
      <c r="E511" s="62"/>
      <c r="F511" s="62"/>
      <c r="G511" s="62"/>
      <c r="H511" s="62"/>
      <c r="I511" s="66" t="n">
        <f aca="false">AO511+AQ511+AS511+AU511+AW511</f>
        <v>0.0377464436235594</v>
      </c>
      <c r="J511" s="65" t="n">
        <f aca="false">ROUND(AP511+AR511+AT511+AV511+AX511,0)</f>
        <v>231601</v>
      </c>
      <c r="K511" s="66" t="n">
        <f aca="false">I511-Tabla_Ministerio!J510</f>
        <v>0</v>
      </c>
      <c r="L511" s="65" t="n">
        <f aca="false">J511-Tabla_Ministerio!K510</f>
        <v>0</v>
      </c>
      <c r="M511" s="66" t="n">
        <f aca="false">P546/P$565</f>
        <v>0.052280439075941</v>
      </c>
      <c r="N511" s="65" t="n">
        <f aca="false">ROUND(N$530*M511,0)</f>
        <v>6094777</v>
      </c>
      <c r="O511" s="65" t="n">
        <f aca="false">N511-Tabla_Ministerio!L510</f>
        <v>0</v>
      </c>
      <c r="P511" s="67" t="n">
        <f aca="false">N511+J511</f>
        <v>6326378</v>
      </c>
      <c r="Q511" s="65" t="n">
        <f aca="false">P511-Tabla_Ministerio!M510</f>
        <v>0</v>
      </c>
      <c r="S511" s="67" t="n">
        <f aca="false">B511+Tabla_Ministerio!B510</f>
        <v>9876</v>
      </c>
      <c r="T511" s="67" t="n">
        <f aca="false">C511+Tabla_Ministerio!C510</f>
        <v>55</v>
      </c>
      <c r="U511" s="67" t="n">
        <f aca="false">D511+Tabla_Ministerio!D510</f>
        <v>644.886363636364</v>
      </c>
      <c r="V511" s="67" t="n">
        <f aca="false">E511+Tabla_Ministerio!E510</f>
        <v>331.909090909091</v>
      </c>
      <c r="W511" s="67" t="n">
        <f aca="false">F511+Tabla_Ministerio!F510</f>
        <v>70</v>
      </c>
      <c r="X511" s="67" t="n">
        <f aca="false">G511+Tabla_Ministerio!G510</f>
        <v>181</v>
      </c>
      <c r="Y511" s="67" t="n">
        <f aca="false">H511+Tabla_Ministerio!H510</f>
        <v>48</v>
      </c>
      <c r="Z511" s="67" t="n">
        <f aca="false">X511+0.33*Y511</f>
        <v>196.84</v>
      </c>
      <c r="AC511" s="73" t="n">
        <f aca="false">IF(T511&gt;0,S511/T511,0)</f>
        <v>179.563636363636</v>
      </c>
      <c r="AD511" s="74" t="n">
        <f aca="false">EXP((((AC511-AC$530)/AC$531+2)/4-1.9)^3)</f>
        <v>0.0447690799046873</v>
      </c>
      <c r="AE511" s="75" t="n">
        <f aca="false">S511/U511</f>
        <v>15.3143259911894</v>
      </c>
      <c r="AF511" s="74" t="n">
        <f aca="false">EXP((((AE511-AE$530)/AE$531+2)/4-1.9)^3)</f>
        <v>0.00796220122108135</v>
      </c>
      <c r="AG511" s="74" t="n">
        <f aca="false">V511/U511</f>
        <v>0.514678414096916</v>
      </c>
      <c r="AH511" s="74" t="n">
        <f aca="false">EXP((((AG511-AG$530)/AG$531+2)/4-1.9)^3)</f>
        <v>0.0627640592487606</v>
      </c>
      <c r="AI511" s="74" t="n">
        <f aca="false">W511/U511</f>
        <v>0.108546255506608</v>
      </c>
      <c r="AJ511" s="74" t="n">
        <f aca="false">EXP((((AI511-AI$530)/AI$531+2)/4-1.9)^3)</f>
        <v>0.137141779061409</v>
      </c>
      <c r="AK511" s="74" t="n">
        <f aca="false">Z511/U511</f>
        <v>0.305232070484581</v>
      </c>
      <c r="AL511" s="74" t="n">
        <f aca="false">EXP((((AK511-AK$530)/AK$531+2)/4-1.9)^3)</f>
        <v>0.157717252426136</v>
      </c>
      <c r="AM511" s="74" t="n">
        <f aca="false">0.01*AD511+0.15*AF511+0.24*AH511+0.25*AJ511+0.35*AL511</f>
        <v>0.106191878316412</v>
      </c>
      <c r="AO511" s="66" t="n">
        <f aca="false">0.01*AD511/$AM$530</f>
        <v>0.00015913397309592</v>
      </c>
      <c r="AP511" s="65" t="n">
        <f aca="false">AO511*$J$530</f>
        <v>976.400387466285</v>
      </c>
      <c r="AQ511" s="66" t="n">
        <f aca="false">0.15*AF511/$AM$530</f>
        <v>0.000424530742288228</v>
      </c>
      <c r="AR511" s="65" t="n">
        <f aca="false">AQ511*$J$530</f>
        <v>2604.79879435753</v>
      </c>
      <c r="AS511" s="66" t="n">
        <f aca="false">0.24*AH511/$AM$530</f>
        <v>0.00535435303319902</v>
      </c>
      <c r="AT511" s="65" t="n">
        <f aca="false">AS511*$J$530</f>
        <v>32852.7735123887</v>
      </c>
      <c r="AU511" s="66" t="n">
        <f aca="false">0.25*AJ511/$AM$530</f>
        <v>0.0121869358416276</v>
      </c>
      <c r="AV511" s="65" t="n">
        <f aca="false">AU511*$J$530</f>
        <v>74775.5406736401</v>
      </c>
      <c r="AW511" s="66" t="n">
        <f aca="false">0.35*AL511/$AM$530</f>
        <v>0.0196214900333487</v>
      </c>
      <c r="AX511" s="65" t="n">
        <f aca="false">AW511*$J$530</f>
        <v>120391.831476988</v>
      </c>
    </row>
    <row r="512" customFormat="false" ht="15" hidden="false" customHeight="false" outlineLevel="0" collapsed="false">
      <c r="A512" s="72" t="s">
        <v>51</v>
      </c>
      <c r="B512" s="62"/>
      <c r="C512" s="62"/>
      <c r="D512" s="62"/>
      <c r="E512" s="62"/>
      <c r="F512" s="62"/>
      <c r="G512" s="62"/>
      <c r="H512" s="62"/>
      <c r="I512" s="66" t="n">
        <f aca="false">AO512+AQ512+AS512+AU512+AW512</f>
        <v>0.0558083543174161</v>
      </c>
      <c r="J512" s="65" t="n">
        <f aca="false">ROUND(AP512+AR512+AT512+AV512+AX512,0)</f>
        <v>342424</v>
      </c>
      <c r="K512" s="66" t="n">
        <f aca="false">I512-Tabla_Ministerio!J511</f>
        <v>-2.56739074444567E-016</v>
      </c>
      <c r="L512" s="65" t="n">
        <f aca="false">J512-Tabla_Ministerio!K511</f>
        <v>0</v>
      </c>
      <c r="M512" s="66" t="n">
        <f aca="false">P547/P$565</f>
        <v>0.0485315789210636</v>
      </c>
      <c r="N512" s="65" t="n">
        <f aca="false">ROUND(N$530*M512,0)</f>
        <v>5657740</v>
      </c>
      <c r="O512" s="65" t="n">
        <f aca="false">N512-Tabla_Ministerio!L511</f>
        <v>0</v>
      </c>
      <c r="P512" s="67" t="n">
        <f aca="false">N512+J512</f>
        <v>6000164</v>
      </c>
      <c r="Q512" s="65" t="n">
        <f aca="false">P512-Tabla_Ministerio!M511</f>
        <v>0</v>
      </c>
      <c r="S512" s="67" t="n">
        <f aca="false">B512+Tabla_Ministerio!B511</f>
        <v>8420</v>
      </c>
      <c r="T512" s="67" t="n">
        <f aca="false">C512+Tabla_Ministerio!C511</f>
        <v>34</v>
      </c>
      <c r="U512" s="67" t="n">
        <f aca="false">D512+Tabla_Ministerio!D511</f>
        <v>375.261363636364</v>
      </c>
      <c r="V512" s="67" t="n">
        <f aca="false">E512+Tabla_Ministerio!E511</f>
        <v>237.681818181818</v>
      </c>
      <c r="W512" s="67" t="n">
        <f aca="false">F512+Tabla_Ministerio!F511</f>
        <v>45</v>
      </c>
      <c r="X512" s="67" t="n">
        <f aca="false">G512+Tabla_Ministerio!G511</f>
        <v>108</v>
      </c>
      <c r="Y512" s="67" t="n">
        <f aca="false">H512+Tabla_Ministerio!H511</f>
        <v>6</v>
      </c>
      <c r="Z512" s="67" t="n">
        <f aca="false">X512+0.33*Y512</f>
        <v>109.98</v>
      </c>
      <c r="AC512" s="73" t="n">
        <f aca="false">IF(T512&gt;0,S512/T512,0)</f>
        <v>247.647058823529</v>
      </c>
      <c r="AD512" s="74" t="n">
        <f aca="false">EXP((((AC512-AC$530)/AC$531+2)/4-1.9)^3)</f>
        <v>0.137546388634356</v>
      </c>
      <c r="AE512" s="75" t="n">
        <f aca="false">S512/U512</f>
        <v>22.4376949398904</v>
      </c>
      <c r="AF512" s="74" t="n">
        <f aca="false">EXP((((AE512-AE$530)/AE$531+2)/4-1.9)^3)</f>
        <v>0.123569053995389</v>
      </c>
      <c r="AG512" s="74" t="n">
        <f aca="false">V512/U512</f>
        <v>0.63337673742543</v>
      </c>
      <c r="AH512" s="74" t="n">
        <f aca="false">EXP((((AG512-AG$530)/AG$531+2)/4-1.9)^3)</f>
        <v>0.184932641506847</v>
      </c>
      <c r="AI512" s="74" t="n">
        <f aca="false">W512/U512</f>
        <v>0.119916421887775</v>
      </c>
      <c r="AJ512" s="74" t="n">
        <f aca="false">EXP((((AI512-AI$530)/AI$531+2)/4-1.9)^3)</f>
        <v>0.16820893250963</v>
      </c>
      <c r="AK512" s="74" t="n">
        <f aca="false">Z512/U512</f>
        <v>0.293075735093722</v>
      </c>
      <c r="AL512" s="74" t="n">
        <f aca="false">EXP((((AK512-AK$530)/AK$531+2)/4-1.9)^3)</f>
        <v>0.14473848842442</v>
      </c>
      <c r="AM512" s="74" t="n">
        <f aca="false">0.01*AD512+0.15*AF512+0.24*AH512+0.25*AJ512+0.35*AL512</f>
        <v>0.15700536002325</v>
      </c>
      <c r="AO512" s="66" t="n">
        <f aca="false">0.01*AD512/$AM$530</f>
        <v>0.000488915638985218</v>
      </c>
      <c r="AP512" s="65" t="n">
        <f aca="false">AO512*$J$530</f>
        <v>2999.84604202491</v>
      </c>
      <c r="AQ512" s="66" t="n">
        <f aca="false">0.15*AF512/$AM$530</f>
        <v>0.00658848737427313</v>
      </c>
      <c r="AR512" s="65" t="n">
        <f aca="false">AQ512*$J$530</f>
        <v>40425.0676326635</v>
      </c>
      <c r="AS512" s="66" t="n">
        <f aca="false">0.24*AH512/$AM$530</f>
        <v>0.0157764596783827</v>
      </c>
      <c r="AT512" s="65" t="n">
        <f aca="false">AS512*$J$530</f>
        <v>96799.8287426286</v>
      </c>
      <c r="AU512" s="66" t="n">
        <f aca="false">0.25*AJ512/$AM$530</f>
        <v>0.0149476802948983</v>
      </c>
      <c r="AV512" s="65" t="n">
        <f aca="false">AU512*$J$530</f>
        <v>91714.676305251</v>
      </c>
      <c r="AW512" s="66" t="n">
        <f aca="false">0.35*AL512/$AM$530</f>
        <v>0.0180068113308768</v>
      </c>
      <c r="AX512" s="65" t="n">
        <f aca="false">AW512*$J$530</f>
        <v>110484.626371408</v>
      </c>
    </row>
    <row r="513" customFormat="false" ht="15" hidden="false" customHeight="false" outlineLevel="0" collapsed="false">
      <c r="A513" s="72" t="s">
        <v>52</v>
      </c>
      <c r="B513" s="62"/>
      <c r="C513" s="62"/>
      <c r="D513" s="62"/>
      <c r="E513" s="62"/>
      <c r="F513" s="62"/>
      <c r="G513" s="62"/>
      <c r="H513" s="62"/>
      <c r="I513" s="66" t="n">
        <f aca="false">AO513+AQ513+AS513+AU513+AW513</f>
        <v>0.0148527769909226</v>
      </c>
      <c r="J513" s="65" t="n">
        <f aca="false">ROUND(AP513+AR513+AT513+AV513+AX513,0)</f>
        <v>91132</v>
      </c>
      <c r="K513" s="66" t="n">
        <f aca="false">I513-Tabla_Ministerio!J512</f>
        <v>-7.97972798949331E-017</v>
      </c>
      <c r="L513" s="65" t="n">
        <f aca="false">J513-Tabla_Ministerio!K512</f>
        <v>0</v>
      </c>
      <c r="M513" s="66" t="n">
        <f aca="false">P548/P$565</f>
        <v>0.0217728860570313</v>
      </c>
      <c r="N513" s="65" t="n">
        <f aca="false">ROUND(N$530*M513,0)</f>
        <v>2538251</v>
      </c>
      <c r="O513" s="65" t="n">
        <f aca="false">N513-Tabla_Ministerio!L512</f>
        <v>0</v>
      </c>
      <c r="P513" s="67" t="n">
        <f aca="false">N513+J513</f>
        <v>2629383</v>
      </c>
      <c r="Q513" s="65" t="n">
        <f aca="false">P513-Tabla_Ministerio!M512</f>
        <v>0</v>
      </c>
      <c r="S513" s="67" t="n">
        <f aca="false">B513+Tabla_Ministerio!B512</f>
        <v>12948</v>
      </c>
      <c r="T513" s="67" t="n">
        <f aca="false">C513+Tabla_Ministerio!C512</f>
        <v>62</v>
      </c>
      <c r="U513" s="67" t="n">
        <f aca="false">D513+Tabla_Ministerio!D512</f>
        <v>573.602272727273</v>
      </c>
      <c r="V513" s="67" t="n">
        <f aca="false">E513+Tabla_Ministerio!E512</f>
        <v>191.181818181818</v>
      </c>
      <c r="W513" s="67" t="n">
        <f aca="false">F513+Tabla_Ministerio!F512</f>
        <v>26</v>
      </c>
      <c r="X513" s="67" t="n">
        <f aca="false">G513+Tabla_Ministerio!G512</f>
        <v>71</v>
      </c>
      <c r="Y513" s="67" t="n">
        <f aca="false">H513+Tabla_Ministerio!H512</f>
        <v>10</v>
      </c>
      <c r="Z513" s="67" t="n">
        <f aca="false">X513+0.33*Y513</f>
        <v>74.3</v>
      </c>
      <c r="AC513" s="73" t="n">
        <f aca="false">IF(T513&gt;0,S513/T513,0)</f>
        <v>208.838709677419</v>
      </c>
      <c r="AD513" s="74" t="n">
        <f aca="false">EXP((((AC513-AC$530)/AC$531+2)/4-1.9)^3)</f>
        <v>0.0755855602343514</v>
      </c>
      <c r="AE513" s="75" t="n">
        <f aca="false">S513/U513</f>
        <v>22.5731323176892</v>
      </c>
      <c r="AF513" s="74" t="n">
        <f aca="false">EXP((((AE513-AE$530)/AE$531+2)/4-1.9)^3)</f>
        <v>0.128379555036522</v>
      </c>
      <c r="AG513" s="74" t="n">
        <f aca="false">V513/U513</f>
        <v>0.333300314994948</v>
      </c>
      <c r="AH513" s="74" t="n">
        <f aca="false">EXP((((AG513-AG$530)/AG$531+2)/4-1.9)^3)</f>
        <v>0.005620435848018</v>
      </c>
      <c r="AI513" s="74" t="n">
        <f aca="false">W513/U513</f>
        <v>0.0453275749351189</v>
      </c>
      <c r="AJ513" s="74" t="n">
        <f aca="false">EXP((((AI513-AI$530)/AI$531+2)/4-1.9)^3)</f>
        <v>0.0330118450085676</v>
      </c>
      <c r="AK513" s="74" t="n">
        <f aca="false">Z513/U513</f>
        <v>0.129532262218436</v>
      </c>
      <c r="AL513" s="74" t="n">
        <f aca="false">EXP((((AK513-AK$530)/AK$531+2)/4-1.9)^3)</f>
        <v>0.0347731069439854</v>
      </c>
      <c r="AM513" s="74" t="n">
        <f aca="false">0.01*AD513+0.15*AF513+0.24*AH513+0.25*AJ513+0.35*AL513</f>
        <v>0.0417852421438829</v>
      </c>
      <c r="AO513" s="66" t="n">
        <f aca="false">0.01*AD513/$AM$530</f>
        <v>0.000268672720868538</v>
      </c>
      <c r="AP513" s="65" t="n">
        <f aca="false">AO513*$J$530</f>
        <v>1648.49870617846</v>
      </c>
      <c r="AQ513" s="66" t="n">
        <f aca="false">0.15*AF513/$AM$530</f>
        <v>0.00684497493607492</v>
      </c>
      <c r="AR513" s="65" t="n">
        <f aca="false">AQ513*$J$530</f>
        <v>41998.8016999491</v>
      </c>
      <c r="AS513" s="66" t="n">
        <f aca="false">0.24*AH513/$AM$530</f>
        <v>0.000479475006730543</v>
      </c>
      <c r="AT513" s="65" t="n">
        <f aca="false">AS513*$J$530</f>
        <v>2941.92103197168</v>
      </c>
      <c r="AU513" s="66" t="n">
        <f aca="false">0.25*AJ513/$AM$530</f>
        <v>0.00293355708148587</v>
      </c>
      <c r="AV513" s="65" t="n">
        <f aca="false">AU513*$J$530</f>
        <v>17999.4643211149</v>
      </c>
      <c r="AW513" s="66" t="n">
        <f aca="false">0.35*AL513/$AM$530</f>
        <v>0.00432609724576275</v>
      </c>
      <c r="AX513" s="65" t="n">
        <f aca="false">AW513*$J$530</f>
        <v>26543.6911100907</v>
      </c>
    </row>
    <row r="514" customFormat="false" ht="15" hidden="false" customHeight="false" outlineLevel="0" collapsed="false">
      <c r="A514" s="72" t="s">
        <v>53</v>
      </c>
      <c r="B514" s="62"/>
      <c r="C514" s="62"/>
      <c r="D514" s="62"/>
      <c r="E514" s="62"/>
      <c r="F514" s="62"/>
      <c r="G514" s="62"/>
      <c r="H514" s="62"/>
      <c r="I514" s="66" t="n">
        <f aca="false">AO514+AQ514+AS514+AU514+AW514</f>
        <v>0.0120008680773538</v>
      </c>
      <c r="J514" s="65" t="n">
        <f aca="false">ROUND(AP514+AR514+AT514+AV514+AX514,0)</f>
        <v>73634</v>
      </c>
      <c r="K514" s="66" t="n">
        <f aca="false">I514-Tabla_Ministerio!J513</f>
        <v>0</v>
      </c>
      <c r="L514" s="65" t="n">
        <f aca="false">J514-Tabla_Ministerio!K513</f>
        <v>0</v>
      </c>
      <c r="M514" s="66" t="n">
        <f aca="false">P549/P$565</f>
        <v>0.0211667232168898</v>
      </c>
      <c r="N514" s="65" t="n">
        <f aca="false">ROUND(N$530*M514,0)</f>
        <v>2467586</v>
      </c>
      <c r="O514" s="65" t="n">
        <f aca="false">N514-Tabla_Ministerio!L513</f>
        <v>0</v>
      </c>
      <c r="P514" s="67" t="n">
        <f aca="false">N514+J514</f>
        <v>2541220</v>
      </c>
      <c r="Q514" s="65" t="n">
        <f aca="false">P514-Tabla_Ministerio!M513</f>
        <v>0</v>
      </c>
      <c r="S514" s="67" t="n">
        <f aca="false">B514+Tabla_Ministerio!B513</f>
        <v>6038</v>
      </c>
      <c r="T514" s="67" t="n">
        <f aca="false">C514+Tabla_Ministerio!C513</f>
        <v>33</v>
      </c>
      <c r="U514" s="67" t="n">
        <f aca="false">D514+Tabla_Ministerio!D513</f>
        <v>360.275</v>
      </c>
      <c r="V514" s="67" t="n">
        <f aca="false">E514+Tabla_Ministerio!E513</f>
        <v>177.25</v>
      </c>
      <c r="W514" s="67" t="n">
        <f aca="false">F514+Tabla_Ministerio!F513</f>
        <v>15</v>
      </c>
      <c r="X514" s="67" t="n">
        <f aca="false">G514+Tabla_Ministerio!G513</f>
        <v>43</v>
      </c>
      <c r="Y514" s="67" t="n">
        <f aca="false">H514+Tabla_Ministerio!H513</f>
        <v>7</v>
      </c>
      <c r="Z514" s="67" t="n">
        <f aca="false">X514+0.33*Y514</f>
        <v>45.31</v>
      </c>
      <c r="AC514" s="73" t="n">
        <f aca="false">IF(T514&gt;0,S514/T514,0)</f>
        <v>182.969696969697</v>
      </c>
      <c r="AD514" s="74" t="n">
        <f aca="false">EXP((((AC514-AC$530)/AC$531+2)/4-1.9)^3)</f>
        <v>0.0477410894060609</v>
      </c>
      <c r="AE514" s="75" t="n">
        <f aca="false">S514/U514</f>
        <v>16.7594198875859</v>
      </c>
      <c r="AF514" s="74" t="n">
        <f aca="false">EXP((((AE514-AE$530)/AE$531+2)/4-1.9)^3)</f>
        <v>0.0157462965991514</v>
      </c>
      <c r="AG514" s="74" t="n">
        <f aca="false">V514/U514</f>
        <v>0.491985289015336</v>
      </c>
      <c r="AH514" s="74" t="n">
        <f aca="false">EXP((((AG514-AG$530)/AG$531+2)/4-1.9)^3)</f>
        <v>0.0489522720801136</v>
      </c>
      <c r="AI514" s="74" t="n">
        <f aca="false">W514/U514</f>
        <v>0.0416348622579974</v>
      </c>
      <c r="AJ514" s="74" t="n">
        <f aca="false">EXP((((AI514-AI$530)/AI$531+2)/4-1.9)^3)</f>
        <v>0.0298855377163028</v>
      </c>
      <c r="AK514" s="74" t="n">
        <f aca="false">Z514/U514</f>
        <v>0.125765040593991</v>
      </c>
      <c r="AL514" s="74" t="n">
        <f aca="false">EXP((((AK514-AK$530)/AK$531+2)/4-1.9)^3)</f>
        <v>0.0334362747314676</v>
      </c>
      <c r="AM514" s="74" t="n">
        <f aca="false">0.01*AD514+0.15*AF514+0.24*AH514+0.25*AJ514+0.35*AL514</f>
        <v>0.03376198126825</v>
      </c>
      <c r="AO514" s="66" t="n">
        <f aca="false">0.01*AD514/$AM$530</f>
        <v>0.000169698132132453</v>
      </c>
      <c r="AP514" s="65" t="n">
        <f aca="false">AO514*$J$530</f>
        <v>1041.21903540081</v>
      </c>
      <c r="AQ514" s="66" t="n">
        <f aca="false">0.15*AF514/$AM$530</f>
        <v>0.000839565190318123</v>
      </c>
      <c r="AR514" s="65" t="n">
        <f aca="false">AQ514*$J$530</f>
        <v>5151.33105258238</v>
      </c>
      <c r="AS514" s="66" t="n">
        <f aca="false">0.24*AH514/$AM$530</f>
        <v>0.0041760802222064</v>
      </c>
      <c r="AT514" s="65" t="n">
        <f aca="false">AS514*$J$530</f>
        <v>25623.2297084347</v>
      </c>
      <c r="AU514" s="66" t="n">
        <f aca="false">0.25*AJ514/$AM$530</f>
        <v>0.00265574162180028</v>
      </c>
      <c r="AV514" s="65" t="n">
        <f aca="false">AU514*$J$530</f>
        <v>16294.8683935211</v>
      </c>
      <c r="AW514" s="66" t="n">
        <f aca="false">0.35*AL514/$AM$530</f>
        <v>0.00415978291089655</v>
      </c>
      <c r="AX514" s="65" t="n">
        <f aca="false">AW514*$J$530</f>
        <v>25523.2340835658</v>
      </c>
    </row>
    <row r="515" customFormat="false" ht="15" hidden="false" customHeight="false" outlineLevel="0" collapsed="false">
      <c r="A515" s="72" t="s">
        <v>54</v>
      </c>
      <c r="B515" s="62"/>
      <c r="C515" s="62"/>
      <c r="D515" s="62"/>
      <c r="E515" s="62"/>
      <c r="F515" s="62"/>
      <c r="G515" s="62"/>
      <c r="H515" s="62"/>
      <c r="I515" s="66" t="n">
        <f aca="false">AO515+AQ515+AS515+AU515+AW515</f>
        <v>0.0238360007383351</v>
      </c>
      <c r="J515" s="65" t="n">
        <f aca="false">ROUND(AP515+AR515+AT515+AV515+AX515,0)</f>
        <v>146251</v>
      </c>
      <c r="K515" s="66" t="n">
        <f aca="false">I515-Tabla_Ministerio!J514</f>
        <v>0</v>
      </c>
      <c r="L515" s="65" t="n">
        <f aca="false">J515-Tabla_Ministerio!K514</f>
        <v>0</v>
      </c>
      <c r="M515" s="66" t="n">
        <f aca="false">P550/P$565</f>
        <v>0.020837940656994</v>
      </c>
      <c r="N515" s="65" t="n">
        <f aca="false">ROUND(N$530*M515,0)</f>
        <v>2429257</v>
      </c>
      <c r="O515" s="65" t="n">
        <f aca="false">N515-Tabla_Ministerio!L514</f>
        <v>0</v>
      </c>
      <c r="P515" s="67" t="n">
        <f aca="false">N515+J515</f>
        <v>2575508</v>
      </c>
      <c r="Q515" s="65" t="n">
        <f aca="false">P515-Tabla_Ministerio!M514</f>
        <v>0</v>
      </c>
      <c r="S515" s="67" t="n">
        <f aca="false">B515+Tabla_Ministerio!B514</f>
        <v>8098</v>
      </c>
      <c r="T515" s="67" t="n">
        <f aca="false">C515+Tabla_Ministerio!C514</f>
        <v>39</v>
      </c>
      <c r="U515" s="67" t="n">
        <f aca="false">D515+Tabla_Ministerio!D514</f>
        <v>311.431818181818</v>
      </c>
      <c r="V515" s="67" t="n">
        <f aca="false">E515+Tabla_Ministerio!E514</f>
        <v>144</v>
      </c>
      <c r="W515" s="67" t="n">
        <f aca="false">F515+Tabla_Ministerio!F514</f>
        <v>8</v>
      </c>
      <c r="X515" s="67" t="n">
        <f aca="false">G515+Tabla_Ministerio!G514</f>
        <v>30</v>
      </c>
      <c r="Y515" s="67" t="n">
        <f aca="false">H515+Tabla_Ministerio!H514</f>
        <v>10</v>
      </c>
      <c r="Z515" s="67" t="n">
        <f aca="false">X515+0.33*Y515</f>
        <v>33.3</v>
      </c>
      <c r="AC515" s="73" t="n">
        <f aca="false">IF(T515&gt;0,S515/T515,0)</f>
        <v>207.641025641026</v>
      </c>
      <c r="AD515" s="74" t="n">
        <f aca="false">EXP((((AC515-AC$530)/AC$531+2)/4-1.9)^3)</f>
        <v>0.0740759016818012</v>
      </c>
      <c r="AE515" s="75" t="n">
        <f aca="false">S515/U515</f>
        <v>26.0024812084945</v>
      </c>
      <c r="AF515" s="74" t="n">
        <f aca="false">EXP((((AE515-AE$530)/AE$531+2)/4-1.9)^3)</f>
        <v>0.291163808817382</v>
      </c>
      <c r="AG515" s="74" t="n">
        <f aca="false">V515/U515</f>
        <v>0.462380500620302</v>
      </c>
      <c r="AH515" s="74" t="n">
        <f aca="false">EXP((((AG515-AG$530)/AG$531+2)/4-1.9)^3)</f>
        <v>0.0346338706036653</v>
      </c>
      <c r="AI515" s="74" t="n">
        <f aca="false">W515/U515</f>
        <v>0.0256878055900168</v>
      </c>
      <c r="AJ515" s="74" t="n">
        <f aca="false">EXP((((AI515-AI$530)/AI$531+2)/4-1.9)^3)</f>
        <v>0.0190197935123285</v>
      </c>
      <c r="AK515" s="74" t="n">
        <f aca="false">Z515/U515</f>
        <v>0.106925490768445</v>
      </c>
      <c r="AL515" s="74" t="n">
        <f aca="false">EXP((((AK515-AK$530)/AK$531+2)/4-1.9)^3)</f>
        <v>0.0273579779091212</v>
      </c>
      <c r="AM515" s="74" t="n">
        <f aca="false">0.01*AD515+0.15*AF515+0.24*AH515+0.25*AJ515+0.35*AL515</f>
        <v>0.0670576999305795</v>
      </c>
      <c r="AO515" s="66" t="n">
        <f aca="false">0.01*AD515/$AM$530</f>
        <v>0.000263306562707659</v>
      </c>
      <c r="AP515" s="65" t="n">
        <f aca="false">AO515*$J$530</f>
        <v>1615.5734997907</v>
      </c>
      <c r="AQ515" s="66" t="n">
        <f aca="false">0.15*AF515/$AM$530</f>
        <v>0.0155243486634621</v>
      </c>
      <c r="AR515" s="65" t="n">
        <f aca="false">AQ515*$J$530</f>
        <v>95252.9479109372</v>
      </c>
      <c r="AS515" s="66" t="n">
        <f aca="false">0.24*AH515/$AM$530</f>
        <v>0.0029545885390104</v>
      </c>
      <c r="AT515" s="65" t="n">
        <f aca="false">AS515*$J$530</f>
        <v>18128.5073084571</v>
      </c>
      <c r="AU515" s="66" t="n">
        <f aca="false">0.25*AJ515/$AM$530</f>
        <v>0.00169017060185547</v>
      </c>
      <c r="AV515" s="65" t="n">
        <f aca="false">AU515*$J$530</f>
        <v>10370.4017340224</v>
      </c>
      <c r="AW515" s="66" t="n">
        <f aca="false">0.35*AL515/$AM$530</f>
        <v>0.00340358637129946</v>
      </c>
      <c r="AX515" s="65" t="n">
        <f aca="false">AW515*$J$530</f>
        <v>20883.4291450049</v>
      </c>
    </row>
    <row r="516" customFormat="false" ht="15" hidden="false" customHeight="false" outlineLevel="0" collapsed="false">
      <c r="A516" s="72" t="s">
        <v>55</v>
      </c>
      <c r="B516" s="62"/>
      <c r="C516" s="62"/>
      <c r="D516" s="62"/>
      <c r="E516" s="62"/>
      <c r="F516" s="62"/>
      <c r="G516" s="62"/>
      <c r="H516" s="62"/>
      <c r="I516" s="66" t="n">
        <f aca="false">AO516+AQ516+AS516+AU516+AW516</f>
        <v>0.0229668660818655</v>
      </c>
      <c r="J516" s="65" t="n">
        <f aca="false">ROUND(AP516+AR516+AT516+AV516+AX516,0)</f>
        <v>140918</v>
      </c>
      <c r="K516" s="66" t="n">
        <f aca="false">I516-Tabla_Ministerio!J515</f>
        <v>0</v>
      </c>
      <c r="L516" s="65" t="n">
        <f aca="false">J516-Tabla_Ministerio!K515</f>
        <v>0</v>
      </c>
      <c r="M516" s="66" t="n">
        <f aca="false">P551/P$565</f>
        <v>0.0204175752829721</v>
      </c>
      <c r="N516" s="65" t="n">
        <f aca="false">ROUND(N$530*M516,0)</f>
        <v>2380251</v>
      </c>
      <c r="O516" s="65" t="n">
        <f aca="false">N516-Tabla_Ministerio!L515</f>
        <v>0</v>
      </c>
      <c r="P516" s="67" t="n">
        <f aca="false">N516+J516</f>
        <v>2521169</v>
      </c>
      <c r="Q516" s="65" t="n">
        <f aca="false">P516-Tabla_Ministerio!M515</f>
        <v>0</v>
      </c>
      <c r="S516" s="67" t="n">
        <f aca="false">B516+Tabla_Ministerio!B515</f>
        <v>8783</v>
      </c>
      <c r="T516" s="67" t="n">
        <f aca="false">C516+Tabla_Ministerio!C515</f>
        <v>36</v>
      </c>
      <c r="U516" s="67" t="n">
        <f aca="false">D516+Tabla_Ministerio!D515</f>
        <v>418.818181818182</v>
      </c>
      <c r="V516" s="67" t="n">
        <f aca="false">E516+Tabla_Ministerio!E515</f>
        <v>256.840909090909</v>
      </c>
      <c r="W516" s="67" t="n">
        <f aca="false">F516+Tabla_Ministerio!F515</f>
        <v>12</v>
      </c>
      <c r="X516" s="67" t="n">
        <f aca="false">G516+Tabla_Ministerio!G515</f>
        <v>36</v>
      </c>
      <c r="Y516" s="67" t="n">
        <f aca="false">H516+Tabla_Ministerio!H515</f>
        <v>11</v>
      </c>
      <c r="Z516" s="67" t="n">
        <f aca="false">X516+0.33*Y516</f>
        <v>39.63</v>
      </c>
      <c r="AC516" s="73" t="n">
        <f aca="false">IF(T516&gt;0,S516/T516,0)</f>
        <v>243.972222222222</v>
      </c>
      <c r="AD516" s="74" t="n">
        <f aca="false">EXP((((AC516-AC$530)/AC$531+2)/4-1.9)^3)</f>
        <v>0.130545567212538</v>
      </c>
      <c r="AE516" s="75" t="n">
        <f aca="false">S516/U516</f>
        <v>20.9709138267853</v>
      </c>
      <c r="AF516" s="74" t="n">
        <f aca="false">EXP((((AE516-AE$530)/AE$531+2)/4-1.9)^3)</f>
        <v>0.0792359817939242</v>
      </c>
      <c r="AG516" s="74" t="n">
        <f aca="false">V516/U516</f>
        <v>0.613251573692207</v>
      </c>
      <c r="AH516" s="74" t="n">
        <f aca="false">EXP((((AG516-AG$530)/AG$531+2)/4-1.9)^3)</f>
        <v>0.157796668591133</v>
      </c>
      <c r="AI516" s="74" t="n">
        <f aca="false">W516/U516</f>
        <v>0.0286520512263946</v>
      </c>
      <c r="AJ516" s="74" t="n">
        <f aca="false">EXP((((AI516-AI$530)/AI$531+2)/4-1.9)^3)</f>
        <v>0.0207438490641612</v>
      </c>
      <c r="AK516" s="74" t="n">
        <f aca="false">Z516/U516</f>
        <v>0.0946233991751682</v>
      </c>
      <c r="AL516" s="74" t="n">
        <f aca="false">EXP((((AK516-AK$530)/AK$531+2)/4-1.9)^3)</f>
        <v>0.0238987204071299</v>
      </c>
      <c r="AM516" s="74" t="n">
        <f aca="false">0.01*AD516+0.15*AF516+0.24*AH516+0.25*AJ516+0.35*AL516</f>
        <v>0.0646125678116217</v>
      </c>
      <c r="AO516" s="66" t="n">
        <f aca="false">0.01*AD516/$AM$530</f>
        <v>0.00046403086292637</v>
      </c>
      <c r="AP516" s="65" t="n">
        <f aca="false">AO516*$J$530</f>
        <v>2847.16019805855</v>
      </c>
      <c r="AQ516" s="66" t="n">
        <f aca="false">0.15*AF516/$AM$530</f>
        <v>0.00422472495141774</v>
      </c>
      <c r="AR516" s="65" t="n">
        <f aca="false">AQ516*$J$530</f>
        <v>25921.6998058382</v>
      </c>
      <c r="AS516" s="66" t="n">
        <f aca="false">0.24*AH516/$AM$530</f>
        <v>0.0134615109540787</v>
      </c>
      <c r="AT516" s="65" t="n">
        <f aca="false">AS516*$J$530</f>
        <v>82595.967760583</v>
      </c>
      <c r="AU516" s="66" t="n">
        <f aca="false">0.25*AJ516/$AM$530</f>
        <v>0.00184337668202582</v>
      </c>
      <c r="AV516" s="65" t="n">
        <f aca="false">AU516*$J$530</f>
        <v>11310.4302718027</v>
      </c>
      <c r="AW516" s="66" t="n">
        <f aca="false">0.35*AL516/$AM$530</f>
        <v>0.00297322263141693</v>
      </c>
      <c r="AX516" s="65" t="n">
        <f aca="false">AW516*$J$530</f>
        <v>18242.8407514791</v>
      </c>
    </row>
    <row r="517" customFormat="false" ht="15" hidden="false" customHeight="false" outlineLevel="0" collapsed="false">
      <c r="A517" s="72" t="s">
        <v>56</v>
      </c>
      <c r="B517" s="62"/>
      <c r="C517" s="62"/>
      <c r="D517" s="62"/>
      <c r="E517" s="62"/>
      <c r="F517" s="62"/>
      <c r="G517" s="62"/>
      <c r="H517" s="62"/>
      <c r="I517" s="66" t="n">
        <f aca="false">AO517+AQ517+AS517+AU517+AW517</f>
        <v>0.0255225406034653</v>
      </c>
      <c r="J517" s="65" t="n">
        <f aca="false">ROUND(AP517+AR517+AT517+AV517+AX517,0)</f>
        <v>156599</v>
      </c>
      <c r="K517" s="66" t="n">
        <f aca="false">I517-Tabla_Ministerio!J516</f>
        <v>0</v>
      </c>
      <c r="L517" s="65" t="n">
        <f aca="false">J517-Tabla_Ministerio!K516</f>
        <v>0</v>
      </c>
      <c r="M517" s="66" t="n">
        <f aca="false">P552/P$565</f>
        <v>0.0211952790863884</v>
      </c>
      <c r="N517" s="65" t="n">
        <f aca="false">ROUND(N$530*M517,0)</f>
        <v>2470915</v>
      </c>
      <c r="O517" s="65" t="n">
        <f aca="false">N517-Tabla_Ministerio!L516</f>
        <v>0</v>
      </c>
      <c r="P517" s="67" t="n">
        <f aca="false">N517+J517</f>
        <v>2627514</v>
      </c>
      <c r="Q517" s="65" t="n">
        <f aca="false">P517-Tabla_Ministerio!M516</f>
        <v>0</v>
      </c>
      <c r="S517" s="67" t="n">
        <f aca="false">B517+Tabla_Ministerio!B516</f>
        <v>7218</v>
      </c>
      <c r="T517" s="67" t="n">
        <f aca="false">C517+Tabla_Ministerio!C516</f>
        <v>43</v>
      </c>
      <c r="U517" s="67" t="n">
        <f aca="false">D517+Tabla_Ministerio!D516</f>
        <v>423.136363636364</v>
      </c>
      <c r="V517" s="67" t="n">
        <f aca="false">E517+Tabla_Ministerio!E516</f>
        <v>234.568181818182</v>
      </c>
      <c r="W517" s="67" t="n">
        <f aca="false">F517+Tabla_Ministerio!F516</f>
        <v>36</v>
      </c>
      <c r="X517" s="67" t="n">
        <f aca="false">G517+Tabla_Ministerio!G516</f>
        <v>76</v>
      </c>
      <c r="Y517" s="67" t="n">
        <f aca="false">H517+Tabla_Ministerio!H516</f>
        <v>31</v>
      </c>
      <c r="Z517" s="67" t="n">
        <f aca="false">X517+0.33*Y517</f>
        <v>86.23</v>
      </c>
      <c r="AC517" s="73" t="n">
        <f aca="false">IF(T517&gt;0,S517/T517,0)</f>
        <v>167.860465116279</v>
      </c>
      <c r="AD517" s="74" t="n">
        <f aca="false">EXP((((AC517-AC$530)/AC$531+2)/4-1.9)^3)</f>
        <v>0.0356511116599088</v>
      </c>
      <c r="AE517" s="75" t="n">
        <f aca="false">S517/U517</f>
        <v>17.0583306477602</v>
      </c>
      <c r="AF517" s="74" t="n">
        <f aca="false">EXP((((AE517-AE$530)/AE$531+2)/4-1.9)^3)</f>
        <v>0.0179776577712292</v>
      </c>
      <c r="AG517" s="74" t="n">
        <f aca="false">V517/U517</f>
        <v>0.554355999570308</v>
      </c>
      <c r="AH517" s="74" t="n">
        <f aca="false">EXP((((AG517-AG$530)/AG$531+2)/4-1.9)^3)</f>
        <v>0.0937326963281616</v>
      </c>
      <c r="AI517" s="74" t="n">
        <f aca="false">W517/U517</f>
        <v>0.0850789558491781</v>
      </c>
      <c r="AJ517" s="74" t="n">
        <f aca="false">EXP((((AI517-AI$530)/AI$531+2)/4-1.9)^3)</f>
        <v>0.0857525450688743</v>
      </c>
      <c r="AK517" s="74" t="n">
        <f aca="false">Z517/U517</f>
        <v>0.203787732302073</v>
      </c>
      <c r="AL517" s="74" t="n">
        <f aca="false">EXP((((AK517-AK$530)/AK$531+2)/4-1.9)^3)</f>
        <v>0.0709008308776981</v>
      </c>
      <c r="AM517" s="74" t="n">
        <f aca="false">0.01*AD517+0.15*AF517+0.24*AH517+0.25*AJ517+0.35*AL517</f>
        <v>0.0718024339754552</v>
      </c>
      <c r="AO517" s="66" t="n">
        <f aca="false">0.01*AD517/$AM$530</f>
        <v>0.000126723690900191</v>
      </c>
      <c r="AP517" s="65" t="n">
        <f aca="false">AO517*$J$530</f>
        <v>777.540197664285</v>
      </c>
      <c r="AQ517" s="66" t="n">
        <f aca="false">0.15*AF517/$AM$530</f>
        <v>0.000958537493126449</v>
      </c>
      <c r="AR517" s="65" t="n">
        <f aca="false">AQ517*$J$530</f>
        <v>5881.31095756337</v>
      </c>
      <c r="AS517" s="66" t="n">
        <f aca="false">0.24*AH517/$AM$530</f>
        <v>0.0079962633536091</v>
      </c>
      <c r="AT517" s="65" t="n">
        <f aca="false">AS517*$J$530</f>
        <v>49062.777010163</v>
      </c>
      <c r="AU517" s="66" t="n">
        <f aca="false">0.25*AJ517/$AM$530</f>
        <v>0.00762029464808598</v>
      </c>
      <c r="AV517" s="65" t="n">
        <f aca="false">AU517*$J$530</f>
        <v>46755.9409360916</v>
      </c>
      <c r="AW517" s="66" t="n">
        <f aca="false">0.35*AL517/$AM$530</f>
        <v>0.00882072141774358</v>
      </c>
      <c r="AX517" s="65" t="n">
        <f aca="false">AW517*$J$530</f>
        <v>54121.4150722277</v>
      </c>
    </row>
    <row r="518" customFormat="false" ht="15" hidden="false" customHeight="false" outlineLevel="0" collapsed="false">
      <c r="A518" s="72" t="s">
        <v>57</v>
      </c>
      <c r="B518" s="62"/>
      <c r="C518" s="62"/>
      <c r="D518" s="62"/>
      <c r="E518" s="62"/>
      <c r="F518" s="62"/>
      <c r="G518" s="62"/>
      <c r="H518" s="62"/>
      <c r="I518" s="66" t="n">
        <f aca="false">AO518+AQ518+AS518+AU518+AW518</f>
        <v>0.00814407965274951</v>
      </c>
      <c r="J518" s="65" t="n">
        <f aca="false">ROUND(AP518+AR518+AT518+AV518+AX518,0)</f>
        <v>49970</v>
      </c>
      <c r="K518" s="66" t="n">
        <f aca="false">I518-Tabla_Ministerio!J517</f>
        <v>0</v>
      </c>
      <c r="L518" s="65" t="n">
        <f aca="false">J518-Tabla_Ministerio!K517</f>
        <v>0</v>
      </c>
      <c r="M518" s="66" t="n">
        <f aca="false">P553/P$565</f>
        <v>0.0104982983796546</v>
      </c>
      <c r="N518" s="65" t="n">
        <f aca="false">ROUND(N$530*M518,0)</f>
        <v>1223876</v>
      </c>
      <c r="O518" s="65" t="n">
        <f aca="false">N518-Tabla_Ministerio!L517</f>
        <v>0</v>
      </c>
      <c r="P518" s="67" t="n">
        <f aca="false">N518+J518</f>
        <v>1273846</v>
      </c>
      <c r="Q518" s="65" t="n">
        <f aca="false">P518-Tabla_Ministerio!M517</f>
        <v>0</v>
      </c>
      <c r="S518" s="67" t="n">
        <f aca="false">B518+Tabla_Ministerio!B517</f>
        <v>3506</v>
      </c>
      <c r="T518" s="67" t="n">
        <f aca="false">C518+Tabla_Ministerio!C517</f>
        <v>63</v>
      </c>
      <c r="U518" s="67" t="n">
        <f aca="false">D518+Tabla_Ministerio!D517</f>
        <v>210.440284119643</v>
      </c>
      <c r="V518" s="67" t="n">
        <f aca="false">E518+Tabla_Ministerio!E517</f>
        <v>48.1306818181818</v>
      </c>
      <c r="W518" s="67" t="n">
        <f aca="false">F518+Tabla_Ministerio!F517</f>
        <v>8</v>
      </c>
      <c r="X518" s="67" t="n">
        <f aca="false">G518+Tabla_Ministerio!G517</f>
        <v>26</v>
      </c>
      <c r="Y518" s="67" t="n">
        <f aca="false">H518+Tabla_Ministerio!H517</f>
        <v>11</v>
      </c>
      <c r="Z518" s="67" t="n">
        <f aca="false">X518+0.33*Y518</f>
        <v>29.63</v>
      </c>
      <c r="AC518" s="73" t="n">
        <f aca="false">IF(T518&gt;0,S518/T518,0)</f>
        <v>55.6507936507937</v>
      </c>
      <c r="AD518" s="74" t="n">
        <f aca="false">EXP((((AC518-AC$530)/AC$531+2)/4-1.9)^3)</f>
        <v>0.00222955652481611</v>
      </c>
      <c r="AE518" s="75" t="n">
        <f aca="false">S518/U518</f>
        <v>16.6603082421553</v>
      </c>
      <c r="AF518" s="74" t="n">
        <f aca="false">EXP((((AE518-AE$530)/AE$531+2)/4-1.9)^3)</f>
        <v>0.0150597938446326</v>
      </c>
      <c r="AG518" s="74" t="n">
        <f aca="false">V518/U518</f>
        <v>0.22871420279407</v>
      </c>
      <c r="AH518" s="74" t="n">
        <f aca="false">EXP((((AG518-AG$530)/AG$531+2)/4-1.9)^3)</f>
        <v>0.000857288261474258</v>
      </c>
      <c r="AI518" s="74" t="n">
        <f aca="false">W518/U518</f>
        <v>0.0380155350648154</v>
      </c>
      <c r="AJ518" s="74" t="n">
        <f aca="false">EXP((((AI518-AI$530)/AI$531+2)/4-1.9)^3)</f>
        <v>0.0270584905511943</v>
      </c>
      <c r="AK518" s="74" t="n">
        <f aca="false">Z518/U518</f>
        <v>0.14080003799631</v>
      </c>
      <c r="AL518" s="74" t="n">
        <f aca="false">EXP((((AK518-AK$530)/AK$531+2)/4-1.9)^3)</f>
        <v>0.0390287471445666</v>
      </c>
      <c r="AM518" s="74" t="n">
        <f aca="false">0.01*AD518+0.15*AF518+0.24*AH518+0.25*AJ518+0.35*AL518</f>
        <v>0.0229116979630938</v>
      </c>
      <c r="AO518" s="66" t="n">
        <f aca="false">0.01*AD518/$AM$530</f>
        <v>7.92507214334716E-006</v>
      </c>
      <c r="AP518" s="65" t="n">
        <f aca="false">AO518*$J$530</f>
        <v>48.625968175873</v>
      </c>
      <c r="AQ518" s="66" t="n">
        <f aca="false">0.15*AF518/$AM$530</f>
        <v>0.000802962055598652</v>
      </c>
      <c r="AR518" s="65" t="n">
        <f aca="false">AQ518*$J$530</f>
        <v>4926.74472304337</v>
      </c>
      <c r="AS518" s="66" t="n">
        <f aca="false">0.24*AH518/$AM$530</f>
        <v>7.31345941943877E-005</v>
      </c>
      <c r="AT518" s="65" t="n">
        <f aca="false">AS518*$J$530</f>
        <v>448.732880348229</v>
      </c>
      <c r="AU518" s="66" t="n">
        <f aca="false">0.25*AJ518/$AM$530</f>
        <v>0.00240451954594399</v>
      </c>
      <c r="AV518" s="65" t="n">
        <f aca="false">AU518*$J$530</f>
        <v>14753.4418368026</v>
      </c>
      <c r="AW518" s="66" t="n">
        <f aca="false">0.35*AL518/$AM$530</f>
        <v>0.00485553838486913</v>
      </c>
      <c r="AX518" s="65" t="n">
        <f aca="false">AW518*$J$530</f>
        <v>29792.1899900405</v>
      </c>
    </row>
    <row r="519" customFormat="false" ht="15" hidden="false" customHeight="false" outlineLevel="0" collapsed="false">
      <c r="A519" s="72" t="s">
        <v>58</v>
      </c>
      <c r="B519" s="62"/>
      <c r="C519" s="62"/>
      <c r="D519" s="62"/>
      <c r="E519" s="62"/>
      <c r="F519" s="62"/>
      <c r="G519" s="62"/>
      <c r="H519" s="62"/>
      <c r="I519" s="66" t="n">
        <f aca="false">AO519+AQ519+AS519+AU519+AW519</f>
        <v>0.098736299012478</v>
      </c>
      <c r="J519" s="65" t="n">
        <f aca="false">ROUND(AP519+AR519+AT519+AV519+AX519,0)</f>
        <v>605818</v>
      </c>
      <c r="K519" s="66" t="n">
        <f aca="false">I519-Tabla_Ministerio!J518</f>
        <v>4.44089209850063E-016</v>
      </c>
      <c r="L519" s="65" t="n">
        <f aca="false">J519-Tabla_Ministerio!K518</f>
        <v>0</v>
      </c>
      <c r="M519" s="66" t="n">
        <f aca="false">P554/P$565</f>
        <v>0.0525818316619405</v>
      </c>
      <c r="N519" s="65" t="n">
        <f aca="false">ROUND(N$530*M519,0)</f>
        <v>6129913</v>
      </c>
      <c r="O519" s="65" t="n">
        <f aca="false">N519-Tabla_Ministerio!L518</f>
        <v>0</v>
      </c>
      <c r="P519" s="67" t="n">
        <f aca="false">N519+J519</f>
        <v>6735731</v>
      </c>
      <c r="Q519" s="65" t="n">
        <f aca="false">P519-Tabla_Ministerio!M518</f>
        <v>0</v>
      </c>
      <c r="S519" s="67" t="n">
        <f aca="false">B519+Tabla_Ministerio!B518</f>
        <v>5729</v>
      </c>
      <c r="T519" s="67" t="n">
        <f aca="false">C519+Tabla_Ministerio!C518</f>
        <v>23</v>
      </c>
      <c r="U519" s="67" t="n">
        <f aca="false">D519+Tabla_Ministerio!D518</f>
        <v>256.863636363636</v>
      </c>
      <c r="V519" s="67" t="n">
        <f aca="false">E519+Tabla_Ministerio!E518</f>
        <v>221.363636363636</v>
      </c>
      <c r="W519" s="67" t="n">
        <f aca="false">F519+Tabla_Ministerio!F518</f>
        <v>27</v>
      </c>
      <c r="X519" s="67" t="n">
        <f aca="false">G519+Tabla_Ministerio!G518</f>
        <v>76</v>
      </c>
      <c r="Y519" s="67" t="n">
        <f aca="false">H519+Tabla_Ministerio!H518</f>
        <v>47</v>
      </c>
      <c r="Z519" s="67" t="n">
        <f aca="false">X519+0.33*Y519</f>
        <v>91.51</v>
      </c>
      <c r="AC519" s="73" t="n">
        <f aca="false">IF(T519&gt;0,S519/T519,0)</f>
        <v>249.086956521739</v>
      </c>
      <c r="AD519" s="74" t="n">
        <f aca="false">EXP((((AC519-AC$530)/AC$531+2)/4-1.9)^3)</f>
        <v>0.140356219621174</v>
      </c>
      <c r="AE519" s="75" t="n">
        <f aca="false">S519/U519</f>
        <v>22.3036630684835</v>
      </c>
      <c r="AF519" s="74" t="n">
        <f aca="false">EXP((((AE519-AE$530)/AE$531+2)/4-1.9)^3)</f>
        <v>0.118930822476125</v>
      </c>
      <c r="AG519" s="74" t="n">
        <f aca="false">V519/U519</f>
        <v>0.861794372677402</v>
      </c>
      <c r="AH519" s="74" t="n">
        <f aca="false">EXP((((AG519-AG$530)/AG$531+2)/4-1.9)^3)</f>
        <v>0.622476424987194</v>
      </c>
      <c r="AI519" s="74" t="n">
        <f aca="false">W519/U519</f>
        <v>0.105114139090427</v>
      </c>
      <c r="AJ519" s="74" t="n">
        <f aca="false">EXP((((AI519-AI$530)/AI$531+2)/4-1.9)^3)</f>
        <v>0.128567152955804</v>
      </c>
      <c r="AK519" s="74" t="n">
        <f aca="false">Z519/U519</f>
        <v>0.356259069191294</v>
      </c>
      <c r="AL519" s="74" t="n">
        <f aca="false">EXP((((AK519-AK$530)/AK$531+2)/4-1.9)^3)</f>
        <v>0.219985752025959</v>
      </c>
      <c r="AM519" s="74" t="n">
        <f aca="false">0.01*AD519+0.15*AF519+0.24*AH519+0.25*AJ519+0.35*AL519</f>
        <v>0.277774329012594</v>
      </c>
      <c r="AO519" s="66" t="n">
        <f aca="false">0.01*AD519/$AM$530</f>
        <v>0.000498903326237501</v>
      </c>
      <c r="AP519" s="65" t="n">
        <f aca="false">AO519*$J$530</f>
        <v>3061.12762453867</v>
      </c>
      <c r="AQ519" s="66" t="n">
        <f aca="false">0.15*AF519/$AM$530</f>
        <v>0.00634118492422145</v>
      </c>
      <c r="AR519" s="65" t="n">
        <f aca="false">AQ519*$J$530</f>
        <v>38907.6907749496</v>
      </c>
      <c r="AS519" s="66" t="n">
        <f aca="false">0.24*AH519/$AM$530</f>
        <v>0.0531029792227927</v>
      </c>
      <c r="AT519" s="65" t="n">
        <f aca="false">AS519*$J$530</f>
        <v>325824.639956019</v>
      </c>
      <c r="AU519" s="66" t="n">
        <f aca="false">0.25*AJ519/$AM$530</f>
        <v>0.0114249622189275</v>
      </c>
      <c r="AV519" s="65" t="n">
        <f aca="false">AU519*$J$530</f>
        <v>70100.2892111822</v>
      </c>
      <c r="AW519" s="66" t="n">
        <f aca="false">0.35*AL519/$AM$530</f>
        <v>0.0273682693202989</v>
      </c>
      <c r="AX519" s="65" t="n">
        <f aca="false">AW519*$J$530</f>
        <v>167923.845856059</v>
      </c>
    </row>
    <row r="520" customFormat="false" ht="15" hidden="false" customHeight="false" outlineLevel="0" collapsed="false">
      <c r="A520" s="72" t="s">
        <v>59</v>
      </c>
      <c r="B520" s="62"/>
      <c r="C520" s="62"/>
      <c r="D520" s="62"/>
      <c r="E520" s="62"/>
      <c r="F520" s="62"/>
      <c r="G520" s="62"/>
      <c r="H520" s="62"/>
      <c r="I520" s="66" t="n">
        <f aca="false">AO520+AQ520+AS520+AU520+AW520</f>
        <v>0.00809239359714034</v>
      </c>
      <c r="J520" s="65" t="n">
        <f aca="false">ROUND(AP520+AR520+AT520+AV520+AX520,0)</f>
        <v>49653</v>
      </c>
      <c r="K520" s="66" t="n">
        <f aca="false">I520-Tabla_Ministerio!J519</f>
        <v>-1.02348685082632E-016</v>
      </c>
      <c r="L520" s="65" t="n">
        <f aca="false">J520-Tabla_Ministerio!K519</f>
        <v>0</v>
      </c>
      <c r="M520" s="66" t="n">
        <f aca="false">P555/P$565</f>
        <v>0.0101486497175794</v>
      </c>
      <c r="N520" s="65" t="n">
        <f aca="false">ROUND(N$530*M520,0)</f>
        <v>1183115</v>
      </c>
      <c r="O520" s="65" t="n">
        <f aca="false">N520-Tabla_Ministerio!L519</f>
        <v>0</v>
      </c>
      <c r="P520" s="67" t="n">
        <f aca="false">N520+J520</f>
        <v>1232768</v>
      </c>
      <c r="Q520" s="65" t="n">
        <f aca="false">P520-Tabla_Ministerio!M519</f>
        <v>0</v>
      </c>
      <c r="S520" s="67" t="n">
        <f aca="false">B520+Tabla_Ministerio!B519</f>
        <v>3627</v>
      </c>
      <c r="T520" s="67" t="n">
        <f aca="false">C520+Tabla_Ministerio!C519</f>
        <v>30</v>
      </c>
      <c r="U520" s="67" t="n">
        <f aca="false">D520+Tabla_Ministerio!D519</f>
        <v>164.636363636364</v>
      </c>
      <c r="V520" s="67" t="n">
        <f aca="false">E520+Tabla_Ministerio!E519</f>
        <v>43.2272727272727</v>
      </c>
      <c r="W520" s="67" t="n">
        <f aca="false">F520+Tabla_Ministerio!F519</f>
        <v>1</v>
      </c>
      <c r="X520" s="67" t="n">
        <f aca="false">G520+Tabla_Ministerio!G519</f>
        <v>2</v>
      </c>
      <c r="Y520" s="67" t="n">
        <f aca="false">H520+Tabla_Ministerio!H519</f>
        <v>1</v>
      </c>
      <c r="Z520" s="67" t="n">
        <f aca="false">X520+0.33*Y520</f>
        <v>2.33</v>
      </c>
      <c r="AC520" s="73" t="n">
        <f aca="false">IF(T520&gt;0,S520/T520,0)</f>
        <v>120.9</v>
      </c>
      <c r="AD520" s="74" t="n">
        <f aca="false">EXP((((AC520-AC$530)/AC$531+2)/4-1.9)^3)</f>
        <v>0.0127828064266567</v>
      </c>
      <c r="AE520" s="75" t="n">
        <f aca="false">S520/U520</f>
        <v>22.0303699613473</v>
      </c>
      <c r="AF520" s="74" t="n">
        <f aca="false">EXP((((AE520-AE$530)/AE$531+2)/4-1.9)^3)</f>
        <v>0.109847484931326</v>
      </c>
      <c r="AG520" s="74" t="n">
        <f aca="false">V520/U520</f>
        <v>0.262562120375482</v>
      </c>
      <c r="AH520" s="74" t="n">
        <f aca="false">EXP((((AG520-AG$530)/AG$531+2)/4-1.9)^3)</f>
        <v>0.00164418699866952</v>
      </c>
      <c r="AI520" s="74" t="n">
        <f aca="false">W520/U520</f>
        <v>0.00607399226946437</v>
      </c>
      <c r="AJ520" s="74" t="n">
        <f aca="false">EXP((((AI520-AI$530)/AI$531+2)/4-1.9)^3)</f>
        <v>0.0103656973163609</v>
      </c>
      <c r="AK520" s="74" t="n">
        <f aca="false">Z520/U520</f>
        <v>0.014152401987852</v>
      </c>
      <c r="AL520" s="74" t="n">
        <f aca="false">EXP((((AK520-AK$530)/AK$531+2)/4-1.9)^3)</f>
        <v>0.00907231380678035</v>
      </c>
      <c r="AM520" s="74" t="n">
        <f aca="false">0.01*AD520+0.15*AF520+0.24*AH520+0.25*AJ520+0.35*AL520</f>
        <v>0.0227662898451094</v>
      </c>
      <c r="AO520" s="66" t="n">
        <f aca="false">0.01*AD520/$AM$530</f>
        <v>4.54371360394423E-005</v>
      </c>
      <c r="AP520" s="65" t="n">
        <f aca="false">AO520*$J$530</f>
        <v>278.789226279974</v>
      </c>
      <c r="AQ520" s="66" t="n">
        <f aca="false">0.15*AF520/$AM$530</f>
        <v>0.00585687714007022</v>
      </c>
      <c r="AR520" s="65" t="n">
        <f aca="false">AQ520*$J$530</f>
        <v>35936.1172077317</v>
      </c>
      <c r="AS520" s="66" t="n">
        <f aca="false">0.24*AH520/$AM$530</f>
        <v>0.00014026431287021</v>
      </c>
      <c r="AT520" s="65" t="n">
        <f aca="false">AS520*$J$530</f>
        <v>860.621567913814</v>
      </c>
      <c r="AU520" s="66" t="n">
        <f aca="false">0.25*AJ520/$AM$530</f>
        <v>0.000921134967132483</v>
      </c>
      <c r="AV520" s="65" t="n">
        <f aca="false">AU520*$J$530</f>
        <v>5651.81979258935</v>
      </c>
      <c r="AW520" s="66" t="n">
        <f aca="false">0.35*AL520/$AM$530</f>
        <v>0.00112868004102798</v>
      </c>
      <c r="AX520" s="65" t="n">
        <f aca="false">AW520*$J$530</f>
        <v>6925.25680057592</v>
      </c>
    </row>
    <row r="521" customFormat="false" ht="15" hidden="false" customHeight="false" outlineLevel="0" collapsed="false">
      <c r="A521" s="72" t="s">
        <v>60</v>
      </c>
      <c r="B521" s="62"/>
      <c r="C521" s="62"/>
      <c r="D521" s="62"/>
      <c r="E521" s="62"/>
      <c r="F521" s="62"/>
      <c r="G521" s="62"/>
      <c r="H521" s="62"/>
      <c r="I521" s="66" t="n">
        <f aca="false">AO521+AQ521+AS521+AU521+AW521</f>
        <v>0.0716741124714108</v>
      </c>
      <c r="J521" s="65" t="n">
        <f aca="false">ROUND(AP521+AR521+AT521+AV521+AX521,0)</f>
        <v>439772</v>
      </c>
      <c r="K521" s="66" t="n">
        <f aca="false">I521-Tabla_Ministerio!J520</f>
        <v>0</v>
      </c>
      <c r="L521" s="65" t="n">
        <f aca="false">J521-Tabla_Ministerio!K520</f>
        <v>0</v>
      </c>
      <c r="M521" s="66" t="n">
        <f aca="false">P556/P$565</f>
        <v>0.0343264869286</v>
      </c>
      <c r="N521" s="65" t="n">
        <f aca="false">ROUND(N$530*M521,0)</f>
        <v>4001731</v>
      </c>
      <c r="O521" s="65" t="n">
        <f aca="false">N521-Tabla_Ministerio!L520</f>
        <v>0</v>
      </c>
      <c r="P521" s="67" t="n">
        <f aca="false">N521+J521</f>
        <v>4441503</v>
      </c>
      <c r="Q521" s="65" t="n">
        <f aca="false">P521-Tabla_Ministerio!M520</f>
        <v>0</v>
      </c>
      <c r="S521" s="67" t="n">
        <f aca="false">B521+Tabla_Ministerio!B520</f>
        <v>7689</v>
      </c>
      <c r="T521" s="67" t="n">
        <f aca="false">C521+Tabla_Ministerio!C520</f>
        <v>48</v>
      </c>
      <c r="U521" s="67" t="n">
        <f aca="false">D521+Tabla_Ministerio!D520</f>
        <v>248.5</v>
      </c>
      <c r="V521" s="67" t="n">
        <f aca="false">E521+Tabla_Ministerio!E520</f>
        <v>171.409090909091</v>
      </c>
      <c r="W521" s="67" t="n">
        <f aca="false">F521+Tabla_Ministerio!F520</f>
        <v>14</v>
      </c>
      <c r="X521" s="67" t="n">
        <f aca="false">G521+Tabla_Ministerio!G520</f>
        <v>54</v>
      </c>
      <c r="Y521" s="67" t="n">
        <f aca="false">H521+Tabla_Ministerio!H520</f>
        <v>13</v>
      </c>
      <c r="Z521" s="67" t="n">
        <f aca="false">X521+0.33*Y521</f>
        <v>58.29</v>
      </c>
      <c r="AC521" s="73" t="n">
        <f aca="false">IF(T521&gt;0,S521/T521,0)</f>
        <v>160.1875</v>
      </c>
      <c r="AD521" s="74" t="n">
        <f aca="false">EXP((((AC521-AC$530)/AC$531+2)/4-1.9)^3)</f>
        <v>0.0305262197269737</v>
      </c>
      <c r="AE521" s="75" t="n">
        <f aca="false">S521/U521</f>
        <v>30.9416498993964</v>
      </c>
      <c r="AF521" s="74" t="n">
        <f aca="false">EXP((((AE521-AE$530)/AE$531+2)/4-1.9)^3)</f>
        <v>0.614308951691788</v>
      </c>
      <c r="AG521" s="74" t="n">
        <f aca="false">V521/U521</f>
        <v>0.689775013718676</v>
      </c>
      <c r="AH521" s="74" t="n">
        <f aca="false">EXP((((AG521-AG$530)/AG$531+2)/4-1.9)^3)</f>
        <v>0.274709607150018</v>
      </c>
      <c r="AI521" s="74" t="n">
        <f aca="false">W521/U521</f>
        <v>0.0563380281690141</v>
      </c>
      <c r="AJ521" s="74" t="n">
        <f aca="false">EXP((((AI521-AI$530)/AI$531+2)/4-1.9)^3)</f>
        <v>0.0439179903529635</v>
      </c>
      <c r="AK521" s="74" t="n">
        <f aca="false">Z521/U521</f>
        <v>0.234567404426559</v>
      </c>
      <c r="AL521" s="74" t="n">
        <f aca="false">EXP((((AK521-AK$530)/AK$531+2)/4-1.9)^3)</f>
        <v>0.0922257390798242</v>
      </c>
      <c r="AM521" s="74" t="n">
        <f aca="false">0.01*AD521+0.15*AF521+0.24*AH521+0.25*AJ521+0.35*AL521</f>
        <v>0.201640416933222</v>
      </c>
      <c r="AO521" s="66" t="n">
        <f aca="false">0.01*AD521/$AM$530</f>
        <v>0.000108507001687202</v>
      </c>
      <c r="AP521" s="65" t="n">
        <f aca="false">AO521*$J$530</f>
        <v>665.767820843185</v>
      </c>
      <c r="AQ521" s="66" t="n">
        <f aca="false">0.15*AF521/$AM$530</f>
        <v>0.0327538865214209</v>
      </c>
      <c r="AR521" s="65" t="n">
        <f aca="false">AQ521*$J$530</f>
        <v>200968.447330007</v>
      </c>
      <c r="AS521" s="66" t="n">
        <f aca="false">0.24*AH521/$AM$530</f>
        <v>0.0234352627267596</v>
      </c>
      <c r="AT521" s="65" t="n">
        <f aca="false">AS521*$J$530</f>
        <v>143792.046170994</v>
      </c>
      <c r="AU521" s="66" t="n">
        <f aca="false">0.25*AJ521/$AM$530</f>
        <v>0.00390271829917797</v>
      </c>
      <c r="AV521" s="65" t="n">
        <f aca="false">AU521*$J$530</f>
        <v>23945.9594036042</v>
      </c>
      <c r="AW521" s="66" t="n">
        <f aca="false">0.35*AL521/$AM$530</f>
        <v>0.0114737379223651</v>
      </c>
      <c r="AX521" s="65" t="n">
        <f aca="false">AW521*$J$530</f>
        <v>70399.5629288483</v>
      </c>
    </row>
    <row r="522" customFormat="false" ht="15" hidden="false" customHeight="false" outlineLevel="0" collapsed="false">
      <c r="A522" s="72" t="s">
        <v>61</v>
      </c>
      <c r="B522" s="62"/>
      <c r="C522" s="62"/>
      <c r="D522" s="62"/>
      <c r="E522" s="62"/>
      <c r="F522" s="62"/>
      <c r="G522" s="62"/>
      <c r="H522" s="62"/>
      <c r="I522" s="66" t="n">
        <f aca="false">AO522+AQ522+AS522+AU522+AW522</f>
        <v>0.00441698722175284</v>
      </c>
      <c r="J522" s="65" t="n">
        <f aca="false">ROUND(AP522+AR522+AT522+AV522+AX522,0)</f>
        <v>27101</v>
      </c>
      <c r="K522" s="66" t="n">
        <f aca="false">I522-Tabla_Ministerio!J521</f>
        <v>0</v>
      </c>
      <c r="L522" s="65" t="n">
        <f aca="false">J522-Tabla_Ministerio!K521</f>
        <v>0</v>
      </c>
      <c r="M522" s="66" t="n">
        <f aca="false">P557/P$565</f>
        <v>0.0139631858004752</v>
      </c>
      <c r="N522" s="65" t="n">
        <f aca="false">ROUND(N$530*M522,0)</f>
        <v>1627808</v>
      </c>
      <c r="O522" s="65" t="n">
        <f aca="false">N522-Tabla_Ministerio!L521</f>
        <v>0</v>
      </c>
      <c r="P522" s="67" t="n">
        <f aca="false">N522+J522</f>
        <v>1654909</v>
      </c>
      <c r="Q522" s="65" t="n">
        <f aca="false">P522-Tabla_Ministerio!M521</f>
        <v>0</v>
      </c>
      <c r="S522" s="67" t="n">
        <f aca="false">B522+Tabla_Ministerio!B521</f>
        <v>6639</v>
      </c>
      <c r="T522" s="67" t="n">
        <f aca="false">C522+Tabla_Ministerio!C521</f>
        <v>58</v>
      </c>
      <c r="U522" s="67" t="n">
        <f aca="false">D522+Tabla_Ministerio!D521</f>
        <v>420.272727272727</v>
      </c>
      <c r="V522" s="67" t="n">
        <f aca="false">E522+Tabla_Ministerio!E521</f>
        <v>130.795454545455</v>
      </c>
      <c r="W522" s="67" t="n">
        <f aca="false">F522+Tabla_Ministerio!F521</f>
        <v>9</v>
      </c>
      <c r="X522" s="67" t="n">
        <f aca="false">G522+Tabla_Ministerio!G521</f>
        <v>23</v>
      </c>
      <c r="Y522" s="67" t="n">
        <f aca="false">H522+Tabla_Ministerio!H521</f>
        <v>8</v>
      </c>
      <c r="Z522" s="67" t="n">
        <f aca="false">X522+0.33*Y522</f>
        <v>25.64</v>
      </c>
      <c r="AC522" s="73" t="n">
        <f aca="false">IF(T522&gt;0,S522/T522,0)</f>
        <v>114.465517241379</v>
      </c>
      <c r="AD522" s="74" t="n">
        <f aca="false">EXP((((AC522-AC$530)/AC$531+2)/4-1.9)^3)</f>
        <v>0.0109465525137244</v>
      </c>
      <c r="AE522" s="75" t="n">
        <f aca="false">S522/U522</f>
        <v>15.7968851395198</v>
      </c>
      <c r="AF522" s="74" t="n">
        <f aca="false">EXP((((AE522-AE$530)/AE$531+2)/4-1.9)^3)</f>
        <v>0.0100756260146432</v>
      </c>
      <c r="AG522" s="74" t="n">
        <f aca="false">V522/U522</f>
        <v>0.311215660826304</v>
      </c>
      <c r="AH522" s="74" t="n">
        <f aca="false">EXP((((AG522-AG$530)/AG$531+2)/4-1.9)^3)</f>
        <v>0.00390122687698858</v>
      </c>
      <c r="AI522" s="74" t="n">
        <f aca="false">W522/U522</f>
        <v>0.0214146658014277</v>
      </c>
      <c r="AJ522" s="74" t="n">
        <f aca="false">EXP((((AI522-AI$530)/AI$531+2)/4-1.9)^3)</f>
        <v>0.0167455370831125</v>
      </c>
      <c r="AK522" s="74" t="n">
        <f aca="false">Z522/U522</f>
        <v>0.0610080034609561</v>
      </c>
      <c r="AL522" s="74" t="n">
        <f aca="false">EXP((((AK522-AK$530)/AK$531+2)/4-1.9)^3)</f>
        <v>0.0162365702573504</v>
      </c>
      <c r="AM522" s="74" t="n">
        <f aca="false">0.01*AD522+0.15*AF522+0.24*AH522+0.25*AJ522+0.35*AL522</f>
        <v>0.0124262877386617</v>
      </c>
      <c r="AO522" s="66" t="n">
        <f aca="false">0.01*AD522/$AM$530</f>
        <v>3.89100780476326E-005</v>
      </c>
      <c r="AP522" s="65" t="n">
        <f aca="false">AO522*$J$530</f>
        <v>238.741071707874</v>
      </c>
      <c r="AQ522" s="66" t="n">
        <f aca="false">0.15*AF522/$AM$530</f>
        <v>0.000537214882197382</v>
      </c>
      <c r="AR522" s="65" t="n">
        <f aca="false">AQ522*$J$530</f>
        <v>3296.19633649194</v>
      </c>
      <c r="AS522" s="66" t="n">
        <f aca="false">0.24*AH522/$AM$530</f>
        <v>0.000332810627802309</v>
      </c>
      <c r="AT522" s="65" t="n">
        <f aca="false">AS522*$J$530</f>
        <v>2042.03049554479</v>
      </c>
      <c r="AU522" s="66" t="n">
        <f aca="false">0.25*AJ522/$AM$530</f>
        <v>0.0014880715961407</v>
      </c>
      <c r="AV522" s="65" t="n">
        <f aca="false">AU522*$J$530</f>
        <v>9130.38023737126</v>
      </c>
      <c r="AW522" s="66" t="n">
        <f aca="false">0.35*AL522/$AM$530</f>
        <v>0.00201998003756481</v>
      </c>
      <c r="AX522" s="65" t="n">
        <f aca="false">AW522*$J$530</f>
        <v>12394.0177762269</v>
      </c>
    </row>
    <row r="523" customFormat="false" ht="15" hidden="false" customHeight="false" outlineLevel="0" collapsed="false">
      <c r="A523" s="72" t="s">
        <v>62</v>
      </c>
      <c r="B523" s="62"/>
      <c r="C523" s="62"/>
      <c r="D523" s="62"/>
      <c r="E523" s="62"/>
      <c r="F523" s="62"/>
      <c r="G523" s="62"/>
      <c r="H523" s="62"/>
      <c r="I523" s="66" t="n">
        <f aca="false">AO523+AQ523+AS523+AU523+AW523</f>
        <v>0.0128547581610164</v>
      </c>
      <c r="J523" s="65" t="n">
        <f aca="false">ROUND(AP523+AR523+AT523+AV523+AX523,0)</f>
        <v>78873</v>
      </c>
      <c r="K523" s="66" t="n">
        <f aca="false">I523-Tabla_Ministerio!J522</f>
        <v>0</v>
      </c>
      <c r="L523" s="65" t="n">
        <f aca="false">J523-Tabla_Ministerio!K522</f>
        <v>0</v>
      </c>
      <c r="M523" s="66" t="n">
        <f aca="false">P558/P$565</f>
        <v>0.0274131717895819</v>
      </c>
      <c r="N523" s="65" t="n">
        <f aca="false">ROUND(N$530*M523,0)</f>
        <v>3195787</v>
      </c>
      <c r="O523" s="65" t="n">
        <f aca="false">N523-Tabla_Ministerio!L522</f>
        <v>0</v>
      </c>
      <c r="P523" s="67" t="n">
        <f aca="false">N523+J523</f>
        <v>3274660</v>
      </c>
      <c r="Q523" s="65" t="n">
        <f aca="false">P523-Tabla_Ministerio!M522</f>
        <v>0</v>
      </c>
      <c r="S523" s="67" t="n">
        <f aca="false">B523+Tabla_Ministerio!B522</f>
        <v>6793</v>
      </c>
      <c r="T523" s="67" t="n">
        <f aca="false">C523+Tabla_Ministerio!C522</f>
        <v>38</v>
      </c>
      <c r="U523" s="67" t="n">
        <f aca="false">D523+Tabla_Ministerio!D522</f>
        <v>326.568181818182</v>
      </c>
      <c r="V523" s="67" t="n">
        <f aca="false">E523+Tabla_Ministerio!E522</f>
        <v>172.045454545455</v>
      </c>
      <c r="W523" s="67" t="n">
        <f aca="false">F523+Tabla_Ministerio!F522</f>
        <v>7</v>
      </c>
      <c r="X523" s="67" t="n">
        <f aca="false">G523+Tabla_Ministerio!G522</f>
        <v>3</v>
      </c>
      <c r="Y523" s="67" t="n">
        <f aca="false">H523+Tabla_Ministerio!H522</f>
        <v>5</v>
      </c>
      <c r="Z523" s="67" t="n">
        <f aca="false">X523+0.33*Y523</f>
        <v>4.65</v>
      </c>
      <c r="AC523" s="73" t="n">
        <f aca="false">IF(T523&gt;0,S523/T523,0)</f>
        <v>178.763157894737</v>
      </c>
      <c r="AD523" s="74" t="n">
        <f aca="false">EXP((((AC523-AC$530)/AC$531+2)/4-1.9)^3)</f>
        <v>0.0440921557308525</v>
      </c>
      <c r="AE523" s="75" t="n">
        <f aca="false">S523/U523</f>
        <v>20.8011691836593</v>
      </c>
      <c r="AF523" s="74" t="n">
        <f aca="false">EXP((((AE523-AE$530)/AE$531+2)/4-1.9)^3)</f>
        <v>0.074983937188667</v>
      </c>
      <c r="AG523" s="74" t="n">
        <f aca="false">V523/U523</f>
        <v>0.526828589324241</v>
      </c>
      <c r="AH523" s="74" t="n">
        <f aca="false">EXP((((AG523-AG$530)/AG$531+2)/4-1.9)^3)</f>
        <v>0.0712828441619903</v>
      </c>
      <c r="AI523" s="74" t="n">
        <f aca="false">W523/U523</f>
        <v>0.0214350337532187</v>
      </c>
      <c r="AJ523" s="74" t="n">
        <f aca="false">EXP((((AI523-AI$530)/AI$531+2)/4-1.9)^3)</f>
        <v>0.0167558117526559</v>
      </c>
      <c r="AK523" s="74" t="n">
        <f aca="false">Z523/U523</f>
        <v>0.0142389867074953</v>
      </c>
      <c r="AL523" s="74" t="n">
        <f aca="false">EXP((((AK523-AK$530)/AK$531+2)/4-1.9)^3)</f>
        <v>0.00908250924352102</v>
      </c>
      <c r="AM523" s="74" t="n">
        <f aca="false">0.01*AD523+0.15*AF523+0.24*AH523+0.25*AJ523+0.35*AL523</f>
        <v>0.0361642259078826</v>
      </c>
      <c r="AO523" s="66" t="n">
        <f aca="false">0.01*AD523/$AM$530</f>
        <v>0.000156727811667176</v>
      </c>
      <c r="AP523" s="65" t="n">
        <f aca="false">AO523*$J$530</f>
        <v>961.636871507844</v>
      </c>
      <c r="AQ523" s="66" t="n">
        <f aca="false">0.15*AF523/$AM$530</f>
        <v>0.00399801331698515</v>
      </c>
      <c r="AR523" s="65" t="n">
        <f aca="false">AQ523*$J$530</f>
        <v>24530.6622831989</v>
      </c>
      <c r="AS523" s="66" t="n">
        <f aca="false">0.24*AH523/$AM$530</f>
        <v>0.00608108394234145</v>
      </c>
      <c r="AT523" s="65" t="n">
        <f aca="false">AS523*$J$530</f>
        <v>37311.7857991157</v>
      </c>
      <c r="AU523" s="66" t="n">
        <f aca="false">0.25*AJ523/$AM$530</f>
        <v>0.00148898464203654</v>
      </c>
      <c r="AV523" s="65" t="n">
        <f aca="false">AU523*$J$530</f>
        <v>9135.98242494392</v>
      </c>
      <c r="AW523" s="66" t="n">
        <f aca="false">0.35*AL523/$AM$530</f>
        <v>0.0011299484479861</v>
      </c>
      <c r="AX523" s="65" t="n">
        <f aca="false">AW523*$J$530</f>
        <v>6933.03938163814</v>
      </c>
    </row>
    <row r="524" customFormat="false" ht="15" hidden="false" customHeight="false" outlineLevel="0" collapsed="false">
      <c r="A524" s="72" t="s">
        <v>63</v>
      </c>
      <c r="B524" s="62"/>
      <c r="C524" s="62"/>
      <c r="D524" s="62"/>
      <c r="E524" s="62"/>
      <c r="F524" s="62"/>
      <c r="G524" s="62"/>
      <c r="H524" s="62"/>
      <c r="I524" s="66" t="n">
        <f aca="false">AO524+AQ524+AS524+AU524+AW524</f>
        <v>0.0113776612409623</v>
      </c>
      <c r="J524" s="65" t="n">
        <f aca="false">ROUND(AP524+AR524+AT524+AV524+AX524,0)</f>
        <v>69810</v>
      </c>
      <c r="K524" s="66" t="n">
        <f aca="false">I524-Tabla_Ministerio!J523</f>
        <v>0</v>
      </c>
      <c r="L524" s="65" t="n">
        <f aca="false">J524-Tabla_Ministerio!K523</f>
        <v>0</v>
      </c>
      <c r="M524" s="66" t="n">
        <f aca="false">P559/P$565</f>
        <v>0.0112524013698828</v>
      </c>
      <c r="N524" s="65" t="n">
        <f aca="false">ROUND(N$530*M524,0)</f>
        <v>1311788</v>
      </c>
      <c r="O524" s="65" t="n">
        <f aca="false">N524-Tabla_Ministerio!L523</f>
        <v>0</v>
      </c>
      <c r="P524" s="67" t="n">
        <f aca="false">N524+J524</f>
        <v>1381598</v>
      </c>
      <c r="Q524" s="65" t="n">
        <f aca="false">P524-Tabla_Ministerio!M523</f>
        <v>0</v>
      </c>
      <c r="S524" s="67" t="n">
        <f aca="false">B524+Tabla_Ministerio!B523</f>
        <v>8513</v>
      </c>
      <c r="T524" s="67" t="n">
        <f aca="false">C524+Tabla_Ministerio!C523</f>
        <v>67</v>
      </c>
      <c r="U524" s="67" t="n">
        <f aca="false">D524+Tabla_Ministerio!D523</f>
        <v>379.068181818182</v>
      </c>
      <c r="V524" s="67" t="n">
        <f aca="false">E524+Tabla_Ministerio!E523</f>
        <v>172.477272727273</v>
      </c>
      <c r="W524" s="67" t="n">
        <f aca="false">F524+Tabla_Ministerio!F523</f>
        <v>2</v>
      </c>
      <c r="X524" s="67" t="n">
        <f aca="false">G524+Tabla_Ministerio!G523</f>
        <v>4</v>
      </c>
      <c r="Y524" s="67" t="n">
        <f aca="false">H524+Tabla_Ministerio!H523</f>
        <v>2</v>
      </c>
      <c r="Z524" s="67" t="n">
        <f aca="false">X524+0.33*Y524</f>
        <v>4.66</v>
      </c>
      <c r="AC524" s="73" t="n">
        <f aca="false">IF(T524&gt;0,S524/T524,0)</f>
        <v>127.059701492537</v>
      </c>
      <c r="AD524" s="74" t="n">
        <f aca="false">EXP((((AC524-AC$530)/AC$531+2)/4-1.9)^3)</f>
        <v>0.014778728116503</v>
      </c>
      <c r="AE524" s="75" t="n">
        <f aca="false">S524/U524</f>
        <v>22.4577013010372</v>
      </c>
      <c r="AF524" s="74" t="n">
        <f aca="false">EXP((((AE524-AE$530)/AE$531+2)/4-1.9)^3)</f>
        <v>0.12427180664348</v>
      </c>
      <c r="AG524" s="74" t="n">
        <f aca="false">V524/U524</f>
        <v>0.455003297559806</v>
      </c>
      <c r="AH524" s="74" t="n">
        <f aca="false">EXP((((AG524-AG$530)/AG$531+2)/4-1.9)^3)</f>
        <v>0.0316480493700071</v>
      </c>
      <c r="AI524" s="74" t="n">
        <f aca="false">W524/U524</f>
        <v>0.00527609568919</v>
      </c>
      <c r="AJ524" s="74" t="n">
        <f aca="false">EXP((((AI524-AI$530)/AI$531+2)/4-1.9)^3)</f>
        <v>0.0101004411067555</v>
      </c>
      <c r="AK524" s="74" t="n">
        <f aca="false">Z524/U524</f>
        <v>0.0122933029558127</v>
      </c>
      <c r="AL524" s="74" t="n">
        <f aca="false">EXP((((AK524-AK$530)/AK$531+2)/4-1.9)^3)</f>
        <v>0.00885576066992695</v>
      </c>
      <c r="AM524" s="74" t="n">
        <f aca="false">0.01*AD524+0.15*AF524+0.24*AH524+0.25*AJ524+0.35*AL524</f>
        <v>0.032008716637652</v>
      </c>
      <c r="AO524" s="66" t="n">
        <f aca="false">0.01*AD524/$AM$530</f>
        <v>5.2531741270771E-005</v>
      </c>
      <c r="AP524" s="65" t="n">
        <f aca="false">AO524*$J$530</f>
        <v>322.319687827706</v>
      </c>
      <c r="AQ524" s="66" t="n">
        <f aca="false">0.15*AF524/$AM$530</f>
        <v>0.006625956925099</v>
      </c>
      <c r="AR524" s="65" t="n">
        <f aca="false">AQ524*$J$530</f>
        <v>40654.97004277</v>
      </c>
      <c r="AS524" s="66" t="n">
        <f aca="false">0.24*AH524/$AM$530</f>
        <v>0.00269987045400471</v>
      </c>
      <c r="AT524" s="65" t="n">
        <f aca="false">AS524*$J$530</f>
        <v>16565.6302429526</v>
      </c>
      <c r="AU524" s="66" t="n">
        <f aca="false">0.25*AJ524/$AM$530</f>
        <v>0.000897563299693291</v>
      </c>
      <c r="AV524" s="65" t="n">
        <f aca="false">AU524*$J$530</f>
        <v>5507.19080625102</v>
      </c>
      <c r="AW524" s="66" t="n">
        <f aca="false">0.35*AL524/$AM$530</f>
        <v>0.00110173882089451</v>
      </c>
      <c r="AX524" s="65" t="n">
        <f aca="false">AW524*$J$530</f>
        <v>6759.9532059671</v>
      </c>
    </row>
    <row r="525" customFormat="false" ht="15" hidden="false" customHeight="false" outlineLevel="0" collapsed="false">
      <c r="A525" s="72" t="s">
        <v>64</v>
      </c>
      <c r="B525" s="62"/>
      <c r="C525" s="62"/>
      <c r="D525" s="62"/>
      <c r="E525" s="62"/>
      <c r="F525" s="62"/>
      <c r="G525" s="62"/>
      <c r="H525" s="62"/>
      <c r="I525" s="66" t="n">
        <f aca="false">AO525+AQ525+AS525+AU525+AW525</f>
        <v>0.0137482298398071</v>
      </c>
      <c r="J525" s="65" t="n">
        <f aca="false">ROUND(AP525+AR525+AT525+AV525+AX525,0)</f>
        <v>84355</v>
      </c>
      <c r="K525" s="66" t="n">
        <f aca="false">I525-Tabla_Ministerio!J524</f>
        <v>-8.15320033709099E-017</v>
      </c>
      <c r="L525" s="65" t="n">
        <f aca="false">J525-Tabla_Ministerio!K524</f>
        <v>0</v>
      </c>
      <c r="M525" s="66" t="n">
        <f aca="false">P560/P$565</f>
        <v>0.0140369801339019</v>
      </c>
      <c r="N525" s="65" t="n">
        <f aca="false">ROUND(N$530*M525,0)</f>
        <v>1636411</v>
      </c>
      <c r="O525" s="65" t="n">
        <f aca="false">N525-Tabla_Ministerio!L524</f>
        <v>0</v>
      </c>
      <c r="P525" s="67" t="n">
        <f aca="false">N525+J525</f>
        <v>1720766</v>
      </c>
      <c r="Q525" s="65" t="n">
        <f aca="false">P525-Tabla_Ministerio!M524</f>
        <v>0</v>
      </c>
      <c r="S525" s="67" t="n">
        <f aca="false">B525+Tabla_Ministerio!B524</f>
        <v>7917</v>
      </c>
      <c r="T525" s="67" t="n">
        <f aca="false">C525+Tabla_Ministerio!C524</f>
        <v>34</v>
      </c>
      <c r="U525" s="67" t="n">
        <f aca="false">D525+Tabla_Ministerio!D524</f>
        <v>348.272727272727</v>
      </c>
      <c r="V525" s="67" t="n">
        <f aca="false">E525+Tabla_Ministerio!E524</f>
        <v>162.613636363636</v>
      </c>
      <c r="W525" s="67" t="n">
        <f aca="false">F525+Tabla_Ministerio!F524</f>
        <v>2</v>
      </c>
      <c r="X525" s="67" t="n">
        <f aca="false">G525+Tabla_Ministerio!G524</f>
        <v>23</v>
      </c>
      <c r="Y525" s="67" t="n">
        <f aca="false">H525+Tabla_Ministerio!H524</f>
        <v>1</v>
      </c>
      <c r="Z525" s="67" t="n">
        <f aca="false">X525+0.33*Y525</f>
        <v>23.33</v>
      </c>
      <c r="AC525" s="73" t="n">
        <f aca="false">IF(T525&gt;0,S525/T525,0)</f>
        <v>232.852941176471</v>
      </c>
      <c r="AD525" s="74" t="n">
        <f aca="false">EXP((((AC525-AC$530)/AC$531+2)/4-1.9)^3)</f>
        <v>0.110840163754269</v>
      </c>
      <c r="AE525" s="75" t="n">
        <f aca="false">S525/U525</f>
        <v>22.7321848081441</v>
      </c>
      <c r="AF525" s="74" t="n">
        <f aca="false">EXP((((AE525-AE$530)/AE$531+2)/4-1.9)^3)</f>
        <v>0.134188301900266</v>
      </c>
      <c r="AG525" s="74" t="n">
        <f aca="false">V525/U525</f>
        <v>0.466914643696162</v>
      </c>
      <c r="AH525" s="74" t="n">
        <f aca="false">EXP((((AG525-AG$530)/AG$531+2)/4-1.9)^3)</f>
        <v>0.0365783587382725</v>
      </c>
      <c r="AI525" s="74" t="n">
        <f aca="false">W525/U525</f>
        <v>0.00574262594622814</v>
      </c>
      <c r="AJ525" s="74" t="n">
        <f aca="false">EXP((((AI525-AI$530)/AI$531+2)/4-1.9)^3)</f>
        <v>0.0102548227154158</v>
      </c>
      <c r="AK525" s="74" t="n">
        <f aca="false">Z525/U525</f>
        <v>0.0669877316627513</v>
      </c>
      <c r="AL525" s="74" t="n">
        <f aca="false">EXP((((AK525-AK$530)/AK$531+2)/4-1.9)^3)</f>
        <v>0.0174247615703588</v>
      </c>
      <c r="AM525" s="74" t="n">
        <f aca="false">0.01*AD525+0.15*AF525+0.24*AH525+0.25*AJ525+0.35*AL525</f>
        <v>0.0386778252482475</v>
      </c>
      <c r="AO525" s="66" t="n">
        <f aca="false">0.01*AD525/$AM$530</f>
        <v>0.000393987003404386</v>
      </c>
      <c r="AP525" s="65" t="n">
        <f aca="false">AO525*$J$530</f>
        <v>2417.39117861934</v>
      </c>
      <c r="AQ525" s="66" t="n">
        <f aca="false">0.15*AF525/$AM$530</f>
        <v>0.00715468723162714</v>
      </c>
      <c r="AR525" s="65" t="n">
        <f aca="false">AQ525*$J$530</f>
        <v>43899.1074580287</v>
      </c>
      <c r="AS525" s="66" t="n">
        <f aca="false">0.24*AH525/$AM$530</f>
        <v>0.00312047130800544</v>
      </c>
      <c r="AT525" s="65" t="n">
        <f aca="false">AS525*$J$530</f>
        <v>19146.316370656</v>
      </c>
      <c r="AU525" s="66" t="n">
        <f aca="false">0.25*AJ525/$AM$530</f>
        <v>0.000911282231828686</v>
      </c>
      <c r="AV525" s="65" t="n">
        <f aca="false">AU525*$J$530</f>
        <v>5591.36623650028</v>
      </c>
      <c r="AW525" s="66" t="n">
        <f aca="false">0.35*AL525/$AM$530</f>
        <v>0.00216780206494146</v>
      </c>
      <c r="AX525" s="65" t="n">
        <f aca="false">AW525*$J$530</f>
        <v>13301.0113112882</v>
      </c>
    </row>
    <row r="526" customFormat="false" ht="15" hidden="false" customHeight="false" outlineLevel="0" collapsed="false">
      <c r="A526" s="72" t="s">
        <v>65</v>
      </c>
      <c r="B526" s="62"/>
      <c r="C526" s="62"/>
      <c r="D526" s="62"/>
      <c r="E526" s="62"/>
      <c r="F526" s="62"/>
      <c r="G526" s="62"/>
      <c r="H526" s="62"/>
      <c r="I526" s="66" t="n">
        <f aca="false">AO526+AQ526+AS526+AU526+AW526</f>
        <v>0.0189252999085364</v>
      </c>
      <c r="J526" s="65" t="n">
        <f aca="false">ROUND(AP526+AR526+AT526+AV526+AX526,0)</f>
        <v>116120</v>
      </c>
      <c r="K526" s="66" t="n">
        <f aca="false">I526-Tabla_Ministerio!J525</f>
        <v>0</v>
      </c>
      <c r="L526" s="65" t="n">
        <f aca="false">J526-Tabla_Ministerio!K525</f>
        <v>0</v>
      </c>
      <c r="M526" s="66" t="n">
        <f aca="false">P561/P$565</f>
        <v>0.0134347521914187</v>
      </c>
      <c r="N526" s="65" t="n">
        <f aca="false">ROUND(N$530*M526,0)</f>
        <v>1566204</v>
      </c>
      <c r="O526" s="65" t="n">
        <f aca="false">N526-Tabla_Ministerio!L525</f>
        <v>0</v>
      </c>
      <c r="P526" s="67" t="n">
        <f aca="false">N526+J526</f>
        <v>1682324</v>
      </c>
      <c r="Q526" s="65" t="n">
        <f aca="false">P526-Tabla_Ministerio!M525</f>
        <v>0</v>
      </c>
      <c r="S526" s="67" t="n">
        <f aca="false">B526+Tabla_Ministerio!B525</f>
        <v>4514</v>
      </c>
      <c r="T526" s="67" t="n">
        <f aca="false">C526+Tabla_Ministerio!C525</f>
        <v>36</v>
      </c>
      <c r="U526" s="67" t="n">
        <f aca="false">D526+Tabla_Ministerio!D525</f>
        <v>260.704545454545</v>
      </c>
      <c r="V526" s="67" t="n">
        <f aca="false">E526+Tabla_Ministerio!E525</f>
        <v>144.022727272727</v>
      </c>
      <c r="W526" s="67" t="n">
        <f aca="false">F526+Tabla_Ministerio!F525</f>
        <v>20</v>
      </c>
      <c r="X526" s="67" t="n">
        <f aca="false">G526+Tabla_Ministerio!G525</f>
        <v>27</v>
      </c>
      <c r="Y526" s="67" t="n">
        <f aca="false">H526+Tabla_Ministerio!H525</f>
        <v>7</v>
      </c>
      <c r="Z526" s="67" t="n">
        <f aca="false">X526+0.33*Y526</f>
        <v>29.31</v>
      </c>
      <c r="AC526" s="73" t="n">
        <f aca="false">IF(T526&gt;0,S526/T526,0)</f>
        <v>125.388888888889</v>
      </c>
      <c r="AD526" s="74" t="n">
        <f aca="false">EXP((((AC526-AC$530)/AC$531+2)/4-1.9)^3)</f>
        <v>0.0142130025072217</v>
      </c>
      <c r="AE526" s="75" t="n">
        <f aca="false">S526/U526</f>
        <v>17.3146194751984</v>
      </c>
      <c r="AF526" s="74" t="n">
        <f aca="false">EXP((((AE526-AE$530)/AE$531+2)/4-1.9)^3)</f>
        <v>0.0200953040072567</v>
      </c>
      <c r="AG526" s="74" t="n">
        <f aca="false">V526/U526</f>
        <v>0.552436579199721</v>
      </c>
      <c r="AH526" s="74" t="n">
        <f aca="false">EXP((((AG526-AG$530)/AG$531+2)/4-1.9)^3)</f>
        <v>0.0920195089388798</v>
      </c>
      <c r="AI526" s="74" t="n">
        <f aca="false">W526/U526</f>
        <v>0.0767151948391598</v>
      </c>
      <c r="AJ526" s="74" t="n">
        <f aca="false">EXP((((AI526-AI$530)/AI$531+2)/4-1.9)^3)</f>
        <v>0.0713612628007132</v>
      </c>
      <c r="AK526" s="74" t="n">
        <f aca="false">Z526/U526</f>
        <v>0.112426118036789</v>
      </c>
      <c r="AL526" s="74" t="n">
        <f aca="false">EXP((((AK526-AK$530)/AK$531+2)/4-1.9)^3)</f>
        <v>0.0290315049482605</v>
      </c>
      <c r="AM526" s="74" t="n">
        <f aca="false">0.01*AD526+0.15*AF526+0.24*AH526+0.25*AJ526+0.35*AL526</f>
        <v>0.0532424502035613</v>
      </c>
      <c r="AO526" s="66" t="n">
        <f aca="false">0.01*AD526/$AM$530</f>
        <v>5.05208407993137E-005</v>
      </c>
      <c r="AP526" s="65" t="n">
        <f aca="false">AO526*$J$530</f>
        <v>309.981379663279</v>
      </c>
      <c r="AQ526" s="66" t="n">
        <f aca="false">0.15*AF526/$AM$530</f>
        <v>0.00107144671301709</v>
      </c>
      <c r="AR526" s="65" t="n">
        <f aca="false">AQ526*$J$530</f>
        <v>6574.08952586626</v>
      </c>
      <c r="AS526" s="66" t="n">
        <f aca="false">0.24*AH526/$AM$530</f>
        <v>0.007850112671132</v>
      </c>
      <c r="AT526" s="65" t="n">
        <f aca="false">AS526*$J$530</f>
        <v>48166.0383677293</v>
      </c>
      <c r="AU526" s="66" t="n">
        <f aca="false">0.25*AJ526/$AM$530</f>
        <v>0.00634143101600274</v>
      </c>
      <c r="AV526" s="65" t="n">
        <f aca="false">AU526*$J$530</f>
        <v>38909.2007234912</v>
      </c>
      <c r="AW526" s="66" t="n">
        <f aca="false">0.35*AL526/$AM$530</f>
        <v>0.00361178866758528</v>
      </c>
      <c r="AX526" s="65" t="n">
        <f aca="false">AW526*$J$530</f>
        <v>22160.8986809556</v>
      </c>
    </row>
    <row r="527" customFormat="false" ht="15" hidden="false" customHeight="false" outlineLevel="0" collapsed="false">
      <c r="A527" s="72" t="s">
        <v>66</v>
      </c>
      <c r="B527" s="62"/>
      <c r="C527" s="62"/>
      <c r="D527" s="62"/>
      <c r="E527" s="62"/>
      <c r="F527" s="62"/>
      <c r="G527" s="62"/>
      <c r="H527" s="62"/>
      <c r="I527" s="66" t="n">
        <f aca="false">AO527+AQ527+AS527+AU527+AW527</f>
        <v>0.0253629945198953</v>
      </c>
      <c r="J527" s="65" t="n">
        <f aca="false">ROUND(AP527+AR527+AT527+AV527+AX527,0)</f>
        <v>155620</v>
      </c>
      <c r="K527" s="66" t="n">
        <f aca="false">I527-Tabla_Ministerio!J526</f>
        <v>1.07552855510562E-016</v>
      </c>
      <c r="L527" s="65" t="n">
        <f aca="false">J527-Tabla_Ministerio!K526</f>
        <v>0</v>
      </c>
      <c r="M527" s="66" t="n">
        <f aca="false">P562/P$565</f>
        <v>0.0070963864668908</v>
      </c>
      <c r="N527" s="65" t="n">
        <f aca="false">ROUND(N$530*M527,0)</f>
        <v>827286</v>
      </c>
      <c r="O527" s="65" t="n">
        <f aca="false">N527-Tabla_Ministerio!L526</f>
        <v>0</v>
      </c>
      <c r="P527" s="67" t="n">
        <f aca="false">N527+J527</f>
        <v>982906</v>
      </c>
      <c r="Q527" s="65" t="n">
        <f aca="false">P527-Tabla_Ministerio!M526</f>
        <v>0</v>
      </c>
      <c r="S527" s="67" t="n">
        <f aca="false">B527+Tabla_Ministerio!B526</f>
        <v>4666</v>
      </c>
      <c r="T527" s="67" t="n">
        <f aca="false">C527+Tabla_Ministerio!C526</f>
        <v>22</v>
      </c>
      <c r="U527" s="67" t="n">
        <f aca="false">D527+Tabla_Ministerio!D526</f>
        <v>197.090909090909</v>
      </c>
      <c r="V527" s="67" t="n">
        <f aca="false">E527+Tabla_Ministerio!E526</f>
        <v>120.159090909091</v>
      </c>
      <c r="W527" s="67" t="n">
        <f aca="false">F527+Tabla_Ministerio!F526</f>
        <v>1</v>
      </c>
      <c r="X527" s="67" t="n">
        <f aca="false">G527+Tabla_Ministerio!G526</f>
        <v>10</v>
      </c>
      <c r="Y527" s="67" t="n">
        <f aca="false">H527+Tabla_Ministerio!H526</f>
        <v>4</v>
      </c>
      <c r="Z527" s="67" t="n">
        <f aca="false">X527+0.33*Y527</f>
        <v>11.32</v>
      </c>
      <c r="AC527" s="73" t="n">
        <f aca="false">IF(T527&gt;0,S527/T527,0)</f>
        <v>212.090909090909</v>
      </c>
      <c r="AD527" s="74" t="n">
        <f aca="false">EXP((((AC527-AC$530)/AC$531+2)/4-1.9)^3)</f>
        <v>0.0797998859660394</v>
      </c>
      <c r="AE527" s="75" t="n">
        <f aca="false">S527/U527</f>
        <v>23.6743542435424</v>
      </c>
      <c r="AF527" s="74" t="n">
        <f aca="false">EXP((((AE527-AE$530)/AE$531+2)/4-1.9)^3)</f>
        <v>0.172156293468881</v>
      </c>
      <c r="AG527" s="74" t="n">
        <f aca="false">V527/U527</f>
        <v>0.609663284132842</v>
      </c>
      <c r="AH527" s="74" t="n">
        <f aca="false">EXP((((AG527-AG$530)/AG$531+2)/4-1.9)^3)</f>
        <v>0.153240549154318</v>
      </c>
      <c r="AI527" s="74" t="n">
        <f aca="false">W527/U527</f>
        <v>0.00507380073800738</v>
      </c>
      <c r="AJ527" s="74" t="n">
        <f aca="false">EXP((((AI527-AI$530)/AI$531+2)/4-1.9)^3)</f>
        <v>0.0100341189138978</v>
      </c>
      <c r="AK527" s="74" t="n">
        <f aca="false">Z527/U527</f>
        <v>0.0574354243542436</v>
      </c>
      <c r="AL527" s="74" t="n">
        <f aca="false">EXP((((AK527-AK$530)/AK$531+2)/4-1.9)^3)</f>
        <v>0.0155596553788557</v>
      </c>
      <c r="AM527" s="74" t="n">
        <f aca="false">0.01*AD527+0.15*AF527+0.24*AH527+0.25*AJ527+0.35*AL527</f>
        <v>0.0713535837881027</v>
      </c>
      <c r="AO527" s="66" t="n">
        <f aca="false">0.01*AD527/$AM$530</f>
        <v>0.000283652756174862</v>
      </c>
      <c r="AP527" s="65" t="n">
        <f aca="false">AO527*$J$530</f>
        <v>1740.41190354793</v>
      </c>
      <c r="AQ527" s="66" t="n">
        <f aca="false">0.15*AF527/$AM$530</f>
        <v>0.00917907460846715</v>
      </c>
      <c r="AR527" s="65" t="n">
        <f aca="false">AQ527*$J$530</f>
        <v>56320.1674031418</v>
      </c>
      <c r="AS527" s="66" t="n">
        <f aca="false">0.24*AH527/$AM$530</f>
        <v>0.0130728319518261</v>
      </c>
      <c r="AT527" s="65" t="n">
        <f aca="false">AS527*$J$530</f>
        <v>80211.1449536348</v>
      </c>
      <c r="AU527" s="66" t="n">
        <f aca="false">0.25*AJ527/$AM$530</f>
        <v>0.000891669659441837</v>
      </c>
      <c r="AV527" s="65" t="n">
        <f aca="false">AU527*$J$530</f>
        <v>5471.02912114285</v>
      </c>
      <c r="AW527" s="66" t="n">
        <f aca="false">0.35*AL527/$AM$530</f>
        <v>0.00193576554398536</v>
      </c>
      <c r="AX527" s="65" t="n">
        <f aca="false">AW527*$J$530</f>
        <v>11877.3018131831</v>
      </c>
    </row>
    <row r="528" customFormat="false" ht="15" hidden="false" customHeight="false" outlineLevel="0" collapsed="false">
      <c r="A528" s="72" t="s">
        <v>67</v>
      </c>
      <c r="B528" s="62"/>
      <c r="C528" s="62"/>
      <c r="D528" s="62"/>
      <c r="E528" s="62"/>
      <c r="F528" s="62"/>
      <c r="G528" s="62"/>
      <c r="H528" s="62"/>
      <c r="I528" s="66" t="n">
        <f aca="false">AO528+AQ528+AS528+AU528+AW528</f>
        <v>0.00589849143880245</v>
      </c>
      <c r="J528" s="65" t="n">
        <f aca="false">ROUND(AP528+AR528+AT528+AV528+AX528,0)</f>
        <v>36191</v>
      </c>
      <c r="K528" s="66" t="n">
        <f aca="false">I528-Tabla_Ministerio!J527</f>
        <v>-3.81639164714898E-017</v>
      </c>
      <c r="L528" s="65" t="n">
        <f aca="false">J528-Tabla_Ministerio!K527</f>
        <v>0</v>
      </c>
      <c r="M528" s="66" t="n">
        <f aca="false">P563/P$565</f>
        <v>0.00518728385442137</v>
      </c>
      <c r="N528" s="65" t="n">
        <f aca="false">ROUND(N$530*M528,0)</f>
        <v>604726</v>
      </c>
      <c r="O528" s="65" t="n">
        <f aca="false">N528-Tabla_Ministerio!L527</f>
        <v>0</v>
      </c>
      <c r="P528" s="67" t="n">
        <f aca="false">N528+J528</f>
        <v>640917</v>
      </c>
      <c r="Q528" s="65" t="n">
        <f aca="false">P528-Tabla_Ministerio!M527</f>
        <v>0</v>
      </c>
      <c r="S528" s="67" t="n">
        <f aca="false">B528+Tabla_Ministerio!B527</f>
        <v>5084</v>
      </c>
      <c r="T528" s="67" t="n">
        <f aca="false">C528+Tabla_Ministerio!C527</f>
        <v>25</v>
      </c>
      <c r="U528" s="67" t="n">
        <f aca="false">D528+Tabla_Ministerio!D527</f>
        <v>288.102272727273</v>
      </c>
      <c r="V528" s="67" t="n">
        <f aca="false">E528+Tabla_Ministerio!E527</f>
        <v>111.822727272727</v>
      </c>
      <c r="W528" s="67" t="n">
        <f aca="false">F528+Tabla_Ministerio!F527</f>
        <v>5</v>
      </c>
      <c r="X528" s="67" t="n">
        <f aca="false">G528+Tabla_Ministerio!G527</f>
        <v>15</v>
      </c>
      <c r="Y528" s="67" t="n">
        <f aca="false">H528+Tabla_Ministerio!H527</f>
        <v>7</v>
      </c>
      <c r="Z528" s="67" t="n">
        <f aca="false">X528+0.33*Y528</f>
        <v>17.31</v>
      </c>
      <c r="AC528" s="73" t="n">
        <f aca="false">IF(T528&gt;0,S528/T528,0)</f>
        <v>203.36</v>
      </c>
      <c r="AD528" s="74" t="n">
        <f aca="false">EXP((((AC528-AC$530)/AC$531+2)/4-1.9)^3)</f>
        <v>0.0688629054047633</v>
      </c>
      <c r="AE528" s="75" t="n">
        <f aca="false">S528/U528</f>
        <v>17.6465112609947</v>
      </c>
      <c r="AF528" s="74" t="n">
        <f aca="false">EXP((((AE528-AE$530)/AE$531+2)/4-1.9)^3)</f>
        <v>0.0231410733017649</v>
      </c>
      <c r="AG528" s="74" t="n">
        <f aca="false">V528/U528</f>
        <v>0.388135526367687</v>
      </c>
      <c r="AH528" s="74" t="n">
        <f aca="false">EXP((((AG528-AG$530)/AG$531+2)/4-1.9)^3)</f>
        <v>0.012973812074727</v>
      </c>
      <c r="AI528" s="74" t="n">
        <f aca="false">W528/U528</f>
        <v>0.0173549481323709</v>
      </c>
      <c r="AJ528" s="74" t="n">
        <f aca="false">EXP((((AI528-AI$530)/AI$531+2)/4-1.9)^3)</f>
        <v>0.0148002380786709</v>
      </c>
      <c r="AK528" s="74" t="n">
        <f aca="false">Z528/U528</f>
        <v>0.0600828304342681</v>
      </c>
      <c r="AL528" s="74" t="n">
        <f aca="false">EXP((((AK528-AK$530)/AK$531+2)/4-1.9)^3)</f>
        <v>0.0160589473378627</v>
      </c>
      <c r="AM528" s="74" t="n">
        <f aca="false">0.01*AD528+0.15*AF528+0.24*AH528+0.25*AJ528+0.35*AL528</f>
        <v>0.0165941960351665</v>
      </c>
      <c r="AO528" s="66" t="n">
        <f aca="false">0.01*AD528/$AM$530</f>
        <v>0.000244776702119383</v>
      </c>
      <c r="AP528" s="65" t="n">
        <f aca="false">AO528*$J$530</f>
        <v>1501.87959329102</v>
      </c>
      <c r="AQ528" s="66" t="n">
        <f aca="false">0.15*AF528/$AM$530</f>
        <v>0.00123384184264692</v>
      </c>
      <c r="AR528" s="65" t="n">
        <f aca="false">AQ528*$J$530</f>
        <v>7570.49943387265</v>
      </c>
      <c r="AS528" s="66" t="n">
        <f aca="false">0.24*AH528/$AM$530</f>
        <v>0.00110678580808714</v>
      </c>
      <c r="AT528" s="65" t="n">
        <f aca="false">AS528*$J$530</f>
        <v>6790.92007089576</v>
      </c>
      <c r="AU528" s="66" t="n">
        <f aca="false">0.25*AJ528/$AM$530</f>
        <v>0.00131520498815179</v>
      </c>
      <c r="AV528" s="65" t="n">
        <f aca="false">AU528*$J$530</f>
        <v>8069.72034346776</v>
      </c>
      <c r="AW528" s="66" t="n">
        <f aca="false">0.35*AL528/$AM$530</f>
        <v>0.00199788209779723</v>
      </c>
      <c r="AX528" s="65" t="n">
        <f aca="false">AW528*$J$530</f>
        <v>12258.4311599217</v>
      </c>
    </row>
    <row r="529" customFormat="false" ht="15" hidden="false" customHeight="false" outlineLevel="0" collapsed="false">
      <c r="A529" s="76" t="s">
        <v>68</v>
      </c>
      <c r="B529" s="62"/>
      <c r="C529" s="62"/>
      <c r="D529" s="62"/>
      <c r="E529" s="62"/>
      <c r="F529" s="62"/>
      <c r="G529" s="62"/>
      <c r="H529" s="62"/>
      <c r="I529" s="77" t="n">
        <f aca="false">AO529+AQ529+AS529+AU529+AW529</f>
        <v>0.00954046566263904</v>
      </c>
      <c r="J529" s="78" t="n">
        <f aca="false">ROUND(AP529+AR529+AT529+AV529+AX529,0)</f>
        <v>58538</v>
      </c>
      <c r="K529" s="66" t="n">
        <f aca="false">I529-Tabla_Ministerio!J528</f>
        <v>0</v>
      </c>
      <c r="L529" s="65" t="n">
        <f aca="false">J529-Tabla_Ministerio!K528</f>
        <v>0</v>
      </c>
      <c r="M529" s="66" t="n">
        <f aca="false">P564/P$565</f>
        <v>0.00584572339591475</v>
      </c>
      <c r="N529" s="65" t="n">
        <f aca="false">ROUND(N$530*M529,0)</f>
        <v>681486</v>
      </c>
      <c r="O529" s="65" t="n">
        <f aca="false">N529-Tabla_Ministerio!L528</f>
        <v>0</v>
      </c>
      <c r="P529" s="67" t="n">
        <f aca="false">N529+J529</f>
        <v>740024</v>
      </c>
      <c r="Q529" s="65" t="n">
        <f aca="false">P529-Tabla_Ministerio!M528</f>
        <v>0</v>
      </c>
      <c r="S529" s="79" t="n">
        <f aca="false">B529+Tabla_Ministerio!B528</f>
        <v>5051</v>
      </c>
      <c r="T529" s="79" t="n">
        <f aca="false">C529+Tabla_Ministerio!C528</f>
        <v>35</v>
      </c>
      <c r="U529" s="79" t="n">
        <f aca="false">D529+Tabla_Ministerio!D528</f>
        <v>259.403181818182</v>
      </c>
      <c r="V529" s="79" t="n">
        <f aca="false">E529+Tabla_Ministerio!E528</f>
        <v>122.663181818182</v>
      </c>
      <c r="W529" s="79" t="n">
        <f aca="false">F529+Tabla_Ministerio!F528</f>
        <v>5</v>
      </c>
      <c r="X529" s="79" t="n">
        <f aca="false">G529+Tabla_Ministerio!G528</f>
        <v>16</v>
      </c>
      <c r="Y529" s="79" t="n">
        <f aca="false">H529+Tabla_Ministerio!H528</f>
        <v>5</v>
      </c>
      <c r="Z529" s="79" t="n">
        <f aca="false">X529+0.33*Y529</f>
        <v>17.65</v>
      </c>
      <c r="AC529" s="73" t="n">
        <f aca="false">IF(T529&gt;0,S529/T529,0)</f>
        <v>144.314285714286</v>
      </c>
      <c r="AD529" s="74" t="n">
        <f aca="false">EXP((((AC529-AC$530)/AC$531+2)/4-1.9)^3)</f>
        <v>0.0218106170846601</v>
      </c>
      <c r="AE529" s="75" t="n">
        <f aca="false">S529/U529</f>
        <v>19.4716192939387</v>
      </c>
      <c r="AF529" s="74" t="n">
        <f aca="false">EXP((((AE529-AE$530)/AE$531+2)/4-1.9)^3)</f>
        <v>0.0473388515215884</v>
      </c>
      <c r="AG529" s="74" t="n">
        <f aca="false">V529/U529</f>
        <v>0.472866913036393</v>
      </c>
      <c r="AH529" s="74" t="n">
        <f aca="false">EXP((((AG529-AG$530)/AG$531+2)/4-1.9)^3)</f>
        <v>0.0392622626996111</v>
      </c>
      <c r="AI529" s="74" t="n">
        <f aca="false">W529/U529</f>
        <v>0.0192750141496126</v>
      </c>
      <c r="AJ529" s="74" t="n">
        <f aca="false">EXP((((AI529-AI$530)/AI$531+2)/4-1.9)^3)</f>
        <v>0.015695171330335</v>
      </c>
      <c r="AK529" s="74" t="n">
        <f aca="false">Z529/U529</f>
        <v>0.0680407999481326</v>
      </c>
      <c r="AL529" s="74" t="n">
        <f aca="false">EXP((((AK529-AK$530)/AK$531+2)/4-1.9)^3)</f>
        <v>0.0176413538849123</v>
      </c>
      <c r="AM529" s="74" t="n">
        <f aca="false">0.01*AD529+0.15*AF529+0.24*AH529+0.25*AJ529+0.35*AL529</f>
        <v>0.0268401436392946</v>
      </c>
      <c r="AO529" s="66" t="n">
        <f aca="false">0.01*AD529/$AM$530</f>
        <v>7.75269485043028E-005</v>
      </c>
      <c r="AP529" s="65" t="n">
        <f aca="false">AO529*$J$530</f>
        <v>475.683105788181</v>
      </c>
      <c r="AQ529" s="66" t="n">
        <f aca="false">0.15*AF529/$AM$530</f>
        <v>0.00252402535649593</v>
      </c>
      <c r="AR529" s="65" t="n">
        <f aca="false">AQ529*$J$530</f>
        <v>15486.6951921817</v>
      </c>
      <c r="AS529" s="66" t="n">
        <f aca="false">0.24*AH529/$AM$530</f>
        <v>0.0033494330655497</v>
      </c>
      <c r="AT529" s="65" t="n">
        <f aca="false">AS529*$J$530</f>
        <v>20551.1600029232</v>
      </c>
      <c r="AU529" s="66" t="n">
        <f aca="false">0.25*AJ529/$AM$530</f>
        <v>0.00139473213294466</v>
      </c>
      <c r="AV529" s="65" t="n">
        <f aca="false">AU529*$J$530</f>
        <v>8557.67607962627</v>
      </c>
      <c r="AW529" s="66" t="n">
        <f aca="false">0.35*AL529/$AM$530</f>
        <v>0.00219474815914445</v>
      </c>
      <c r="AX529" s="65" t="n">
        <f aca="false">AW529*$J$530</f>
        <v>13466.3448117887</v>
      </c>
    </row>
    <row r="530" customFormat="false" ht="15" hidden="false" customHeight="false" outlineLevel="0" collapsed="false">
      <c r="A530" s="83" t="s">
        <v>71</v>
      </c>
      <c r="B530" s="62"/>
      <c r="C530" s="62"/>
      <c r="D530" s="62"/>
      <c r="E530" s="62"/>
      <c r="F530" s="62"/>
      <c r="G530" s="62"/>
      <c r="H530" s="62"/>
      <c r="I530" s="88" t="n">
        <f aca="false">SUM(I503:I529)</f>
        <v>1</v>
      </c>
      <c r="J530" s="86" t="n">
        <f aca="false">Tabla_Ministerio!K529</f>
        <v>6135713</v>
      </c>
      <c r="K530" s="84" t="n">
        <f aca="false">I530-Tabla_Ministerio!J529</f>
        <v>0</v>
      </c>
      <c r="L530" s="86" t="n">
        <f aca="false">J530-Tabla_Ministerio!K529</f>
        <v>0</v>
      </c>
      <c r="M530" s="84"/>
      <c r="N530" s="86" t="n">
        <f aca="false">Tabla_Ministerio!L529</f>
        <v>116578533</v>
      </c>
      <c r="O530" s="86"/>
      <c r="P530" s="88" t="n">
        <f aca="false">Tabla_Ministerio!M529</f>
        <v>122714246</v>
      </c>
      <c r="Q530" s="86"/>
      <c r="S530" s="88"/>
      <c r="T530" s="88"/>
      <c r="U530" s="88"/>
      <c r="V530" s="88"/>
      <c r="W530" s="88"/>
      <c r="X530" s="88"/>
      <c r="Y530" s="88"/>
      <c r="Z530" s="88"/>
      <c r="AB530" s="89" t="s">
        <v>241</v>
      </c>
      <c r="AC530" s="89" t="n">
        <f aca="false">AVERAGE(AC505:AC529)</f>
        <v>199.419495632315</v>
      </c>
      <c r="AD530" s="88"/>
      <c r="AE530" s="89" t="n">
        <f aca="false">AVERAGE(AE505:AE529)</f>
        <v>20.341056992056</v>
      </c>
      <c r="AF530" s="88"/>
      <c r="AG530" s="91" t="n">
        <f aca="false">AVERAGE(AG505:AG529)</f>
        <v>0.516975887204628</v>
      </c>
      <c r="AH530" s="88"/>
      <c r="AI530" s="91" t="n">
        <f aca="false">AVERAGE(AI505:AI529)</f>
        <v>0.0721514096088919</v>
      </c>
      <c r="AJ530" s="88"/>
      <c r="AK530" s="91" t="n">
        <f aca="false">AVERAGE(AK505:AK529)</f>
        <v>0.192891664879424</v>
      </c>
      <c r="AL530" s="88"/>
      <c r="AM530" s="91" t="n">
        <f aca="false">SUM(AM505:AM529)</f>
        <v>2.81329492588627</v>
      </c>
      <c r="AO530" s="84" t="n">
        <f aca="false">SUM(AO503:AO529)</f>
        <v>0.00963546262616399</v>
      </c>
      <c r="AP530" s="86" t="n">
        <f aca="false">SUM(AP503:AP529)</f>
        <v>59120.4332963685</v>
      </c>
      <c r="AQ530" s="84" t="n">
        <f aca="false">SUM(AQ503:AQ529)</f>
        <v>0.149856642073763</v>
      </c>
      <c r="AR530" s="86" t="n">
        <f aca="false">SUM(AR503:AR529)</f>
        <v>919477.346908332</v>
      </c>
      <c r="AS530" s="84" t="n">
        <f aca="false">SUM(AS503:AS529)</f>
        <v>0.232780108481916</v>
      </c>
      <c r="AT530" s="86" t="n">
        <f aca="false">SUM(AT503:AT529)</f>
        <v>1428271.9377539</v>
      </c>
      <c r="AU530" s="84" t="n">
        <f aca="false">SUM(AU503:AU529)</f>
        <v>0.256061849074068</v>
      </c>
      <c r="AV530" s="86" t="n">
        <f aca="false">SUM(AV503:AV529)</f>
        <v>1571122.0161678</v>
      </c>
      <c r="AW530" s="84" t="n">
        <f aca="false">SUM(AW503:AW529)</f>
        <v>0.35166593774409</v>
      </c>
      <c r="AX530" s="86" t="n">
        <f aca="false">SUM(AX503:AX529)</f>
        <v>2157721.2658736</v>
      </c>
    </row>
    <row r="531" customFormat="false" ht="15" hidden="false" customHeight="false" outlineLevel="0" collapsed="false">
      <c r="A531" s="43" t="s">
        <v>72</v>
      </c>
      <c r="B531" s="37"/>
      <c r="C531" s="37"/>
      <c r="D531" s="37"/>
      <c r="E531" s="37"/>
      <c r="F531" s="37"/>
      <c r="G531" s="37"/>
      <c r="H531" s="37"/>
      <c r="I531" s="37"/>
      <c r="S531" s="37"/>
      <c r="T531" s="37"/>
      <c r="U531" s="37"/>
      <c r="V531" s="37"/>
      <c r="W531" s="37"/>
      <c r="X531" s="37"/>
      <c r="Y531" s="37"/>
      <c r="Z531" s="37"/>
      <c r="AB531" s="89" t="s">
        <v>242</v>
      </c>
      <c r="AC531" s="89" t="n">
        <f aca="false">_xlfn.STDEV.P(AC505:AC529)</f>
        <v>84.0252858783607</v>
      </c>
      <c r="AD531" s="88"/>
      <c r="AE531" s="89" t="n">
        <f aca="false">_xlfn.STDEV.P(AE505:AE529)</f>
        <v>4.3225370882458</v>
      </c>
      <c r="AF531" s="88"/>
      <c r="AG531" s="91" t="n">
        <f aca="false">_xlfn.STDEV.P(AG505:AG529)</f>
        <v>0.138977979437086</v>
      </c>
      <c r="AH531" s="88"/>
      <c r="AI531" s="91" t="n">
        <f aca="false">_xlfn.STDEV.P(AI505:AI529)</f>
        <v>0.0636854487947213</v>
      </c>
      <c r="AJ531" s="88"/>
      <c r="AK531" s="91" t="n">
        <f aca="false">_xlfn.STDEV.P(AK505:AK529)</f>
        <v>0.162272529891504</v>
      </c>
      <c r="AL531" s="88"/>
      <c r="AM531" s="91"/>
    </row>
    <row r="532" customFormat="false" ht="15" hidden="false" customHeight="false" outlineLevel="0" collapsed="false">
      <c r="A532" s="43" t="s">
        <v>187</v>
      </c>
      <c r="B532" s="37"/>
      <c r="C532" s="37"/>
      <c r="D532" s="37"/>
      <c r="E532" s="37"/>
      <c r="F532" s="37"/>
      <c r="G532" s="37"/>
      <c r="H532" s="37"/>
      <c r="I532" s="37"/>
      <c r="S532" s="37"/>
      <c r="T532" s="37"/>
      <c r="U532" s="37"/>
      <c r="V532" s="37"/>
      <c r="W532" s="37"/>
      <c r="X532" s="37"/>
      <c r="Y532" s="37"/>
      <c r="Z532" s="37"/>
      <c r="AB532" s="8" t="n">
        <f aca="false">MIN(AC532:AL532)</f>
        <v>-2.07415365785376</v>
      </c>
      <c r="AC532" s="8" t="n">
        <f aca="false">(MIN(AC505:AC529)-AC530)/AC531</f>
        <v>-1.71101711203516</v>
      </c>
      <c r="AE532" s="8" t="n">
        <f aca="false">(MIN(AE505:AE529)-AE530)/AE531</f>
        <v>-1.94991398557913</v>
      </c>
      <c r="AG532" s="8" t="n">
        <f aca="false">(MIN(AG505:AG529)-AG530)/AG531</f>
        <v>-2.07415365785376</v>
      </c>
      <c r="AI532" s="8" t="n">
        <f aca="false">(MIN(AI505:AI529)-AI530)/AI531</f>
        <v>-1.05326428784536</v>
      </c>
      <c r="AK532" s="8" t="n">
        <f aca="false">(MIN(AK505:AK529)-AK530)/AK531</f>
        <v>-1.11293243560299</v>
      </c>
    </row>
    <row r="533" customFormat="false" ht="15" hidden="false" customHeight="false" outlineLevel="0" collapsed="false">
      <c r="B533" s="37"/>
      <c r="C533" s="37"/>
      <c r="D533" s="37"/>
      <c r="E533" s="37"/>
      <c r="F533" s="37"/>
      <c r="G533" s="37"/>
      <c r="H533" s="37"/>
      <c r="I533" s="37"/>
      <c r="S533" s="37"/>
      <c r="T533" s="37"/>
      <c r="U533" s="37"/>
      <c r="V533" s="37"/>
      <c r="W533" s="37"/>
      <c r="X533" s="37"/>
      <c r="Y533" s="37"/>
      <c r="Z533" s="37"/>
      <c r="AB533" s="8" t="n">
        <f aca="false">MAX(AC533:AM533)</f>
        <v>3.34675544837955</v>
      </c>
      <c r="AC533" s="8" t="n">
        <f aca="false">(MAX(AC505:AC529)-AC530)/AC531</f>
        <v>3.34675544837955</v>
      </c>
      <c r="AE533" s="8" t="n">
        <f aca="false">(MAX(AE505:AE529)-AE530)/AE531</f>
        <v>2.4524006829615</v>
      </c>
      <c r="AG533" s="8" t="n">
        <f aca="false">(MAX(AG505:AG529)-AG530)/AG531</f>
        <v>2.48110158795962</v>
      </c>
      <c r="AI533" s="8" t="n">
        <f aca="false">(MAX(AI505:AI529)-AI530)/AI531</f>
        <v>2.55556829947708</v>
      </c>
      <c r="AK533" s="8" t="n">
        <f aca="false">(MAX(AK505:AK529)-AK530)/AK531</f>
        <v>3.02619446054888</v>
      </c>
    </row>
    <row r="534" customFormat="false" ht="15" hidden="false" customHeight="false" outlineLevel="0" collapsed="false">
      <c r="B534" s="37"/>
      <c r="C534" s="37"/>
      <c r="D534" s="37"/>
      <c r="E534" s="37"/>
      <c r="F534" s="37"/>
      <c r="G534" s="37"/>
      <c r="H534" s="37"/>
      <c r="I534" s="37"/>
      <c r="S534" s="37"/>
      <c r="T534" s="37"/>
      <c r="U534" s="37"/>
      <c r="V534" s="37"/>
      <c r="W534" s="37"/>
      <c r="X534" s="37"/>
      <c r="Y534" s="37"/>
      <c r="Z534" s="37"/>
    </row>
    <row r="535" customFormat="false" ht="15" hidden="false" customHeight="false" outlineLevel="0" collapsed="false">
      <c r="B535" s="37"/>
      <c r="C535" s="37"/>
      <c r="D535" s="37"/>
      <c r="E535" s="37"/>
      <c r="F535" s="37"/>
      <c r="G535" s="37"/>
      <c r="H535" s="37"/>
      <c r="I535" s="37"/>
      <c r="S535" s="37"/>
      <c r="T535" s="37"/>
      <c r="U535" s="37"/>
      <c r="V535" s="37"/>
      <c r="W535" s="37"/>
      <c r="X535" s="37"/>
      <c r="Y535" s="37"/>
      <c r="Z535" s="37"/>
    </row>
    <row r="536" customFormat="false" ht="15" hidden="false" customHeight="false" outlineLevel="0" collapsed="false">
      <c r="A536" s="14" t="str">
        <f aca="false">"Tabla " &amp; TEXT((ROW()+24) / 35, "0")</f>
        <v>Tabla 16</v>
      </c>
      <c r="B536" s="14"/>
      <c r="C536" s="14"/>
      <c r="D536" s="14"/>
      <c r="E536" s="14"/>
      <c r="F536" s="14"/>
      <c r="G536" s="14"/>
      <c r="H536" s="14"/>
      <c r="I536" s="14"/>
      <c r="J536" s="14"/>
      <c r="S536" s="97"/>
      <c r="T536" s="97"/>
      <c r="U536" s="97"/>
      <c r="V536" s="97"/>
      <c r="W536" s="97"/>
      <c r="X536" s="97"/>
      <c r="Y536" s="97"/>
      <c r="Z536" s="97"/>
      <c r="AY536" s="8"/>
    </row>
    <row r="537" customFormat="false" ht="15" hidden="false" customHeight="false" outlineLevel="0" collapsed="false">
      <c r="A537" s="14" t="s">
        <v>212</v>
      </c>
      <c r="B537" s="14"/>
      <c r="C537" s="14"/>
      <c r="D537" s="14"/>
      <c r="E537" s="14"/>
      <c r="F537" s="14"/>
      <c r="G537" s="14"/>
      <c r="H537" s="14"/>
      <c r="I537" s="14"/>
      <c r="J537" s="14"/>
      <c r="S537" s="97"/>
      <c r="T537" s="97"/>
      <c r="U537" s="97"/>
      <c r="V537" s="97"/>
      <c r="W537" s="97"/>
      <c r="X537" s="97"/>
      <c r="Y537" s="97"/>
      <c r="Z537" s="97"/>
      <c r="AY537" s="8"/>
    </row>
    <row r="538" customFormat="false" ht="15.8" hidden="false" customHeight="true" outlineLevel="0" collapsed="false">
      <c r="A538" s="52" t="s">
        <v>30</v>
      </c>
      <c r="B538" s="103" t="s">
        <v>222</v>
      </c>
      <c r="C538" s="103"/>
      <c r="D538" s="103"/>
      <c r="E538" s="103"/>
      <c r="F538" s="103"/>
      <c r="G538" s="103"/>
      <c r="H538" s="103"/>
      <c r="I538" s="52" t="s">
        <v>32</v>
      </c>
      <c r="J538" s="54" t="s">
        <v>33</v>
      </c>
      <c r="K538" s="55" t="s">
        <v>223</v>
      </c>
      <c r="L538" s="54" t="s">
        <v>224</v>
      </c>
      <c r="M538" s="55" t="s">
        <v>225</v>
      </c>
      <c r="N538" s="54" t="s">
        <v>34</v>
      </c>
      <c r="O538" s="54" t="s">
        <v>226</v>
      </c>
      <c r="P538" s="52" t="s">
        <v>227</v>
      </c>
      <c r="Q538" s="54" t="s">
        <v>228</v>
      </c>
      <c r="S538" s="56" t="s">
        <v>222</v>
      </c>
      <c r="T538" s="56"/>
      <c r="U538" s="56"/>
      <c r="V538" s="56"/>
      <c r="W538" s="56"/>
      <c r="X538" s="56"/>
      <c r="Y538" s="56"/>
      <c r="Z538" s="56"/>
      <c r="AC538" s="57" t="s">
        <v>230</v>
      </c>
      <c r="AD538" s="57"/>
      <c r="AE538" s="57" t="s">
        <v>231</v>
      </c>
      <c r="AF538" s="57"/>
      <c r="AG538" s="57" t="s">
        <v>232</v>
      </c>
      <c r="AH538" s="57"/>
      <c r="AI538" s="57" t="s">
        <v>233</v>
      </c>
      <c r="AJ538" s="57"/>
      <c r="AK538" s="57" t="s">
        <v>234</v>
      </c>
      <c r="AL538" s="57"/>
      <c r="AM538" s="58" t="s">
        <v>235</v>
      </c>
      <c r="AO538" s="57" t="s">
        <v>230</v>
      </c>
      <c r="AP538" s="57"/>
      <c r="AQ538" s="57" t="s">
        <v>231</v>
      </c>
      <c r="AR538" s="57"/>
      <c r="AS538" s="57" t="s">
        <v>232</v>
      </c>
      <c r="AT538" s="57"/>
      <c r="AU538" s="57" t="s">
        <v>233</v>
      </c>
      <c r="AV538" s="57"/>
      <c r="AW538" s="58" t="s">
        <v>234</v>
      </c>
      <c r="AX538" s="58"/>
      <c r="AY538" s="8"/>
    </row>
    <row r="539" customFormat="false" ht="37.3" hidden="false" customHeight="false" outlineLevel="0" collapsed="false">
      <c r="A539" s="52"/>
      <c r="B539" s="104" t="s">
        <v>213</v>
      </c>
      <c r="C539" s="104" t="s">
        <v>214</v>
      </c>
      <c r="D539" s="104" t="s">
        <v>215</v>
      </c>
      <c r="E539" s="104" t="s">
        <v>216</v>
      </c>
      <c r="F539" s="104" t="s">
        <v>217</v>
      </c>
      <c r="G539" s="104" t="s">
        <v>218</v>
      </c>
      <c r="H539" s="104" t="s">
        <v>219</v>
      </c>
      <c r="I539" s="52"/>
      <c r="J539" s="54"/>
      <c r="K539" s="55"/>
      <c r="L539" s="54"/>
      <c r="M539" s="55"/>
      <c r="N539" s="54"/>
      <c r="O539" s="54"/>
      <c r="P539" s="52"/>
      <c r="Q539" s="54"/>
      <c r="S539" s="59" t="s">
        <v>213</v>
      </c>
      <c r="T539" s="59" t="s">
        <v>214</v>
      </c>
      <c r="U539" s="59" t="s">
        <v>215</v>
      </c>
      <c r="V539" s="59" t="s">
        <v>216</v>
      </c>
      <c r="W539" s="59" t="s">
        <v>217</v>
      </c>
      <c r="X539" s="59" t="s">
        <v>218</v>
      </c>
      <c r="Y539" s="59" t="s">
        <v>219</v>
      </c>
      <c r="Z539" s="52" t="s">
        <v>43</v>
      </c>
      <c r="AC539" s="59" t="s">
        <v>236</v>
      </c>
      <c r="AD539" s="59" t="s">
        <v>237</v>
      </c>
      <c r="AE539" s="59" t="s">
        <v>236</v>
      </c>
      <c r="AF539" s="59" t="s">
        <v>237</v>
      </c>
      <c r="AG539" s="59" t="s">
        <v>236</v>
      </c>
      <c r="AH539" s="59" t="s">
        <v>237</v>
      </c>
      <c r="AI539" s="59" t="s">
        <v>236</v>
      </c>
      <c r="AJ539" s="59" t="s">
        <v>237</v>
      </c>
      <c r="AK539" s="59" t="s">
        <v>236</v>
      </c>
      <c r="AL539" s="59" t="s">
        <v>237</v>
      </c>
      <c r="AM539" s="60" t="s">
        <v>238</v>
      </c>
      <c r="AO539" s="59" t="s">
        <v>239</v>
      </c>
      <c r="AP539" s="59" t="s">
        <v>240</v>
      </c>
      <c r="AQ539" s="59" t="s">
        <v>239</v>
      </c>
      <c r="AR539" s="59" t="s">
        <v>240</v>
      </c>
      <c r="AS539" s="59" t="s">
        <v>239</v>
      </c>
      <c r="AT539" s="59" t="s">
        <v>240</v>
      </c>
      <c r="AU539" s="59" t="s">
        <v>239</v>
      </c>
      <c r="AV539" s="59" t="s">
        <v>240</v>
      </c>
      <c r="AW539" s="59" t="s">
        <v>239</v>
      </c>
      <c r="AX539" s="60" t="s">
        <v>240</v>
      </c>
      <c r="AY539" s="105" t="s">
        <v>244</v>
      </c>
    </row>
    <row r="540" customFormat="false" ht="15" hidden="false" customHeight="false" outlineLevel="0" collapsed="false">
      <c r="A540" s="61" t="s">
        <v>44</v>
      </c>
      <c r="B540" s="62" t="n">
        <v>0</v>
      </c>
      <c r="C540" s="62"/>
      <c r="D540" s="62"/>
      <c r="E540" s="62"/>
      <c r="F540" s="62"/>
      <c r="G540" s="62"/>
      <c r="H540" s="62"/>
      <c r="I540" s="63" t="n">
        <f aca="false">AO540+AQ540+AS540+AU540+AW540</f>
        <v>0.151195574534508</v>
      </c>
      <c r="J540" s="64" t="n">
        <f aca="false">AP540+AR540+AT540+AV540+AX540</f>
        <v>881837.000000003</v>
      </c>
      <c r="K540" s="63" t="n">
        <f aca="false">I540-Tabla_Ministerio!J539</f>
        <v>0</v>
      </c>
      <c r="L540" s="64" t="n">
        <f aca="false">J540-Tabla_Ministerio!K539</f>
        <v>0</v>
      </c>
      <c r="M540" s="66" t="n">
        <f aca="false">N540/N$565</f>
        <v>0.212129461661152</v>
      </c>
      <c r="N540" s="65" t="n">
        <f aca="false">Tabla_Ministerio!L539</f>
        <v>23507359</v>
      </c>
      <c r="O540" s="65" t="n">
        <f aca="false">N540-Tabla_Ministerio!L539</f>
        <v>0</v>
      </c>
      <c r="P540" s="67" t="n">
        <f aca="false">N540+J540</f>
        <v>24389196</v>
      </c>
      <c r="Q540" s="65" t="n">
        <f aca="false">P540-Tabla_Ministerio!M539</f>
        <v>0</v>
      </c>
      <c r="S540" s="68" t="n">
        <f aca="false">B540+Tabla_Ministerio!B539</f>
        <v>24019</v>
      </c>
      <c r="T540" s="68" t="n">
        <f aca="false">C540+Tabla_Ministerio!C539</f>
        <v>63</v>
      </c>
      <c r="U540" s="68" t="n">
        <f aca="false">D540+Tabla_Ministerio!D539</f>
        <v>1650.49772727273</v>
      </c>
      <c r="V540" s="68" t="n">
        <f aca="false">E540+Tabla_Ministerio!E539</f>
        <v>869.384090909091</v>
      </c>
      <c r="W540" s="68" t="n">
        <f aca="false">F540+Tabla_Ministerio!F539</f>
        <v>387</v>
      </c>
      <c r="X540" s="68" t="n">
        <f aca="false">G540+Tabla_Ministerio!G539</f>
        <v>1041</v>
      </c>
      <c r="Y540" s="68" t="n">
        <f aca="false">H540+Tabla_Ministerio!H539</f>
        <v>238</v>
      </c>
      <c r="Z540" s="68" t="n">
        <f aca="false">X540+0.33*Y540</f>
        <v>1119.54</v>
      </c>
      <c r="AC540" s="69" t="n">
        <f aca="false">IF(T540&gt;0,S540/T540,0)</f>
        <v>381.253968253968</v>
      </c>
      <c r="AD540" s="70" t="n">
        <f aca="false">EXP((((AC540-AC$565)/AC$566+2)/4-1.9)^3)</f>
        <v>0.491227726551053</v>
      </c>
      <c r="AE540" s="71" t="n">
        <f aca="false">S540/U540</f>
        <v>14.5525798691579</v>
      </c>
      <c r="AF540" s="70" t="n">
        <f aca="false">EXP((((AE540-AE$565)/AE$566+2)/4-1.9)^3)</f>
        <v>0.00666877206525537</v>
      </c>
      <c r="AG540" s="70" t="n">
        <f aca="false">V540/U540</f>
        <v>0.526740556223397</v>
      </c>
      <c r="AH540" s="70" t="n">
        <f aca="false">EXP((((AG540-AG$565)/AG$566+2)/4-1.9)^3)</f>
        <v>0.080794922609226</v>
      </c>
      <c r="AI540" s="70" t="n">
        <f aca="false">W540/U540</f>
        <v>0.234474724566556</v>
      </c>
      <c r="AJ540" s="70" t="n">
        <f aca="false">EXP((((AI540-AI$565)/AI$566+2)/4-1.9)^3)</f>
        <v>0.624021558874429</v>
      </c>
      <c r="AK540" s="70" t="n">
        <f aca="false">Z540/U540</f>
        <v>0.678304478401142</v>
      </c>
      <c r="AL540" s="70" t="n">
        <f aca="false">EXP((((AK540-AK$565)/AK$566+2)/4-1.9)^3)</f>
        <v>0.709406038950477</v>
      </c>
      <c r="AM540" s="70" t="n">
        <f aca="false">0.01*AD540+0.15*AF540+0.24*AH540+0.25*AJ540+0.35*AL540</f>
        <v>0.429600877852787</v>
      </c>
      <c r="AO540" s="63" t="n">
        <f aca="false">0.01*AD540/$AM$565*$AY540</f>
        <v>0.00172884791843041</v>
      </c>
      <c r="AP540" s="64" t="n">
        <f aca="false">AO540*$J$565</f>
        <v>10083.3775494994</v>
      </c>
      <c r="AQ540" s="63" t="n">
        <f aca="false">0.15*AF540/$AM$565*$AY540</f>
        <v>0.00035205543418075</v>
      </c>
      <c r="AR540" s="64" t="n">
        <f aca="false">AQ540*$J$565</f>
        <v>2053.3372677571</v>
      </c>
      <c r="AS540" s="63" t="n">
        <f aca="false">0.24*AH540/$AM$565*$AY540</f>
        <v>0.00682447473818752</v>
      </c>
      <c r="AT540" s="64" t="n">
        <f aca="false">AS540*$J$565</f>
        <v>39803.2438993481</v>
      </c>
      <c r="AU540" s="63" t="n">
        <f aca="false">0.25*AJ540/$AM$565*$AY540</f>
        <v>0.0549052056105607</v>
      </c>
      <c r="AV540" s="64" t="n">
        <f aca="false">AU540*$J$565</f>
        <v>320230.54873838</v>
      </c>
      <c r="AW540" s="63" t="n">
        <f aca="false">0.35*AL540/$AM$565*$AY540</f>
        <v>0.0873849908331487</v>
      </c>
      <c r="AX540" s="64" t="n">
        <f aca="false">AW540*$J$565</f>
        <v>509666.492545018</v>
      </c>
      <c r="AY540" s="48" t="n">
        <v>1.00051157983342</v>
      </c>
    </row>
    <row r="541" customFormat="false" ht="15" hidden="false" customHeight="false" outlineLevel="0" collapsed="false">
      <c r="A541" s="72" t="s">
        <v>45</v>
      </c>
      <c r="B541" s="62"/>
      <c r="C541" s="62"/>
      <c r="D541" s="62"/>
      <c r="E541" s="62"/>
      <c r="F541" s="62"/>
      <c r="G541" s="62"/>
      <c r="H541" s="62"/>
      <c r="I541" s="66" t="n">
        <f aca="false">AO541+AQ541+AS541+AU541+AW541</f>
        <v>0.10583691931968</v>
      </c>
      <c r="J541" s="65" t="n">
        <f aca="false">AP541+AR541+AT541+AV541+AX541</f>
        <v>617286.000000001</v>
      </c>
      <c r="K541" s="66" t="n">
        <f aca="false">I541-Tabla_Ministerio!J540</f>
        <v>4.85722573273506E-016</v>
      </c>
      <c r="L541" s="65" t="n">
        <f aca="false">J541-Tabla_Ministerio!K540</f>
        <v>0</v>
      </c>
      <c r="M541" s="66" t="n">
        <f aca="false">N541/N$565</f>
        <v>0.13179147610658</v>
      </c>
      <c r="N541" s="65" t="n">
        <f aca="false">Tabla_Ministerio!L540</f>
        <v>14604617</v>
      </c>
      <c r="O541" s="65" t="n">
        <f aca="false">N541-Tabla_Ministerio!L540</f>
        <v>0</v>
      </c>
      <c r="P541" s="67" t="n">
        <f aca="false">N541+J541</f>
        <v>15221903</v>
      </c>
      <c r="Q541" s="65" t="n">
        <f aca="false">P541-Tabla_Ministerio!M540</f>
        <v>0</v>
      </c>
      <c r="S541" s="67" t="n">
        <f aca="false">B541+Tabla_Ministerio!B540</f>
        <v>17877</v>
      </c>
      <c r="T541" s="67" t="n">
        <f aca="false">C541+Tabla_Ministerio!C540</f>
        <v>36</v>
      </c>
      <c r="U541" s="67" t="n">
        <f aca="false">D541+Tabla_Ministerio!D540</f>
        <v>1489.27272727273</v>
      </c>
      <c r="V541" s="67" t="n">
        <f aca="false">E541+Tabla_Ministerio!E540</f>
        <v>833.590909090909</v>
      </c>
      <c r="W541" s="67" t="n">
        <f aca="false">F541+Tabla_Ministerio!F540</f>
        <v>285</v>
      </c>
      <c r="X541" s="67" t="n">
        <f aca="false">G541+Tabla_Ministerio!G540</f>
        <v>704</v>
      </c>
      <c r="Y541" s="67" t="n">
        <f aca="false">H541+Tabla_Ministerio!H540</f>
        <v>193</v>
      </c>
      <c r="Z541" s="67" t="n">
        <f aca="false">X541+0.33*Y541</f>
        <v>767.69</v>
      </c>
      <c r="AC541" s="73" t="n">
        <f aca="false">IF(T541&gt;0,S541/T541,0)</f>
        <v>496.583333333333</v>
      </c>
      <c r="AD541" s="74" t="n">
        <f aca="false">EXP((((AC541-AC$565)/AC$566+2)/4-1.9)^3)</f>
        <v>0.839250461831259</v>
      </c>
      <c r="AE541" s="75" t="n">
        <f aca="false">S541/U541</f>
        <v>12.0038456842876</v>
      </c>
      <c r="AF541" s="74" t="n">
        <f aca="false">EXP((((AE541-AE$565)/AE$566+2)/4-1.9)^3)</f>
        <v>0.0016537816603025</v>
      </c>
      <c r="AG541" s="74" t="n">
        <f aca="false">V541/U541</f>
        <v>0.559730191673787</v>
      </c>
      <c r="AH541" s="74" t="n">
        <f aca="false">EXP((((AG541-AG$565)/AG$566+2)/4-1.9)^3)</f>
        <v>0.113573586873818</v>
      </c>
      <c r="AI541" s="74" t="n">
        <f aca="false">W541/U541</f>
        <v>0.191368575265535</v>
      </c>
      <c r="AJ541" s="74" t="n">
        <f aca="false">EXP((((AI541-AI$565)/AI$566+2)/4-1.9)^3)</f>
        <v>0.433164689704535</v>
      </c>
      <c r="AK541" s="74" t="n">
        <f aca="false">Z541/U541</f>
        <v>0.515479794896837</v>
      </c>
      <c r="AL541" s="74" t="n">
        <f aca="false">EXP((((AK541-AK$565)/AK$566+2)/4-1.9)^3)</f>
        <v>0.446912810353092</v>
      </c>
      <c r="AM541" s="74" t="n">
        <f aca="false">0.01*AD541+0.15*AF541+0.24*AH541+0.25*AJ541+0.35*AL541</f>
        <v>0.30060888876679</v>
      </c>
      <c r="AO541" s="66" t="n">
        <f aca="false">0.01*AD541/$AM$565*$AY541</f>
        <v>0.00295479231443311</v>
      </c>
      <c r="AP541" s="65" t="n">
        <f aca="false">AO541*$J$565</f>
        <v>17233.6075192998</v>
      </c>
      <c r="AQ541" s="66" t="n">
        <f aca="false">0.15*AF541/$AM$565*$AY541</f>
        <v>8.73383136831939E-005</v>
      </c>
      <c r="AR541" s="65" t="n">
        <f aca="false">AQ541*$J$565</f>
        <v>509.394251522016</v>
      </c>
      <c r="AS541" s="66" t="n">
        <f aca="false">0.24*AH541/$AM$565*$AY541</f>
        <v>0.00959674500654123</v>
      </c>
      <c r="AT541" s="65" t="n">
        <f aca="false">AS541*$J$565</f>
        <v>55972.3050915212</v>
      </c>
      <c r="AU541" s="66" t="n">
        <f aca="false">0.25*AJ541/$AM$565*$AY541</f>
        <v>0.0381266306732191</v>
      </c>
      <c r="AV541" s="65" t="n">
        <f aca="false">AU541*$J$565</f>
        <v>222370.752030881</v>
      </c>
      <c r="AW541" s="66" t="n">
        <f aca="false">0.35*AL541/$AM$565*$AY541</f>
        <v>0.0550714130118028</v>
      </c>
      <c r="AX541" s="65" t="n">
        <f aca="false">AW541*$J$565</f>
        <v>321199.941106777</v>
      </c>
      <c r="AY541" s="48" t="n">
        <v>1.0008835968711</v>
      </c>
    </row>
    <row r="542" customFormat="false" ht="15" hidden="false" customHeight="false" outlineLevel="0" collapsed="false">
      <c r="A542" s="72" t="s">
        <v>46</v>
      </c>
      <c r="B542" s="62"/>
      <c r="C542" s="62"/>
      <c r="D542" s="62"/>
      <c r="E542" s="62"/>
      <c r="F542" s="62"/>
      <c r="G542" s="62"/>
      <c r="H542" s="62"/>
      <c r="I542" s="66" t="n">
        <f aca="false">AO542+AQ542+AS542+AU542+AW542</f>
        <v>0.0755977015396338</v>
      </c>
      <c r="J542" s="65" t="n">
        <f aca="false">AP542+AR542+AT542+AV542+AX542</f>
        <v>440918</v>
      </c>
      <c r="K542" s="66" t="n">
        <f aca="false">I542-Tabla_Ministerio!J541</f>
        <v>0</v>
      </c>
      <c r="L542" s="65" t="n">
        <f aca="false">J542-Tabla_Ministerio!K541</f>
        <v>0</v>
      </c>
      <c r="M542" s="66" t="n">
        <f aca="false">N542/N$565</f>
        <v>0.0751344815907025</v>
      </c>
      <c r="N542" s="65" t="n">
        <f aca="false">Tabla_Ministerio!L541</f>
        <v>8326110</v>
      </c>
      <c r="O542" s="65" t="n">
        <f aca="false">N542-Tabla_Ministerio!L541</f>
        <v>0</v>
      </c>
      <c r="P542" s="67" t="n">
        <f aca="false">N542+J542</f>
        <v>8767028</v>
      </c>
      <c r="Q542" s="65" t="n">
        <f aca="false">P542-Tabla_Ministerio!M541</f>
        <v>0</v>
      </c>
      <c r="S542" s="67" t="n">
        <f aca="false">B542+Tabla_Ministerio!B541</f>
        <v>18363</v>
      </c>
      <c r="T542" s="67" t="n">
        <f aca="false">C542+Tabla_Ministerio!C541</f>
        <v>83</v>
      </c>
      <c r="U542" s="67" t="n">
        <f aca="false">D542+Tabla_Ministerio!D541</f>
        <v>1126.97727272727</v>
      </c>
      <c r="V542" s="67" t="n">
        <f aca="false">E542+Tabla_Ministerio!E541</f>
        <v>699.727272727273</v>
      </c>
      <c r="W542" s="67" t="n">
        <f aca="false">F542+Tabla_Ministerio!F541</f>
        <v>143</v>
      </c>
      <c r="X542" s="67" t="n">
        <f aca="false">G542+Tabla_Ministerio!G541</f>
        <v>481</v>
      </c>
      <c r="Y542" s="67" t="n">
        <f aca="false">H542+Tabla_Ministerio!H541</f>
        <v>67</v>
      </c>
      <c r="Z542" s="67" t="n">
        <f aca="false">X542+0.33*Y542</f>
        <v>503.11</v>
      </c>
      <c r="AC542" s="73" t="n">
        <f aca="false">IF(T542&gt;0,S542/T542,0)</f>
        <v>221.240963855422</v>
      </c>
      <c r="AD542" s="74" t="n">
        <f aca="false">EXP((((AC542-AC$565)/AC$566+2)/4-1.9)^3)</f>
        <v>0.0834159036775313</v>
      </c>
      <c r="AE542" s="75" t="n">
        <f aca="false">S542/U542</f>
        <v>16.294028676871</v>
      </c>
      <c r="AF542" s="74" t="n">
        <f aca="false">EXP((((AE542-AE$565)/AE$566+2)/4-1.9)^3)</f>
        <v>0.0152301924653474</v>
      </c>
      <c r="AG542" s="74" t="n">
        <f aca="false">V542/U542</f>
        <v>0.620888539334908</v>
      </c>
      <c r="AH542" s="74" t="n">
        <f aca="false">EXP((((AG542-AG$565)/AG$566+2)/4-1.9)^3)</f>
        <v>0.196324887975696</v>
      </c>
      <c r="AI542" s="74" t="n">
        <f aca="false">W542/U542</f>
        <v>0.126888095670236</v>
      </c>
      <c r="AJ542" s="74" t="n">
        <f aca="false">EXP((((AI542-AI$565)/AI$566+2)/4-1.9)^3)</f>
        <v>0.187413537705507</v>
      </c>
      <c r="AK542" s="74" t="n">
        <f aca="false">Z542/U542</f>
        <v>0.446424264424145</v>
      </c>
      <c r="AL542" s="74" t="n">
        <f aca="false">EXP((((AK542-AK$565)/AK$566+2)/4-1.9)^3)</f>
        <v>0.337418004824392</v>
      </c>
      <c r="AM542" s="74" t="n">
        <f aca="false">0.01*AD542+0.15*AF542+0.24*AH542+0.25*AJ542+0.35*AL542</f>
        <v>0.215186347135658</v>
      </c>
      <c r="AO542" s="66" t="n">
        <f aca="false">0.01*AD542/$AM$565*$AY542</f>
        <v>0.000293050682527613</v>
      </c>
      <c r="AP542" s="65" t="n">
        <f aca="false">AO542*$J$565</f>
        <v>1709.19642009179</v>
      </c>
      <c r="AQ542" s="66" t="n">
        <f aca="false">0.15*AF542/$AM$565*$AY542</f>
        <v>0.000802584057756692</v>
      </c>
      <c r="AR542" s="65" t="n">
        <f aca="false">AQ542*$J$565</f>
        <v>4681.01212564563</v>
      </c>
      <c r="AS542" s="66" t="n">
        <f aca="false">0.24*AH542/$AM$565*$AY542</f>
        <v>0.0165531434315009</v>
      </c>
      <c r="AT542" s="65" t="n">
        <f aca="false">AS542*$J$565</f>
        <v>96544.984131615</v>
      </c>
      <c r="AU542" s="66" t="n">
        <f aca="false">0.25*AJ542/$AM$565*$AY542</f>
        <v>0.016460190059149</v>
      </c>
      <c r="AV542" s="65" t="n">
        <f aca="false">AU542*$J$565</f>
        <v>96002.8404659222</v>
      </c>
      <c r="AW542" s="66" t="n">
        <f aca="false">0.35*AL542/$AM$565*$AY542</f>
        <v>0.0414887333086996</v>
      </c>
      <c r="AX542" s="65" t="n">
        <f aca="false">AW542*$J$565</f>
        <v>241979.966856726</v>
      </c>
      <c r="AY542" s="48" t="n">
        <v>0.998716162304353</v>
      </c>
    </row>
    <row r="543" customFormat="false" ht="15" hidden="false" customHeight="false" outlineLevel="0" collapsed="false">
      <c r="A543" s="72" t="s">
        <v>220</v>
      </c>
      <c r="B543" s="62"/>
      <c r="C543" s="62"/>
      <c r="D543" s="62"/>
      <c r="E543" s="62"/>
      <c r="F543" s="62"/>
      <c r="G543" s="62"/>
      <c r="H543" s="62"/>
      <c r="I543" s="66" t="n">
        <f aca="false">AO543+AQ543+AS543+AU543+AW543</f>
        <v>0.0661042248971528</v>
      </c>
      <c r="J543" s="65" t="n">
        <f aca="false">AP543+AR543+AT543+AV543+AX543</f>
        <v>385548.000000001</v>
      </c>
      <c r="K543" s="66" t="n">
        <f aca="false">I543-Tabla_Ministerio!J542</f>
        <v>0</v>
      </c>
      <c r="L543" s="65" t="n">
        <f aca="false">J543-Tabla_Ministerio!K542</f>
        <v>1.39698386192322E-009</v>
      </c>
      <c r="M543" s="66" t="n">
        <f aca="false">N543/N$565</f>
        <v>0.0554994460777661</v>
      </c>
      <c r="N543" s="65" t="n">
        <f aca="false">Tabla_Ministerio!L542</f>
        <v>6150232</v>
      </c>
      <c r="O543" s="65" t="n">
        <f aca="false">N543-Tabla_Ministerio!L542</f>
        <v>0</v>
      </c>
      <c r="P543" s="67" t="n">
        <f aca="false">N543+J543</f>
        <v>6535780</v>
      </c>
      <c r="Q543" s="65" t="n">
        <f aca="false">P543-Tabla_Ministerio!M542</f>
        <v>0</v>
      </c>
      <c r="S543" s="67" t="n">
        <f aca="false">B543+Tabla_Ministerio!B542</f>
        <v>13592</v>
      </c>
      <c r="T543" s="67" t="n">
        <f aca="false">C543+Tabla_Ministerio!C542</f>
        <v>57</v>
      </c>
      <c r="U543" s="67" t="n">
        <f aca="false">D543+Tabla_Ministerio!D542</f>
        <v>491.892045454545</v>
      </c>
      <c r="V543" s="67" t="n">
        <f aca="false">E543+Tabla_Ministerio!E542</f>
        <v>325.642045454545</v>
      </c>
      <c r="W543" s="67" t="n">
        <f aca="false">F543+Tabla_Ministerio!F542</f>
        <v>54</v>
      </c>
      <c r="X543" s="67" t="n">
        <f aca="false">G543+Tabla_Ministerio!G542</f>
        <v>89</v>
      </c>
      <c r="Y543" s="67" t="n">
        <f aca="false">H543+Tabla_Ministerio!H542</f>
        <v>27</v>
      </c>
      <c r="Z543" s="67" t="n">
        <f aca="false">X543+0.33*Y543</f>
        <v>97.91</v>
      </c>
      <c r="AC543" s="73" t="n">
        <f aca="false">IF(T543&gt;0,S543/T543,0)</f>
        <v>238.456140350877</v>
      </c>
      <c r="AD543" s="74" t="n">
        <f aca="false">EXP((((AC543-AC$565)/AC$566+2)/4-1.9)^3)</f>
        <v>0.108561815506207</v>
      </c>
      <c r="AE543" s="75" t="n">
        <f aca="false">S543/U543</f>
        <v>27.6320792856896</v>
      </c>
      <c r="AF543" s="74" t="n">
        <f aca="false">EXP((((AE543-AE$565)/AE$566+2)/4-1.9)^3)</f>
        <v>0.410274025495576</v>
      </c>
      <c r="AG543" s="74" t="n">
        <f aca="false">V543/U543</f>
        <v>0.662019336282674</v>
      </c>
      <c r="AH543" s="74" t="n">
        <f aca="false">EXP((((AG543-AG$565)/AG$566+2)/4-1.9)^3)</f>
        <v>0.26792751226554</v>
      </c>
      <c r="AI543" s="74" t="n">
        <f aca="false">W543/U543</f>
        <v>0.109780185508184</v>
      </c>
      <c r="AJ543" s="74" t="n">
        <f aca="false">EXP((((AI543-AI$565)/AI$566+2)/4-1.9)^3)</f>
        <v>0.140157780670307</v>
      </c>
      <c r="AK543" s="74" t="n">
        <f aca="false">Z543/U543</f>
        <v>0.199047740057524</v>
      </c>
      <c r="AL543" s="74" t="n">
        <f aca="false">EXP((((AK543-AK$565)/AK$566+2)/4-1.9)^3)</f>
        <v>0.0731625141282558</v>
      </c>
      <c r="AM543" s="74" t="n">
        <f aca="false">0.01*AD543+0.15*AF543+0.24*AH543+0.25*AJ543+0.35*AL543</f>
        <v>0.187575650035594</v>
      </c>
      <c r="AO543" s="66" t="n">
        <f aca="false">0.01*AD543/$AM$565*$AY543</f>
        <v>0.000382586687883193</v>
      </c>
      <c r="AP543" s="65" t="n">
        <f aca="false">AO543*$J$565</f>
        <v>2231.40854566382</v>
      </c>
      <c r="AQ543" s="66" t="n">
        <f aca="false">0.15*AF543/$AM$565*$AY543</f>
        <v>0.0216879268010053</v>
      </c>
      <c r="AR543" s="65" t="n">
        <f aca="false">AQ543*$J$565</f>
        <v>126493.22816028</v>
      </c>
      <c r="AS543" s="66" t="n">
        <f aca="false">0.24*AH543/$AM$565*$AY543</f>
        <v>0.0226611168648916</v>
      </c>
      <c r="AT543" s="65" t="n">
        <f aca="false">AS543*$J$565</f>
        <v>132169.287191833</v>
      </c>
      <c r="AU543" s="66" t="n">
        <f aca="false">0.25*AJ543/$AM$565*$AY543</f>
        <v>0.0123483797773827</v>
      </c>
      <c r="AV543" s="65" t="n">
        <f aca="false">AU543*$J$565</f>
        <v>72021.0112714812</v>
      </c>
      <c r="AW543" s="66" t="n">
        <f aca="false">0.35*AL543/$AM$565*$AY543</f>
        <v>0.00902421476598993</v>
      </c>
      <c r="AX543" s="65" t="n">
        <f aca="false">AW543*$J$565</f>
        <v>52633.0648307436</v>
      </c>
      <c r="AY543" s="48" t="n">
        <v>1.00184597365126</v>
      </c>
    </row>
    <row r="544" customFormat="false" ht="15" hidden="false" customHeight="false" outlineLevel="0" collapsed="false">
      <c r="A544" s="72" t="s">
        <v>48</v>
      </c>
      <c r="B544" s="62"/>
      <c r="C544" s="62"/>
      <c r="D544" s="62"/>
      <c r="E544" s="62"/>
      <c r="F544" s="62"/>
      <c r="G544" s="62"/>
      <c r="H544" s="62"/>
      <c r="I544" s="66" t="n">
        <f aca="false">AO544+AQ544+AS544+AU544+AW544</f>
        <v>0.092827067158675</v>
      </c>
      <c r="J544" s="65" t="n">
        <f aca="false">AP544+AR544+AT544+AV544+AX544</f>
        <v>541407.000000002</v>
      </c>
      <c r="K544" s="66" t="n">
        <f aca="false">I544-Tabla_Ministerio!J543</f>
        <v>4.30211422042248E-016</v>
      </c>
      <c r="L544" s="65" t="n">
        <f aca="false">J544-Tabla_Ministerio!K543</f>
        <v>2.3283064365387E-009</v>
      </c>
      <c r="M544" s="66" t="n">
        <f aca="false">N544/N$565</f>
        <v>0.046033447649758</v>
      </c>
      <c r="N544" s="65" t="n">
        <f aca="false">Tabla_Ministerio!L543</f>
        <v>5101247</v>
      </c>
      <c r="O544" s="65" t="n">
        <f aca="false">N544-Tabla_Ministerio!L543</f>
        <v>0</v>
      </c>
      <c r="P544" s="67" t="n">
        <f aca="false">N544+J544</f>
        <v>5642654</v>
      </c>
      <c r="Q544" s="65" t="n">
        <f aca="false">P544-Tabla_Ministerio!M543</f>
        <v>0</v>
      </c>
      <c r="S544" s="67" t="n">
        <f aca="false">B544+Tabla_Ministerio!B543</f>
        <v>8704</v>
      </c>
      <c r="T544" s="67" t="n">
        <f aca="false">C544+Tabla_Ministerio!C543</f>
        <v>72</v>
      </c>
      <c r="U544" s="67" t="n">
        <f aca="false">D544+Tabla_Ministerio!D543</f>
        <v>347</v>
      </c>
      <c r="V544" s="67" t="n">
        <f aca="false">E544+Tabla_Ministerio!E543</f>
        <v>194.681818181818</v>
      </c>
      <c r="W544" s="67" t="n">
        <f aca="false">F544+Tabla_Ministerio!F543</f>
        <v>63</v>
      </c>
      <c r="X544" s="67" t="n">
        <f aca="false">G544+Tabla_Ministerio!G543</f>
        <v>138</v>
      </c>
      <c r="Y544" s="67" t="n">
        <f aca="false">H544+Tabla_Ministerio!H543</f>
        <v>14</v>
      </c>
      <c r="Z544" s="67" t="n">
        <f aca="false">X544+0.33*Y544</f>
        <v>142.62</v>
      </c>
      <c r="AC544" s="73" t="n">
        <f aca="false">IF(T544&gt;0,S544/T544,0)</f>
        <v>120.888888888889</v>
      </c>
      <c r="AD544" s="74" t="n">
        <f aca="false">EXP((((AC544-AC$565)/AC$566+2)/4-1.9)^3)</f>
        <v>0.0117642148455389</v>
      </c>
      <c r="AE544" s="75" t="n">
        <f aca="false">S544/U544</f>
        <v>25.0835734870317</v>
      </c>
      <c r="AF544" s="74" t="n">
        <f aca="false">EXP((((AE544-AE$565)/AE$566+2)/4-1.9)^3)</f>
        <v>0.256445487080314</v>
      </c>
      <c r="AG544" s="74" t="n">
        <f aca="false">V544/U544</f>
        <v>0.561042703694</v>
      </c>
      <c r="AH544" s="74" t="n">
        <f aca="false">EXP((((AG544-AG$565)/AG$566+2)/4-1.9)^3)</f>
        <v>0.115044923786988</v>
      </c>
      <c r="AI544" s="74" t="n">
        <f aca="false">W544/U544</f>
        <v>0.181556195965418</v>
      </c>
      <c r="AJ544" s="74" t="n">
        <f aca="false">EXP((((AI544-AI$565)/AI$566+2)/4-1.9)^3)</f>
        <v>0.390622886422082</v>
      </c>
      <c r="AK544" s="74" t="n">
        <f aca="false">Z544/U544</f>
        <v>0.411008645533141</v>
      </c>
      <c r="AL544" s="74" t="n">
        <f aca="false">EXP((((AK544-AK$565)/AK$566+2)/4-1.9)^3)</f>
        <v>0.285641408658312</v>
      </c>
      <c r="AM544" s="74" t="n">
        <f aca="false">0.01*AD544+0.15*AF544+0.24*AH544+0.25*AJ544+0.35*AL544</f>
        <v>0.263825461555309</v>
      </c>
      <c r="AO544" s="66" t="n">
        <f aca="false">0.01*AD544/$AM$565*$AY544</f>
        <v>4.13924249425404E-005</v>
      </c>
      <c r="AP544" s="65" t="n">
        <f aca="false">AO544*$J$565</f>
        <v>241.418255437921</v>
      </c>
      <c r="AQ544" s="66" t="n">
        <f aca="false">0.15*AF544/$AM$565*$AY544</f>
        <v>0.013534563141522</v>
      </c>
      <c r="AR544" s="65" t="n">
        <f aca="false">AQ544*$J$565</f>
        <v>78939.3379652545</v>
      </c>
      <c r="AS544" s="66" t="n">
        <f aca="false">0.24*AH544/$AM$565*$AY544</f>
        <v>0.00971486176081658</v>
      </c>
      <c r="AT544" s="65" t="n">
        <f aca="false">AS544*$J$565</f>
        <v>56661.2123201924</v>
      </c>
      <c r="AU544" s="66" t="n">
        <f aca="false">0.25*AJ544/$AM$565*$AY544</f>
        <v>0.0343601947077579</v>
      </c>
      <c r="AV544" s="65" t="n">
        <f aca="false">AU544*$J$565</f>
        <v>200403.292978589</v>
      </c>
      <c r="AW544" s="66" t="n">
        <f aca="false">0.35*AL544/$AM$565*$AY544</f>
        <v>0.0351760551236361</v>
      </c>
      <c r="AX544" s="65" t="n">
        <f aca="false">AW544*$J$565</f>
        <v>205161.738480528</v>
      </c>
      <c r="AY544" s="48" t="n">
        <v>1.00024438632641</v>
      </c>
    </row>
    <row r="545" customFormat="false" ht="15" hidden="false" customHeight="false" outlineLevel="0" collapsed="false">
      <c r="A545" s="72" t="s">
        <v>49</v>
      </c>
      <c r="B545" s="62"/>
      <c r="C545" s="62"/>
      <c r="D545" s="62"/>
      <c r="E545" s="62"/>
      <c r="F545" s="62"/>
      <c r="G545" s="62"/>
      <c r="H545" s="62"/>
      <c r="I545" s="66" t="n">
        <f aca="false">AO545+AQ545+AS545+AU545+AW545</f>
        <v>0.0432488984858102</v>
      </c>
      <c r="J545" s="65" t="n">
        <f aca="false">AP545+AR545+AT545+AV545+AX545</f>
        <v>252246</v>
      </c>
      <c r="K545" s="66" t="n">
        <f aca="false">I545-Tabla_Ministerio!J544</f>
        <v>0</v>
      </c>
      <c r="L545" s="65" t="n">
        <f aca="false">J545-Tabla_Ministerio!K544</f>
        <v>0</v>
      </c>
      <c r="M545" s="66" t="n">
        <f aca="false">N545/N$565</f>
        <v>0.0702242202231685</v>
      </c>
      <c r="N545" s="65" t="n">
        <f aca="false">Tabla_Ministerio!L544</f>
        <v>7781974</v>
      </c>
      <c r="O545" s="65" t="n">
        <f aca="false">N545-Tabla_Ministerio!L544</f>
        <v>0</v>
      </c>
      <c r="P545" s="67" t="n">
        <f aca="false">N545+J545</f>
        <v>8034220</v>
      </c>
      <c r="Q545" s="65" t="n">
        <f aca="false">P545-Tabla_Ministerio!M544</f>
        <v>0</v>
      </c>
      <c r="S545" s="67" t="n">
        <f aca="false">B545+Tabla_Ministerio!B544</f>
        <v>15846</v>
      </c>
      <c r="T545" s="67" t="n">
        <f aca="false">C545+Tabla_Ministerio!C544</f>
        <v>77</v>
      </c>
      <c r="U545" s="67" t="n">
        <f aca="false">D545+Tabla_Ministerio!D544</f>
        <v>814.026893939394</v>
      </c>
      <c r="V545" s="67" t="n">
        <f aca="false">E545+Tabla_Ministerio!E544</f>
        <v>464.068181818182</v>
      </c>
      <c r="W545" s="67" t="n">
        <f aca="false">F545+Tabla_Ministerio!F544</f>
        <v>110</v>
      </c>
      <c r="X545" s="67" t="n">
        <f aca="false">G545+Tabla_Ministerio!G544</f>
        <v>175</v>
      </c>
      <c r="Y545" s="67" t="n">
        <f aca="false">H545+Tabla_Ministerio!H544</f>
        <v>23</v>
      </c>
      <c r="Z545" s="67" t="n">
        <f aca="false">X545+0.33*Y545</f>
        <v>182.59</v>
      </c>
      <c r="AC545" s="73" t="n">
        <f aca="false">IF(T545&gt;0,S545/T545,0)</f>
        <v>205.792207792208</v>
      </c>
      <c r="AD545" s="74" t="n">
        <f aca="false">EXP((((AC545-AC$565)/AC$566+2)/4-1.9)^3)</f>
        <v>0.0647372556525413</v>
      </c>
      <c r="AE545" s="75" t="n">
        <f aca="false">S545/U545</f>
        <v>19.4661873188428</v>
      </c>
      <c r="AF545" s="74" t="n">
        <f aca="false">EXP((((AE545-AE$565)/AE$566+2)/4-1.9)^3)</f>
        <v>0.0537717810381345</v>
      </c>
      <c r="AG545" s="74" t="n">
        <f aca="false">V545/U545</f>
        <v>0.57008949614966</v>
      </c>
      <c r="AH545" s="74" t="n">
        <f aca="false">EXP((((AG545-AG$565)/AG$566+2)/4-1.9)^3)</f>
        <v>0.125545155501201</v>
      </c>
      <c r="AI545" s="74" t="n">
        <f aca="false">W545/U545</f>
        <v>0.135130670520807</v>
      </c>
      <c r="AJ545" s="74" t="n">
        <f aca="false">EXP((((AI545-AI$565)/AI$566+2)/4-1.9)^3)</f>
        <v>0.213244290735774</v>
      </c>
      <c r="AK545" s="74" t="n">
        <f aca="false">Z545/U545</f>
        <v>0.224304628458128</v>
      </c>
      <c r="AL545" s="74" t="n">
        <f aca="false">EXP((((AK545-AK$565)/AK$566+2)/4-1.9)^3)</f>
        <v>0.0891902754997622</v>
      </c>
      <c r="AM545" s="74" t="n">
        <f aca="false">0.01*AD545+0.15*AF545+0.24*AH545+0.25*AJ545+0.35*AL545</f>
        <v>0.123371646141394</v>
      </c>
      <c r="AO545" s="66" t="n">
        <f aca="false">0.01*AD545/$AM$565*$AY545</f>
        <v>0.000226941528749473</v>
      </c>
      <c r="AP545" s="65" t="n">
        <f aca="false">AO545*$J$565</f>
        <v>1323.61967275818</v>
      </c>
      <c r="AQ545" s="66" t="n">
        <f aca="false">0.15*AF545/$AM$565*$AY545</f>
        <v>0.00282751795763615</v>
      </c>
      <c r="AR545" s="65" t="n">
        <f aca="false">AQ545*$J$565</f>
        <v>16491.289251584</v>
      </c>
      <c r="AS545" s="66" t="n">
        <f aca="false">0.24*AH545/$AM$565*$AY545</f>
        <v>0.010562601418677</v>
      </c>
      <c r="AT545" s="65" t="n">
        <f aca="false">AS545*$J$565</f>
        <v>61605.5911419286</v>
      </c>
      <c r="AU545" s="66" t="n">
        <f aca="false">0.25*AJ545/$AM$565*$AY545</f>
        <v>0.0186886147894555</v>
      </c>
      <c r="AV545" s="65" t="n">
        <f aca="false">AU545*$J$565</f>
        <v>108999.962802005</v>
      </c>
      <c r="AW545" s="66" t="n">
        <f aca="false">0.35*AL545/$AM$565*$AY545</f>
        <v>0.0109432227912921</v>
      </c>
      <c r="AX545" s="65" t="n">
        <f aca="false">AW545*$J$565</f>
        <v>63825.5371317248</v>
      </c>
      <c r="AY545" s="48" t="n">
        <v>0.996570187953714</v>
      </c>
    </row>
    <row r="546" customFormat="false" ht="15" hidden="false" customHeight="false" outlineLevel="0" collapsed="false">
      <c r="A546" s="72" t="s">
        <v>50</v>
      </c>
      <c r="B546" s="62"/>
      <c r="C546" s="62"/>
      <c r="D546" s="62"/>
      <c r="E546" s="62"/>
      <c r="F546" s="62"/>
      <c r="G546" s="62"/>
      <c r="H546" s="62"/>
      <c r="I546" s="66" t="n">
        <f aca="false">AO546+AQ546+AS546+AU546+AW546</f>
        <v>0.0432488984858102</v>
      </c>
      <c r="J546" s="65" t="n">
        <f aca="false">AP546+AR546+AT546+AV546+AX546</f>
        <v>252246</v>
      </c>
      <c r="K546" s="66" t="n">
        <f aca="false">I546-Tabla_Ministerio!J545</f>
        <v>0</v>
      </c>
      <c r="L546" s="65" t="n">
        <f aca="false">J546-Tabla_Ministerio!K545</f>
        <v>0</v>
      </c>
      <c r="M546" s="66" t="n">
        <f aca="false">N546/N$565</f>
        <v>0.0527557833046583</v>
      </c>
      <c r="N546" s="65" t="n">
        <f aca="false">Tabla_Ministerio!L545</f>
        <v>5846190</v>
      </c>
      <c r="O546" s="65" t="n">
        <f aca="false">N546-Tabla_Ministerio!L545</f>
        <v>0</v>
      </c>
      <c r="P546" s="67" t="n">
        <f aca="false">N546+J546</f>
        <v>6098436</v>
      </c>
      <c r="Q546" s="65" t="n">
        <f aca="false">P546-Tabla_Ministerio!M545</f>
        <v>0</v>
      </c>
      <c r="S546" s="67" t="n">
        <f aca="false">B546+Tabla_Ministerio!B545</f>
        <v>9493</v>
      </c>
      <c r="T546" s="67" t="n">
        <f aca="false">C546+Tabla_Ministerio!C545</f>
        <v>55</v>
      </c>
      <c r="U546" s="67" t="n">
        <f aca="false">D546+Tabla_Ministerio!D545</f>
        <v>583.204545454545</v>
      </c>
      <c r="V546" s="67" t="n">
        <f aca="false">E546+Tabla_Ministerio!E545</f>
        <v>316.272727272727</v>
      </c>
      <c r="W546" s="67" t="n">
        <f aca="false">F546+Tabla_Ministerio!F545</f>
        <v>62</v>
      </c>
      <c r="X546" s="67" t="n">
        <f aca="false">G546+Tabla_Ministerio!G545</f>
        <v>174</v>
      </c>
      <c r="Y546" s="67" t="n">
        <f aca="false">H546+Tabla_Ministerio!H545</f>
        <v>56</v>
      </c>
      <c r="Z546" s="67" t="n">
        <f aca="false">X546+0.33*Y546</f>
        <v>192.48</v>
      </c>
      <c r="AC546" s="73" t="n">
        <f aca="false">IF(T546&gt;0,S546/T546,0)</f>
        <v>172.6</v>
      </c>
      <c r="AD546" s="74" t="n">
        <f aca="false">EXP((((AC546-AC$565)/AC$566+2)/4-1.9)^3)</f>
        <v>0.0354651328911071</v>
      </c>
      <c r="AE546" s="75" t="n">
        <f aca="false">S546/U546</f>
        <v>16.2773079770859</v>
      </c>
      <c r="AF546" s="74" t="n">
        <f aca="false">EXP((((AE546-AE$565)/AE$566+2)/4-1.9)^3)</f>
        <v>0.0151169552515597</v>
      </c>
      <c r="AG546" s="74" t="n">
        <f aca="false">V546/U546</f>
        <v>0.542301547094813</v>
      </c>
      <c r="AH546" s="74" t="n">
        <f aca="false">EXP((((AG546-AG$565)/AG$566+2)/4-1.9)^3)</f>
        <v>0.0952645150393859</v>
      </c>
      <c r="AI546" s="74" t="n">
        <f aca="false">W546/U546</f>
        <v>0.106309185144772</v>
      </c>
      <c r="AJ546" s="74" t="n">
        <f aca="false">EXP((((AI546-AI$565)/AI$566+2)/4-1.9)^3)</f>
        <v>0.131629650093355</v>
      </c>
      <c r="AK546" s="74" t="n">
        <f aca="false">Z546/U546</f>
        <v>0.330038579946222</v>
      </c>
      <c r="AL546" s="74" t="n">
        <f aca="false">EXP((((AK546-AK$565)/AK$566+2)/4-1.9)^3)</f>
        <v>0.183415683753071</v>
      </c>
      <c r="AM546" s="74" t="n">
        <f aca="false">0.01*AD546+0.15*AF546+0.24*AH546+0.25*AJ546+0.35*AL546</f>
        <v>0.122588580063011</v>
      </c>
      <c r="AO546" s="66" t="n">
        <f aca="false">0.01*AD546/$AM$565*$AY546</f>
        <v>0.000125119968875148</v>
      </c>
      <c r="AP546" s="65" t="n">
        <f aca="false">AO546*$J$565</f>
        <v>729.752959586604</v>
      </c>
      <c r="AQ546" s="66" t="n">
        <f aca="false">0.15*AF546/$AM$565*$AY546</f>
        <v>0.000799982750538246</v>
      </c>
      <c r="AR546" s="65" t="n">
        <f aca="false">AQ546*$J$565</f>
        <v>4665.84019379078</v>
      </c>
      <c r="AS546" s="66" t="n">
        <f aca="false">0.24*AH546/$AM$565*$AY546</f>
        <v>0.00806617126284471</v>
      </c>
      <c r="AT546" s="65" t="n">
        <f aca="false">AS546*$J$565</f>
        <v>47045.3469938683</v>
      </c>
      <c r="AU546" s="66" t="n">
        <f aca="false">0.25*AJ546/$AM$565*$AY546</f>
        <v>0.0116096404976795</v>
      </c>
      <c r="AV546" s="65" t="n">
        <f aca="false">AU546*$J$565</f>
        <v>67712.3690893188</v>
      </c>
      <c r="AW546" s="66" t="n">
        <f aca="false">0.35*AL546/$AM$565*$AY546</f>
        <v>0.0226479840058726</v>
      </c>
      <c r="AX546" s="65" t="n">
        <f aca="false">AW546*$J$565</f>
        <v>132092.690763436</v>
      </c>
      <c r="AY546" s="48" t="n">
        <v>1.00293603629385</v>
      </c>
    </row>
    <row r="547" customFormat="false" ht="15" hidden="false" customHeight="false" outlineLevel="0" collapsed="false">
      <c r="A547" s="72" t="s">
        <v>51</v>
      </c>
      <c r="B547" s="62"/>
      <c r="C547" s="62"/>
      <c r="D547" s="62"/>
      <c r="E547" s="62"/>
      <c r="F547" s="62"/>
      <c r="G547" s="62"/>
      <c r="H547" s="62"/>
      <c r="I547" s="66" t="n">
        <f aca="false">AO547+AQ547+AS547+AU547+AW547</f>
        <v>0.0527425465835314</v>
      </c>
      <c r="J547" s="65" t="n">
        <f aca="false">AP547+AR547+AT547+AV547+AX547</f>
        <v>307617</v>
      </c>
      <c r="K547" s="66" t="n">
        <f aca="false">I547-Tabla_Ministerio!J546</f>
        <v>0</v>
      </c>
      <c r="L547" s="65" t="n">
        <f aca="false">J547-Tabla_Ministerio!K546</f>
        <v>0</v>
      </c>
      <c r="M547" s="66" t="n">
        <f aca="false">N547/N$565</f>
        <v>0.0483099490500915</v>
      </c>
      <c r="N547" s="65" t="n">
        <f aca="false">Tabla_Ministerio!L546</f>
        <v>5353520</v>
      </c>
      <c r="O547" s="65" t="n">
        <f aca="false">N547-Tabla_Ministerio!L546</f>
        <v>0</v>
      </c>
      <c r="P547" s="67" t="n">
        <f aca="false">N547+J547</f>
        <v>5661137</v>
      </c>
      <c r="Q547" s="65" t="n">
        <f aca="false">P547-Tabla_Ministerio!M546</f>
        <v>0</v>
      </c>
      <c r="S547" s="67" t="n">
        <f aca="false">B547+Tabla_Ministerio!B546</f>
        <v>8088</v>
      </c>
      <c r="T547" s="67" t="n">
        <f aca="false">C547+Tabla_Ministerio!C546</f>
        <v>35</v>
      </c>
      <c r="U547" s="67" t="n">
        <f aca="false">D547+Tabla_Ministerio!D546</f>
        <v>339</v>
      </c>
      <c r="V547" s="67" t="n">
        <f aca="false">E547+Tabla_Ministerio!E546</f>
        <v>207.227272727273</v>
      </c>
      <c r="W547" s="67" t="n">
        <f aca="false">F547+Tabla_Ministerio!F546</f>
        <v>36</v>
      </c>
      <c r="X547" s="67" t="n">
        <f aca="false">G547+Tabla_Ministerio!G546</f>
        <v>86</v>
      </c>
      <c r="Y547" s="67" t="n">
        <f aca="false">H547+Tabla_Ministerio!H546</f>
        <v>18</v>
      </c>
      <c r="Z547" s="67" t="n">
        <f aca="false">X547+0.33*Y547</f>
        <v>91.94</v>
      </c>
      <c r="AC547" s="73" t="n">
        <f aca="false">IF(T547&gt;0,S547/T547,0)</f>
        <v>231.085714285714</v>
      </c>
      <c r="AD547" s="74" t="n">
        <f aca="false">EXP((((AC547-AC$565)/AC$566+2)/4-1.9)^3)</f>
        <v>0.0972147842418346</v>
      </c>
      <c r="AE547" s="75" t="n">
        <f aca="false">S547/U547</f>
        <v>23.858407079646</v>
      </c>
      <c r="AF547" s="74" t="n">
        <f aca="false">EXP((((AE547-AE$565)/AE$566+2)/4-1.9)^3)</f>
        <v>0.194760053924886</v>
      </c>
      <c r="AG547" s="74" t="n">
        <f aca="false">V547/U547</f>
        <v>0.611289890050953</v>
      </c>
      <c r="AH547" s="74" t="n">
        <f aca="false">EXP((((AG547-AG$565)/AG$566+2)/4-1.9)^3)</f>
        <v>0.181413450713425</v>
      </c>
      <c r="AI547" s="74" t="n">
        <f aca="false">W547/U547</f>
        <v>0.106194690265487</v>
      </c>
      <c r="AJ547" s="74" t="n">
        <f aca="false">EXP((((AI547-AI$565)/AI$566+2)/4-1.9)^3)</f>
        <v>0.131354408700632</v>
      </c>
      <c r="AK547" s="74" t="n">
        <f aca="false">Z547/U547</f>
        <v>0.271209439528024</v>
      </c>
      <c r="AL547" s="74" t="n">
        <f aca="false">EXP((((AK547-AK$565)/AK$566+2)/4-1.9)^3)</f>
        <v>0.125413897731641</v>
      </c>
      <c r="AM547" s="74" t="n">
        <f aca="false">0.01*AD547+0.15*AF547+0.24*AH547+0.25*AJ547+0.35*AL547</f>
        <v>0.150458850483606</v>
      </c>
      <c r="AO547" s="66" t="n">
        <f aca="false">0.01*AD547/$AM$565*$AY547</f>
        <v>0.000340781234869371</v>
      </c>
      <c r="AP547" s="65" t="n">
        <f aca="false">AO547*$J$565</f>
        <v>1987.58133456423</v>
      </c>
      <c r="AQ547" s="66" t="n">
        <f aca="false">0.15*AF547/$AM$565*$AY547</f>
        <v>0.010240814532074</v>
      </c>
      <c r="AR547" s="65" t="n">
        <f aca="false">AQ547*$J$565</f>
        <v>59728.7929380462</v>
      </c>
      <c r="AS547" s="66" t="n">
        <f aca="false">0.24*AH547/$AM$565*$AY547</f>
        <v>0.0152624439350073</v>
      </c>
      <c r="AT547" s="65" t="n">
        <f aca="false">AS547*$J$565</f>
        <v>89017.074830079</v>
      </c>
      <c r="AU547" s="66" t="n">
        <f aca="false">0.25*AJ547/$AM$565*$AY547</f>
        <v>0.01151139663366</v>
      </c>
      <c r="AV547" s="65" t="n">
        <f aca="false">AU547*$J$565</f>
        <v>67139.369022471</v>
      </c>
      <c r="AW547" s="66" t="n">
        <f aca="false">0.35*AL547/$AM$565*$AY547</f>
        <v>0.0153871102479207</v>
      </c>
      <c r="AX547" s="65" t="n">
        <f aca="false">AW547*$J$565</f>
        <v>89744.1818748392</v>
      </c>
      <c r="AY547" s="48" t="n">
        <v>0.996532703559012</v>
      </c>
    </row>
    <row r="548" customFormat="false" ht="15" hidden="false" customHeight="false" outlineLevel="0" collapsed="false">
      <c r="A548" s="72" t="s">
        <v>52</v>
      </c>
      <c r="B548" s="62"/>
      <c r="C548" s="62"/>
      <c r="D548" s="62"/>
      <c r="E548" s="62"/>
      <c r="F548" s="62"/>
      <c r="G548" s="62"/>
      <c r="H548" s="62"/>
      <c r="I548" s="66" t="n">
        <f aca="false">AO548+AQ548+AS548+AU548+AW548</f>
        <v>0.0137131615557574</v>
      </c>
      <c r="J548" s="65" t="n">
        <f aca="false">AP548+AR548+AT548+AV548+AX548</f>
        <v>79980.9999999999</v>
      </c>
      <c r="K548" s="66" t="n">
        <f aca="false">I548-Tabla_Ministerio!J547</f>
        <v>0</v>
      </c>
      <c r="L548" s="65" t="n">
        <f aca="false">J548-Tabla_Ministerio!K547</f>
        <v>0</v>
      </c>
      <c r="M548" s="66" t="n">
        <f aca="false">N548/N$565</f>
        <v>0.0221970820719304</v>
      </c>
      <c r="N548" s="65" t="n">
        <f aca="false">Tabla_Ministerio!L547</f>
        <v>2459794</v>
      </c>
      <c r="O548" s="65" t="n">
        <f aca="false">N548-Tabla_Ministerio!L547</f>
        <v>0</v>
      </c>
      <c r="P548" s="67" t="n">
        <f aca="false">N548+J548</f>
        <v>2539775</v>
      </c>
      <c r="Q548" s="65" t="n">
        <f aca="false">P548-Tabla_Ministerio!M547</f>
        <v>0</v>
      </c>
      <c r="S548" s="67" t="n">
        <f aca="false">B548+Tabla_Ministerio!B547</f>
        <v>11549</v>
      </c>
      <c r="T548" s="67" t="n">
        <f aca="false">C548+Tabla_Ministerio!C547</f>
        <v>54</v>
      </c>
      <c r="U548" s="67" t="n">
        <f aca="false">D548+Tabla_Ministerio!D547</f>
        <v>528.152272727273</v>
      </c>
      <c r="V548" s="67" t="n">
        <f aca="false">E548+Tabla_Ministerio!E547</f>
        <v>160.397727272727</v>
      </c>
      <c r="W548" s="67" t="n">
        <f aca="false">F548+Tabla_Ministerio!F547</f>
        <v>17</v>
      </c>
      <c r="X548" s="67" t="n">
        <f aca="false">G548+Tabla_Ministerio!G547</f>
        <v>62</v>
      </c>
      <c r="Y548" s="67" t="n">
        <f aca="false">H548+Tabla_Ministerio!H547</f>
        <v>21</v>
      </c>
      <c r="Z548" s="67" t="n">
        <f aca="false">X548+0.33*Y548</f>
        <v>68.93</v>
      </c>
      <c r="AC548" s="73" t="n">
        <f aca="false">IF(T548&gt;0,S548/T548,0)</f>
        <v>213.87037037037</v>
      </c>
      <c r="AD548" s="74" t="n">
        <f aca="false">EXP((((AC548-AC$565)/AC$566+2)/4-1.9)^3)</f>
        <v>0.0740648454515665</v>
      </c>
      <c r="AE548" s="75" t="n">
        <f aca="false">S548/U548</f>
        <v>21.8667997779566</v>
      </c>
      <c r="AF548" s="74" t="n">
        <f aca="false">EXP((((AE548-AE$565)/AE$566+2)/4-1.9)^3)</f>
        <v>0.115506011575977</v>
      </c>
      <c r="AG548" s="74" t="n">
        <f aca="false">V548/U548</f>
        <v>0.303695989878951</v>
      </c>
      <c r="AH548" s="74" t="n">
        <f aca="false">EXP((((AG548-AG$565)/AG$566+2)/4-1.9)^3)</f>
        <v>0.00307099513919481</v>
      </c>
      <c r="AI548" s="74" t="n">
        <f aca="false">W548/U548</f>
        <v>0.0321876869188035</v>
      </c>
      <c r="AJ548" s="74" t="n">
        <f aca="false">EXP((((AI548-AI$565)/AI$566+2)/4-1.9)^3)</f>
        <v>0.0245646948401011</v>
      </c>
      <c r="AK548" s="74" t="n">
        <f aca="false">Z548/U548</f>
        <v>0.130511603489008</v>
      </c>
      <c r="AL548" s="74" t="n">
        <f aca="false">EXP((((AK548-AK$565)/AK$566+2)/4-1.9)^3)</f>
        <v>0.0404989492411691</v>
      </c>
      <c r="AM548" s="74" t="n">
        <f aca="false">0.01*AD548+0.15*AF548+0.24*AH548+0.25*AJ548+0.35*AL548</f>
        <v>0.0391193949687534</v>
      </c>
      <c r="AO548" s="66" t="n">
        <f aca="false">0.01*AD548/$AM$565*$AY548</f>
        <v>0.000259631620604254</v>
      </c>
      <c r="AP548" s="65" t="n">
        <f aca="false">AO548*$J$565</f>
        <v>1514.28221443439</v>
      </c>
      <c r="AQ548" s="66" t="n">
        <f aca="false">0.15*AF548/$AM$565*$AY548</f>
        <v>0.00607353180692493</v>
      </c>
      <c r="AR548" s="65" t="n">
        <f aca="false">AQ548*$J$565</f>
        <v>35423.424822536</v>
      </c>
      <c r="AS548" s="66" t="n">
        <f aca="false">0.24*AH548/$AM$565*$AY548</f>
        <v>0.000258366281059481</v>
      </c>
      <c r="AT548" s="65" t="n">
        <f aca="false">AS548*$J$565</f>
        <v>1506.90221517463</v>
      </c>
      <c r="AU548" s="66" t="n">
        <f aca="false">0.25*AJ548/$AM$565*$AY548</f>
        <v>0.00215276609709362</v>
      </c>
      <c r="AV548" s="65" t="n">
        <f aca="false">AU548*$J$565</f>
        <v>12555.8489566073</v>
      </c>
      <c r="AW548" s="66" t="n">
        <f aca="false">0.35*AL548/$AM$565*$AY548</f>
        <v>0.00496886575007512</v>
      </c>
      <c r="AX548" s="65" t="n">
        <f aca="false">AW548*$J$565</f>
        <v>28980.5417912476</v>
      </c>
      <c r="AY548" s="48" t="n">
        <v>0.996537539602946</v>
      </c>
    </row>
    <row r="549" customFormat="false" ht="15" hidden="false" customHeight="false" outlineLevel="0" collapsed="false">
      <c r="A549" s="72" t="s">
        <v>53</v>
      </c>
      <c r="B549" s="62"/>
      <c r="C549" s="62"/>
      <c r="D549" s="62"/>
      <c r="E549" s="62"/>
      <c r="F549" s="62"/>
      <c r="G549" s="62"/>
      <c r="H549" s="62"/>
      <c r="I549" s="66" t="n">
        <f aca="false">AO549+AQ549+AS549+AU549+AW549</f>
        <v>0.00914199340034493</v>
      </c>
      <c r="J549" s="65" t="n">
        <f aca="false">AP549+AR549+AT549+AV549+AX549</f>
        <v>53320.0000000002</v>
      </c>
      <c r="K549" s="66" t="n">
        <f aca="false">I549-Tabla_Ministerio!J548</f>
        <v>3.29597460435593E-017</v>
      </c>
      <c r="L549" s="65" t="n">
        <f aca="false">J549-Tabla_Ministerio!K548</f>
        <v>2.03726813197136E-010</v>
      </c>
      <c r="M549" s="66" t="n">
        <f aca="false">N549/N$565</f>
        <v>0.0217996037164168</v>
      </c>
      <c r="N549" s="65" t="n">
        <f aca="false">Tabla_Ministerio!L548</f>
        <v>2415747</v>
      </c>
      <c r="O549" s="65" t="n">
        <f aca="false">N549-Tabla_Ministerio!L548</f>
        <v>0</v>
      </c>
      <c r="P549" s="67" t="n">
        <f aca="false">N549+J549</f>
        <v>2469067</v>
      </c>
      <c r="Q549" s="65" t="n">
        <f aca="false">P549-Tabla_Ministerio!M548</f>
        <v>0</v>
      </c>
      <c r="S549" s="67" t="n">
        <f aca="false">B549+Tabla_Ministerio!B548</f>
        <v>6304</v>
      </c>
      <c r="T549" s="67" t="n">
        <f aca="false">C549+Tabla_Ministerio!C548</f>
        <v>32</v>
      </c>
      <c r="U549" s="67" t="n">
        <f aca="false">D549+Tabla_Ministerio!D548</f>
        <v>387.277272727273</v>
      </c>
      <c r="V549" s="67" t="n">
        <f aca="false">E549+Tabla_Ministerio!E548</f>
        <v>162.586363636364</v>
      </c>
      <c r="W549" s="67" t="n">
        <f aca="false">F549+Tabla_Ministerio!F548</f>
        <v>18</v>
      </c>
      <c r="X549" s="67" t="n">
        <f aca="false">G549+Tabla_Ministerio!G548</f>
        <v>31</v>
      </c>
      <c r="Y549" s="67" t="n">
        <f aca="false">H549+Tabla_Ministerio!H548</f>
        <v>5</v>
      </c>
      <c r="Z549" s="67" t="n">
        <f aca="false">X549+0.33*Y549</f>
        <v>32.65</v>
      </c>
      <c r="AC549" s="73" t="n">
        <f aca="false">IF(T549&gt;0,S549/T549,0)</f>
        <v>197</v>
      </c>
      <c r="AD549" s="74" t="n">
        <f aca="false">EXP((((AC549-AC$565)/AC$566+2)/4-1.9)^3)</f>
        <v>0.0556257930456756</v>
      </c>
      <c r="AE549" s="75" t="n">
        <f aca="false">S549/U549</f>
        <v>16.2777432189763</v>
      </c>
      <c r="AF549" s="74" t="n">
        <f aca="false">EXP((((AE549-AE$565)/AE$566+2)/4-1.9)^3)</f>
        <v>0.0151198938298754</v>
      </c>
      <c r="AG549" s="74" t="n">
        <f aca="false">V549/U549</f>
        <v>0.419819016208731</v>
      </c>
      <c r="AH549" s="74" t="n">
        <f aca="false">EXP((((AG549-AG$565)/AG$566+2)/4-1.9)^3)</f>
        <v>0.0210660713770794</v>
      </c>
      <c r="AI549" s="74" t="n">
        <f aca="false">W549/U549</f>
        <v>0.0464783277191582</v>
      </c>
      <c r="AJ549" s="74" t="n">
        <f aca="false">EXP((((AI549-AI$565)/AI$566+2)/4-1.9)^3)</f>
        <v>0.0358091610542335</v>
      </c>
      <c r="AK549" s="74" t="n">
        <f aca="false">Z549/U549</f>
        <v>0.0843065222239175</v>
      </c>
      <c r="AL549" s="74" t="n">
        <f aca="false">EXP((((AK549-AK$565)/AK$566+2)/4-1.9)^3)</f>
        <v>0.0259463719021882</v>
      </c>
      <c r="AM549" s="74" t="n">
        <f aca="false">0.01*AD549+0.15*AF549+0.24*AH549+0.25*AJ549+0.35*AL549</f>
        <v>0.0259136195647614</v>
      </c>
      <c r="AO549" s="66" t="n">
        <f aca="false">0.01*AD549/$AM$565*$AY549</f>
        <v>0.000196240680172694</v>
      </c>
      <c r="AP549" s="65" t="n">
        <f aca="false">AO549*$J$565</f>
        <v>1144.5592452969</v>
      </c>
      <c r="AQ549" s="66" t="n">
        <f aca="false">0.15*AF549/$AM$565*$AY549</f>
        <v>0.000800115761103111</v>
      </c>
      <c r="AR549" s="65" t="n">
        <f aca="false">AQ549*$J$565</f>
        <v>4666.61596806758</v>
      </c>
      <c r="AS549" s="66" t="n">
        <f aca="false">0.24*AH549/$AM$565*$AY549</f>
        <v>0.00178364170256487</v>
      </c>
      <c r="AT549" s="65" t="n">
        <f aca="false">AS549*$J$565</f>
        <v>10402.9582407236</v>
      </c>
      <c r="AU549" s="66" t="n">
        <f aca="false">0.25*AJ549/$AM$565*$AY549</f>
        <v>0.00315825345443889</v>
      </c>
      <c r="AV549" s="65" t="n">
        <f aca="false">AU549*$J$565</f>
        <v>18420.2795622592</v>
      </c>
      <c r="AW549" s="66" t="n">
        <f aca="false">0.35*AL549/$AM$565*$AY549</f>
        <v>0.00320374180206537</v>
      </c>
      <c r="AX549" s="65" t="n">
        <f aca="false">AW549*$J$565</f>
        <v>18685.5869836529</v>
      </c>
      <c r="AY549" s="48" t="n">
        <v>1.00290783643486</v>
      </c>
    </row>
    <row r="550" customFormat="false" ht="15" hidden="false" customHeight="false" outlineLevel="0" collapsed="false">
      <c r="A550" s="72" t="s">
        <v>54</v>
      </c>
      <c r="B550" s="62"/>
      <c r="C550" s="62"/>
      <c r="D550" s="62"/>
      <c r="E550" s="62"/>
      <c r="F550" s="62"/>
      <c r="G550" s="62"/>
      <c r="H550" s="62"/>
      <c r="I550" s="66" t="n">
        <f aca="false">AO550+AQ550+AS550+AU550+AW550</f>
        <v>0.0239099475929913</v>
      </c>
      <c r="J550" s="65" t="n">
        <f aca="false">AP550+AR550+AT550+AV550+AX550</f>
        <v>139453</v>
      </c>
      <c r="K550" s="66" t="n">
        <f aca="false">I550-Tabla_Ministerio!J549</f>
        <v>0</v>
      </c>
      <c r="L550" s="65" t="n">
        <f aca="false">J550-Tabla_Ministerio!K549</f>
        <v>0</v>
      </c>
      <c r="M550" s="66" t="n">
        <f aca="false">N550/N$565</f>
        <v>0.0206762560857923</v>
      </c>
      <c r="N550" s="65" t="n">
        <f aca="false">Tabla_Ministerio!L549</f>
        <v>2291262</v>
      </c>
      <c r="O550" s="65" t="n">
        <f aca="false">N550-Tabla_Ministerio!L549</f>
        <v>0</v>
      </c>
      <c r="P550" s="67" t="n">
        <f aca="false">N550+J550</f>
        <v>2430715</v>
      </c>
      <c r="Q550" s="65" t="n">
        <f aca="false">P550-Tabla_Ministerio!M549</f>
        <v>0</v>
      </c>
      <c r="S550" s="67" t="n">
        <f aca="false">B550+Tabla_Ministerio!B549</f>
        <v>7854</v>
      </c>
      <c r="T550" s="67" t="n">
        <f aca="false">C550+Tabla_Ministerio!C549</f>
        <v>40</v>
      </c>
      <c r="U550" s="67" t="n">
        <f aca="false">D550+Tabla_Ministerio!D549</f>
        <v>304.272727272727</v>
      </c>
      <c r="V550" s="67" t="n">
        <f aca="false">E550+Tabla_Ministerio!E549</f>
        <v>141.090909090909</v>
      </c>
      <c r="W550" s="67" t="n">
        <f aca="false">F550+Tabla_Ministerio!F549</f>
        <v>8</v>
      </c>
      <c r="X550" s="67" t="n">
        <f aca="false">G550+Tabla_Ministerio!G549</f>
        <v>23</v>
      </c>
      <c r="Y550" s="67" t="n">
        <f aca="false">H550+Tabla_Ministerio!H549</f>
        <v>3</v>
      </c>
      <c r="Z550" s="67" t="n">
        <f aca="false">X550+0.33*Y550</f>
        <v>23.99</v>
      </c>
      <c r="AC550" s="73" t="n">
        <f aca="false">IF(T550&gt;0,S550/T550,0)</f>
        <v>196.35</v>
      </c>
      <c r="AD550" s="74" t="n">
        <f aca="false">EXP((((AC550-AC$565)/AC$566+2)/4-1.9)^3)</f>
        <v>0.0549935254887542</v>
      </c>
      <c r="AE550" s="75" t="n">
        <f aca="false">S550/U550</f>
        <v>25.8123692859277</v>
      </c>
      <c r="AF550" s="74" t="n">
        <f aca="false">EXP((((AE550-AE$565)/AE$566+2)/4-1.9)^3)</f>
        <v>0.297357456942692</v>
      </c>
      <c r="AG550" s="74" t="n">
        <f aca="false">V550/U550</f>
        <v>0.463698834777413</v>
      </c>
      <c r="AH550" s="74" t="n">
        <f aca="false">EXP((((AG550-AG$565)/AG$566+2)/4-1.9)^3)</f>
        <v>0.0383129668164114</v>
      </c>
      <c r="AI550" s="74" t="n">
        <f aca="false">W550/U550</f>
        <v>0.0262922019719152</v>
      </c>
      <c r="AJ550" s="74" t="n">
        <f aca="false">EXP((((AI550-AI$565)/AI$566+2)/4-1.9)^3)</f>
        <v>0.0208612141369784</v>
      </c>
      <c r="AK550" s="74" t="n">
        <f aca="false">Z550/U550</f>
        <v>0.0788437406632806</v>
      </c>
      <c r="AL550" s="74" t="n">
        <f aca="false">EXP((((AK550-AK$565)/AK$566+2)/4-1.9)^3)</f>
        <v>0.0245525991782328</v>
      </c>
      <c r="AM550" s="74" t="n">
        <f aca="false">0.01*AD550+0.15*AF550+0.24*AH550+0.25*AJ550+0.35*AL550</f>
        <v>0.0681573790788562</v>
      </c>
      <c r="AO550" s="66" t="n">
        <f aca="false">0.01*AD550/$AM$565*$AY550</f>
        <v>0.000192920022770924</v>
      </c>
      <c r="AP550" s="65" t="n">
        <f aca="false">AO550*$J$565</f>
        <v>1125.19175672973</v>
      </c>
      <c r="AQ550" s="66" t="n">
        <f aca="false">0.15*AF550/$AM$565*$AY550</f>
        <v>0.0156471712409725</v>
      </c>
      <c r="AR550" s="65" t="n">
        <f aca="false">AQ550*$J$565</f>
        <v>91260.9683723004</v>
      </c>
      <c r="AS550" s="66" t="n">
        <f aca="false">0.24*AH550/$AM$565*$AY550</f>
        <v>0.00322569103833369</v>
      </c>
      <c r="AT550" s="65" t="n">
        <f aca="false">AS550*$J$565</f>
        <v>18813.6042799444</v>
      </c>
      <c r="AU550" s="66" t="n">
        <f aca="false">0.25*AJ550/$AM$565*$AY550</f>
        <v>0.0018295544205281</v>
      </c>
      <c r="AV550" s="65" t="n">
        <f aca="false">AU550*$J$565</f>
        <v>10670.740770703</v>
      </c>
      <c r="AW550" s="66" t="n">
        <f aca="false">0.35*AL550/$AM$565*$AY550</f>
        <v>0.00301461087038607</v>
      </c>
      <c r="AX550" s="65" t="n">
        <f aca="false">AW550*$J$565</f>
        <v>17582.4948203224</v>
      </c>
      <c r="AY550" s="48" t="n">
        <v>0.997272727373738</v>
      </c>
    </row>
    <row r="551" customFormat="false" ht="15" hidden="false" customHeight="false" outlineLevel="0" collapsed="false">
      <c r="A551" s="72" t="s">
        <v>55</v>
      </c>
      <c r="B551" s="62"/>
      <c r="C551" s="62"/>
      <c r="D551" s="62"/>
      <c r="E551" s="62"/>
      <c r="F551" s="62"/>
      <c r="G551" s="62"/>
      <c r="H551" s="62"/>
      <c r="I551" s="66" t="n">
        <f aca="false">AO551+AQ551+AS551+AU551+AW551</f>
        <v>0.0242616022903676</v>
      </c>
      <c r="J551" s="65" t="n">
        <f aca="false">AP551+AR551+AT551+AV551+AX551</f>
        <v>141504</v>
      </c>
      <c r="K551" s="66" t="n">
        <f aca="false">I551-Tabla_Ministerio!J550</f>
        <v>-9.36750677027476E-017</v>
      </c>
      <c r="L551" s="65" t="n">
        <f aca="false">J551-Tabla_Ministerio!K550</f>
        <v>0</v>
      </c>
      <c r="M551" s="66" t="n">
        <f aca="false">N551/N$565</f>
        <v>0.0202152580775336</v>
      </c>
      <c r="N551" s="65" t="n">
        <f aca="false">Tabla_Ministerio!L550</f>
        <v>2240176</v>
      </c>
      <c r="O551" s="65" t="n">
        <f aca="false">N551-Tabla_Ministerio!L550</f>
        <v>0</v>
      </c>
      <c r="P551" s="67" t="n">
        <f aca="false">N551+J551</f>
        <v>2381680</v>
      </c>
      <c r="Q551" s="65" t="n">
        <f aca="false">P551-Tabla_Ministerio!M550</f>
        <v>0</v>
      </c>
      <c r="S551" s="67" t="n">
        <f aca="false">B551+Tabla_Ministerio!B550</f>
        <v>8829</v>
      </c>
      <c r="T551" s="67" t="n">
        <f aca="false">C551+Tabla_Ministerio!C550</f>
        <v>38</v>
      </c>
      <c r="U551" s="67" t="n">
        <f aca="false">D551+Tabla_Ministerio!D550</f>
        <v>410.886363636364</v>
      </c>
      <c r="V551" s="67" t="n">
        <f aca="false">E551+Tabla_Ministerio!E550</f>
        <v>245.340909090909</v>
      </c>
      <c r="W551" s="67" t="n">
        <f aca="false">F551+Tabla_Ministerio!F550</f>
        <v>10</v>
      </c>
      <c r="X551" s="67" t="n">
        <f aca="false">G551+Tabla_Ministerio!G550</f>
        <v>28</v>
      </c>
      <c r="Y551" s="67" t="n">
        <f aca="false">H551+Tabla_Ministerio!H550</f>
        <v>12</v>
      </c>
      <c r="Z551" s="67" t="n">
        <f aca="false">X551+0.33*Y551</f>
        <v>31.96</v>
      </c>
      <c r="AC551" s="73" t="n">
        <f aca="false">IF(T551&gt;0,S551/T551,0)</f>
        <v>232.342105263158</v>
      </c>
      <c r="AD551" s="74" t="n">
        <f aca="false">EXP((((AC551-AC$565)/AC$566+2)/4-1.9)^3)</f>
        <v>0.0990866194708929</v>
      </c>
      <c r="AE551" s="75" t="n">
        <f aca="false">S551/U551</f>
        <v>21.4876929033685</v>
      </c>
      <c r="AF551" s="74" t="n">
        <f aca="false">EXP((((AE551-AE$565)/AE$566+2)/4-1.9)^3)</f>
        <v>0.103412073950753</v>
      </c>
      <c r="AG551" s="74" t="n">
        <f aca="false">V551/U551</f>
        <v>0.5971016096023</v>
      </c>
      <c r="AH551" s="74" t="n">
        <f aca="false">EXP((((AG551-AG$565)/AG$566+2)/4-1.9)^3)</f>
        <v>0.160677407689838</v>
      </c>
      <c r="AI551" s="74" t="n">
        <f aca="false">W551/U551</f>
        <v>0.0243376292936556</v>
      </c>
      <c r="AJ551" s="74" t="n">
        <f aca="false">EXP((((AI551-AI$565)/AI$566+2)/4-1.9)^3)</f>
        <v>0.019740466417253</v>
      </c>
      <c r="AK551" s="74" t="n">
        <f aca="false">Z551/U551</f>
        <v>0.0777830632225233</v>
      </c>
      <c r="AL551" s="74" t="n">
        <f aca="false">EXP((((AK551-AK$565)/AK$566+2)/4-1.9)^3)</f>
        <v>0.0242892290730571</v>
      </c>
      <c r="AM551" s="74" t="n">
        <f aca="false">0.01*AD551+0.15*AF551+0.24*AH551+0.25*AJ551+0.35*AL551</f>
        <v>0.0685016019127662</v>
      </c>
      <c r="AO551" s="66" t="n">
        <f aca="false">0.01*AD551/$AM$565*$AY551</f>
        <v>0.000350940720621568</v>
      </c>
      <c r="AP551" s="65" t="n">
        <f aca="false">AO551*$J$565</f>
        <v>2046.83578341197</v>
      </c>
      <c r="AQ551" s="66" t="n">
        <f aca="false">0.15*AF551/$AM$565*$AY551</f>
        <v>0.00549390643464865</v>
      </c>
      <c r="AR551" s="65" t="n">
        <f aca="false">AQ551*$J$565</f>
        <v>32042.8027310121</v>
      </c>
      <c r="AS551" s="66" t="n">
        <f aca="false">0.24*AH551/$AM$565*$AY551</f>
        <v>0.0136579277105341</v>
      </c>
      <c r="AT551" s="65" t="n">
        <f aca="false">AS551*$J$565</f>
        <v>79658.8526850396</v>
      </c>
      <c r="AU551" s="66" t="n">
        <f aca="false">0.25*AJ551/$AM$565*$AY551</f>
        <v>0.00174789834058061</v>
      </c>
      <c r="AV551" s="65" t="n">
        <f aca="false">AU551*$J$565</f>
        <v>10194.4877269592</v>
      </c>
      <c r="AW551" s="66" t="n">
        <f aca="false">0.35*AL551/$AM$565*$AY551</f>
        <v>0.00301092908398267</v>
      </c>
      <c r="AX551" s="65" t="n">
        <f aca="false">AW551*$J$565</f>
        <v>17561.0210735767</v>
      </c>
      <c r="AY551" s="48" t="n">
        <v>1.0068550476247</v>
      </c>
    </row>
    <row r="552" customFormat="false" ht="15" hidden="false" customHeight="false" outlineLevel="0" collapsed="false">
      <c r="A552" s="72" t="s">
        <v>56</v>
      </c>
      <c r="B552" s="62"/>
      <c r="C552" s="62"/>
      <c r="D552" s="62"/>
      <c r="E552" s="62"/>
      <c r="F552" s="62"/>
      <c r="G552" s="62"/>
      <c r="H552" s="62"/>
      <c r="I552" s="66" t="n">
        <f aca="false">AO552+AQ552+AS552+AU552+AW552</f>
        <v>0.0179325035585535</v>
      </c>
      <c r="J552" s="65" t="n">
        <f aca="false">AP552+AR552+AT552+AV552+AX552</f>
        <v>104590</v>
      </c>
      <c r="K552" s="66" t="n">
        <f aca="false">I552-Tabla_Ministerio!J551</f>
        <v>0</v>
      </c>
      <c r="L552" s="65" t="n">
        <f aca="false">J552-Tabla_Ministerio!K551</f>
        <v>0</v>
      </c>
      <c r="M552" s="66" t="n">
        <f aca="false">N552/N$565</f>
        <v>0.0213670041095203</v>
      </c>
      <c r="N552" s="65" t="n">
        <f aca="false">Tabla_Ministerio!L551</f>
        <v>2367808</v>
      </c>
      <c r="O552" s="65" t="n">
        <f aca="false">N552-Tabla_Ministerio!L551</f>
        <v>0</v>
      </c>
      <c r="P552" s="67" t="n">
        <f aca="false">N552+J552</f>
        <v>2472398</v>
      </c>
      <c r="Q552" s="65" t="n">
        <f aca="false">P552-Tabla_Ministerio!M551</f>
        <v>0</v>
      </c>
      <c r="S552" s="67" t="n">
        <f aca="false">B552+Tabla_Ministerio!B551</f>
        <v>7455</v>
      </c>
      <c r="T552" s="67" t="n">
        <f aca="false">C552+Tabla_Ministerio!C551</f>
        <v>40</v>
      </c>
      <c r="U552" s="67" t="n">
        <f aca="false">D552+Tabla_Ministerio!D551</f>
        <v>451.613636363636</v>
      </c>
      <c r="V552" s="67" t="n">
        <f aca="false">E552+Tabla_Ministerio!E551</f>
        <v>236.568181818182</v>
      </c>
      <c r="W552" s="67" t="n">
        <f aca="false">F552+Tabla_Ministerio!F551</f>
        <v>23</v>
      </c>
      <c r="X552" s="67" t="n">
        <f aca="false">G552+Tabla_Ministerio!G551</f>
        <v>67</v>
      </c>
      <c r="Y552" s="67" t="n">
        <f aca="false">H552+Tabla_Ministerio!H551</f>
        <v>20</v>
      </c>
      <c r="Z552" s="67" t="n">
        <f aca="false">X552+0.33*Y552</f>
        <v>73.6</v>
      </c>
      <c r="AC552" s="73" t="n">
        <f aca="false">IF(T552&gt;0,S552/T552,0)</f>
        <v>186.375</v>
      </c>
      <c r="AD552" s="74" t="n">
        <f aca="false">EXP((((AC552-AC$565)/AC$566+2)/4-1.9)^3)</f>
        <v>0.0459697876760426</v>
      </c>
      <c r="AE552" s="75" t="n">
        <f aca="false">S552/U552</f>
        <v>16.5074732021539</v>
      </c>
      <c r="AF552" s="74" t="n">
        <f aca="false">EXP((((AE552-AE$565)/AE$566+2)/4-1.9)^3)</f>
        <v>0.0167394477739748</v>
      </c>
      <c r="AG552" s="74" t="n">
        <f aca="false">V552/U552</f>
        <v>0.523828695083288</v>
      </c>
      <c r="AH552" s="74" t="n">
        <f aca="false">EXP((((AG552-AG$565)/AG$566+2)/4-1.9)^3)</f>
        <v>0.0782771759841438</v>
      </c>
      <c r="AI552" s="74" t="n">
        <f aca="false">W552/U552</f>
        <v>0.0509284887524534</v>
      </c>
      <c r="AJ552" s="74" t="n">
        <f aca="false">EXP((((AI552-AI$565)/AI$566+2)/4-1.9)^3)</f>
        <v>0.0400497529363862</v>
      </c>
      <c r="AK552" s="74" t="n">
        <f aca="false">Z552/U552</f>
        <v>0.162971164007851</v>
      </c>
      <c r="AL552" s="74" t="n">
        <f aca="false">EXP((((AK552-AK$565)/AK$566+2)/4-1.9)^3)</f>
        <v>0.0541301944033208</v>
      </c>
      <c r="AM552" s="74" t="n">
        <f aca="false">0.01*AD552+0.15*AF552+0.24*AH552+0.25*AJ552+0.35*AL552</f>
        <v>0.05071514355431</v>
      </c>
      <c r="AO552" s="66" t="n">
        <f aca="false">0.01*AD552/$AM$565*$AY552</f>
        <v>0.000162545804529528</v>
      </c>
      <c r="AP552" s="65" t="n">
        <f aca="false">AO552*$J$565</f>
        <v>948.036376528938</v>
      </c>
      <c r="AQ552" s="66" t="n">
        <f aca="false">0.15*AF552/$AM$565*$AY552</f>
        <v>0.000887841931632017</v>
      </c>
      <c r="AR552" s="65" t="n">
        <f aca="false">AQ552*$J$565</f>
        <v>5178.2723659408</v>
      </c>
      <c r="AS552" s="66" t="n">
        <f aca="false">0.24*AH552/$AM$565*$AY552</f>
        <v>0.00664277675745182</v>
      </c>
      <c r="AT552" s="65" t="n">
        <f aca="false">AS552*$J$565</f>
        <v>38743.5038723577</v>
      </c>
      <c r="AU552" s="66" t="n">
        <f aca="false">0.25*AJ552/$AM$565*$AY552</f>
        <v>0.00354032487496479</v>
      </c>
      <c r="AV552" s="65" t="n">
        <f aca="false">AU552*$J$565</f>
        <v>20648.6828491914</v>
      </c>
      <c r="AW552" s="66" t="n">
        <f aca="false">0.35*AL552/$AM$565*$AY552</f>
        <v>0.00669901418997537</v>
      </c>
      <c r="AX552" s="65" t="n">
        <f aca="false">AW552*$J$565</f>
        <v>39071.5045359813</v>
      </c>
      <c r="AY552" s="48" t="n">
        <v>1.00519765447653</v>
      </c>
    </row>
    <row r="553" customFormat="false" ht="15" hidden="false" customHeight="false" outlineLevel="0" collapsed="false">
      <c r="A553" s="72" t="s">
        <v>57</v>
      </c>
      <c r="B553" s="62"/>
      <c r="C553" s="62"/>
      <c r="D553" s="62"/>
      <c r="E553" s="62"/>
      <c r="F553" s="62"/>
      <c r="G553" s="62"/>
      <c r="H553" s="62"/>
      <c r="I553" s="66" t="n">
        <f aca="false">AO553+AQ553+AS553+AU553+AW553</f>
        <v>0.00632909873181416</v>
      </c>
      <c r="J553" s="65" t="n">
        <f aca="false">AP553+AR553+AT553+AV553+AX553</f>
        <v>36913.9999999999</v>
      </c>
      <c r="K553" s="66" t="n">
        <f aca="false">I553-Tabla_Ministerio!J552</f>
        <v>0</v>
      </c>
      <c r="L553" s="65" t="n">
        <f aca="false">J553-Tabla_Ministerio!K552</f>
        <v>0</v>
      </c>
      <c r="M553" s="66" t="n">
        <f aca="false">N553/N$565</f>
        <v>0.0107177299341268</v>
      </c>
      <c r="N553" s="65" t="n">
        <f aca="false">Tabla_Ministerio!L552</f>
        <v>1187697</v>
      </c>
      <c r="O553" s="65" t="n">
        <f aca="false">N553-Tabla_Ministerio!L552</f>
        <v>0</v>
      </c>
      <c r="P553" s="67" t="n">
        <f aca="false">N553+J553</f>
        <v>1224611</v>
      </c>
      <c r="Q553" s="65" t="n">
        <f aca="false">P553-Tabla_Ministerio!M552</f>
        <v>0</v>
      </c>
      <c r="S553" s="67" t="n">
        <f aca="false">B553+Tabla_Ministerio!B552</f>
        <v>3490</v>
      </c>
      <c r="T553" s="67" t="n">
        <f aca="false">C553+Tabla_Ministerio!C552</f>
        <v>53</v>
      </c>
      <c r="U553" s="67" t="n">
        <f aca="false">D553+Tabla_Ministerio!D552</f>
        <v>243.986988943815</v>
      </c>
      <c r="V553" s="67" t="n">
        <f aca="false">E553+Tabla_Ministerio!E552</f>
        <v>68.2102272727273</v>
      </c>
      <c r="W553" s="67" t="n">
        <f aca="false">F553+Tabla_Ministerio!F552</f>
        <v>8</v>
      </c>
      <c r="X553" s="67" t="n">
        <f aca="false">G553+Tabla_Ministerio!G552</f>
        <v>20</v>
      </c>
      <c r="Y553" s="67" t="n">
        <f aca="false">H553+Tabla_Ministerio!H552</f>
        <v>11</v>
      </c>
      <c r="Z553" s="67" t="n">
        <f aca="false">X553+0.33*Y553</f>
        <v>23.63</v>
      </c>
      <c r="AC553" s="73" t="n">
        <f aca="false">IF(T553&gt;0,S553/T553,0)</f>
        <v>65.8490566037736</v>
      </c>
      <c r="AD553" s="74" t="n">
        <f aca="false">EXP((((AC553-AC$565)/AC$566+2)/4-1.9)^3)</f>
        <v>0.00285392073127853</v>
      </c>
      <c r="AE553" s="75" t="n">
        <f aca="false">S553/U553</f>
        <v>14.304041437241</v>
      </c>
      <c r="AF553" s="74" t="n">
        <f aca="false">EXP((((AE553-AE$565)/AE$566+2)/4-1.9)^3)</f>
        <v>0.00587899788859095</v>
      </c>
      <c r="AG553" s="74" t="n">
        <f aca="false">V553/U553</f>
        <v>0.279565019298774</v>
      </c>
      <c r="AH553" s="74" t="n">
        <f aca="false">EXP((((AG553-AG$565)/AG$566+2)/4-1.9)^3)</f>
        <v>0.00192469838959832</v>
      </c>
      <c r="AI553" s="74" t="n">
        <f aca="false">W553/U553</f>
        <v>0.0327886336670282</v>
      </c>
      <c r="AJ553" s="74" t="n">
        <f aca="false">EXP((((AI553-AI$565)/AI$566+2)/4-1.9)^3)</f>
        <v>0.0249707422836392</v>
      </c>
      <c r="AK553" s="74" t="n">
        <f aca="false">Z553/U553</f>
        <v>0.0968494266939844</v>
      </c>
      <c r="AL553" s="74" t="n">
        <f aca="false">EXP((((AK553-AK$565)/AK$566+2)/4-1.9)^3)</f>
        <v>0.0293921141498374</v>
      </c>
      <c r="AM553" s="74" t="n">
        <f aca="false">0.01*AD553+0.15*AF553+0.24*AH553+0.25*AJ553+0.35*AL553</f>
        <v>0.0179022420274579</v>
      </c>
      <c r="AO553" s="66" t="n">
        <f aca="false">0.01*AD553/$AM$565*$AY553</f>
        <v>1.00896558393798E-005</v>
      </c>
      <c r="AP553" s="65" t="n">
        <f aca="false">AO553*$J$565</f>
        <v>58.8471710486505</v>
      </c>
      <c r="AQ553" s="66" t="n">
        <f aca="false">0.15*AF553/$AM$565*$AY553</f>
        <v>0.00031176618568738</v>
      </c>
      <c r="AR553" s="65" t="n">
        <f aca="false">AQ553*$J$565</f>
        <v>1818.3532073239</v>
      </c>
      <c r="AS553" s="66" t="n">
        <f aca="false">0.24*AH553/$AM$565*$AY553</f>
        <v>0.000163308342515505</v>
      </c>
      <c r="AT553" s="65" t="n">
        <f aca="false">AS553*$J$565</f>
        <v>952.483822904334</v>
      </c>
      <c r="AU553" s="66" t="n">
        <f aca="false">0.25*AJ553/$AM$565*$AY553</f>
        <v>0.00220701816394614</v>
      </c>
      <c r="AV553" s="65" t="n">
        <f aca="false">AU553*$J$565</f>
        <v>12872.2701218718</v>
      </c>
      <c r="AW553" s="66" t="n">
        <f aca="false">0.35*AL553/$AM$565*$AY553</f>
        <v>0.00363691638382575</v>
      </c>
      <c r="AX553" s="65" t="n">
        <f aca="false">AW553*$J$565</f>
        <v>21212.0456768513</v>
      </c>
      <c r="AY553" s="48" t="n">
        <v>1.00503837907104</v>
      </c>
    </row>
    <row r="554" customFormat="false" ht="15" hidden="false" customHeight="false" outlineLevel="0" collapsed="false">
      <c r="A554" s="72" t="s">
        <v>58</v>
      </c>
      <c r="B554" s="62"/>
      <c r="C554" s="62"/>
      <c r="D554" s="62"/>
      <c r="E554" s="62"/>
      <c r="F554" s="62"/>
      <c r="G554" s="62"/>
      <c r="H554" s="62"/>
      <c r="I554" s="66" t="n">
        <f aca="false">AO554+AQ554+AS554+AU554+AW554</f>
        <v>0.116385360054289</v>
      </c>
      <c r="J554" s="65" t="n">
        <f aca="false">AP554+AR554+AT554+AV554+AX554</f>
        <v>678808.999999999</v>
      </c>
      <c r="K554" s="66" t="n">
        <f aca="false">I554-Tabla_Ministerio!J553</f>
        <v>-5.55111512312578E-016</v>
      </c>
      <c r="L554" s="65" t="n">
        <f aca="false">J554-Tabla_Ministerio!K553</f>
        <v>0</v>
      </c>
      <c r="M554" s="66" t="n">
        <f aca="false">N554/N$565</f>
        <v>0.0492237513111475</v>
      </c>
      <c r="N554" s="65" t="n">
        <f aca="false">Tabla_Ministerio!L553</f>
        <v>5454784</v>
      </c>
      <c r="O554" s="65" t="n">
        <f aca="false">N554-Tabla_Ministerio!L553</f>
        <v>0</v>
      </c>
      <c r="P554" s="67" t="n">
        <f aca="false">N554+J554</f>
        <v>6133593</v>
      </c>
      <c r="Q554" s="65" t="n">
        <f aca="false">P554-Tabla_Ministerio!M553</f>
        <v>0</v>
      </c>
      <c r="S554" s="67" t="n">
        <f aca="false">B554+Tabla_Ministerio!B553</f>
        <v>5342</v>
      </c>
      <c r="T554" s="67" t="n">
        <f aca="false">C554+Tabla_Ministerio!C553</f>
        <v>19</v>
      </c>
      <c r="U554" s="67" t="n">
        <f aca="false">D554+Tabla_Ministerio!D553</f>
        <v>235.068181818182</v>
      </c>
      <c r="V554" s="67" t="n">
        <f aca="false">E554+Tabla_Ministerio!E553</f>
        <v>202.431818181818</v>
      </c>
      <c r="W554" s="67" t="n">
        <f aca="false">F554+Tabla_Ministerio!F553</f>
        <v>36</v>
      </c>
      <c r="X554" s="67" t="n">
        <f aca="false">G554+Tabla_Ministerio!G553</f>
        <v>69</v>
      </c>
      <c r="Y554" s="67" t="n">
        <f aca="false">H554+Tabla_Ministerio!H553</f>
        <v>35</v>
      </c>
      <c r="Z554" s="67" t="n">
        <f aca="false">X554+0.33*Y554</f>
        <v>80.55</v>
      </c>
      <c r="AC554" s="73" t="n">
        <f aca="false">IF(T554&gt;0,S554/T554,0)</f>
        <v>281.157894736842</v>
      </c>
      <c r="AD554" s="74" t="n">
        <f aca="false">EXP((((AC554-AC$565)/AC$566+2)/4-1.9)^3)</f>
        <v>0.192294817654754</v>
      </c>
      <c r="AE554" s="75" t="n">
        <f aca="false">S554/U554</f>
        <v>22.7253214734603</v>
      </c>
      <c r="AF554" s="74" t="n">
        <f aca="false">EXP((((AE554-AE$565)/AE$566+2)/4-1.9)^3)</f>
        <v>0.146405153335069</v>
      </c>
      <c r="AG554" s="74" t="n">
        <f aca="false">V554/U554</f>
        <v>0.861162138644492</v>
      </c>
      <c r="AH554" s="74" t="n">
        <f aca="false">EXP((((AG554-AG$565)/AG$566+2)/4-1.9)^3)</f>
        <v>0.701655475592033</v>
      </c>
      <c r="AI554" s="74" t="n">
        <f aca="false">W554/U554</f>
        <v>0.15314705597989</v>
      </c>
      <c r="AJ554" s="74" t="n">
        <f aca="false">EXP((((AI554-AI$565)/AI$566+2)/4-1.9)^3)</f>
        <v>0.276219227339152</v>
      </c>
      <c r="AK554" s="74" t="n">
        <f aca="false">Z554/U554</f>
        <v>0.342666537755003</v>
      </c>
      <c r="AL554" s="74" t="n">
        <f aca="false">EXP((((AK554-AK$565)/AK$566+2)/4-1.9)^3)</f>
        <v>0.197706542348872</v>
      </c>
      <c r="AM554" s="74" t="n">
        <f aca="false">0.01*AD554+0.15*AF554+0.24*AH554+0.25*AJ554+0.35*AL554</f>
        <v>0.330533131975789</v>
      </c>
      <c r="AO554" s="66" t="n">
        <f aca="false">0.01*AD554/$AM$565*$AY554</f>
        <v>0.000677097072101135</v>
      </c>
      <c r="AP554" s="65" t="n">
        <f aca="false">AO554*$J$565</f>
        <v>3949.11856784653</v>
      </c>
      <c r="AQ554" s="66" t="n">
        <f aca="false">0.15*AF554/$AM$565*$AY554</f>
        <v>0.00773269674185954</v>
      </c>
      <c r="AR554" s="65" t="n">
        <f aca="false">AQ554*$J$565</f>
        <v>45100.3815273369</v>
      </c>
      <c r="AS554" s="66" t="n">
        <f aca="false">0.24*AH554/$AM$565*$AY554</f>
        <v>0.059295060442043</v>
      </c>
      <c r="AT554" s="65" t="n">
        <f aca="false">AS554*$J$565</f>
        <v>345834.052193743</v>
      </c>
      <c r="AU554" s="66" t="n">
        <f aca="false">0.25*AJ554/$AM$565*$AY554</f>
        <v>0.0243151677682191</v>
      </c>
      <c r="AV554" s="65" t="n">
        <f aca="false">AU554*$J$565</f>
        <v>141816.416685723</v>
      </c>
      <c r="AW554" s="66" t="n">
        <f aca="false">0.35*AL554/$AM$565*$AY554</f>
        <v>0.0243653380300666</v>
      </c>
      <c r="AX554" s="65" t="n">
        <f aca="false">AW554*$J$565</f>
        <v>142109.031025349</v>
      </c>
      <c r="AY554" s="48" t="n">
        <v>1.00099418749916</v>
      </c>
    </row>
    <row r="555" customFormat="false" ht="15" hidden="false" customHeight="false" outlineLevel="0" collapsed="false">
      <c r="A555" s="72" t="s">
        <v>59</v>
      </c>
      <c r="B555" s="62"/>
      <c r="C555" s="62"/>
      <c r="D555" s="62"/>
      <c r="E555" s="62"/>
      <c r="F555" s="62"/>
      <c r="G555" s="62"/>
      <c r="H555" s="62"/>
      <c r="I555" s="66" t="n">
        <f aca="false">AO555+AQ555+AS555+AU555+AW555</f>
        <v>0.00738389136870315</v>
      </c>
      <c r="J555" s="65" t="n">
        <f aca="false">AP555+AR555+AT555+AV555+AX555</f>
        <v>43065.9999999998</v>
      </c>
      <c r="K555" s="66" t="n">
        <f aca="false">I555-Tabla_Ministerio!J554</f>
        <v>-3.03576608295941E-017</v>
      </c>
      <c r="L555" s="65" t="n">
        <f aca="false">J555-Tabla_Ministerio!K554</f>
        <v>-1.67347025126219E-010</v>
      </c>
      <c r="M555" s="66" t="n">
        <f aca="false">N555/N$565</f>
        <v>0.0102941633109493</v>
      </c>
      <c r="N555" s="65" t="n">
        <f aca="false">Tabla_Ministerio!L554</f>
        <v>1140759</v>
      </c>
      <c r="O555" s="65" t="n">
        <f aca="false">N555-Tabla_Ministerio!L554</f>
        <v>0</v>
      </c>
      <c r="P555" s="67" t="n">
        <f aca="false">N555+J555</f>
        <v>1183825</v>
      </c>
      <c r="Q555" s="65" t="n">
        <f aca="false">P555-Tabla_Ministerio!M554</f>
        <v>0</v>
      </c>
      <c r="S555" s="67" t="n">
        <f aca="false">B555+Tabla_Ministerio!B554</f>
        <v>2675</v>
      </c>
      <c r="T555" s="67" t="n">
        <f aca="false">C555+Tabla_Ministerio!C554</f>
        <v>21</v>
      </c>
      <c r="U555" s="67" t="n">
        <f aca="false">D555+Tabla_Ministerio!D554</f>
        <v>126.477272727273</v>
      </c>
      <c r="V555" s="67" t="n">
        <f aca="false">E555+Tabla_Ministerio!E554</f>
        <v>39.1363636363636</v>
      </c>
      <c r="W555" s="67" t="n">
        <f aca="false">F555+Tabla_Ministerio!F554</f>
        <v>0</v>
      </c>
      <c r="X555" s="67" t="n">
        <f aca="false">G555+Tabla_Ministerio!G554</f>
        <v>0</v>
      </c>
      <c r="Y555" s="67" t="n">
        <f aca="false">H555+Tabla_Ministerio!H554</f>
        <v>0</v>
      </c>
      <c r="Z555" s="67" t="n">
        <f aca="false">X555+0.33*Y555</f>
        <v>0</v>
      </c>
      <c r="AC555" s="73" t="n">
        <f aca="false">IF(T555&gt;0,S555/T555,0)</f>
        <v>127.380952380952</v>
      </c>
      <c r="AD555" s="74" t="n">
        <f aca="false">EXP((((AC555-AC$565)/AC$566+2)/4-1.9)^3)</f>
        <v>0.0136706175678518</v>
      </c>
      <c r="AE555" s="75" t="n">
        <f aca="false">S555/U555</f>
        <v>21.1500449236298</v>
      </c>
      <c r="AF555" s="74" t="n">
        <f aca="false">EXP((((AE555-AE$565)/AE$566+2)/4-1.9)^3)</f>
        <v>0.0934185643759617</v>
      </c>
      <c r="AG555" s="74" t="n">
        <f aca="false">V555/U555</f>
        <v>0.30943396226415</v>
      </c>
      <c r="AH555" s="74" t="n">
        <f aca="false">EXP((((AG555-AG$565)/AG$566+2)/4-1.9)^3)</f>
        <v>0.00341974314222944</v>
      </c>
      <c r="AI555" s="74" t="n">
        <f aca="false">W555/U555</f>
        <v>0</v>
      </c>
      <c r="AJ555" s="74" t="n">
        <f aca="false">EXP((((AI555-AI$565)/AI$566+2)/4-1.9)^3)</f>
        <v>0.00949253213891416</v>
      </c>
      <c r="AK555" s="74" t="n">
        <f aca="false">Z555/U555</f>
        <v>0</v>
      </c>
      <c r="AL555" s="74" t="n">
        <f aca="false">EXP((((AK555-AK$565)/AK$566+2)/4-1.9)^3)</f>
        <v>0.0103902427696829</v>
      </c>
      <c r="AM555" s="74" t="n">
        <f aca="false">0.01*AD555+0.15*AF555+0.24*AH555+0.25*AJ555+0.35*AL555</f>
        <v>0.0209799471903254</v>
      </c>
      <c r="AO555" s="66" t="n">
        <f aca="false">0.01*AD555/$AM$565*$AY555</f>
        <v>4.81137317212364E-005</v>
      </c>
      <c r="AP555" s="65" t="n">
        <f aca="false">AO555*$J$565</f>
        <v>280.619779847964</v>
      </c>
      <c r="AQ555" s="66" t="n">
        <f aca="false">0.15*AF555/$AM$565*$AY555</f>
        <v>0.00493179886189412</v>
      </c>
      <c r="AR555" s="65" t="n">
        <f aca="false">AQ555*$J$565</f>
        <v>28764.3519088817</v>
      </c>
      <c r="AS555" s="66" t="n">
        <f aca="false">0.24*AH555/$AM$565*$AY555</f>
        <v>0.000288858822859961</v>
      </c>
      <c r="AT555" s="65" t="n">
        <f aca="false">AS555*$J$565</f>
        <v>1684.74770877783</v>
      </c>
      <c r="AU555" s="66" t="n">
        <f aca="false">0.25*AJ555/$AM$565*$AY555</f>
        <v>0.000835224053375923</v>
      </c>
      <c r="AV555" s="65" t="n">
        <f aca="false">AU555*$J$565</f>
        <v>4871.38248473512</v>
      </c>
      <c r="AW555" s="66" t="n">
        <f aca="false">0.35*AL555/$AM$565*$AY555</f>
        <v>0.00127989589885191</v>
      </c>
      <c r="AX555" s="65" t="n">
        <f aca="false">AW555*$J$565</f>
        <v>7464.89811775726</v>
      </c>
      <c r="AY555" s="48" t="n">
        <v>1.00052767999826</v>
      </c>
    </row>
    <row r="556" customFormat="false" ht="15" hidden="false" customHeight="false" outlineLevel="0" collapsed="false">
      <c r="A556" s="72" t="s">
        <v>60</v>
      </c>
      <c r="B556" s="62"/>
      <c r="C556" s="62"/>
      <c r="D556" s="62"/>
      <c r="E556" s="62"/>
      <c r="F556" s="62"/>
      <c r="G556" s="62"/>
      <c r="H556" s="62"/>
      <c r="I556" s="66" t="n">
        <f aca="false">AO556+AQ556+AS556+AU556+AW556</f>
        <v>0.0699719122025725</v>
      </c>
      <c r="J556" s="65" t="n">
        <f aca="false">AP556+AR556+AT556+AV556+AX556</f>
        <v>408106.000000001</v>
      </c>
      <c r="K556" s="66" t="n">
        <f aca="false">I556-Tabla_Ministerio!J555</f>
        <v>0</v>
      </c>
      <c r="L556" s="65" t="n">
        <f aca="false">J556-Tabla_Ministerio!K555</f>
        <v>0</v>
      </c>
      <c r="M556" s="66" t="n">
        <f aca="false">N556/N$565</f>
        <v>0.0324504119649693</v>
      </c>
      <c r="N556" s="65" t="n">
        <f aca="false">Tabla_Ministerio!L555</f>
        <v>3596028</v>
      </c>
      <c r="O556" s="65" t="n">
        <f aca="false">N556-Tabla_Ministerio!L555</f>
        <v>0</v>
      </c>
      <c r="P556" s="67" t="n">
        <f aca="false">N556+J556</f>
        <v>4004134</v>
      </c>
      <c r="Q556" s="65" t="n">
        <f aca="false">P556-Tabla_Ministerio!M555</f>
        <v>0</v>
      </c>
      <c r="S556" s="67" t="n">
        <f aca="false">B556+Tabla_Ministerio!B555</f>
        <v>7690</v>
      </c>
      <c r="T556" s="67" t="n">
        <f aca="false">C556+Tabla_Ministerio!C555</f>
        <v>43</v>
      </c>
      <c r="U556" s="67" t="n">
        <f aca="false">D556+Tabla_Ministerio!D555</f>
        <v>243.636363636364</v>
      </c>
      <c r="V556" s="67" t="n">
        <f aca="false">E556+Tabla_Ministerio!E555</f>
        <v>159.136363636364</v>
      </c>
      <c r="W556" s="67" t="n">
        <f aca="false">F556+Tabla_Ministerio!F555</f>
        <v>10</v>
      </c>
      <c r="X556" s="67" t="n">
        <f aca="false">G556+Tabla_Ministerio!G555</f>
        <v>45</v>
      </c>
      <c r="Y556" s="67" t="n">
        <f aca="false">H556+Tabla_Ministerio!H555</f>
        <v>25</v>
      </c>
      <c r="Z556" s="67" t="n">
        <f aca="false">X556+0.33*Y556</f>
        <v>53.25</v>
      </c>
      <c r="AC556" s="73" t="n">
        <f aca="false">IF(T556&gt;0,S556/T556,0)</f>
        <v>178.837209302326</v>
      </c>
      <c r="AD556" s="74" t="n">
        <f aca="false">EXP((((AC556-AC$565)/AC$566+2)/4-1.9)^3)</f>
        <v>0.0399549793625919</v>
      </c>
      <c r="AE556" s="75" t="n">
        <f aca="false">S556/U556</f>
        <v>31.5634328358208</v>
      </c>
      <c r="AF556" s="74" t="n">
        <f aca="false">EXP((((AE556-AE$565)/AE$566+2)/4-1.9)^3)</f>
        <v>0.669966044594393</v>
      </c>
      <c r="AG556" s="74" t="n">
        <f aca="false">V556/U556</f>
        <v>0.653171641791045</v>
      </c>
      <c r="AH556" s="74" t="n">
        <f aca="false">EXP((((AG556-AG$565)/AG$566+2)/4-1.9)^3)</f>
        <v>0.251516820207236</v>
      </c>
      <c r="AI556" s="74" t="n">
        <f aca="false">W556/U556</f>
        <v>0.0410447761194029</v>
      </c>
      <c r="AJ556" s="74" t="n">
        <f aca="false">EXP((((AI556-AI$565)/AI$566+2)/4-1.9)^3)</f>
        <v>0.0311268808359526</v>
      </c>
      <c r="AK556" s="74" t="n">
        <f aca="false">Z556/U556</f>
        <v>0.218563432835821</v>
      </c>
      <c r="AL556" s="74" t="n">
        <f aca="false">EXP((((AK556-AK$565)/AK$566+2)/4-1.9)^3)</f>
        <v>0.0853410261927782</v>
      </c>
      <c r="AM556" s="74" t="n">
        <f aca="false">0.01*AD556+0.15*AF556+0.24*AH556+0.25*AJ556+0.35*AL556</f>
        <v>0.198909572708982</v>
      </c>
      <c r="AO556" s="66" t="n">
        <f aca="false">0.01*AD556/$AM$565*$AY556</f>
        <v>0.000140552627505022</v>
      </c>
      <c r="AP556" s="65" t="n">
        <f aca="false">AO556*$J$565</f>
        <v>819.762799028608</v>
      </c>
      <c r="AQ556" s="66" t="n">
        <f aca="false">0.15*AF556/$AM$565*$AY556</f>
        <v>0.035351847032257</v>
      </c>
      <c r="AR556" s="65" t="n">
        <f aca="false">AQ556*$J$565</f>
        <v>206187.031778959</v>
      </c>
      <c r="AS556" s="66" t="n">
        <f aca="false">0.24*AH556/$AM$565*$AY556</f>
        <v>0.0212347099695514</v>
      </c>
      <c r="AT556" s="65" t="n">
        <f aca="false">AS556*$J$565</f>
        <v>123849.874528871</v>
      </c>
      <c r="AU556" s="66" t="n">
        <f aca="false">0.25*AJ556/$AM$565*$AY556</f>
        <v>0.00273743408038458</v>
      </c>
      <c r="AV556" s="65" t="n">
        <f aca="false">AU556*$J$565</f>
        <v>15965.8817037211</v>
      </c>
      <c r="AW556" s="66" t="n">
        <f aca="false">0.35*AL556/$AM$565*$AY556</f>
        <v>0.0105073684928745</v>
      </c>
      <c r="AX556" s="65" t="n">
        <f aca="false">AW556*$J$565</f>
        <v>61283.4491894219</v>
      </c>
      <c r="AY556" s="48" t="n">
        <v>1.00003743629218</v>
      </c>
    </row>
    <row r="557" customFormat="false" ht="15" hidden="false" customHeight="false" outlineLevel="0" collapsed="false">
      <c r="A557" s="72" t="s">
        <v>61</v>
      </c>
      <c r="B557" s="62"/>
      <c r="C557" s="62"/>
      <c r="D557" s="62"/>
      <c r="E557" s="62"/>
      <c r="F557" s="62"/>
      <c r="G557" s="62"/>
      <c r="H557" s="62"/>
      <c r="I557" s="66" t="n">
        <f aca="false">AO557+AQ557+AS557+AU557+AW557</f>
        <v>0.0105484407346103</v>
      </c>
      <c r="J557" s="65" t="n">
        <f aca="false">AP557+AR557+AT557+AV557+AX557</f>
        <v>61523.0000000001</v>
      </c>
      <c r="K557" s="66" t="n">
        <f aca="false">I557-Tabla_Ministerio!J556</f>
        <v>0</v>
      </c>
      <c r="L557" s="65" t="n">
        <f aca="false">J557-Tabla_Ministerio!K556</f>
        <v>0</v>
      </c>
      <c r="M557" s="66" t="n">
        <f aca="false">N557/N$565</f>
        <v>0.0141429092201289</v>
      </c>
      <c r="N557" s="65" t="n">
        <f aca="false">Tabla_Ministerio!L556</f>
        <v>1567262</v>
      </c>
      <c r="O557" s="65" t="n">
        <f aca="false">N557-Tabla_Ministerio!L556</f>
        <v>0</v>
      </c>
      <c r="P557" s="67" t="n">
        <f aca="false">N557+J557</f>
        <v>1628785</v>
      </c>
      <c r="Q557" s="65" t="n">
        <f aca="false">P557-Tabla_Ministerio!M556</f>
        <v>0</v>
      </c>
      <c r="S557" s="67" t="n">
        <f aca="false">B557+Tabla_Ministerio!B556</f>
        <v>5388</v>
      </c>
      <c r="T557" s="67" t="n">
        <f aca="false">C557+Tabla_Ministerio!C556</f>
        <v>51</v>
      </c>
      <c r="U557" s="67" t="n">
        <f aca="false">D557+Tabla_Ministerio!D556</f>
        <v>257.318181818182</v>
      </c>
      <c r="V557" s="67" t="n">
        <f aca="false">E557+Tabla_Ministerio!E556</f>
        <v>87.6590909090909</v>
      </c>
      <c r="W557" s="67" t="n">
        <f aca="false">F557+Tabla_Ministerio!F556</f>
        <v>13</v>
      </c>
      <c r="X557" s="67" t="n">
        <f aca="false">G557+Tabla_Ministerio!G556</f>
        <v>7</v>
      </c>
      <c r="Y557" s="67" t="n">
        <f aca="false">H557+Tabla_Ministerio!H556</f>
        <v>3</v>
      </c>
      <c r="Z557" s="67" t="n">
        <f aca="false">X557+0.33*Y557</f>
        <v>7.99</v>
      </c>
      <c r="AC557" s="73" t="n">
        <f aca="false">IF(T557&gt;0,S557/T557,0)</f>
        <v>105.647058823529</v>
      </c>
      <c r="AD557" s="74" t="n">
        <f aca="false">EXP((((AC557-AC$565)/AC$566+2)/4-1.9)^3)</f>
        <v>0.00815622324063409</v>
      </c>
      <c r="AE557" s="75" t="n">
        <f aca="false">S557/U557</f>
        <v>20.9390567037626</v>
      </c>
      <c r="AF557" s="74" t="n">
        <f aca="false">EXP((((AE557-AE$565)/AE$566+2)/4-1.9)^3)</f>
        <v>0.0875375217977967</v>
      </c>
      <c r="AG557" s="74" t="n">
        <f aca="false">V557/U557</f>
        <v>0.34066419360537</v>
      </c>
      <c r="AH557" s="74" t="n">
        <f aca="false">EXP((((AG557-AG$565)/AG$566+2)/4-1.9)^3)</f>
        <v>0.00599966891420487</v>
      </c>
      <c r="AI557" s="74" t="n">
        <f aca="false">W557/U557</f>
        <v>0.0505211093446387</v>
      </c>
      <c r="AJ557" s="74" t="n">
        <f aca="false">EXP((((AI557-AI$565)/AI$566+2)/4-1.9)^3)</f>
        <v>0.0396457233095609</v>
      </c>
      <c r="AK557" s="74" t="n">
        <f aca="false">Z557/U557</f>
        <v>0.031051051051051</v>
      </c>
      <c r="AL557" s="74" t="n">
        <f aca="false">EXP((((AK557-AK$565)/AK$566+2)/4-1.9)^3)</f>
        <v>0.0147883822635952</v>
      </c>
      <c r="AM557" s="74" t="n">
        <f aca="false">0.01*AD557+0.15*AF557+0.24*AH557+0.25*AJ557+0.35*AL557</f>
        <v>0.0297394756611336</v>
      </c>
      <c r="AO557" s="66" t="n">
        <f aca="false">0.01*AD557/$AM$565*$AY557</f>
        <v>2.89297089338126E-005</v>
      </c>
      <c r="AP557" s="65" t="n">
        <f aca="false">AO557*$J$565</f>
        <v>168.730386558001</v>
      </c>
      <c r="AQ557" s="66" t="n">
        <f aca="false">0.15*AF557/$AM$565*$AY557</f>
        <v>0.00465736705276961</v>
      </c>
      <c r="AR557" s="65" t="n">
        <f aca="false">AQ557*$J$565</f>
        <v>27163.7486901168</v>
      </c>
      <c r="AS557" s="66" t="n">
        <f aca="false">0.24*AH557/$AM$565*$AY557</f>
        <v>0.000510732490564924</v>
      </c>
      <c r="AT557" s="65" t="n">
        <f aca="false">AS557*$J$565</f>
        <v>2978.80945701562</v>
      </c>
      <c r="AU557" s="66" t="n">
        <f aca="false">0.25*AJ557/$AM$565*$AY557</f>
        <v>0.00351553409579953</v>
      </c>
      <c r="AV557" s="65" t="n">
        <f aca="false">AU557*$J$565</f>
        <v>20504.0924642276</v>
      </c>
      <c r="AW557" s="66" t="n">
        <f aca="false">0.35*AL557/$AM$565*$AY557</f>
        <v>0.00183587738654241</v>
      </c>
      <c r="AX557" s="65" t="n">
        <f aca="false">AW557*$J$565</f>
        <v>10707.619002082</v>
      </c>
      <c r="AY557" s="48" t="n">
        <v>1.00833109450277</v>
      </c>
    </row>
    <row r="558" customFormat="false" ht="15" hidden="false" customHeight="false" outlineLevel="0" collapsed="false">
      <c r="A558" s="72" t="s">
        <v>62</v>
      </c>
      <c r="B558" s="62"/>
      <c r="C558" s="62"/>
      <c r="D558" s="62"/>
      <c r="E558" s="62"/>
      <c r="F558" s="62"/>
      <c r="G558" s="62"/>
      <c r="H558" s="62"/>
      <c r="I558" s="66" t="n">
        <f aca="false">AO558+AQ558+AS558+AU558+AW558</f>
        <v>0.0119550595241157</v>
      </c>
      <c r="J558" s="65" t="n">
        <f aca="false">AP558+AR558+AT558+AV558+AX558</f>
        <v>69727</v>
      </c>
      <c r="K558" s="66" t="n">
        <f aca="false">I558-Tabla_Ministerio!J557</f>
        <v>0</v>
      </c>
      <c r="L558" s="65" t="n">
        <f aca="false">J558-Tabla_Ministerio!K557</f>
        <v>0</v>
      </c>
      <c r="M558" s="66" t="n">
        <f aca="false">N558/N$565</f>
        <v>0.0282267566236338</v>
      </c>
      <c r="N558" s="65" t="n">
        <f aca="false">Tabla_Ministerio!L557</f>
        <v>3127979</v>
      </c>
      <c r="O558" s="65" t="n">
        <f aca="false">N558-Tabla_Ministerio!L557</f>
        <v>0</v>
      </c>
      <c r="P558" s="67" t="n">
        <f aca="false">N558+J558</f>
        <v>3197706</v>
      </c>
      <c r="Q558" s="65" t="n">
        <f aca="false">P558-Tabla_Ministerio!M557</f>
        <v>0</v>
      </c>
      <c r="S558" s="67" t="n">
        <f aca="false">B558+Tabla_Ministerio!B557</f>
        <v>6564</v>
      </c>
      <c r="T558" s="67" t="n">
        <f aca="false">C558+Tabla_Ministerio!C557</f>
        <v>31</v>
      </c>
      <c r="U558" s="67" t="n">
        <f aca="false">D558+Tabla_Ministerio!D557</f>
        <v>337.727272727273</v>
      </c>
      <c r="V558" s="67" t="n">
        <f aca="false">E558+Tabla_Ministerio!E557</f>
        <v>174.727272727273</v>
      </c>
      <c r="W558" s="67" t="n">
        <f aca="false">F558+Tabla_Ministerio!F557</f>
        <v>3</v>
      </c>
      <c r="X558" s="67" t="n">
        <f aca="false">G558+Tabla_Ministerio!G557</f>
        <v>6</v>
      </c>
      <c r="Y558" s="67" t="n">
        <f aca="false">H558+Tabla_Ministerio!H557</f>
        <v>5</v>
      </c>
      <c r="Z558" s="67" t="n">
        <f aca="false">X558+0.33*Y558</f>
        <v>7.65</v>
      </c>
      <c r="AC558" s="73" t="n">
        <f aca="false">IF(T558&gt;0,S558/T558,0)</f>
        <v>211.741935483871</v>
      </c>
      <c r="AD558" s="74" t="n">
        <f aca="false">EXP((((AC558-AC$565)/AC$566+2)/4-1.9)^3)</f>
        <v>0.0715154787949478</v>
      </c>
      <c r="AE558" s="75" t="n">
        <f aca="false">S558/U558</f>
        <v>19.435800807537</v>
      </c>
      <c r="AF558" s="74" t="n">
        <f aca="false">EXP((((AE558-AE$565)/AE$566+2)/4-1.9)^3)</f>
        <v>0.0532003518320497</v>
      </c>
      <c r="AG558" s="74" t="n">
        <f aca="false">V558/U558</f>
        <v>0.517362045760431</v>
      </c>
      <c r="AH558" s="74" t="n">
        <f aca="false">EXP((((AG558-AG$565)/AG$566+2)/4-1.9)^3)</f>
        <v>0.0728937230397362</v>
      </c>
      <c r="AI558" s="74" t="n">
        <f aca="false">W558/U558</f>
        <v>0.0088829071332436</v>
      </c>
      <c r="AJ558" s="74" t="n">
        <f aca="false">EXP((((AI558-AI$565)/AI$566+2)/4-1.9)^3)</f>
        <v>0.0125212869017802</v>
      </c>
      <c r="AK558" s="74" t="n">
        <f aca="false">Z558/U558</f>
        <v>0.0226514131897712</v>
      </c>
      <c r="AL558" s="74" t="n">
        <f aca="false">EXP((((AK558-AK$565)/AK$566+2)/4-1.9)^3)</f>
        <v>0.0134667287378699</v>
      </c>
      <c r="AM558" s="74" t="n">
        <f aca="false">0.01*AD558+0.15*AF558+0.24*AH558+0.25*AJ558+0.35*AL558</f>
        <v>0.0340333778759931</v>
      </c>
      <c r="AO558" s="66" t="n">
        <f aca="false">0.01*AD558/$AM$565*$AY558</f>
        <v>0.000251215676858313</v>
      </c>
      <c r="AP558" s="65" t="n">
        <f aca="false">AO558*$J$565</f>
        <v>1465.19684531602</v>
      </c>
      <c r="AQ558" s="66" t="n">
        <f aca="false">0.15*AF558/$AM$565*$AY558</f>
        <v>0.00280318945348365</v>
      </c>
      <c r="AR558" s="65" t="n">
        <f aca="false">AQ558*$J$565</f>
        <v>16349.3950514238</v>
      </c>
      <c r="AS558" s="66" t="n">
        <f aca="false">0.24*AH558/$AM$565*$AY558</f>
        <v>0.0061453703553005</v>
      </c>
      <c r="AT558" s="65" t="n">
        <f aca="false">AS558*$J$565</f>
        <v>35842.4178398839</v>
      </c>
      <c r="AU558" s="66" t="n">
        <f aca="false">0.25*AJ558/$AM$565*$AY558</f>
        <v>0.00109960235782902</v>
      </c>
      <c r="AV558" s="65" t="n">
        <f aca="false">AU558*$J$565</f>
        <v>6413.34938146329</v>
      </c>
      <c r="AW558" s="66" t="n">
        <f aca="false">0.35*AL558/$AM$565*$AY558</f>
        <v>0.00165568168064422</v>
      </c>
      <c r="AX558" s="65" t="n">
        <f aca="false">AW558*$J$565</f>
        <v>9656.64088191303</v>
      </c>
      <c r="AY558" s="48" t="n">
        <v>0.998607646107983</v>
      </c>
    </row>
    <row r="559" customFormat="false" ht="15" hidden="false" customHeight="false" outlineLevel="0" collapsed="false">
      <c r="A559" s="72" t="s">
        <v>63</v>
      </c>
      <c r="B559" s="62"/>
      <c r="C559" s="62"/>
      <c r="D559" s="62"/>
      <c r="E559" s="62"/>
      <c r="F559" s="62"/>
      <c r="G559" s="62"/>
      <c r="H559" s="62"/>
      <c r="I559" s="66" t="n">
        <f aca="false">AO559+AQ559+AS559+AU559+AW559</f>
        <v>0.00562596079230152</v>
      </c>
      <c r="J559" s="65" t="n">
        <f aca="false">AP559+AR559+AT559+AV559+AX559</f>
        <v>32813</v>
      </c>
      <c r="K559" s="66" t="n">
        <f aca="false">I559-Tabla_Ministerio!J558</f>
        <v>0</v>
      </c>
      <c r="L559" s="65" t="n">
        <f aca="false">J559-Tabla_Ministerio!K558</f>
        <v>0</v>
      </c>
      <c r="M559" s="66" t="n">
        <f aca="false">N559/N$565</f>
        <v>0.0115485298133176</v>
      </c>
      <c r="N559" s="65" t="n">
        <f aca="false">Tabla_Ministerio!L558</f>
        <v>1279763</v>
      </c>
      <c r="O559" s="65" t="n">
        <f aca="false">N559-Tabla_Ministerio!L558</f>
        <v>0</v>
      </c>
      <c r="P559" s="67" t="n">
        <f aca="false">N559+J559</f>
        <v>1312576</v>
      </c>
      <c r="Q559" s="65" t="n">
        <f aca="false">P559-Tabla_Ministerio!M558</f>
        <v>0</v>
      </c>
      <c r="S559" s="67" t="n">
        <f aca="false">B559+Tabla_Ministerio!B558</f>
        <v>6917</v>
      </c>
      <c r="T559" s="67" t="n">
        <f aca="false">C559+Tabla_Ministerio!C558</f>
        <v>56</v>
      </c>
      <c r="U559" s="67" t="n">
        <f aca="false">D559+Tabla_Ministerio!D558</f>
        <v>384.068181818182</v>
      </c>
      <c r="V559" s="67" t="n">
        <f aca="false">E559+Tabla_Ministerio!E558</f>
        <v>157.840909090909</v>
      </c>
      <c r="W559" s="67" t="n">
        <f aca="false">F559+Tabla_Ministerio!F558</f>
        <v>2</v>
      </c>
      <c r="X559" s="67" t="n">
        <f aca="false">G559+Tabla_Ministerio!G558</f>
        <v>4</v>
      </c>
      <c r="Y559" s="67" t="n">
        <f aca="false">H559+Tabla_Ministerio!H558</f>
        <v>2</v>
      </c>
      <c r="Z559" s="67" t="n">
        <f aca="false">X559+0.33*Y559</f>
        <v>4.66</v>
      </c>
      <c r="AC559" s="73" t="n">
        <f aca="false">IF(T559&gt;0,S559/T559,0)</f>
        <v>123.517857142857</v>
      </c>
      <c r="AD559" s="74" t="n">
        <f aca="false">EXP((((AC559-AC$565)/AC$566+2)/4-1.9)^3)</f>
        <v>0.0125070875250113</v>
      </c>
      <c r="AE559" s="75" t="n">
        <f aca="false">S559/U559</f>
        <v>18.0098230664536</v>
      </c>
      <c r="AF559" s="74" t="n">
        <f aca="false">EXP((((AE559-AE$565)/AE$566+2)/4-1.9)^3)</f>
        <v>0.0312778590704471</v>
      </c>
      <c r="AG559" s="74" t="n">
        <f aca="false">V559/U559</f>
        <v>0.410971063376531</v>
      </c>
      <c r="AH559" s="74" t="n">
        <f aca="false">EXP((((AG559-AG$565)/AG$566+2)/4-1.9)^3)</f>
        <v>0.0185194569690477</v>
      </c>
      <c r="AI559" s="74" t="n">
        <f aca="false">W559/U559</f>
        <v>0.00520740872240961</v>
      </c>
      <c r="AJ559" s="74" t="n">
        <f aca="false">EXP((((AI559-AI$565)/AI$566+2)/4-1.9)^3)</f>
        <v>0.0111810248777407</v>
      </c>
      <c r="AK559" s="74" t="n">
        <f aca="false">Z559/U559</f>
        <v>0.0121332623232144</v>
      </c>
      <c r="AL559" s="74" t="n">
        <f aca="false">EXP((((AK559-AK$565)/AK$566+2)/4-1.9)^3)</f>
        <v>0.011953783710758</v>
      </c>
      <c r="AM559" s="74" t="n">
        <f aca="false">0.01*AD559+0.15*AF559+0.24*AH559+0.25*AJ559+0.35*AL559</f>
        <v>0.0162404999265891</v>
      </c>
      <c r="AO559" s="66" t="n">
        <f aca="false">0.01*AD559/$AM$565*$AY559</f>
        <v>4.33264889379397E-005</v>
      </c>
      <c r="AP559" s="65" t="n">
        <f aca="false">AO559*$J$565</f>
        <v>252.698540570352</v>
      </c>
      <c r="AQ559" s="66" t="n">
        <f aca="false">0.15*AF559/$AM$565*$AY559</f>
        <v>0.00162527024653999</v>
      </c>
      <c r="AR559" s="65" t="n">
        <f aca="false">AQ559*$J$565</f>
        <v>9479.26844294625</v>
      </c>
      <c r="AS559" s="66" t="n">
        <f aca="false">0.24*AH559/$AM$565*$AY559</f>
        <v>0.0015397024368492</v>
      </c>
      <c r="AT559" s="65" t="n">
        <f aca="false">AS559*$J$565</f>
        <v>8980.20052494266</v>
      </c>
      <c r="AU559" s="66" t="n">
        <f aca="false">0.25*AJ559/$AM$565*$AY559</f>
        <v>0.000968320061947876</v>
      </c>
      <c r="AV559" s="65" t="n">
        <f aca="false">AU559*$J$565</f>
        <v>5647.6551056264</v>
      </c>
      <c r="AW559" s="66" t="n">
        <f aca="false">0.35*AL559/$AM$565*$AY559</f>
        <v>0.00144934155802651</v>
      </c>
      <c r="AX559" s="65" t="n">
        <f aca="false">AW559*$J$565</f>
        <v>8453.17738591431</v>
      </c>
      <c r="AY559" s="48" t="n">
        <v>0.984794257142933</v>
      </c>
    </row>
    <row r="560" customFormat="false" ht="15" hidden="false" customHeight="false" outlineLevel="0" collapsed="false">
      <c r="A560" s="72" t="s">
        <v>64</v>
      </c>
      <c r="B560" s="62"/>
      <c r="C560" s="62"/>
      <c r="D560" s="62"/>
      <c r="E560" s="62"/>
      <c r="F560" s="62"/>
      <c r="G560" s="62"/>
      <c r="H560" s="62"/>
      <c r="I560" s="66" t="n">
        <f aca="false">AO560+AQ560+AS560+AU560+AW560</f>
        <v>0.00808720076345589</v>
      </c>
      <c r="J560" s="65" t="n">
        <f aca="false">AP560+AR560+AT560+AV560+AX560</f>
        <v>47168</v>
      </c>
      <c r="K560" s="66" t="n">
        <f aca="false">I560-Tabla_Ministerio!J559</f>
        <v>0</v>
      </c>
      <c r="L560" s="65" t="n">
        <f aca="false">J560-Tabla_Ministerio!K559</f>
        <v>0</v>
      </c>
      <c r="M560" s="66" t="n">
        <f aca="false">N560/N$565</f>
        <v>0.0143501264080795</v>
      </c>
      <c r="N560" s="65" t="n">
        <f aca="false">Tabla_Ministerio!L559</f>
        <v>1590225</v>
      </c>
      <c r="O560" s="65" t="n">
        <f aca="false">N560-Tabla_Ministerio!L559</f>
        <v>0</v>
      </c>
      <c r="P560" s="67" t="n">
        <f aca="false">N560+J560</f>
        <v>1637393</v>
      </c>
      <c r="Q560" s="65" t="n">
        <f aca="false">P560-Tabla_Ministerio!M559</f>
        <v>0</v>
      </c>
      <c r="S560" s="67" t="n">
        <f aca="false">B560+Tabla_Ministerio!B559</f>
        <v>7342</v>
      </c>
      <c r="T560" s="67" t="n">
        <f aca="false">C560+Tabla_Ministerio!C559</f>
        <v>34</v>
      </c>
      <c r="U560" s="67" t="n">
        <f aca="false">D560+Tabla_Ministerio!D559</f>
        <v>375.045454545455</v>
      </c>
      <c r="V560" s="67" t="n">
        <f aca="false">E560+Tabla_Ministerio!E559</f>
        <v>164.045454545455</v>
      </c>
      <c r="W560" s="67" t="n">
        <f aca="false">F560+Tabla_Ministerio!F559</f>
        <v>3</v>
      </c>
      <c r="X560" s="67" t="n">
        <f aca="false">G560+Tabla_Ministerio!G559</f>
        <v>7</v>
      </c>
      <c r="Y560" s="67" t="n">
        <f aca="false">H560+Tabla_Ministerio!H559</f>
        <v>1</v>
      </c>
      <c r="Z560" s="67" t="n">
        <f aca="false">X560+0.33*Y560</f>
        <v>7.33</v>
      </c>
      <c r="AC560" s="73" t="n">
        <f aca="false">IF(T560&gt;0,S560/T560,0)</f>
        <v>215.941176470588</v>
      </c>
      <c r="AD560" s="74" t="n">
        <f aca="false">EXP((((AC560-AC$565)/AC$566+2)/4-1.9)^3)</f>
        <v>0.076609475549155</v>
      </c>
      <c r="AE560" s="75" t="n">
        <f aca="false">S560/U560</f>
        <v>19.5762937825718</v>
      </c>
      <c r="AF560" s="74" t="n">
        <f aca="false">EXP((((AE560-AE$565)/AE$566+2)/4-1.9)^3)</f>
        <v>0.055882126778132</v>
      </c>
      <c r="AG560" s="74" t="n">
        <f aca="false">V560/U560</f>
        <v>0.437401527087626</v>
      </c>
      <c r="AH560" s="74" t="n">
        <f aca="false">EXP((((AG560-AG$565)/AG$566+2)/4-1.9)^3)</f>
        <v>0.0269882594973672</v>
      </c>
      <c r="AI560" s="74" t="n">
        <f aca="false">W560/U560</f>
        <v>0.00799903042055507</v>
      </c>
      <c r="AJ560" s="74" t="n">
        <f aca="false">EXP((((AI560-AI$565)/AI$566+2)/4-1.9)^3)</f>
        <v>0.0121871350727487</v>
      </c>
      <c r="AK560" s="74" t="n">
        <f aca="false">Z560/U560</f>
        <v>0.0195442976608896</v>
      </c>
      <c r="AL560" s="74" t="n">
        <f aca="false">EXP((((AK560-AK$565)/AK$566+2)/4-1.9)^3)</f>
        <v>0.0130038169892789</v>
      </c>
      <c r="AM560" s="74" t="n">
        <f aca="false">0.01*AD560+0.15*AF560+0.24*AH560+0.25*AJ560+0.35*AL560</f>
        <v>0.0232237157660143</v>
      </c>
      <c r="AO560" s="66" t="n">
        <f aca="false">0.01*AD560/$AM$565*$AY560</f>
        <v>0.000266777381962169</v>
      </c>
      <c r="AP560" s="65" t="n">
        <f aca="false">AO560*$J$565</f>
        <v>1555.95933876808</v>
      </c>
      <c r="AQ560" s="66" t="n">
        <f aca="false">0.15*AF560/$AM$565*$AY560</f>
        <v>0.00291897719704057</v>
      </c>
      <c r="AR560" s="65" t="n">
        <f aca="false">AQ560*$J$565</f>
        <v>17024.7184974265</v>
      </c>
      <c r="AS560" s="66" t="n">
        <f aca="false">0.24*AH560/$AM$565*$AY560</f>
        <v>0.00225555092055533</v>
      </c>
      <c r="AT560" s="65" t="n">
        <f aca="false">AS560*$J$565</f>
        <v>13155.3338333709</v>
      </c>
      <c r="AU560" s="66" t="n">
        <f aca="false">0.25*AJ560/$AM$565*$AY560</f>
        <v>0.00106098232791096</v>
      </c>
      <c r="AV560" s="65" t="n">
        <f aca="false">AU560*$J$565</f>
        <v>6188.10091484842</v>
      </c>
      <c r="AW560" s="66" t="n">
        <f aca="false">0.35*AL560/$AM$565*$AY560</f>
        <v>0.00158491293598686</v>
      </c>
      <c r="AX560" s="65" t="n">
        <f aca="false">AW560*$J$565</f>
        <v>9243.88741558607</v>
      </c>
      <c r="AY560" s="48" t="n">
        <v>0.989953321153134</v>
      </c>
    </row>
    <row r="561" customFormat="false" ht="15" hidden="false" customHeight="false" outlineLevel="0" collapsed="false">
      <c r="A561" s="72" t="s">
        <v>65</v>
      </c>
      <c r="B561" s="62"/>
      <c r="C561" s="62"/>
      <c r="D561" s="62"/>
      <c r="E561" s="62"/>
      <c r="F561" s="62"/>
      <c r="G561" s="62"/>
      <c r="H561" s="62"/>
      <c r="I561" s="66" t="n">
        <f aca="false">AO561+AQ561+AS561+AU561+AW561</f>
        <v>0.0140646447978937</v>
      </c>
      <c r="J561" s="65" t="n">
        <f aca="false">AP561+AR561+AT561+AV561+AX561</f>
        <v>82030.9999999999</v>
      </c>
      <c r="K561" s="66" t="n">
        <f aca="false">I561-Tabla_Ministerio!J560</f>
        <v>0</v>
      </c>
      <c r="L561" s="65" t="n">
        <f aca="false">J561-Tabla_Ministerio!K560</f>
        <v>0</v>
      </c>
      <c r="M561" s="66" t="n">
        <f aca="false">N561/N$565</f>
        <v>0.0134015999498701</v>
      </c>
      <c r="N561" s="65" t="n">
        <f aca="false">Tabla_Ministerio!L560</f>
        <v>1485113</v>
      </c>
      <c r="O561" s="65" t="n">
        <f aca="false">N561-Tabla_Ministerio!L560</f>
        <v>0</v>
      </c>
      <c r="P561" s="67" t="n">
        <f aca="false">N561+J561</f>
        <v>1567144</v>
      </c>
      <c r="Q561" s="65" t="n">
        <f aca="false">P561-Tabla_Ministerio!M560</f>
        <v>0</v>
      </c>
      <c r="S561" s="67" t="n">
        <f aca="false">B561+Tabla_Ministerio!B560</f>
        <v>4325</v>
      </c>
      <c r="T561" s="67" t="n">
        <f aca="false">C561+Tabla_Ministerio!C560</f>
        <v>34</v>
      </c>
      <c r="U561" s="67" t="n">
        <f aca="false">D561+Tabla_Ministerio!D560</f>
        <v>232.272727272727</v>
      </c>
      <c r="V561" s="67" t="n">
        <f aca="false">E561+Tabla_Ministerio!E560</f>
        <v>115</v>
      </c>
      <c r="W561" s="67" t="n">
        <f aca="false">F561+Tabla_Ministerio!F560</f>
        <v>14</v>
      </c>
      <c r="X561" s="67" t="n">
        <f aca="false">G561+Tabla_Ministerio!G560</f>
        <v>15</v>
      </c>
      <c r="Y561" s="67" t="n">
        <f aca="false">H561+Tabla_Ministerio!H560</f>
        <v>7</v>
      </c>
      <c r="Z561" s="67" t="n">
        <f aca="false">X561+0.33*Y561</f>
        <v>17.31</v>
      </c>
      <c r="AC561" s="73" t="n">
        <f aca="false">IF(T561&gt;0,S561/T561,0)</f>
        <v>127.205882352941</v>
      </c>
      <c r="AD561" s="74" t="n">
        <f aca="false">EXP((((AC561-AC$565)/AC$566+2)/4-1.9)^3)</f>
        <v>0.0136159768533476</v>
      </c>
      <c r="AE561" s="75" t="n">
        <f aca="false">S561/U561</f>
        <v>18.6203522504893</v>
      </c>
      <c r="AF561" s="74" t="n">
        <f aca="false">EXP((((AE561-AE$565)/AE$566+2)/4-1.9)^3)</f>
        <v>0.0395490831491131</v>
      </c>
      <c r="AG561" s="74" t="n">
        <f aca="false">V561/U561</f>
        <v>0.495107632093934</v>
      </c>
      <c r="AH561" s="74" t="n">
        <f aca="false">EXP((((AG561-AG$565)/AG$566+2)/4-1.9)^3)</f>
        <v>0.0564668798721141</v>
      </c>
      <c r="AI561" s="74" t="n">
        <f aca="false">W561/U561</f>
        <v>0.0602739726027398</v>
      </c>
      <c r="AJ561" s="74" t="n">
        <f aca="false">EXP((((AI561-AI$565)/AI$566+2)/4-1.9)^3)</f>
        <v>0.050246133879072</v>
      </c>
      <c r="AK561" s="74" t="n">
        <f aca="false">Z561/U561</f>
        <v>0.0745244618395304</v>
      </c>
      <c r="AL561" s="74" t="n">
        <f aca="false">EXP((((AK561-AK$565)/AK$566+2)/4-1.9)^3)</f>
        <v>0.0234945742175654</v>
      </c>
      <c r="AM561" s="74" t="n">
        <f aca="false">0.01*AD561+0.15*AF561+0.24*AH561+0.25*AJ561+0.35*AL561</f>
        <v>0.0404052078561237</v>
      </c>
      <c r="AO561" s="66" t="n">
        <f aca="false">0.01*AD561/$AM$565*$AY561</f>
        <v>4.73958403334019E-005</v>
      </c>
      <c r="AP561" s="65" t="n">
        <f aca="false">AO561*$J$565</f>
        <v>276.432731452382</v>
      </c>
      <c r="AQ561" s="66" t="n">
        <f aca="false">0.15*AF561/$AM$565*$AY561</f>
        <v>0.00206499546502272</v>
      </c>
      <c r="AR561" s="65" t="n">
        <f aca="false">AQ561*$J$565</f>
        <v>12043.9332400806</v>
      </c>
      <c r="AS561" s="66" t="n">
        <f aca="false">0.24*AH561/$AM$565*$AY561</f>
        <v>0.00471733214831861</v>
      </c>
      <c r="AT561" s="65" t="n">
        <f aca="false">AS561*$J$565</f>
        <v>27513.4906724893</v>
      </c>
      <c r="AU561" s="66" t="n">
        <f aca="false">0.25*AJ561/$AM$565*$AY561</f>
        <v>0.00437254294046067</v>
      </c>
      <c r="AV561" s="65" t="n">
        <f aca="false">AU561*$J$565</f>
        <v>25502.5331320593</v>
      </c>
      <c r="AW561" s="66" t="n">
        <f aca="false">0.35*AL561/$AM$565*$AY561</f>
        <v>0.00286237840375829</v>
      </c>
      <c r="AX561" s="65" t="n">
        <f aca="false">AW561*$J$565</f>
        <v>16694.6102239183</v>
      </c>
      <c r="AY561" s="48" t="n">
        <v>0.989554283988327</v>
      </c>
    </row>
    <row r="562" customFormat="false" ht="15" hidden="false" customHeight="false" outlineLevel="0" collapsed="false">
      <c r="A562" s="72" t="s">
        <v>66</v>
      </c>
      <c r="B562" s="62"/>
      <c r="C562" s="62"/>
      <c r="D562" s="62"/>
      <c r="E562" s="62"/>
      <c r="F562" s="62"/>
      <c r="G562" s="62"/>
      <c r="H562" s="62"/>
      <c r="I562" s="66" t="n">
        <f aca="false">AO562+AQ562+AS562+AU562+AW562</f>
        <v>0.0133615068583811</v>
      </c>
      <c r="J562" s="65" t="n">
        <f aca="false">AP562+AR562+AT562+AV562+AX562</f>
        <v>77930.0000000002</v>
      </c>
      <c r="K562" s="66" t="n">
        <f aca="false">I562-Tabla_Ministerio!J561</f>
        <v>0</v>
      </c>
      <c r="L562" s="65" t="n">
        <f aca="false">J562-Tabla_Ministerio!K561</f>
        <v>0</v>
      </c>
      <c r="M562" s="66" t="n">
        <f aca="false">N562/N$565</f>
        <v>0.00676664329731808</v>
      </c>
      <c r="N562" s="65" t="n">
        <f aca="false">Tabla_Ministerio!L561</f>
        <v>749853</v>
      </c>
      <c r="O562" s="65" t="n">
        <f aca="false">N562-Tabla_Ministerio!L561</f>
        <v>0</v>
      </c>
      <c r="P562" s="67" t="n">
        <f aca="false">N562+J562</f>
        <v>827783</v>
      </c>
      <c r="Q562" s="65" t="n">
        <f aca="false">P562-Tabla_Ministerio!M561</f>
        <v>0</v>
      </c>
      <c r="S562" s="67" t="n">
        <f aca="false">B562+Tabla_Ministerio!B561</f>
        <v>3889</v>
      </c>
      <c r="T562" s="67" t="n">
        <f aca="false">C562+Tabla_Ministerio!C561</f>
        <v>19</v>
      </c>
      <c r="U562" s="67" t="n">
        <f aca="false">D562+Tabla_Ministerio!D561</f>
        <v>191.727272727273</v>
      </c>
      <c r="V562" s="67" t="n">
        <f aca="false">E562+Tabla_Ministerio!E561</f>
        <v>100.772727272727</v>
      </c>
      <c r="W562" s="67" t="n">
        <f aca="false">F562+Tabla_Ministerio!F561</f>
        <v>1</v>
      </c>
      <c r="X562" s="67" t="n">
        <f aca="false">G562+Tabla_Ministerio!G561</f>
        <v>2</v>
      </c>
      <c r="Y562" s="67" t="n">
        <f aca="false">H562+Tabla_Ministerio!H561</f>
        <v>2</v>
      </c>
      <c r="Z562" s="67" t="n">
        <f aca="false">X562+0.33*Y562</f>
        <v>2.66</v>
      </c>
      <c r="AC562" s="73" t="n">
        <f aca="false">IF(T562&gt;0,S562/T562,0)</f>
        <v>204.684210526316</v>
      </c>
      <c r="AD562" s="74" t="n">
        <f aca="false">EXP((((AC562-AC$565)/AC$566+2)/4-1.9)^3)</f>
        <v>0.0635305254927258</v>
      </c>
      <c r="AE562" s="75" t="n">
        <f aca="false">S562/U562</f>
        <v>20.2840208629682</v>
      </c>
      <c r="AF562" s="74" t="n">
        <f aca="false">EXP((((AE562-AE$565)/AE$566+2)/4-1.9)^3)</f>
        <v>0.0709974155609398</v>
      </c>
      <c r="AG562" s="74" t="n">
        <f aca="false">V562/U562</f>
        <v>0.525604551920339</v>
      </c>
      <c r="AH562" s="74" t="n">
        <f aca="false">EXP((((AG562-AG$565)/AG$566+2)/4-1.9)^3)</f>
        <v>0.0798056863571746</v>
      </c>
      <c r="AI562" s="74" t="n">
        <f aca="false">W562/U562</f>
        <v>0.00521574205784731</v>
      </c>
      <c r="AJ562" s="74" t="n">
        <f aca="false">EXP((((AI562-AI$565)/AI$566+2)/4-1.9)^3)</f>
        <v>0.0111839196083264</v>
      </c>
      <c r="AK562" s="74" t="n">
        <f aca="false">Z562/U562</f>
        <v>0.0138738738738739</v>
      </c>
      <c r="AL562" s="74" t="n">
        <f aca="false">EXP((((AK562-AK$565)/AK$566+2)/4-1.9)^3)</f>
        <v>0.0121937002831969</v>
      </c>
      <c r="AM562" s="74" t="n">
        <f aca="false">0.01*AD562+0.15*AF562+0.24*AH562+0.25*AJ562+0.35*AL562</f>
        <v>0.0375020573159906</v>
      </c>
      <c r="AO562" s="66" t="n">
        <f aca="false">0.01*AD562/$AM$565*$AY562</f>
        <v>0.000226351195865102</v>
      </c>
      <c r="AP562" s="65" t="n">
        <f aca="false">AO562*$J$565</f>
        <v>1320.17659989472</v>
      </c>
      <c r="AQ562" s="66" t="n">
        <f aca="false">0.15*AF562/$AM$565*$AY562</f>
        <v>0.00379432165661617</v>
      </c>
      <c r="AR562" s="65" t="n">
        <f aca="false">AQ562*$J$565</f>
        <v>22130.1002824112</v>
      </c>
      <c r="AS562" s="66" t="n">
        <f aca="false">0.24*AH562/$AM$565*$AY562</f>
        <v>0.00682410066166386</v>
      </c>
      <c r="AT562" s="65" t="n">
        <f aca="false">AS562*$J$565</f>
        <v>39801.0621257055</v>
      </c>
      <c r="AU562" s="66" t="n">
        <f aca="false">0.25*AJ562/$AM$565*$AY562</f>
        <v>0.000996172138578371</v>
      </c>
      <c r="AV562" s="65" t="n">
        <f aca="false">AU562*$J$565</f>
        <v>5810.10028152009</v>
      </c>
      <c r="AW562" s="66" t="n">
        <f aca="false">0.35*AL562/$AM$565*$AY562</f>
        <v>0.00152056120565758</v>
      </c>
      <c r="AX562" s="65" t="n">
        <f aca="false">AW562*$J$565</f>
        <v>8868.56071046864</v>
      </c>
      <c r="AY562" s="48" t="n">
        <v>1.01285796033092</v>
      </c>
    </row>
    <row r="563" customFormat="false" ht="15" hidden="false" customHeight="false" outlineLevel="0" collapsed="false">
      <c r="A563" s="72" t="s">
        <v>67</v>
      </c>
      <c r="B563" s="62"/>
      <c r="C563" s="62"/>
      <c r="D563" s="62"/>
      <c r="E563" s="62"/>
      <c r="F563" s="62"/>
      <c r="G563" s="62"/>
      <c r="H563" s="62"/>
      <c r="I563" s="66" t="n">
        <f aca="false">AO563+AQ563+AS563+AU563+AW563</f>
        <v>0.00738389136870318</v>
      </c>
      <c r="J563" s="65" t="n">
        <f aca="false">AP563+AR563+AT563+AV563+AX563</f>
        <v>43066</v>
      </c>
      <c r="K563" s="66" t="n">
        <f aca="false">I563-Tabla_Ministerio!J562</f>
        <v>0</v>
      </c>
      <c r="L563" s="65" t="n">
        <f aca="false">J563-Tabla_Ministerio!K562</f>
        <v>0</v>
      </c>
      <c r="M563" s="66" t="n">
        <f aca="false">N563/N$565</f>
        <v>0.00507167293574687</v>
      </c>
      <c r="N563" s="65" t="n">
        <f aca="false">Tabla_Ministerio!L562</f>
        <v>562023</v>
      </c>
      <c r="O563" s="65" t="n">
        <f aca="false">N563-Tabla_Ministerio!L562</f>
        <v>0</v>
      </c>
      <c r="P563" s="67" t="n">
        <f aca="false">N563+J563</f>
        <v>605089</v>
      </c>
      <c r="Q563" s="65" t="n">
        <f aca="false">P563-Tabla_Ministerio!M562</f>
        <v>0</v>
      </c>
      <c r="S563" s="67" t="n">
        <f aca="false">B563+Tabla_Ministerio!B562</f>
        <v>4588</v>
      </c>
      <c r="T563" s="67" t="n">
        <f aca="false">C563+Tabla_Ministerio!C562</f>
        <v>31</v>
      </c>
      <c r="U563" s="67" t="n">
        <f aca="false">D563+Tabla_Ministerio!D562</f>
        <v>258.606818181818</v>
      </c>
      <c r="V563" s="67" t="n">
        <f aca="false">E563+Tabla_Ministerio!E562</f>
        <v>105.984090909091</v>
      </c>
      <c r="W563" s="67" t="n">
        <f aca="false">F563+Tabla_Ministerio!F562</f>
        <v>7</v>
      </c>
      <c r="X563" s="67" t="n">
        <f aca="false">G563+Tabla_Ministerio!G562</f>
        <v>13</v>
      </c>
      <c r="Y563" s="67" t="n">
        <f aca="false">H563+Tabla_Ministerio!H562</f>
        <v>8</v>
      </c>
      <c r="Z563" s="67" t="n">
        <f aca="false">X563+0.33*Y563</f>
        <v>15.64</v>
      </c>
      <c r="AC563" s="73" t="n">
        <f aca="false">IF(T563&gt;0,S563/T563,0)</f>
        <v>148</v>
      </c>
      <c r="AD563" s="74" t="n">
        <f aca="false">EXP((((AC563-AC$565)/AC$566+2)/4-1.9)^3)</f>
        <v>0.0215361714711231</v>
      </c>
      <c r="AE563" s="75" t="n">
        <f aca="false">S563/U563</f>
        <v>17.7412182410996</v>
      </c>
      <c r="AF563" s="74" t="n">
        <f aca="false">EXP((((AE563-AE$565)/AE$566+2)/4-1.9)^3)</f>
        <v>0.0281116406505133</v>
      </c>
      <c r="AG563" s="74" t="n">
        <f aca="false">V563/U563</f>
        <v>0.409827133152294</v>
      </c>
      <c r="AH563" s="74" t="n">
        <f aca="false">EXP((((AG563-AG$565)/AG$566+2)/4-1.9)^3)</f>
        <v>0.0182097636462841</v>
      </c>
      <c r="AI563" s="74" t="n">
        <f aca="false">W563/U563</f>
        <v>0.0270681185021136</v>
      </c>
      <c r="AJ563" s="74" t="n">
        <f aca="false">EXP((((AI563-AI$565)/AI$566+2)/4-1.9)^3)</f>
        <v>0.0213204899317388</v>
      </c>
      <c r="AK563" s="74" t="n">
        <f aca="false">Z563/U563</f>
        <v>0.0604779104818653</v>
      </c>
      <c r="AL563" s="74" t="n">
        <f aca="false">EXP((((AK563-AK$565)/AK$566+2)/4-1.9)^3)</f>
        <v>0.0203099714123678</v>
      </c>
      <c r="AM563" s="74" t="n">
        <f aca="false">0.01*AD563+0.15*AF563+0.24*AH563+0.25*AJ563+0.35*AL563</f>
        <v>0.0212410635646598</v>
      </c>
      <c r="AO563" s="66" t="n">
        <f aca="false">0.01*AD563/$AM$565*$AY563</f>
        <v>7.48647779130564E-005</v>
      </c>
      <c r="AP563" s="65" t="n">
        <f aca="false">AO563*$J$565</f>
        <v>436.643277184336</v>
      </c>
      <c r="AQ563" s="66" t="n">
        <f aca="false">0.15*AF563/$AM$565*$AY563</f>
        <v>0.0014658397409871</v>
      </c>
      <c r="AR563" s="65" t="n">
        <f aca="false">AQ563*$J$565</f>
        <v>8549.40181716645</v>
      </c>
      <c r="AS563" s="66" t="n">
        <f aca="false">0.24*AH563/$AM$565*$AY563</f>
        <v>0.00151923371864633</v>
      </c>
      <c r="AT563" s="65" t="n">
        <f aca="false">AS563*$J$565</f>
        <v>8860.81824070956</v>
      </c>
      <c r="AU563" s="66" t="n">
        <f aca="false">0.25*AJ563/$AM$565*$AY563</f>
        <v>0.0018528754587107</v>
      </c>
      <c r="AV563" s="65" t="n">
        <f aca="false">AU563*$J$565</f>
        <v>10806.7590001462</v>
      </c>
      <c r="AW563" s="66" t="n">
        <f aca="false">0.35*AL563/$AM$565*$AY563</f>
        <v>0.00247107767244598</v>
      </c>
      <c r="AX563" s="65" t="n">
        <f aca="false">AW563*$J$565</f>
        <v>14412.3776647934</v>
      </c>
      <c r="AY563" s="48" t="n">
        <v>0.988228194173219</v>
      </c>
    </row>
    <row r="564" customFormat="false" ht="15" hidden="false" customHeight="false" outlineLevel="0" collapsed="false">
      <c r="A564" s="76" t="s">
        <v>68</v>
      </c>
      <c r="B564" s="62"/>
      <c r="C564" s="62"/>
      <c r="D564" s="62"/>
      <c r="E564" s="62"/>
      <c r="F564" s="62"/>
      <c r="G564" s="62"/>
      <c r="H564" s="62"/>
      <c r="I564" s="77" t="n">
        <f aca="false">AO564+AQ564+AS564+AU564+AW564</f>
        <v>0.0091419934003449</v>
      </c>
      <c r="J564" s="78" t="n">
        <f aca="false">AP564+AR564+AT564+AV564+AX564</f>
        <v>53320</v>
      </c>
      <c r="K564" s="66" t="n">
        <f aca="false">I564-Tabla_Ministerio!J563</f>
        <v>0</v>
      </c>
      <c r="L564" s="65" t="n">
        <f aca="false">J564-Tabla_Ministerio!K563</f>
        <v>0</v>
      </c>
      <c r="M564" s="66" t="n">
        <f aca="false">N564/N$565</f>
        <v>0.00567223550564139</v>
      </c>
      <c r="N564" s="65" t="n">
        <f aca="false">Tabla_Ministerio!L563</f>
        <v>628575</v>
      </c>
      <c r="O564" s="65" t="n">
        <f aca="false">N564-Tabla_Ministerio!L563</f>
        <v>0</v>
      </c>
      <c r="P564" s="67" t="n">
        <f aca="false">N564+J564</f>
        <v>681895</v>
      </c>
      <c r="Q564" s="65" t="n">
        <f aca="false">P564-Tabla_Ministerio!M563</f>
        <v>0</v>
      </c>
      <c r="S564" s="79" t="n">
        <f aca="false">B564+Tabla_Ministerio!B563</f>
        <v>5026</v>
      </c>
      <c r="T564" s="79" t="n">
        <f aca="false">C564+Tabla_Ministerio!C563</f>
        <v>20</v>
      </c>
      <c r="U564" s="79" t="n">
        <f aca="false">D564+Tabla_Ministerio!D563</f>
        <v>276.181818181818</v>
      </c>
      <c r="V564" s="79" t="n">
        <f aca="false">E564+Tabla_Ministerio!E563</f>
        <v>125.477272727273</v>
      </c>
      <c r="W564" s="79" t="n">
        <f aca="false">F564+Tabla_Ministerio!F563</f>
        <v>3</v>
      </c>
      <c r="X564" s="79" t="n">
        <f aca="false">G564+Tabla_Ministerio!G563</f>
        <v>21</v>
      </c>
      <c r="Y564" s="79" t="n">
        <f aca="false">H564+Tabla_Ministerio!H563</f>
        <v>3</v>
      </c>
      <c r="Z564" s="79" t="n">
        <f aca="false">X564+0.33*Y564</f>
        <v>21.99</v>
      </c>
      <c r="AC564" s="73" t="n">
        <f aca="false">IF(T564&gt;0,S564/T564,0)</f>
        <v>251.3</v>
      </c>
      <c r="AD564" s="74" t="n">
        <f aca="false">EXP((((AC564-AC$565)/AC$566+2)/4-1.9)^3)</f>
        <v>0.130486461215685</v>
      </c>
      <c r="AE564" s="75" t="n">
        <f aca="false">S564/U564</f>
        <v>18.1981566820277</v>
      </c>
      <c r="AF564" s="74" t="n">
        <f aca="false">EXP((((AE564-AE$565)/AE$566+2)/4-1.9)^3)</f>
        <v>0.0336650542204122</v>
      </c>
      <c r="AG564" s="74" t="n">
        <f aca="false">V564/U564</f>
        <v>0.454328505595788</v>
      </c>
      <c r="AH564" s="74" t="n">
        <f aca="false">EXP((((AG564-AG$565)/AG$566+2)/4-1.9)^3)</f>
        <v>0.0339085057886553</v>
      </c>
      <c r="AI564" s="74" t="n">
        <f aca="false">W564/U564</f>
        <v>0.010862409479921</v>
      </c>
      <c r="AJ564" s="74" t="n">
        <f aca="false">EXP((((AI564-AI$565)/AI$566+2)/4-1.9)^3)</f>
        <v>0.0132979095356358</v>
      </c>
      <c r="AK564" s="74" t="n">
        <f aca="false">Z564/U564</f>
        <v>0.079621461487821</v>
      </c>
      <c r="AL564" s="74" t="n">
        <f aca="false">EXP((((AK564-AK$565)/AK$566+2)/4-1.9)^3)</f>
        <v>0.0247471946693025</v>
      </c>
      <c r="AM564" s="74" t="n">
        <f aca="false">0.01*AD564+0.15*AF564+0.24*AH564+0.25*AJ564+0.35*AL564</f>
        <v>0.0264786596526608</v>
      </c>
      <c r="AO564" s="66" t="n">
        <f aca="false">0.01*AD564/$AM$565*$AY564</f>
        <v>0.000450516145045236</v>
      </c>
      <c r="AP564" s="65" t="n">
        <f aca="false">AO564*$J$565</f>
        <v>2627.60207778161</v>
      </c>
      <c r="AQ564" s="66" t="n">
        <f aca="false">0.15*AF564/$AM$565*$AY564</f>
        <v>0.00174347403272545</v>
      </c>
      <c r="AR564" s="65" t="n">
        <f aca="false">AQ564*$J$565</f>
        <v>10168.6832787928</v>
      </c>
      <c r="AS564" s="66" t="n">
        <f aca="false">0.24*AH564/$AM$565*$AY564</f>
        <v>0.0028097313704106</v>
      </c>
      <c r="AT564" s="65" t="n">
        <f aca="false">AS564*$J$565</f>
        <v>16387.5502977984</v>
      </c>
      <c r="AU564" s="66" t="n">
        <f aca="false">0.25*AJ564/$AM$565*$AY564</f>
        <v>0.00114780546681627</v>
      </c>
      <c r="AV564" s="65" t="n">
        <f aca="false">AU564*$J$565</f>
        <v>6694.49044760138</v>
      </c>
      <c r="AW564" s="66" t="n">
        <f aca="false">0.35*AL564/$AM$565*$AY564</f>
        <v>0.00299046638534733</v>
      </c>
      <c r="AX564" s="65" t="n">
        <f aca="false">AW564*$J$565</f>
        <v>17441.6738980258</v>
      </c>
      <c r="AY564" s="48" t="n">
        <v>0.981506332752731</v>
      </c>
    </row>
    <row r="565" customFormat="false" ht="15" hidden="false" customHeight="false" outlineLevel="0" collapsed="false">
      <c r="A565" s="83" t="s">
        <v>71</v>
      </c>
      <c r="B565" s="62"/>
      <c r="C565" s="62"/>
      <c r="D565" s="62"/>
      <c r="E565" s="62"/>
      <c r="F565" s="62"/>
      <c r="G565" s="62"/>
      <c r="H565" s="62"/>
      <c r="I565" s="88" t="n">
        <f aca="false">SUM(I538:I564)</f>
        <v>1</v>
      </c>
      <c r="J565" s="86" t="n">
        <f aca="false">Tabla_Ministerio!K564</f>
        <v>5832426</v>
      </c>
      <c r="K565" s="84" t="n">
        <f aca="false">I565-Tabla_Ministerio!J564</f>
        <v>0</v>
      </c>
      <c r="L565" s="86" t="n">
        <f aca="false">J565-Tabla_Ministerio!K564</f>
        <v>0</v>
      </c>
      <c r="M565" s="84"/>
      <c r="N565" s="86" t="n">
        <f aca="false">Tabla_Ministerio!L564</f>
        <v>110816097</v>
      </c>
      <c r="O565" s="86"/>
      <c r="P565" s="88" t="n">
        <f aca="false">Tabla_Ministerio!M564</f>
        <v>116648523</v>
      </c>
      <c r="Q565" s="86"/>
      <c r="S565" s="88"/>
      <c r="T565" s="88"/>
      <c r="U565" s="88"/>
      <c r="V565" s="88"/>
      <c r="W565" s="88"/>
      <c r="X565" s="88"/>
      <c r="Y565" s="88"/>
      <c r="Z565" s="88"/>
      <c r="AB565" s="89" t="s">
        <v>241</v>
      </c>
      <c r="AC565" s="89" t="n">
        <f aca="false">AVERAGE(AC540:AC564)</f>
        <v>205.404077048717</v>
      </c>
      <c r="AD565" s="88"/>
      <c r="AE565" s="89" t="n">
        <f aca="false">AVERAGE(AE540:AE564)</f>
        <v>19.9867060333623</v>
      </c>
      <c r="AF565" s="88"/>
      <c r="AG565" s="91" t="n">
        <f aca="false">AVERAGE(AG540:AG564)</f>
        <v>0.506273832825826</v>
      </c>
      <c r="AH565" s="88"/>
      <c r="AI565" s="91" t="n">
        <f aca="false">AVERAGE(AI540:AI564)</f>
        <v>0.0709975128637108</v>
      </c>
      <c r="AJ565" s="88"/>
      <c r="AK565" s="91" t="n">
        <f aca="false">AVERAGE(AK540:AK564)</f>
        <v>0.183287631761783</v>
      </c>
      <c r="AL565" s="88"/>
      <c r="AM565" s="91" t="n">
        <f aca="false">SUM(AM540:AM564)</f>
        <v>2.84281239263532</v>
      </c>
      <c r="AO565" s="84" t="n">
        <f aca="false">SUM(AO538:AO564)</f>
        <v>0.00952102191242562</v>
      </c>
      <c r="AP565" s="86" t="n">
        <f aca="false">SUM(AP538:AP564)</f>
        <v>55530.6557486009</v>
      </c>
      <c r="AQ565" s="84" t="n">
        <f aca="false">SUM(AQ538:AQ564)</f>
        <v>0.148636893830561</v>
      </c>
      <c r="AR565" s="86" t="n">
        <f aca="false">SUM(AR538:AR564)</f>
        <v>866913.684136603</v>
      </c>
      <c r="AS565" s="84" t="n">
        <f aca="false">SUM(AS538:AS564)</f>
        <v>0.23211365358769</v>
      </c>
      <c r="AT565" s="86" t="n">
        <f aca="false">SUM(AT538:AT564)</f>
        <v>1353785.70813984</v>
      </c>
      <c r="AU565" s="84" t="n">
        <f aca="false">SUM(AU538:AU564)</f>
        <v>0.25554772885045</v>
      </c>
      <c r="AV565" s="86" t="n">
        <f aca="false">SUM(AV538:AV564)</f>
        <v>1490463.21798831</v>
      </c>
      <c r="AW565" s="84" t="n">
        <f aca="false">SUM(AW538:AW564)</f>
        <v>0.354180701818875</v>
      </c>
      <c r="AX565" s="86" t="n">
        <f aca="false">SUM(AX538:AX564)</f>
        <v>2065732.73398665</v>
      </c>
      <c r="AY565" s="8"/>
    </row>
    <row r="566" customFormat="false" ht="15" hidden="false" customHeight="false" outlineLevel="0" collapsed="false">
      <c r="A566" s="43" t="s">
        <v>72</v>
      </c>
      <c r="B566" s="47"/>
      <c r="C566" s="47"/>
      <c r="D566" s="47"/>
      <c r="E566" s="47"/>
      <c r="F566" s="47"/>
      <c r="G566" s="47"/>
      <c r="H566" s="47"/>
      <c r="I566" s="37"/>
      <c r="AB566" s="89" t="s">
        <v>242</v>
      </c>
      <c r="AC566" s="89" t="n">
        <f aca="false">_xlfn.STDEV.P(AC540:AC564)</f>
        <v>86.6199197566015</v>
      </c>
      <c r="AD566" s="88"/>
      <c r="AE566" s="89" t="n">
        <f aca="false">_xlfn.STDEV.P(AE540:AE564)</f>
        <v>4.36614102385625</v>
      </c>
      <c r="AF566" s="88"/>
      <c r="AG566" s="91" t="n">
        <f aca="false">_xlfn.STDEV.P(AG540:AG564)</f>
        <v>0.128139370782805</v>
      </c>
      <c r="AH566" s="88"/>
      <c r="AI566" s="91" t="n">
        <f aca="false">_xlfn.STDEV.P(AI540:AI564)</f>
        <v>0.0657446404246254</v>
      </c>
      <c r="AJ566" s="88"/>
      <c r="AK566" s="91" t="n">
        <f aca="false">_xlfn.STDEV.P(AK540:AK564)</f>
        <v>0.176847951046888</v>
      </c>
      <c r="AL566" s="88"/>
      <c r="AM566" s="91"/>
      <c r="AY566" s="8"/>
    </row>
    <row r="567" customFormat="false" ht="15" hidden="false" customHeight="false" outlineLevel="0" collapsed="false">
      <c r="A567" s="43" t="s">
        <v>187</v>
      </c>
      <c r="B567" s="47"/>
      <c r="C567" s="47"/>
      <c r="D567" s="47"/>
      <c r="E567" s="47"/>
      <c r="F567" s="47"/>
      <c r="G567" s="47"/>
      <c r="H567" s="47"/>
      <c r="I567" s="37"/>
      <c r="AY567" s="8"/>
    </row>
    <row r="568" customFormat="false" ht="15" hidden="false" customHeight="false" outlineLevel="0" collapsed="false">
      <c r="A568" s="43"/>
      <c r="B568" s="37"/>
      <c r="C568" s="37"/>
      <c r="D568" s="37"/>
      <c r="E568" s="37"/>
      <c r="F568" s="37"/>
      <c r="G568" s="37"/>
      <c r="H568" s="37"/>
      <c r="I568" s="37"/>
      <c r="AB568" s="8" t="n">
        <f aca="false">MAX(AC568:AM568)</f>
        <v>3.36157384009149</v>
      </c>
      <c r="AC568" s="8" t="n">
        <f aca="false">(MAX(AC540:AC564)-AC565)/AC566</f>
        <v>3.36157384009149</v>
      </c>
      <c r="AE568" s="8" t="n">
        <f aca="false">(MAX(AE540:AE564)-AE565)/AE566</f>
        <v>2.65147798461026</v>
      </c>
      <c r="AG568" s="8" t="n">
        <f aca="false">(MAX(AG540:AG564)-AG565)/AG566</f>
        <v>2.76954930908938</v>
      </c>
      <c r="AI568" s="8" t="n">
        <f aca="false">(MAX(AI540:AI564)-AI565)/AI566</f>
        <v>2.48654811475116</v>
      </c>
      <c r="AK568" s="8" t="n">
        <f aca="false">(MAX(AK540:AK564)-AK565)/AK566</f>
        <v>2.79910987777356</v>
      </c>
    </row>
    <row r="569" customFormat="false" ht="15" hidden="false" customHeight="false" outlineLevel="0" collapsed="false">
      <c r="A569" s="96"/>
      <c r="B569" s="96"/>
      <c r="C569" s="106"/>
      <c r="D569" s="106"/>
      <c r="E569" s="106"/>
      <c r="F569" s="106"/>
      <c r="G569" s="106"/>
      <c r="H569" s="106"/>
      <c r="I569" s="106"/>
      <c r="J569" s="107"/>
    </row>
    <row r="574" customFormat="false" ht="15" hidden="false" customHeight="false" outlineLevel="0" collapsed="false">
      <c r="AB574" s="8" t="n">
        <f aca="false">MAX(AB1:AB569)</f>
        <v>3.40607651805524</v>
      </c>
    </row>
    <row r="575" customFormat="false" ht="15" hidden="false" customHeight="false" outlineLevel="0" collapsed="false">
      <c r="AB575" s="8" t="n">
        <f aca="false">MIN(AB1:AB569)</f>
        <v>-2.86494908010589</v>
      </c>
    </row>
  </sheetData>
  <mergeCells count="409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1:J11"/>
    <mergeCell ref="A12:J12"/>
    <mergeCell ref="A13:A14"/>
    <mergeCell ref="B13:H13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S13:Z13"/>
    <mergeCell ref="AC13:AD13"/>
    <mergeCell ref="AE13:AF13"/>
    <mergeCell ref="AG13:AH13"/>
    <mergeCell ref="AI13:AJ13"/>
    <mergeCell ref="AK13:AL13"/>
    <mergeCell ref="AO13:AP13"/>
    <mergeCell ref="AQ13:AR13"/>
    <mergeCell ref="AS13:AT13"/>
    <mergeCell ref="AU13:AV13"/>
    <mergeCell ref="AW13:AX13"/>
    <mergeCell ref="B15:H42"/>
    <mergeCell ref="A46:J46"/>
    <mergeCell ref="A47:J47"/>
    <mergeCell ref="A48:A49"/>
    <mergeCell ref="B48:H48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S48:Z48"/>
    <mergeCell ref="AC48:AD48"/>
    <mergeCell ref="AE48:AF48"/>
    <mergeCell ref="AG48:AH48"/>
    <mergeCell ref="AI48:AJ48"/>
    <mergeCell ref="AK48:AL48"/>
    <mergeCell ref="AO48:AP48"/>
    <mergeCell ref="AQ48:AR48"/>
    <mergeCell ref="AS48:AT48"/>
    <mergeCell ref="AU48:AV48"/>
    <mergeCell ref="AW48:AX48"/>
    <mergeCell ref="B50:H77"/>
    <mergeCell ref="A81:J81"/>
    <mergeCell ref="A82:J82"/>
    <mergeCell ref="A83:A84"/>
    <mergeCell ref="B83:H83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S83:Z83"/>
    <mergeCell ref="AC83:AD83"/>
    <mergeCell ref="AE83:AF83"/>
    <mergeCell ref="AG83:AH83"/>
    <mergeCell ref="AI83:AJ83"/>
    <mergeCell ref="AK83:AL83"/>
    <mergeCell ref="AO83:AP83"/>
    <mergeCell ref="AQ83:AR83"/>
    <mergeCell ref="AS83:AT83"/>
    <mergeCell ref="AU83:AV83"/>
    <mergeCell ref="AW83:AX83"/>
    <mergeCell ref="B85:H112"/>
    <mergeCell ref="A116:J116"/>
    <mergeCell ref="A117:J117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B120:H147"/>
    <mergeCell ref="A151:J151"/>
    <mergeCell ref="A152:J152"/>
    <mergeCell ref="A153:A154"/>
    <mergeCell ref="B153:H153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S153:Z153"/>
    <mergeCell ref="AC153:AD153"/>
    <mergeCell ref="AE153:AF153"/>
    <mergeCell ref="AG153:AH153"/>
    <mergeCell ref="AI153:AJ153"/>
    <mergeCell ref="AK153:AL153"/>
    <mergeCell ref="AO153:AP153"/>
    <mergeCell ref="AQ153:AR153"/>
    <mergeCell ref="AS153:AT153"/>
    <mergeCell ref="AU153:AV153"/>
    <mergeCell ref="AW153:AX153"/>
    <mergeCell ref="B155:H180"/>
    <mergeCell ref="A186:J186"/>
    <mergeCell ref="A187:J187"/>
    <mergeCell ref="A188:A189"/>
    <mergeCell ref="B188:H188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S188:Z188"/>
    <mergeCell ref="AC188:AD188"/>
    <mergeCell ref="AE188:AF188"/>
    <mergeCell ref="AG188:AH188"/>
    <mergeCell ref="AI188:AJ188"/>
    <mergeCell ref="AK188:AL188"/>
    <mergeCell ref="AO188:AP188"/>
    <mergeCell ref="AQ188:AR188"/>
    <mergeCell ref="AS188:AT188"/>
    <mergeCell ref="AU188:AV188"/>
    <mergeCell ref="AW188:AX188"/>
    <mergeCell ref="B190:H215"/>
    <mergeCell ref="A221:J221"/>
    <mergeCell ref="A222:J222"/>
    <mergeCell ref="A223:A224"/>
    <mergeCell ref="B223:H223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S223:Z223"/>
    <mergeCell ref="AC223:AD223"/>
    <mergeCell ref="AE223:AF223"/>
    <mergeCell ref="AG223:AH223"/>
    <mergeCell ref="AI223:AJ223"/>
    <mergeCell ref="AK223:AL223"/>
    <mergeCell ref="AO223:AP223"/>
    <mergeCell ref="AQ223:AR223"/>
    <mergeCell ref="AS223:AT223"/>
    <mergeCell ref="AU223:AV223"/>
    <mergeCell ref="AW223:AX223"/>
    <mergeCell ref="B225:H250"/>
    <mergeCell ref="A256:J256"/>
    <mergeCell ref="A257:J257"/>
    <mergeCell ref="A258:A259"/>
    <mergeCell ref="B258:H258"/>
    <mergeCell ref="I258:I259"/>
    <mergeCell ref="J258:J259"/>
    <mergeCell ref="K258:K259"/>
    <mergeCell ref="L258:L259"/>
    <mergeCell ref="M258:M259"/>
    <mergeCell ref="N258:N259"/>
    <mergeCell ref="O258:O259"/>
    <mergeCell ref="P258:P259"/>
    <mergeCell ref="Q258:Q259"/>
    <mergeCell ref="S258:Z258"/>
    <mergeCell ref="AC258:AD258"/>
    <mergeCell ref="AE258:AF258"/>
    <mergeCell ref="AG258:AH258"/>
    <mergeCell ref="AI258:AJ258"/>
    <mergeCell ref="AK258:AL258"/>
    <mergeCell ref="AO258:AP258"/>
    <mergeCell ref="AQ258:AR258"/>
    <mergeCell ref="AS258:AT258"/>
    <mergeCell ref="AU258:AV258"/>
    <mergeCell ref="AW258:AX258"/>
    <mergeCell ref="B260:H285"/>
    <mergeCell ref="A291:J291"/>
    <mergeCell ref="A292:J292"/>
    <mergeCell ref="A293:A294"/>
    <mergeCell ref="B293:H293"/>
    <mergeCell ref="I293:I294"/>
    <mergeCell ref="J293:J294"/>
    <mergeCell ref="K293:K294"/>
    <mergeCell ref="L293:L294"/>
    <mergeCell ref="M293:M294"/>
    <mergeCell ref="N293:N294"/>
    <mergeCell ref="O293:O294"/>
    <mergeCell ref="P293:P294"/>
    <mergeCell ref="Q293:Q294"/>
    <mergeCell ref="S293:Z293"/>
    <mergeCell ref="AC293:AD293"/>
    <mergeCell ref="AE293:AF293"/>
    <mergeCell ref="AG293:AH293"/>
    <mergeCell ref="AI293:AJ293"/>
    <mergeCell ref="AK293:AL293"/>
    <mergeCell ref="AO293:AP293"/>
    <mergeCell ref="AQ293:AR293"/>
    <mergeCell ref="AS293:AT293"/>
    <mergeCell ref="AU293:AV293"/>
    <mergeCell ref="AW293:AX293"/>
    <mergeCell ref="B295:H320"/>
    <mergeCell ref="A326:J326"/>
    <mergeCell ref="A327:J327"/>
    <mergeCell ref="A328:A329"/>
    <mergeCell ref="B328:H328"/>
    <mergeCell ref="I328:I329"/>
    <mergeCell ref="J328:J329"/>
    <mergeCell ref="K328:K329"/>
    <mergeCell ref="L328:L329"/>
    <mergeCell ref="M328:M329"/>
    <mergeCell ref="N328:N329"/>
    <mergeCell ref="O328:O329"/>
    <mergeCell ref="P328:P329"/>
    <mergeCell ref="Q328:Q329"/>
    <mergeCell ref="S328:Z328"/>
    <mergeCell ref="AC328:AD328"/>
    <mergeCell ref="AE328:AF328"/>
    <mergeCell ref="AG328:AH328"/>
    <mergeCell ref="AI328:AJ328"/>
    <mergeCell ref="AK328:AL328"/>
    <mergeCell ref="AO328:AP328"/>
    <mergeCell ref="AQ328:AR328"/>
    <mergeCell ref="AS328:AT328"/>
    <mergeCell ref="AU328:AV328"/>
    <mergeCell ref="AW328:AX328"/>
    <mergeCell ref="B330:H355"/>
    <mergeCell ref="A361:J361"/>
    <mergeCell ref="A362:J362"/>
    <mergeCell ref="A363:A364"/>
    <mergeCell ref="B363:H363"/>
    <mergeCell ref="I363:I364"/>
    <mergeCell ref="J363:J364"/>
    <mergeCell ref="K363:K364"/>
    <mergeCell ref="L363:L364"/>
    <mergeCell ref="M363:M364"/>
    <mergeCell ref="N363:N364"/>
    <mergeCell ref="O363:O364"/>
    <mergeCell ref="P363:P364"/>
    <mergeCell ref="Q363:Q364"/>
    <mergeCell ref="S363:Z363"/>
    <mergeCell ref="AC363:AD363"/>
    <mergeCell ref="AE363:AF363"/>
    <mergeCell ref="AG363:AH363"/>
    <mergeCell ref="AI363:AJ363"/>
    <mergeCell ref="AK363:AL363"/>
    <mergeCell ref="AO363:AP363"/>
    <mergeCell ref="AQ363:AR363"/>
    <mergeCell ref="AS363:AT363"/>
    <mergeCell ref="AU363:AV363"/>
    <mergeCell ref="AW363:AX363"/>
    <mergeCell ref="B365:H390"/>
    <mergeCell ref="A396:J396"/>
    <mergeCell ref="A397:J397"/>
    <mergeCell ref="A398:A399"/>
    <mergeCell ref="B398:H398"/>
    <mergeCell ref="I398:I399"/>
    <mergeCell ref="J398:J399"/>
    <mergeCell ref="K398:K399"/>
    <mergeCell ref="L398:L399"/>
    <mergeCell ref="M398:M399"/>
    <mergeCell ref="N398:N399"/>
    <mergeCell ref="O398:O399"/>
    <mergeCell ref="P398:P399"/>
    <mergeCell ref="Q398:Q399"/>
    <mergeCell ref="S398:Z398"/>
    <mergeCell ref="AC398:AD398"/>
    <mergeCell ref="AE398:AF398"/>
    <mergeCell ref="AG398:AH398"/>
    <mergeCell ref="AI398:AJ398"/>
    <mergeCell ref="AK398:AL398"/>
    <mergeCell ref="AO398:AP398"/>
    <mergeCell ref="AQ398:AR398"/>
    <mergeCell ref="AS398:AT398"/>
    <mergeCell ref="AU398:AV398"/>
    <mergeCell ref="AW398:AX398"/>
    <mergeCell ref="B400:H425"/>
    <mergeCell ref="A431:J431"/>
    <mergeCell ref="A432:J432"/>
    <mergeCell ref="A433:A434"/>
    <mergeCell ref="B433:H433"/>
    <mergeCell ref="I433:I434"/>
    <mergeCell ref="J433:J434"/>
    <mergeCell ref="K433:K434"/>
    <mergeCell ref="L433:L434"/>
    <mergeCell ref="M433:M434"/>
    <mergeCell ref="N433:N434"/>
    <mergeCell ref="O433:O434"/>
    <mergeCell ref="P433:P434"/>
    <mergeCell ref="Q433:Q434"/>
    <mergeCell ref="S433:Z433"/>
    <mergeCell ref="AC433:AD433"/>
    <mergeCell ref="AE433:AF433"/>
    <mergeCell ref="AG433:AH433"/>
    <mergeCell ref="AI433:AJ433"/>
    <mergeCell ref="AK433:AL433"/>
    <mergeCell ref="AO433:AP433"/>
    <mergeCell ref="AQ433:AR433"/>
    <mergeCell ref="AS433:AT433"/>
    <mergeCell ref="AU433:AV433"/>
    <mergeCell ref="AW433:AX433"/>
    <mergeCell ref="B435:H460"/>
    <mergeCell ref="A466:J466"/>
    <mergeCell ref="A467:J467"/>
    <mergeCell ref="A468:A469"/>
    <mergeCell ref="B468:H468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S468:Z468"/>
    <mergeCell ref="AC468:AD468"/>
    <mergeCell ref="AE468:AF468"/>
    <mergeCell ref="AG468:AH468"/>
    <mergeCell ref="AI468:AJ468"/>
    <mergeCell ref="AK468:AL468"/>
    <mergeCell ref="AO468:AP468"/>
    <mergeCell ref="AQ468:AR468"/>
    <mergeCell ref="AS468:AT468"/>
    <mergeCell ref="AU468:AV468"/>
    <mergeCell ref="AW468:AX468"/>
    <mergeCell ref="B470:H495"/>
    <mergeCell ref="A501:J501"/>
    <mergeCell ref="A502:J502"/>
    <mergeCell ref="A503:A504"/>
    <mergeCell ref="B503:H503"/>
    <mergeCell ref="I503:I504"/>
    <mergeCell ref="J503:J504"/>
    <mergeCell ref="K503:K504"/>
    <mergeCell ref="L503:L504"/>
    <mergeCell ref="M503:M504"/>
    <mergeCell ref="N503:N504"/>
    <mergeCell ref="O503:O504"/>
    <mergeCell ref="P503:P504"/>
    <mergeCell ref="Q503:Q504"/>
    <mergeCell ref="S503:Z503"/>
    <mergeCell ref="AC503:AD503"/>
    <mergeCell ref="AE503:AF503"/>
    <mergeCell ref="AG503:AH503"/>
    <mergeCell ref="AI503:AJ503"/>
    <mergeCell ref="AK503:AL503"/>
    <mergeCell ref="AO503:AP503"/>
    <mergeCell ref="AQ503:AR503"/>
    <mergeCell ref="AS503:AT503"/>
    <mergeCell ref="AU503:AV503"/>
    <mergeCell ref="AW503:AX503"/>
    <mergeCell ref="B505:H530"/>
    <mergeCell ref="A536:J536"/>
    <mergeCell ref="A537:J537"/>
    <mergeCell ref="A538:A539"/>
    <mergeCell ref="B538:H538"/>
    <mergeCell ref="I538:I539"/>
    <mergeCell ref="J538:J539"/>
    <mergeCell ref="K538:K539"/>
    <mergeCell ref="L538:L539"/>
    <mergeCell ref="M538:M539"/>
    <mergeCell ref="N538:N539"/>
    <mergeCell ref="O538:O539"/>
    <mergeCell ref="P538:P539"/>
    <mergeCell ref="Q538:Q539"/>
    <mergeCell ref="S538:Z538"/>
    <mergeCell ref="AC538:AD538"/>
    <mergeCell ref="AE538:AF538"/>
    <mergeCell ref="AG538:AH538"/>
    <mergeCell ref="AI538:AJ538"/>
    <mergeCell ref="AK538:AL538"/>
    <mergeCell ref="AO538:AP538"/>
    <mergeCell ref="AQ538:AR538"/>
    <mergeCell ref="AS538:AT538"/>
    <mergeCell ref="AU538:AV538"/>
    <mergeCell ref="AW538:AX538"/>
    <mergeCell ref="B540:H5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false" showRowColHeaders="true" showZeros="true" rightToLeft="false" tabSelected="false" showOutlineSymbols="true" defaultGridColor="true" view="normal" topLeftCell="A142" colorId="64" zoomScale="142" zoomScaleNormal="142" zoomScalePageLayoutView="100" workbookViewId="0">
      <selection pane="topLeft" activeCell="E219" activeCellId="0" sqref="E219"/>
    </sheetView>
  </sheetViews>
  <sheetFormatPr defaultColWidth="11.60546875" defaultRowHeight="15" zeroHeight="false" outlineLevelRow="0" outlineLevelCol="0"/>
  <cols>
    <col collapsed="false" customWidth="true" hidden="false" outlineLevel="0" max="1" min="1" style="108" width="22.1"/>
    <col collapsed="false" customWidth="true" hidden="false" outlineLevel="0" max="16" min="2" style="109" width="7.15"/>
    <col collapsed="false" customWidth="true" hidden="false" outlineLevel="0" max="17" min="17" style="108" width="7.24"/>
    <col collapsed="false" customWidth="true" hidden="false" outlineLevel="0" max="64" min="18" style="108" width="11.52"/>
  </cols>
  <sheetData>
    <row r="1" customFormat="false" ht="17.35" hidden="false" customHeight="false" outlineLevel="0" collapsed="false">
      <c r="A1" s="108" t="s">
        <v>245</v>
      </c>
    </row>
    <row r="2" customFormat="false" ht="12.8" hidden="false" customHeight="false" outlineLevel="0" collapsed="false">
      <c r="B2" s="110" t="n">
        <f aca="false">2022-COLUMN()</f>
        <v>2020</v>
      </c>
      <c r="C2" s="110" t="n">
        <f aca="false">2022-COLUMN()</f>
        <v>2019</v>
      </c>
      <c r="D2" s="110" t="n">
        <f aca="false">2022-COLUMN()</f>
        <v>2018</v>
      </c>
      <c r="E2" s="110" t="n">
        <f aca="false">2022-COLUMN()</f>
        <v>2017</v>
      </c>
      <c r="F2" s="110" t="n">
        <f aca="false">2022-COLUMN()</f>
        <v>2016</v>
      </c>
      <c r="G2" s="110" t="n">
        <f aca="false">2022-COLUMN()</f>
        <v>2015</v>
      </c>
      <c r="H2" s="110" t="n">
        <f aca="false">2022-COLUMN()</f>
        <v>2014</v>
      </c>
      <c r="I2" s="110" t="n">
        <f aca="false">2022-COLUMN()</f>
        <v>2013</v>
      </c>
      <c r="J2" s="110" t="n">
        <f aca="false">2022-COLUMN()</f>
        <v>2012</v>
      </c>
      <c r="K2" s="110" t="n">
        <f aca="false">2022-COLUMN()</f>
        <v>2011</v>
      </c>
      <c r="L2" s="110" t="n">
        <f aca="false">2022-COLUMN()</f>
        <v>2010</v>
      </c>
      <c r="M2" s="110" t="n">
        <f aca="false">2022-COLUMN()</f>
        <v>2009</v>
      </c>
      <c r="N2" s="110" t="n">
        <f aca="false">2022-COLUMN()</f>
        <v>2008</v>
      </c>
      <c r="O2" s="110" t="n">
        <f aca="false">2022-COLUMN()</f>
        <v>2007</v>
      </c>
      <c r="P2" s="111" t="n">
        <f aca="false">2022-COLUMN()</f>
        <v>2006</v>
      </c>
      <c r="Q2" s="111" t="n">
        <f aca="false">2022-COLUMN()</f>
        <v>2005</v>
      </c>
    </row>
    <row r="3" customFormat="false" ht="12.8" hidden="false" customHeight="false" outlineLevel="0" collapsed="false">
      <c r="A3" s="112" t="s">
        <v>44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</row>
    <row r="4" customFormat="false" ht="12.8" hidden="false" customHeight="false" outlineLevel="0" collapsed="false">
      <c r="A4" s="114" t="s">
        <v>45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</row>
    <row r="5" customFormat="false" ht="12.8" hidden="false" customHeight="false" outlineLevel="0" collapsed="false">
      <c r="A5" s="114" t="s">
        <v>46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</row>
    <row r="6" customFormat="false" ht="12.8" hidden="false" customHeight="false" outlineLevel="0" collapsed="false">
      <c r="A6" s="114" t="s">
        <v>47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</row>
    <row r="7" customFormat="false" ht="12.8" hidden="false" customHeight="false" outlineLevel="0" collapsed="false">
      <c r="A7" s="114" t="s">
        <v>48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</row>
    <row r="8" customFormat="false" ht="12.8" hidden="false" customHeight="false" outlineLevel="0" collapsed="false">
      <c r="A8" s="114" t="s">
        <v>49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</row>
    <row r="9" customFormat="false" ht="12.8" hidden="false" customHeight="false" outlineLevel="0" collapsed="false">
      <c r="A9" s="114" t="s">
        <v>50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</row>
    <row r="10" customFormat="false" ht="12.8" hidden="false" customHeight="false" outlineLevel="0" collapsed="false">
      <c r="A10" s="114" t="s">
        <v>51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</row>
    <row r="11" customFormat="false" ht="12.8" hidden="false" customHeight="false" outlineLevel="0" collapsed="false">
      <c r="A11" s="114" t="s">
        <v>52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</row>
    <row r="12" customFormat="false" ht="12.8" hidden="false" customHeight="false" outlineLevel="0" collapsed="false">
      <c r="A12" s="114" t="s">
        <v>53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</row>
    <row r="13" customFormat="false" ht="12.8" hidden="false" customHeight="false" outlineLevel="0" collapsed="false">
      <c r="A13" s="114" t="s">
        <v>54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</row>
    <row r="14" customFormat="false" ht="12.8" hidden="false" customHeight="false" outlineLevel="0" collapsed="false">
      <c r="A14" s="114" t="s">
        <v>55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</row>
    <row r="15" customFormat="false" ht="12.8" hidden="false" customHeight="false" outlineLevel="0" collapsed="false">
      <c r="A15" s="114" t="s">
        <v>56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customFormat="false" ht="12.8" hidden="false" customHeight="false" outlineLevel="0" collapsed="false">
      <c r="A16" s="114" t="s">
        <v>57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</row>
    <row r="17" customFormat="false" ht="12.8" hidden="false" customHeight="false" outlineLevel="0" collapsed="false">
      <c r="A17" s="114" t="s">
        <v>58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</row>
    <row r="18" customFormat="false" ht="12.8" hidden="false" customHeight="false" outlineLevel="0" collapsed="false">
      <c r="A18" s="114" t="s">
        <v>59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</row>
    <row r="19" customFormat="false" ht="12.8" hidden="false" customHeight="false" outlineLevel="0" collapsed="false">
      <c r="A19" s="114" t="s">
        <v>60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</row>
    <row r="20" customFormat="false" ht="12.8" hidden="false" customHeight="false" outlineLevel="0" collapsed="false">
      <c r="A20" s="114" t="s">
        <v>61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</row>
    <row r="21" customFormat="false" ht="12.8" hidden="false" customHeight="false" outlineLevel="0" collapsed="false">
      <c r="A21" s="114" t="s">
        <v>62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</row>
    <row r="22" customFormat="false" ht="12.8" hidden="false" customHeight="false" outlineLevel="0" collapsed="false">
      <c r="A22" s="114" t="s">
        <v>63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</row>
    <row r="23" customFormat="false" ht="12.8" hidden="false" customHeight="false" outlineLevel="0" collapsed="false">
      <c r="A23" s="114" t="s">
        <v>64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</row>
    <row r="24" customFormat="false" ht="12.8" hidden="false" customHeight="false" outlineLevel="0" collapsed="false">
      <c r="A24" s="114" t="s">
        <v>65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</row>
    <row r="25" customFormat="false" ht="12.8" hidden="false" customHeight="false" outlineLevel="0" collapsed="false">
      <c r="A25" s="114" t="s">
        <v>66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</row>
    <row r="26" customFormat="false" ht="12.8" hidden="false" customHeight="false" outlineLevel="0" collapsed="false">
      <c r="A26" s="114" t="s">
        <v>67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</row>
    <row r="27" customFormat="false" ht="12.8" hidden="false" customHeight="false" outlineLevel="0" collapsed="false">
      <c r="A27" s="114" t="s">
        <v>68</v>
      </c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</row>
    <row r="28" customFormat="false" ht="12.8" hidden="false" customHeight="false" outlineLevel="0" collapsed="false">
      <c r="A28" s="114" t="s">
        <v>69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</row>
    <row r="29" customFormat="false" ht="12.8" hidden="false" customHeight="false" outlineLevel="0" collapsed="false">
      <c r="A29" s="116" t="s">
        <v>70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</row>
    <row r="31" customFormat="false" ht="15" hidden="false" customHeight="false" outlineLevel="0" collapsed="false">
      <c r="A31" s="108" t="s">
        <v>246</v>
      </c>
    </row>
    <row r="32" customFormat="false" ht="12.8" hidden="false" customHeight="false" outlineLevel="0" collapsed="false">
      <c r="B32" s="110" t="n">
        <f aca="false">2022-COLUMN()</f>
        <v>2020</v>
      </c>
      <c r="C32" s="110" t="n">
        <f aca="false">2022-COLUMN()</f>
        <v>2019</v>
      </c>
      <c r="D32" s="110" t="n">
        <f aca="false">2022-COLUMN()</f>
        <v>2018</v>
      </c>
      <c r="E32" s="110" t="n">
        <f aca="false">2022-COLUMN()</f>
        <v>2017</v>
      </c>
      <c r="F32" s="110" t="n">
        <f aca="false">2022-COLUMN()</f>
        <v>2016</v>
      </c>
      <c r="G32" s="110" t="n">
        <f aca="false">2022-COLUMN()</f>
        <v>2015</v>
      </c>
      <c r="H32" s="110" t="n">
        <f aca="false">2022-COLUMN()</f>
        <v>2014</v>
      </c>
      <c r="I32" s="110" t="n">
        <f aca="false">2022-COLUMN()</f>
        <v>2013</v>
      </c>
      <c r="J32" s="110" t="n">
        <f aca="false">2022-COLUMN()</f>
        <v>2012</v>
      </c>
      <c r="K32" s="110" t="n">
        <f aca="false">2022-COLUMN()</f>
        <v>2011</v>
      </c>
      <c r="L32" s="110" t="n">
        <f aca="false">2022-COLUMN()</f>
        <v>2010</v>
      </c>
      <c r="M32" s="110" t="n">
        <f aca="false">2022-COLUMN()</f>
        <v>2009</v>
      </c>
      <c r="N32" s="110" t="n">
        <f aca="false">2022-COLUMN()</f>
        <v>2008</v>
      </c>
      <c r="O32" s="110" t="n">
        <f aca="false">2022-COLUMN()</f>
        <v>2007</v>
      </c>
      <c r="P32" s="111" t="n">
        <f aca="false">2022-COLUMN()</f>
        <v>2006</v>
      </c>
      <c r="Q32" s="111" t="n">
        <f aca="false">2022-COLUMN()</f>
        <v>2005</v>
      </c>
    </row>
    <row r="33" customFormat="false" ht="12.8" hidden="false" customHeight="false" outlineLevel="0" collapsed="false">
      <c r="A33" s="112" t="s">
        <v>44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</row>
    <row r="34" customFormat="false" ht="12.8" hidden="false" customHeight="false" outlineLevel="0" collapsed="false">
      <c r="A34" s="114" t="s">
        <v>45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</row>
    <row r="35" customFormat="false" ht="12.8" hidden="false" customHeight="false" outlineLevel="0" collapsed="false">
      <c r="A35" s="114" t="s">
        <v>46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</row>
    <row r="36" customFormat="false" ht="12.8" hidden="false" customHeight="false" outlineLevel="0" collapsed="false">
      <c r="A36" s="114" t="s">
        <v>47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</row>
    <row r="37" customFormat="false" ht="12.8" hidden="false" customHeight="false" outlineLevel="0" collapsed="false">
      <c r="A37" s="114" t="s">
        <v>48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</row>
    <row r="38" customFormat="false" ht="12.8" hidden="false" customHeight="false" outlineLevel="0" collapsed="false">
      <c r="A38" s="114" t="s">
        <v>49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</row>
    <row r="39" customFormat="false" ht="12.8" hidden="false" customHeight="false" outlineLevel="0" collapsed="false">
      <c r="A39" s="114" t="s">
        <v>50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</row>
    <row r="40" customFormat="false" ht="12.8" hidden="false" customHeight="false" outlineLevel="0" collapsed="false">
      <c r="A40" s="114" t="s">
        <v>51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</row>
    <row r="41" customFormat="false" ht="12.8" hidden="false" customHeight="false" outlineLevel="0" collapsed="false">
      <c r="A41" s="114" t="s">
        <v>52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</row>
    <row r="42" customFormat="false" ht="12.8" hidden="false" customHeight="false" outlineLevel="0" collapsed="false">
      <c r="A42" s="114" t="s">
        <v>53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</row>
    <row r="43" customFormat="false" ht="12.8" hidden="false" customHeight="false" outlineLevel="0" collapsed="false">
      <c r="A43" s="114" t="s">
        <v>54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</row>
    <row r="44" customFormat="false" ht="12.8" hidden="false" customHeight="false" outlineLevel="0" collapsed="false">
      <c r="A44" s="114" t="s">
        <v>55</v>
      </c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</row>
    <row r="45" customFormat="false" ht="12.8" hidden="false" customHeight="false" outlineLevel="0" collapsed="false">
      <c r="A45" s="114" t="s">
        <v>56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</row>
    <row r="46" customFormat="false" ht="12.8" hidden="false" customHeight="false" outlineLevel="0" collapsed="false">
      <c r="A46" s="114" t="s">
        <v>57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</row>
    <row r="47" customFormat="false" ht="12.8" hidden="false" customHeight="false" outlineLevel="0" collapsed="false">
      <c r="A47" s="114" t="s">
        <v>58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</row>
    <row r="48" customFormat="false" ht="12.8" hidden="false" customHeight="false" outlineLevel="0" collapsed="false">
      <c r="A48" s="114" t="s">
        <v>59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</row>
    <row r="49" customFormat="false" ht="12.8" hidden="false" customHeight="false" outlineLevel="0" collapsed="false">
      <c r="A49" s="114" t="s">
        <v>60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</row>
    <row r="50" customFormat="false" ht="12.8" hidden="false" customHeight="false" outlineLevel="0" collapsed="false">
      <c r="A50" s="114" t="s">
        <v>61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</row>
    <row r="51" customFormat="false" ht="12.8" hidden="false" customHeight="false" outlineLevel="0" collapsed="false">
      <c r="A51" s="114" t="s">
        <v>62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</row>
    <row r="52" customFormat="false" ht="12.8" hidden="false" customHeight="false" outlineLevel="0" collapsed="false">
      <c r="A52" s="114" t="s">
        <v>63</v>
      </c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</row>
    <row r="53" customFormat="false" ht="12.8" hidden="false" customHeight="false" outlineLevel="0" collapsed="false">
      <c r="A53" s="114" t="s">
        <v>64</v>
      </c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</row>
    <row r="54" customFormat="false" ht="12.8" hidden="false" customHeight="false" outlineLevel="0" collapsed="false">
      <c r="A54" s="114" t="s">
        <v>65</v>
      </c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</row>
    <row r="55" customFormat="false" ht="12.8" hidden="false" customHeight="false" outlineLevel="0" collapsed="false">
      <c r="A55" s="114" t="s">
        <v>66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</row>
    <row r="56" customFormat="false" ht="12.8" hidden="false" customHeight="false" outlineLevel="0" collapsed="false">
      <c r="A56" s="114" t="s">
        <v>67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</row>
    <row r="57" customFormat="false" ht="12.8" hidden="false" customHeight="false" outlineLevel="0" collapsed="false">
      <c r="A57" s="114" t="s">
        <v>68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</row>
    <row r="58" customFormat="false" ht="12.8" hidden="false" customHeight="false" outlineLevel="0" collapsed="false">
      <c r="A58" s="114" t="s">
        <v>69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customFormat="false" ht="12.8" hidden="false" customHeight="false" outlineLevel="0" collapsed="false">
      <c r="A59" s="116" t="s">
        <v>70</v>
      </c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</row>
    <row r="61" customFormat="false" ht="15" hidden="false" customHeight="false" outlineLevel="0" collapsed="false">
      <c r="A61" s="108" t="s">
        <v>247</v>
      </c>
    </row>
    <row r="62" customFormat="false" ht="12.8" hidden="false" customHeight="false" outlineLevel="0" collapsed="false">
      <c r="B62" s="110" t="n">
        <f aca="false">2022-COLUMN()</f>
        <v>2020</v>
      </c>
      <c r="C62" s="110" t="n">
        <f aca="false">2022-COLUMN()</f>
        <v>2019</v>
      </c>
      <c r="D62" s="110" t="n">
        <f aca="false">2022-COLUMN()</f>
        <v>2018</v>
      </c>
      <c r="E62" s="110" t="n">
        <f aca="false">2022-COLUMN()</f>
        <v>2017</v>
      </c>
      <c r="F62" s="110" t="n">
        <f aca="false">2022-COLUMN()</f>
        <v>2016</v>
      </c>
      <c r="G62" s="110" t="n">
        <f aca="false">2022-COLUMN()</f>
        <v>2015</v>
      </c>
      <c r="H62" s="110" t="n">
        <f aca="false">2022-COLUMN()</f>
        <v>2014</v>
      </c>
      <c r="I62" s="110" t="n">
        <f aca="false">2022-COLUMN()</f>
        <v>2013</v>
      </c>
      <c r="J62" s="110" t="n">
        <f aca="false">2022-COLUMN()</f>
        <v>2012</v>
      </c>
      <c r="K62" s="110" t="n">
        <f aca="false">2022-COLUMN()</f>
        <v>2011</v>
      </c>
      <c r="L62" s="110" t="n">
        <f aca="false">2022-COLUMN()</f>
        <v>2010</v>
      </c>
      <c r="M62" s="110" t="n">
        <f aca="false">2022-COLUMN()</f>
        <v>2009</v>
      </c>
      <c r="N62" s="110" t="n">
        <f aca="false">2022-COLUMN()</f>
        <v>2008</v>
      </c>
      <c r="O62" s="110" t="n">
        <f aca="false">2022-COLUMN()</f>
        <v>2007</v>
      </c>
      <c r="P62" s="111" t="n">
        <f aca="false">2022-COLUMN()</f>
        <v>2006</v>
      </c>
      <c r="Q62" s="111" t="n">
        <f aca="false">2022-COLUMN()</f>
        <v>2005</v>
      </c>
    </row>
    <row r="63" customFormat="false" ht="12.8" hidden="false" customHeight="false" outlineLevel="0" collapsed="false">
      <c r="A63" s="112" t="s">
        <v>44</v>
      </c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</row>
    <row r="64" customFormat="false" ht="12.8" hidden="false" customHeight="false" outlineLevel="0" collapsed="false">
      <c r="A64" s="114" t="s">
        <v>45</v>
      </c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</row>
    <row r="65" customFormat="false" ht="12.8" hidden="false" customHeight="false" outlineLevel="0" collapsed="false">
      <c r="A65" s="114" t="s">
        <v>46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</row>
    <row r="66" customFormat="false" ht="12.8" hidden="false" customHeight="false" outlineLevel="0" collapsed="false">
      <c r="A66" s="114" t="s">
        <v>47</v>
      </c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</row>
    <row r="67" customFormat="false" ht="12.8" hidden="false" customHeight="false" outlineLevel="0" collapsed="false">
      <c r="A67" s="114" t="s">
        <v>48</v>
      </c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</row>
    <row r="68" customFormat="false" ht="12.8" hidden="false" customHeight="false" outlineLevel="0" collapsed="false">
      <c r="A68" s="114" t="s">
        <v>49</v>
      </c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</row>
    <row r="69" customFormat="false" ht="12.8" hidden="false" customHeight="false" outlineLevel="0" collapsed="false">
      <c r="A69" s="114" t="s">
        <v>50</v>
      </c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</row>
    <row r="70" customFormat="false" ht="12.8" hidden="false" customHeight="false" outlineLevel="0" collapsed="false">
      <c r="A70" s="114" t="s">
        <v>51</v>
      </c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</row>
    <row r="71" customFormat="false" ht="12.8" hidden="false" customHeight="false" outlineLevel="0" collapsed="false">
      <c r="A71" s="114" t="s">
        <v>52</v>
      </c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</row>
    <row r="72" customFormat="false" ht="12.8" hidden="false" customHeight="false" outlineLevel="0" collapsed="false">
      <c r="A72" s="114" t="s">
        <v>53</v>
      </c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</row>
    <row r="73" customFormat="false" ht="12.8" hidden="false" customHeight="false" outlineLevel="0" collapsed="false">
      <c r="A73" s="114" t="s">
        <v>54</v>
      </c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</row>
    <row r="74" customFormat="false" ht="12.8" hidden="false" customHeight="false" outlineLevel="0" collapsed="false">
      <c r="A74" s="114" t="s">
        <v>55</v>
      </c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</row>
    <row r="75" customFormat="false" ht="12.8" hidden="false" customHeight="false" outlineLevel="0" collapsed="false">
      <c r="A75" s="114" t="s">
        <v>56</v>
      </c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</row>
    <row r="76" customFormat="false" ht="12.8" hidden="false" customHeight="false" outlineLevel="0" collapsed="false">
      <c r="A76" s="114" t="s">
        <v>57</v>
      </c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</row>
    <row r="77" customFormat="false" ht="12.8" hidden="false" customHeight="false" outlineLevel="0" collapsed="false">
      <c r="A77" s="114" t="s">
        <v>58</v>
      </c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</row>
    <row r="78" customFormat="false" ht="12.8" hidden="false" customHeight="false" outlineLevel="0" collapsed="false">
      <c r="A78" s="114" t="s">
        <v>59</v>
      </c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</row>
    <row r="79" customFormat="false" ht="12.8" hidden="false" customHeight="false" outlineLevel="0" collapsed="false">
      <c r="A79" s="114" t="s">
        <v>60</v>
      </c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</row>
    <row r="80" customFormat="false" ht="12.8" hidden="false" customHeight="false" outlineLevel="0" collapsed="false">
      <c r="A80" s="114" t="s">
        <v>61</v>
      </c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</row>
    <row r="81" customFormat="false" ht="12.8" hidden="false" customHeight="false" outlineLevel="0" collapsed="false">
      <c r="A81" s="114" t="s">
        <v>62</v>
      </c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</row>
    <row r="82" customFormat="false" ht="12.8" hidden="false" customHeight="false" outlineLevel="0" collapsed="false">
      <c r="A82" s="114" t="s">
        <v>63</v>
      </c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</row>
    <row r="83" customFormat="false" ht="12.8" hidden="false" customHeight="false" outlineLevel="0" collapsed="false">
      <c r="A83" s="114" t="s">
        <v>64</v>
      </c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</row>
    <row r="84" customFormat="false" ht="12.8" hidden="false" customHeight="false" outlineLevel="0" collapsed="false">
      <c r="A84" s="114" t="s">
        <v>65</v>
      </c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</row>
    <row r="85" customFormat="false" ht="12.8" hidden="false" customHeight="false" outlineLevel="0" collapsed="false">
      <c r="A85" s="114" t="s">
        <v>66</v>
      </c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</row>
    <row r="86" customFormat="false" ht="12.8" hidden="false" customHeight="false" outlineLevel="0" collapsed="false">
      <c r="A86" s="114" t="s">
        <v>67</v>
      </c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</row>
    <row r="87" customFormat="false" ht="12.8" hidden="false" customHeight="false" outlineLevel="0" collapsed="false">
      <c r="A87" s="114" t="s">
        <v>68</v>
      </c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</row>
    <row r="88" customFormat="false" ht="12.8" hidden="false" customHeight="false" outlineLevel="0" collapsed="false">
      <c r="A88" s="114" t="s">
        <v>69</v>
      </c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</row>
    <row r="89" customFormat="false" ht="12.8" hidden="false" customHeight="false" outlineLevel="0" collapsed="false">
      <c r="A89" s="116" t="s">
        <v>70</v>
      </c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</row>
    <row r="91" customFormat="false" ht="15" hidden="false" customHeight="false" outlineLevel="0" collapsed="false">
      <c r="A91" s="108" t="s">
        <v>248</v>
      </c>
    </row>
    <row r="92" customFormat="false" ht="12.8" hidden="false" customHeight="false" outlineLevel="0" collapsed="false">
      <c r="B92" s="110" t="n">
        <f aca="false">2022-COLUMN()</f>
        <v>2020</v>
      </c>
      <c r="C92" s="110" t="n">
        <f aca="false">2022-COLUMN()</f>
        <v>2019</v>
      </c>
      <c r="D92" s="110" t="n">
        <f aca="false">2022-COLUMN()</f>
        <v>2018</v>
      </c>
      <c r="E92" s="110" t="n">
        <f aca="false">2022-COLUMN()</f>
        <v>2017</v>
      </c>
      <c r="F92" s="110" t="n">
        <f aca="false">2022-COLUMN()</f>
        <v>2016</v>
      </c>
      <c r="G92" s="110" t="n">
        <f aca="false">2022-COLUMN()</f>
        <v>2015</v>
      </c>
      <c r="H92" s="110" t="n">
        <f aca="false">2022-COLUMN()</f>
        <v>2014</v>
      </c>
      <c r="I92" s="110" t="n">
        <f aca="false">2022-COLUMN()</f>
        <v>2013</v>
      </c>
      <c r="J92" s="110" t="n">
        <f aca="false">2022-COLUMN()</f>
        <v>2012</v>
      </c>
      <c r="K92" s="110" t="n">
        <f aca="false">2022-COLUMN()</f>
        <v>2011</v>
      </c>
      <c r="L92" s="110" t="n">
        <f aca="false">2022-COLUMN()</f>
        <v>2010</v>
      </c>
      <c r="M92" s="110" t="n">
        <f aca="false">2022-COLUMN()</f>
        <v>2009</v>
      </c>
      <c r="N92" s="110" t="n">
        <f aca="false">2022-COLUMN()</f>
        <v>2008</v>
      </c>
      <c r="O92" s="110" t="n">
        <f aca="false">2022-COLUMN()</f>
        <v>2007</v>
      </c>
      <c r="P92" s="111" t="n">
        <f aca="false">2022-COLUMN()</f>
        <v>2006</v>
      </c>
      <c r="Q92" s="111" t="n">
        <f aca="false">2022-COLUMN()</f>
        <v>2005</v>
      </c>
    </row>
    <row r="93" customFormat="false" ht="12.8" hidden="false" customHeight="false" outlineLevel="0" collapsed="false">
      <c r="A93" s="112" t="s">
        <v>44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</row>
    <row r="94" customFormat="false" ht="12.8" hidden="false" customHeight="false" outlineLevel="0" collapsed="false">
      <c r="A94" s="114" t="s">
        <v>45</v>
      </c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</row>
    <row r="95" customFormat="false" ht="12.8" hidden="false" customHeight="false" outlineLevel="0" collapsed="false">
      <c r="A95" s="114" t="s">
        <v>46</v>
      </c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</row>
    <row r="96" customFormat="false" ht="12.8" hidden="false" customHeight="false" outlineLevel="0" collapsed="false">
      <c r="A96" s="114" t="s">
        <v>47</v>
      </c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</row>
    <row r="97" customFormat="false" ht="12.8" hidden="false" customHeight="false" outlineLevel="0" collapsed="false">
      <c r="A97" s="114" t="s">
        <v>48</v>
      </c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</row>
    <row r="98" customFormat="false" ht="12.8" hidden="false" customHeight="false" outlineLevel="0" collapsed="false">
      <c r="A98" s="114" t="s">
        <v>49</v>
      </c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</row>
    <row r="99" customFormat="false" ht="12.8" hidden="false" customHeight="false" outlineLevel="0" collapsed="false">
      <c r="A99" s="114" t="s">
        <v>50</v>
      </c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</row>
    <row r="100" customFormat="false" ht="12.8" hidden="false" customHeight="false" outlineLevel="0" collapsed="false">
      <c r="A100" s="114" t="s">
        <v>51</v>
      </c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</row>
    <row r="101" customFormat="false" ht="12.8" hidden="false" customHeight="false" outlineLevel="0" collapsed="false">
      <c r="A101" s="114" t="s">
        <v>52</v>
      </c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</row>
    <row r="102" customFormat="false" ht="12.8" hidden="false" customHeight="false" outlineLevel="0" collapsed="false">
      <c r="A102" s="114" t="s">
        <v>53</v>
      </c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</row>
    <row r="103" customFormat="false" ht="12.8" hidden="false" customHeight="false" outlineLevel="0" collapsed="false">
      <c r="A103" s="114" t="s">
        <v>54</v>
      </c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</row>
    <row r="104" customFormat="false" ht="12.8" hidden="false" customHeight="false" outlineLevel="0" collapsed="false">
      <c r="A104" s="114" t="s">
        <v>55</v>
      </c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</row>
    <row r="105" customFormat="false" ht="12.8" hidden="false" customHeight="false" outlineLevel="0" collapsed="false">
      <c r="A105" s="114" t="s">
        <v>56</v>
      </c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</row>
    <row r="106" customFormat="false" ht="12.8" hidden="false" customHeight="false" outlineLevel="0" collapsed="false">
      <c r="A106" s="114" t="s">
        <v>57</v>
      </c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</row>
    <row r="107" customFormat="false" ht="12.8" hidden="false" customHeight="false" outlineLevel="0" collapsed="false">
      <c r="A107" s="114" t="s">
        <v>58</v>
      </c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</row>
    <row r="108" customFormat="false" ht="12.8" hidden="false" customHeight="false" outlineLevel="0" collapsed="false">
      <c r="A108" s="114" t="s">
        <v>59</v>
      </c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</row>
    <row r="109" customFormat="false" ht="12.8" hidden="false" customHeight="false" outlineLevel="0" collapsed="false">
      <c r="A109" s="114" t="s">
        <v>60</v>
      </c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</row>
    <row r="110" customFormat="false" ht="12.8" hidden="false" customHeight="false" outlineLevel="0" collapsed="false">
      <c r="A110" s="114" t="s">
        <v>61</v>
      </c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</row>
    <row r="111" customFormat="false" ht="12.8" hidden="false" customHeight="false" outlineLevel="0" collapsed="false">
      <c r="A111" s="114" t="s">
        <v>62</v>
      </c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</row>
    <row r="112" customFormat="false" ht="12.8" hidden="false" customHeight="false" outlineLevel="0" collapsed="false">
      <c r="A112" s="114" t="s">
        <v>63</v>
      </c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</row>
    <row r="113" customFormat="false" ht="12.8" hidden="false" customHeight="false" outlineLevel="0" collapsed="false">
      <c r="A113" s="114" t="s">
        <v>64</v>
      </c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</row>
    <row r="114" customFormat="false" ht="12.8" hidden="false" customHeight="false" outlineLevel="0" collapsed="false">
      <c r="A114" s="114" t="s">
        <v>65</v>
      </c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</row>
    <row r="115" customFormat="false" ht="12.8" hidden="false" customHeight="false" outlineLevel="0" collapsed="false">
      <c r="A115" s="114" t="s">
        <v>66</v>
      </c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</row>
    <row r="116" customFormat="false" ht="12.8" hidden="false" customHeight="false" outlineLevel="0" collapsed="false">
      <c r="A116" s="114" t="s">
        <v>67</v>
      </c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</row>
    <row r="117" customFormat="false" ht="12.8" hidden="false" customHeight="false" outlineLevel="0" collapsed="false">
      <c r="A117" s="114" t="s">
        <v>68</v>
      </c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</row>
    <row r="118" customFormat="false" ht="12.8" hidden="false" customHeight="false" outlineLevel="0" collapsed="false">
      <c r="A118" s="114" t="s">
        <v>69</v>
      </c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</row>
    <row r="119" customFormat="false" ht="12.8" hidden="false" customHeight="false" outlineLevel="0" collapsed="false">
      <c r="A119" s="116" t="s">
        <v>70</v>
      </c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</row>
    <row r="121" customFormat="false" ht="15" hidden="false" customHeight="false" outlineLevel="0" collapsed="false">
      <c r="A121" s="108" t="s">
        <v>249</v>
      </c>
    </row>
    <row r="122" customFormat="false" ht="12.8" hidden="false" customHeight="false" outlineLevel="0" collapsed="false">
      <c r="B122" s="110" t="n">
        <f aca="false">2021-COLUMN()</f>
        <v>2019</v>
      </c>
      <c r="C122" s="110" t="n">
        <f aca="false">2022-COLUMN()</f>
        <v>2019</v>
      </c>
      <c r="D122" s="110" t="n">
        <f aca="false">2022-COLUMN()</f>
        <v>2018</v>
      </c>
      <c r="E122" s="110" t="n">
        <f aca="false">2022-COLUMN()</f>
        <v>2017</v>
      </c>
      <c r="F122" s="110" t="n">
        <f aca="false">2022-COLUMN()</f>
        <v>2016</v>
      </c>
      <c r="G122" s="110" t="n">
        <f aca="false">2022-COLUMN()</f>
        <v>2015</v>
      </c>
      <c r="H122" s="110" t="n">
        <f aca="false">2022-COLUMN()</f>
        <v>2014</v>
      </c>
      <c r="I122" s="110" t="n">
        <f aca="false">2022-COLUMN()</f>
        <v>2013</v>
      </c>
      <c r="J122" s="110" t="n">
        <f aca="false">2022-COLUMN()</f>
        <v>2012</v>
      </c>
      <c r="K122" s="110" t="n">
        <f aca="false">2022-COLUMN()</f>
        <v>2011</v>
      </c>
      <c r="L122" s="110" t="n">
        <f aca="false">2022-COLUMN()</f>
        <v>2010</v>
      </c>
      <c r="M122" s="110" t="n">
        <f aca="false">2022-COLUMN()</f>
        <v>2009</v>
      </c>
      <c r="N122" s="110" t="n">
        <f aca="false">2022-COLUMN()</f>
        <v>2008</v>
      </c>
      <c r="O122" s="111" t="n">
        <f aca="false">2022-COLUMN()</f>
        <v>2007</v>
      </c>
      <c r="P122" s="111" t="n">
        <f aca="false">2022-COLUMN()</f>
        <v>2006</v>
      </c>
      <c r="Q122" s="111" t="n">
        <f aca="false">2022-COLUMN()</f>
        <v>2005</v>
      </c>
    </row>
    <row r="123" customFormat="false" ht="12.8" hidden="false" customHeight="false" outlineLevel="0" collapsed="false">
      <c r="A123" s="112" t="s">
        <v>44</v>
      </c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</row>
    <row r="124" customFormat="false" ht="12.8" hidden="false" customHeight="false" outlineLevel="0" collapsed="false">
      <c r="A124" s="114" t="s">
        <v>45</v>
      </c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</row>
    <row r="125" customFormat="false" ht="12.8" hidden="false" customHeight="false" outlineLevel="0" collapsed="false">
      <c r="A125" s="114" t="s">
        <v>46</v>
      </c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</row>
    <row r="126" customFormat="false" ht="12.8" hidden="false" customHeight="false" outlineLevel="0" collapsed="false">
      <c r="A126" s="114" t="s">
        <v>47</v>
      </c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</row>
    <row r="127" customFormat="false" ht="12.8" hidden="false" customHeight="false" outlineLevel="0" collapsed="false">
      <c r="A127" s="114" t="s">
        <v>48</v>
      </c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</row>
    <row r="128" customFormat="false" ht="12.8" hidden="false" customHeight="false" outlineLevel="0" collapsed="false">
      <c r="A128" s="114" t="s">
        <v>49</v>
      </c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</row>
    <row r="129" customFormat="false" ht="12.8" hidden="false" customHeight="false" outlineLevel="0" collapsed="false">
      <c r="A129" s="114" t="s">
        <v>50</v>
      </c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</row>
    <row r="130" customFormat="false" ht="12.8" hidden="false" customHeight="false" outlineLevel="0" collapsed="false">
      <c r="A130" s="114" t="s">
        <v>51</v>
      </c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</row>
    <row r="131" customFormat="false" ht="12.8" hidden="false" customHeight="false" outlineLevel="0" collapsed="false">
      <c r="A131" s="114" t="s">
        <v>52</v>
      </c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</row>
    <row r="132" customFormat="false" ht="12.8" hidden="false" customHeight="false" outlineLevel="0" collapsed="false">
      <c r="A132" s="114" t="s">
        <v>53</v>
      </c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</row>
    <row r="133" customFormat="false" ht="12.8" hidden="false" customHeight="false" outlineLevel="0" collapsed="false">
      <c r="A133" s="114" t="s">
        <v>54</v>
      </c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</row>
    <row r="134" customFormat="false" ht="12.8" hidden="false" customHeight="false" outlineLevel="0" collapsed="false">
      <c r="A134" s="114" t="s">
        <v>55</v>
      </c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</row>
    <row r="135" customFormat="false" ht="12.8" hidden="false" customHeight="false" outlineLevel="0" collapsed="false">
      <c r="A135" s="114" t="s">
        <v>56</v>
      </c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</row>
    <row r="136" customFormat="false" ht="12.8" hidden="false" customHeight="false" outlineLevel="0" collapsed="false">
      <c r="A136" s="114" t="s">
        <v>57</v>
      </c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</row>
    <row r="137" customFormat="false" ht="12.8" hidden="false" customHeight="false" outlineLevel="0" collapsed="false">
      <c r="A137" s="114" t="s">
        <v>58</v>
      </c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</row>
    <row r="138" customFormat="false" ht="12.8" hidden="false" customHeight="false" outlineLevel="0" collapsed="false">
      <c r="A138" s="114" t="s">
        <v>59</v>
      </c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</row>
    <row r="139" customFormat="false" ht="12.8" hidden="false" customHeight="false" outlineLevel="0" collapsed="false">
      <c r="A139" s="114" t="s">
        <v>60</v>
      </c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</row>
    <row r="140" customFormat="false" ht="12.8" hidden="false" customHeight="false" outlineLevel="0" collapsed="false">
      <c r="A140" s="114" t="s">
        <v>61</v>
      </c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</row>
    <row r="141" customFormat="false" ht="12.8" hidden="false" customHeight="false" outlineLevel="0" collapsed="false">
      <c r="A141" s="114" t="s">
        <v>62</v>
      </c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</row>
    <row r="142" customFormat="false" ht="12.8" hidden="false" customHeight="false" outlineLevel="0" collapsed="false">
      <c r="A142" s="114" t="s">
        <v>63</v>
      </c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</row>
    <row r="143" customFormat="false" ht="12.8" hidden="false" customHeight="false" outlineLevel="0" collapsed="false">
      <c r="A143" s="114" t="s">
        <v>64</v>
      </c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</row>
    <row r="144" customFormat="false" ht="12.8" hidden="false" customHeight="false" outlineLevel="0" collapsed="false">
      <c r="A144" s="114" t="s">
        <v>65</v>
      </c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</row>
    <row r="145" customFormat="false" ht="12.8" hidden="false" customHeight="false" outlineLevel="0" collapsed="false">
      <c r="A145" s="114" t="s">
        <v>66</v>
      </c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</row>
    <row r="146" customFormat="false" ht="12.8" hidden="false" customHeight="false" outlineLevel="0" collapsed="false">
      <c r="A146" s="114" t="s">
        <v>67</v>
      </c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</row>
    <row r="147" customFormat="false" ht="12.8" hidden="false" customHeight="false" outlineLevel="0" collapsed="false">
      <c r="A147" s="114" t="s">
        <v>68</v>
      </c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</row>
    <row r="148" customFormat="false" ht="12.8" hidden="false" customHeight="false" outlineLevel="0" collapsed="false">
      <c r="A148" s="114" t="s">
        <v>69</v>
      </c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</row>
    <row r="149" customFormat="false" ht="12.8" hidden="false" customHeight="false" outlineLevel="0" collapsed="false">
      <c r="A149" s="116" t="s">
        <v>70</v>
      </c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</row>
    <row r="151" customFormat="false" ht="15" hidden="false" customHeight="false" outlineLevel="0" collapsed="false">
      <c r="A151" s="108" t="s">
        <v>250</v>
      </c>
    </row>
    <row r="152" customFormat="false" ht="12.8" hidden="false" customHeight="false" outlineLevel="0" collapsed="false">
      <c r="B152" s="110" t="n">
        <f aca="false">2021-COLUMN()</f>
        <v>2019</v>
      </c>
      <c r="C152" s="110" t="n">
        <f aca="false">2022-COLUMN()</f>
        <v>2019</v>
      </c>
      <c r="D152" s="110" t="n">
        <f aca="false">2022-COLUMN()</f>
        <v>2018</v>
      </c>
      <c r="E152" s="110" t="n">
        <f aca="false">2022-COLUMN()</f>
        <v>2017</v>
      </c>
      <c r="F152" s="110" t="n">
        <f aca="false">2022-COLUMN()</f>
        <v>2016</v>
      </c>
      <c r="G152" s="110" t="n">
        <f aca="false">2022-COLUMN()</f>
        <v>2015</v>
      </c>
      <c r="H152" s="110" t="n">
        <f aca="false">2022-COLUMN()</f>
        <v>2014</v>
      </c>
      <c r="I152" s="110" t="n">
        <f aca="false">2022-COLUMN()</f>
        <v>2013</v>
      </c>
      <c r="J152" s="110" t="n">
        <f aca="false">2022-COLUMN()</f>
        <v>2012</v>
      </c>
      <c r="K152" s="110" t="n">
        <f aca="false">2022-COLUMN()</f>
        <v>2011</v>
      </c>
      <c r="L152" s="110" t="n">
        <f aca="false">2022-COLUMN()</f>
        <v>2010</v>
      </c>
      <c r="M152" s="110" t="n">
        <f aca="false">2022-COLUMN()</f>
        <v>2009</v>
      </c>
      <c r="N152" s="110" t="n">
        <f aca="false">2022-COLUMN()</f>
        <v>2008</v>
      </c>
      <c r="O152" s="110" t="n">
        <f aca="false">2022-COLUMN()</f>
        <v>2007</v>
      </c>
      <c r="P152" s="111" t="n">
        <f aca="false">2022-COLUMN()</f>
        <v>2006</v>
      </c>
      <c r="Q152" s="111" t="n">
        <f aca="false">2022-COLUMN()</f>
        <v>2005</v>
      </c>
    </row>
    <row r="153" customFormat="false" ht="16.95" hidden="false" customHeight="true" outlineLevel="0" collapsed="false">
      <c r="A153" s="112" t="s">
        <v>44</v>
      </c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</row>
    <row r="154" customFormat="false" ht="14.8" hidden="false" customHeight="true" outlineLevel="0" collapsed="false">
      <c r="A154" s="114" t="s">
        <v>45</v>
      </c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</row>
    <row r="155" customFormat="false" ht="12.8" hidden="false" customHeight="false" outlineLevel="0" collapsed="false">
      <c r="A155" s="114" t="s">
        <v>46</v>
      </c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</row>
    <row r="156" customFormat="false" ht="12.8" hidden="false" customHeight="false" outlineLevel="0" collapsed="false">
      <c r="A156" s="114" t="s">
        <v>47</v>
      </c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</row>
    <row r="157" customFormat="false" ht="12.8" hidden="false" customHeight="false" outlineLevel="0" collapsed="false">
      <c r="A157" s="114" t="s">
        <v>48</v>
      </c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</row>
    <row r="158" customFormat="false" ht="12.8" hidden="false" customHeight="false" outlineLevel="0" collapsed="false">
      <c r="A158" s="114" t="s">
        <v>49</v>
      </c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</row>
    <row r="159" customFormat="false" ht="12.8" hidden="false" customHeight="false" outlineLevel="0" collapsed="false">
      <c r="A159" s="114" t="s">
        <v>50</v>
      </c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</row>
    <row r="160" customFormat="false" ht="12.8" hidden="false" customHeight="false" outlineLevel="0" collapsed="false">
      <c r="A160" s="114" t="s">
        <v>51</v>
      </c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</row>
    <row r="161" customFormat="false" ht="12.8" hidden="false" customHeight="false" outlineLevel="0" collapsed="false">
      <c r="A161" s="114" t="s">
        <v>52</v>
      </c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</row>
    <row r="162" customFormat="false" ht="12.8" hidden="false" customHeight="false" outlineLevel="0" collapsed="false">
      <c r="A162" s="114" t="s">
        <v>53</v>
      </c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</row>
    <row r="163" customFormat="false" ht="12.8" hidden="false" customHeight="false" outlineLevel="0" collapsed="false">
      <c r="A163" s="114" t="s">
        <v>54</v>
      </c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</row>
    <row r="164" customFormat="false" ht="12.8" hidden="false" customHeight="false" outlineLevel="0" collapsed="false">
      <c r="A164" s="114" t="s">
        <v>55</v>
      </c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</row>
    <row r="165" customFormat="false" ht="12.8" hidden="false" customHeight="false" outlineLevel="0" collapsed="false">
      <c r="A165" s="114" t="s">
        <v>56</v>
      </c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</row>
    <row r="166" customFormat="false" ht="12.8" hidden="false" customHeight="false" outlineLevel="0" collapsed="false">
      <c r="A166" s="114" t="s">
        <v>57</v>
      </c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</row>
    <row r="167" customFormat="false" ht="12.8" hidden="false" customHeight="false" outlineLevel="0" collapsed="false">
      <c r="A167" s="114" t="s">
        <v>58</v>
      </c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</row>
    <row r="168" customFormat="false" ht="12.8" hidden="false" customHeight="false" outlineLevel="0" collapsed="false">
      <c r="A168" s="114" t="s">
        <v>59</v>
      </c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</row>
    <row r="169" customFormat="false" ht="12.8" hidden="false" customHeight="false" outlineLevel="0" collapsed="false">
      <c r="A169" s="114" t="s">
        <v>60</v>
      </c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</row>
    <row r="170" customFormat="false" ht="12.8" hidden="false" customHeight="false" outlineLevel="0" collapsed="false">
      <c r="A170" s="114" t="s">
        <v>61</v>
      </c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</row>
    <row r="171" customFormat="false" ht="12.8" hidden="false" customHeight="false" outlineLevel="0" collapsed="false">
      <c r="A171" s="114" t="s">
        <v>62</v>
      </c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</row>
    <row r="172" customFormat="false" ht="12.8" hidden="false" customHeight="false" outlineLevel="0" collapsed="false">
      <c r="A172" s="114" t="s">
        <v>63</v>
      </c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</row>
    <row r="173" customFormat="false" ht="12.8" hidden="false" customHeight="false" outlineLevel="0" collapsed="false">
      <c r="A173" s="114" t="s">
        <v>64</v>
      </c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</row>
    <row r="174" customFormat="false" ht="12.8" hidden="false" customHeight="false" outlineLevel="0" collapsed="false">
      <c r="A174" s="114" t="s">
        <v>65</v>
      </c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</row>
    <row r="175" customFormat="false" ht="12.8" hidden="false" customHeight="false" outlineLevel="0" collapsed="false">
      <c r="A175" s="114" t="s">
        <v>66</v>
      </c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</row>
    <row r="176" customFormat="false" ht="12.8" hidden="false" customHeight="false" outlineLevel="0" collapsed="false">
      <c r="A176" s="114" t="s">
        <v>67</v>
      </c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</row>
    <row r="177" customFormat="false" ht="12.8" hidden="false" customHeight="false" outlineLevel="0" collapsed="false">
      <c r="A177" s="114" t="s">
        <v>68</v>
      </c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</row>
    <row r="178" customFormat="false" ht="12.8" hidden="false" customHeight="false" outlineLevel="0" collapsed="false">
      <c r="A178" s="114" t="s">
        <v>69</v>
      </c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</row>
    <row r="179" customFormat="false" ht="12.8" hidden="false" customHeight="false" outlineLevel="0" collapsed="false">
      <c r="A179" s="116" t="s">
        <v>70</v>
      </c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</row>
    <row r="181" customFormat="false" ht="15" hidden="false" customHeight="false" outlineLevel="0" collapsed="false">
      <c r="A181" s="108" t="s">
        <v>251</v>
      </c>
    </row>
    <row r="182" customFormat="false" ht="12.8" hidden="false" customHeight="false" outlineLevel="0" collapsed="false">
      <c r="B182" s="110" t="n">
        <f aca="false">2022-COLUMN()</f>
        <v>2020</v>
      </c>
      <c r="C182" s="110" t="n">
        <f aca="false">2022-COLUMN()</f>
        <v>2019</v>
      </c>
      <c r="D182" s="110" t="n">
        <f aca="false">2022-COLUMN()</f>
        <v>2018</v>
      </c>
      <c r="E182" s="110" t="n">
        <f aca="false">2022-COLUMN()</f>
        <v>2017</v>
      </c>
      <c r="F182" s="110" t="n">
        <f aca="false">2022-COLUMN()</f>
        <v>2016</v>
      </c>
      <c r="G182" s="110" t="n">
        <f aca="false">2022-COLUMN()</f>
        <v>2015</v>
      </c>
      <c r="H182" s="110" t="n">
        <f aca="false">2022-COLUMN()</f>
        <v>2014</v>
      </c>
      <c r="I182" s="110" t="n">
        <f aca="false">2022-COLUMN()</f>
        <v>2013</v>
      </c>
      <c r="J182" s="110" t="n">
        <f aca="false">2022-COLUMN()</f>
        <v>2012</v>
      </c>
      <c r="K182" s="110" t="n">
        <f aca="false">2022-COLUMN()</f>
        <v>2011</v>
      </c>
      <c r="L182" s="110" t="n">
        <f aca="false">2022-COLUMN()</f>
        <v>2010</v>
      </c>
      <c r="M182" s="110" t="n">
        <f aca="false">2022-COLUMN()</f>
        <v>2009</v>
      </c>
      <c r="N182" s="110" t="n">
        <f aca="false">2022-COLUMN()</f>
        <v>2008</v>
      </c>
      <c r="O182" s="110" t="n">
        <f aca="false">2022-COLUMN()</f>
        <v>2007</v>
      </c>
      <c r="P182" s="111" t="n">
        <f aca="false">2022-COLUMN()</f>
        <v>2006</v>
      </c>
      <c r="Q182" s="111" t="n">
        <f aca="false">2022-COLUMN()</f>
        <v>2005</v>
      </c>
    </row>
    <row r="183" customFormat="false" ht="12.8" hidden="false" customHeight="false" outlineLevel="0" collapsed="false">
      <c r="A183" s="112" t="s">
        <v>44</v>
      </c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</row>
    <row r="184" customFormat="false" ht="12.8" hidden="false" customHeight="false" outlineLevel="0" collapsed="false">
      <c r="A184" s="114" t="s">
        <v>45</v>
      </c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</row>
    <row r="185" customFormat="false" ht="12.8" hidden="false" customHeight="false" outlineLevel="0" collapsed="false">
      <c r="A185" s="114" t="s">
        <v>46</v>
      </c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</row>
    <row r="186" customFormat="false" ht="12.8" hidden="false" customHeight="false" outlineLevel="0" collapsed="false">
      <c r="A186" s="114" t="s">
        <v>47</v>
      </c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</row>
    <row r="187" customFormat="false" ht="12.8" hidden="false" customHeight="false" outlineLevel="0" collapsed="false">
      <c r="A187" s="114" t="s">
        <v>48</v>
      </c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</row>
    <row r="188" customFormat="false" ht="15.25" hidden="false" customHeight="true" outlineLevel="0" collapsed="false">
      <c r="A188" s="114" t="s">
        <v>49</v>
      </c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</row>
    <row r="189" customFormat="false" ht="14.8" hidden="false" customHeight="true" outlineLevel="0" collapsed="false">
      <c r="A189" s="114" t="s">
        <v>50</v>
      </c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</row>
    <row r="190" customFormat="false" ht="12.8" hidden="false" customHeight="false" outlineLevel="0" collapsed="false">
      <c r="A190" s="114" t="s">
        <v>51</v>
      </c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</row>
    <row r="191" customFormat="false" ht="12.8" hidden="false" customHeight="false" outlineLevel="0" collapsed="false">
      <c r="A191" s="114" t="s">
        <v>52</v>
      </c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</row>
    <row r="192" customFormat="false" ht="12.8" hidden="false" customHeight="false" outlineLevel="0" collapsed="false">
      <c r="A192" s="114" t="s">
        <v>53</v>
      </c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</row>
    <row r="193" customFormat="false" ht="12.8" hidden="false" customHeight="false" outlineLevel="0" collapsed="false">
      <c r="A193" s="114" t="s">
        <v>54</v>
      </c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</row>
    <row r="194" customFormat="false" ht="12.8" hidden="false" customHeight="false" outlineLevel="0" collapsed="false">
      <c r="A194" s="114" t="s">
        <v>55</v>
      </c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</row>
    <row r="195" customFormat="false" ht="12.8" hidden="false" customHeight="false" outlineLevel="0" collapsed="false">
      <c r="A195" s="114" t="s">
        <v>56</v>
      </c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</row>
    <row r="196" customFormat="false" ht="12.8" hidden="false" customHeight="false" outlineLevel="0" collapsed="false">
      <c r="A196" s="114" t="s">
        <v>57</v>
      </c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</row>
    <row r="197" customFormat="false" ht="12.8" hidden="false" customHeight="false" outlineLevel="0" collapsed="false">
      <c r="A197" s="114" t="s">
        <v>58</v>
      </c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</row>
    <row r="198" customFormat="false" ht="12.8" hidden="false" customHeight="false" outlineLevel="0" collapsed="false">
      <c r="A198" s="114" t="s">
        <v>59</v>
      </c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</row>
    <row r="199" customFormat="false" ht="12.8" hidden="false" customHeight="false" outlineLevel="0" collapsed="false">
      <c r="A199" s="114" t="s">
        <v>60</v>
      </c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</row>
    <row r="200" customFormat="false" ht="12.8" hidden="false" customHeight="false" outlineLevel="0" collapsed="false">
      <c r="A200" s="114" t="s">
        <v>61</v>
      </c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</row>
    <row r="201" customFormat="false" ht="12.8" hidden="false" customHeight="false" outlineLevel="0" collapsed="false">
      <c r="A201" s="114" t="s">
        <v>62</v>
      </c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</row>
    <row r="202" customFormat="false" ht="12.8" hidden="false" customHeight="false" outlineLevel="0" collapsed="false">
      <c r="A202" s="114" t="s">
        <v>63</v>
      </c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</row>
    <row r="203" customFormat="false" ht="12.8" hidden="false" customHeight="false" outlineLevel="0" collapsed="false">
      <c r="A203" s="114" t="s">
        <v>64</v>
      </c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</row>
    <row r="204" customFormat="false" ht="12.8" hidden="false" customHeight="false" outlineLevel="0" collapsed="false">
      <c r="A204" s="114" t="s">
        <v>65</v>
      </c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</row>
    <row r="205" customFormat="false" ht="12.8" hidden="false" customHeight="false" outlineLevel="0" collapsed="false">
      <c r="A205" s="114" t="s">
        <v>66</v>
      </c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</row>
    <row r="206" customFormat="false" ht="12.8" hidden="false" customHeight="false" outlineLevel="0" collapsed="false">
      <c r="A206" s="114" t="s">
        <v>67</v>
      </c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</row>
    <row r="207" customFormat="false" ht="12.8" hidden="false" customHeight="false" outlineLevel="0" collapsed="false">
      <c r="A207" s="114" t="s">
        <v>68</v>
      </c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</row>
    <row r="208" customFormat="false" ht="12.8" hidden="false" customHeight="false" outlineLevel="0" collapsed="false">
      <c r="A208" s="114" t="s">
        <v>69</v>
      </c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</row>
    <row r="209" customFormat="false" ht="12.8" hidden="false" customHeight="false" outlineLevel="0" collapsed="false">
      <c r="A209" s="116" t="s">
        <v>70</v>
      </c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</row>
    <row r="212" customFormat="false" ht="37.3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69"/>
  <sheetViews>
    <sheetView showFormulas="false" showGridLines="false" showRowColHeaders="true" showZeros="true" rightToLeft="false" tabSelected="false" showOutlineSymbols="true" defaultGridColor="true" view="normal" topLeftCell="A480" colorId="64" zoomScale="142" zoomScaleNormal="142" zoomScalePageLayoutView="100" workbookViewId="0">
      <pane xSplit="1" ySplit="0" topLeftCell="AB480" activePane="topRight" state="frozen"/>
      <selection pane="topLeft" activeCell="A480" activeCellId="0" sqref="A480"/>
      <selection pane="topRight" activeCell="G16" activeCellId="0" sqref="G16"/>
    </sheetView>
  </sheetViews>
  <sheetFormatPr defaultColWidth="9.8671875" defaultRowHeight="15" zeroHeight="false" outlineLevelRow="0" outlineLevelCol="0"/>
  <cols>
    <col collapsed="false" customWidth="true" hidden="false" outlineLevel="0" max="1" min="1" style="8" width="27.6"/>
    <col collapsed="false" customWidth="true" hidden="false" outlineLevel="0" max="8" min="2" style="47" width="10.35"/>
    <col collapsed="false" customWidth="true" hidden="false" outlineLevel="0" max="9" min="9" style="8" width="10.35"/>
    <col collapsed="false" customWidth="false" hidden="false" outlineLevel="0" max="10" min="10" style="47" width="9.85"/>
    <col collapsed="false" customWidth="true" hidden="false" outlineLevel="0" max="11" min="11" style="48" width="8.63"/>
    <col collapsed="false" customWidth="false" hidden="false" outlineLevel="0" max="12" min="12" style="47" width="9.85"/>
    <col collapsed="false" customWidth="false" hidden="false" outlineLevel="0" max="13" min="13" style="48" width="9.85"/>
    <col collapsed="false" customWidth="false" hidden="false" outlineLevel="0" max="15" min="14" style="47" width="9.85"/>
    <col collapsed="false" customWidth="false" hidden="false" outlineLevel="0" max="16" min="16" style="8" width="9.85"/>
    <col collapsed="false" customWidth="false" hidden="false" outlineLevel="0" max="17" min="17" style="47" width="9.85"/>
    <col collapsed="false" customWidth="false" hidden="false" outlineLevel="0" max="1022" min="18" style="8" width="9.85"/>
    <col collapsed="false" customWidth="false" hidden="false" outlineLevel="0" max="1024" min="1023" style="118" width="9.85"/>
  </cols>
  <sheetData>
    <row r="1" customFormat="false" ht="17.35" hidden="false" customHeight="false" outlineLevel="0" collapsed="false">
      <c r="A1" s="49"/>
      <c r="B1" s="119"/>
      <c r="C1" s="119"/>
      <c r="D1" s="119"/>
      <c r="E1" s="119"/>
      <c r="F1" s="119"/>
      <c r="G1" s="119"/>
      <c r="H1" s="119"/>
      <c r="I1" s="49"/>
      <c r="J1" s="49"/>
    </row>
    <row r="2" customFormat="false" ht="17.35" hidden="false" customHeight="false" outlineLevel="0" collapsed="false">
      <c r="A2" s="49"/>
      <c r="B2" s="49"/>
      <c r="C2" s="49"/>
      <c r="D2" s="49"/>
      <c r="E2" s="49"/>
      <c r="F2" s="49"/>
      <c r="G2" s="49"/>
      <c r="H2" s="49"/>
      <c r="I2" s="49"/>
      <c r="J2" s="49"/>
    </row>
    <row r="3" customFormat="false" ht="17.35" hidden="false" customHeight="false" outlineLevel="0" collapsed="false">
      <c r="A3" s="49"/>
      <c r="B3" s="49"/>
      <c r="C3" s="49"/>
      <c r="D3" s="49"/>
      <c r="E3" s="49"/>
      <c r="F3" s="49"/>
      <c r="G3" s="49"/>
      <c r="H3" s="49"/>
      <c r="I3" s="49"/>
      <c r="J3" s="49"/>
    </row>
    <row r="4" customFormat="false" ht="17.35" hidden="false" customHeight="false" outlineLevel="0" collapsed="false">
      <c r="A4" s="49" t="s">
        <v>221</v>
      </c>
      <c r="B4" s="49"/>
      <c r="C4" s="49"/>
      <c r="D4" s="49"/>
      <c r="E4" s="49"/>
      <c r="F4" s="49"/>
      <c r="G4" s="49"/>
      <c r="H4" s="49"/>
      <c r="I4" s="49"/>
      <c r="J4" s="49"/>
    </row>
    <row r="5" customFormat="false" ht="17.35" hidden="false" customHeight="false" outlineLevel="0" collapsed="false">
      <c r="A5" s="49" t="s">
        <v>252</v>
      </c>
      <c r="B5" s="49"/>
      <c r="C5" s="49"/>
      <c r="D5" s="49"/>
      <c r="E5" s="49"/>
      <c r="F5" s="49"/>
      <c r="G5" s="49"/>
      <c r="H5" s="49"/>
      <c r="I5" s="49"/>
      <c r="J5" s="49"/>
    </row>
    <row r="6" customFormat="false" ht="17.35" hidden="false" customHeight="false" outlineLevel="0" collapsed="false">
      <c r="A6" s="49" t="s">
        <v>25</v>
      </c>
      <c r="B6" s="49"/>
      <c r="C6" s="49"/>
      <c r="D6" s="49"/>
      <c r="E6" s="49"/>
      <c r="F6" s="49"/>
      <c r="G6" s="49"/>
      <c r="H6" s="49"/>
      <c r="I6" s="49"/>
      <c r="J6" s="49"/>
    </row>
    <row r="7" customFormat="false" ht="15" hidden="false" customHeight="false" outlineLevel="0" collapsed="false">
      <c r="A7" s="50"/>
      <c r="B7" s="120"/>
      <c r="C7" s="120"/>
      <c r="D7" s="120"/>
      <c r="E7" s="120"/>
      <c r="F7" s="120"/>
      <c r="G7" s="120"/>
      <c r="H7" s="120"/>
      <c r="I7" s="50"/>
      <c r="J7" s="50"/>
    </row>
    <row r="8" customFormat="false" ht="15" hidden="false" customHeight="false" outlineLevel="0" collapsed="false">
      <c r="A8" s="50"/>
      <c r="B8" s="120"/>
      <c r="C8" s="120"/>
      <c r="D8" s="120"/>
      <c r="E8" s="120"/>
      <c r="F8" s="120"/>
      <c r="G8" s="120"/>
      <c r="H8" s="120"/>
      <c r="I8" s="50"/>
      <c r="J8" s="50"/>
    </row>
    <row r="9" customFormat="false" ht="15" hidden="false" customHeight="false" outlineLevel="0" collapsed="false">
      <c r="A9" s="51"/>
      <c r="B9" s="121"/>
      <c r="C9" s="121"/>
      <c r="D9" s="121"/>
      <c r="E9" s="121"/>
      <c r="F9" s="121"/>
      <c r="G9" s="121"/>
      <c r="H9" s="121"/>
      <c r="I9" s="51"/>
      <c r="J9" s="51"/>
    </row>
    <row r="10" customFormat="false" ht="15" hidden="false" customHeight="false" outlineLevel="0" collapsed="false">
      <c r="A10" s="51"/>
      <c r="B10" s="121"/>
      <c r="C10" s="121"/>
      <c r="D10" s="121"/>
      <c r="E10" s="121"/>
      <c r="F10" s="121"/>
      <c r="G10" s="121"/>
      <c r="H10" s="121"/>
      <c r="I10" s="51"/>
      <c r="J10" s="51"/>
    </row>
    <row r="11" customFormat="false" ht="15" hidden="false" customHeight="false" outlineLevel="0" collapsed="false">
      <c r="A11" s="14" t="str">
        <f aca="false">"Tabla " &amp; TEXT((ROW()+24) / 35, "0")</f>
        <v>Tabla 1</v>
      </c>
      <c r="B11" s="14"/>
      <c r="C11" s="14"/>
      <c r="D11" s="14"/>
      <c r="E11" s="14"/>
      <c r="F11" s="14"/>
      <c r="G11" s="14"/>
      <c r="H11" s="14"/>
      <c r="I11" s="14"/>
      <c r="J11" s="14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4" t="s">
        <v>29</v>
      </c>
      <c r="B12" s="14"/>
      <c r="C12" s="14"/>
      <c r="D12" s="14"/>
      <c r="E12" s="14"/>
      <c r="F12" s="14"/>
      <c r="G12" s="14"/>
      <c r="H12" s="14"/>
      <c r="I12" s="14"/>
      <c r="J12" s="14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52" t="s">
        <v>30</v>
      </c>
      <c r="B13" s="53" t="s">
        <v>253</v>
      </c>
      <c r="C13" s="53"/>
      <c r="D13" s="53"/>
      <c r="E13" s="53"/>
      <c r="F13" s="53"/>
      <c r="G13" s="53"/>
      <c r="H13" s="53"/>
      <c r="I13" s="52" t="s">
        <v>32</v>
      </c>
      <c r="J13" s="54" t="s">
        <v>33</v>
      </c>
      <c r="K13" s="55" t="s">
        <v>223</v>
      </c>
      <c r="L13" s="54" t="s">
        <v>224</v>
      </c>
      <c r="M13" s="55" t="s">
        <v>225</v>
      </c>
      <c r="N13" s="54" t="s">
        <v>34</v>
      </c>
      <c r="O13" s="54" t="s">
        <v>226</v>
      </c>
      <c r="P13" s="52" t="s">
        <v>227</v>
      </c>
      <c r="Q13" s="54" t="s">
        <v>228</v>
      </c>
      <c r="S13" s="56" t="s">
        <v>254</v>
      </c>
      <c r="T13" s="56"/>
      <c r="U13" s="56"/>
      <c r="V13" s="56"/>
      <c r="W13" s="56"/>
      <c r="X13" s="56"/>
      <c r="Y13" s="56"/>
      <c r="Z13" s="56"/>
      <c r="AC13" s="57" t="s">
        <v>230</v>
      </c>
      <c r="AD13" s="57"/>
      <c r="AE13" s="57" t="s">
        <v>231</v>
      </c>
      <c r="AF13" s="57"/>
      <c r="AG13" s="57" t="s">
        <v>232</v>
      </c>
      <c r="AH13" s="57"/>
      <c r="AI13" s="57" t="s">
        <v>233</v>
      </c>
      <c r="AJ13" s="57"/>
      <c r="AK13" s="57" t="s">
        <v>234</v>
      </c>
      <c r="AL13" s="57"/>
      <c r="AM13" s="58" t="s">
        <v>235</v>
      </c>
      <c r="AO13" s="57" t="s">
        <v>230</v>
      </c>
      <c r="AP13" s="57"/>
      <c r="AQ13" s="57" t="s">
        <v>231</v>
      </c>
      <c r="AR13" s="57"/>
      <c r="AS13" s="57" t="s">
        <v>232</v>
      </c>
      <c r="AT13" s="57"/>
      <c r="AU13" s="57" t="s">
        <v>233</v>
      </c>
      <c r="AV13" s="57"/>
      <c r="AW13" s="58" t="s">
        <v>234</v>
      </c>
      <c r="AX13" s="58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7.3" hidden="false" customHeight="false" outlineLevel="0" collapsed="false">
      <c r="A14" s="52"/>
      <c r="B14" s="18" t="s">
        <v>36</v>
      </c>
      <c r="C14" s="18" t="s">
        <v>37</v>
      </c>
      <c r="D14" s="18" t="s">
        <v>38</v>
      </c>
      <c r="E14" s="18" t="s">
        <v>39</v>
      </c>
      <c r="F14" s="18" t="s">
        <v>40</v>
      </c>
      <c r="G14" s="18" t="s">
        <v>41</v>
      </c>
      <c r="H14" s="18" t="s">
        <v>42</v>
      </c>
      <c r="I14" s="52"/>
      <c r="J14" s="54"/>
      <c r="K14" s="55"/>
      <c r="L14" s="54"/>
      <c r="M14" s="55"/>
      <c r="N14" s="54"/>
      <c r="O14" s="54"/>
      <c r="P14" s="52"/>
      <c r="Q14" s="54"/>
      <c r="S14" s="59" t="str">
        <f aca="false">B14</f>
        <v>Alumnos Pregrado
(2019)</v>
      </c>
      <c r="T14" s="59" t="str">
        <f aca="false">C14</f>
        <v>N° Carreras Pregrado
(2019)</v>
      </c>
      <c r="U14" s="59" t="str">
        <f aca="false">D14</f>
        <v>JCE Totales
(2020)</v>
      </c>
      <c r="V14" s="59" t="str">
        <f aca="false">E14</f>
        <v>JCE              (Phd + Msc)
(2020)</v>
      </c>
      <c r="W14" s="59" t="str">
        <f aca="false">F14</f>
        <v>Total Proyectos 
(2020)</v>
      </c>
      <c r="X14" s="59" t="str">
        <f aca="false">G14</f>
        <v>Publicaciones ISI
(2020)</v>
      </c>
      <c r="Y14" s="59" t="str">
        <f aca="false">H14</f>
        <v>Publicaciones Scielo
(2020)</v>
      </c>
      <c r="Z14" s="52" t="s">
        <v>43</v>
      </c>
      <c r="AC14" s="59" t="s">
        <v>236</v>
      </c>
      <c r="AD14" s="59" t="s">
        <v>237</v>
      </c>
      <c r="AE14" s="59" t="s">
        <v>236</v>
      </c>
      <c r="AF14" s="59" t="s">
        <v>237</v>
      </c>
      <c r="AG14" s="59" t="s">
        <v>236</v>
      </c>
      <c r="AH14" s="59" t="s">
        <v>237</v>
      </c>
      <c r="AI14" s="59" t="s">
        <v>236</v>
      </c>
      <c r="AJ14" s="59" t="s">
        <v>237</v>
      </c>
      <c r="AK14" s="59" t="s">
        <v>236</v>
      </c>
      <c r="AL14" s="59" t="s">
        <v>237</v>
      </c>
      <c r="AM14" s="60" t="s">
        <v>238</v>
      </c>
      <c r="AO14" s="59" t="s">
        <v>239</v>
      </c>
      <c r="AP14" s="59" t="s">
        <v>240</v>
      </c>
      <c r="AQ14" s="59" t="s">
        <v>239</v>
      </c>
      <c r="AR14" s="59" t="s">
        <v>240</v>
      </c>
      <c r="AS14" s="59" t="s">
        <v>239</v>
      </c>
      <c r="AT14" s="59" t="s">
        <v>240</v>
      </c>
      <c r="AU14" s="59" t="s">
        <v>239</v>
      </c>
      <c r="AV14" s="59" t="s">
        <v>240</v>
      </c>
      <c r="AW14" s="59" t="s">
        <v>239</v>
      </c>
      <c r="AX14" s="60" t="s">
        <v>240</v>
      </c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61" t="s">
        <v>44</v>
      </c>
      <c r="B15" s="64" t="n">
        <f aca="true">INDIRECT(ADDRESS(ROW()-35*INT((ROW()-15)/35)+138,2+INT((ROW()-15)/35), 1, 1, "Variables_Simulación"))</f>
        <v>0</v>
      </c>
      <c r="C15" s="64" t="n">
        <f aca="true">INDIRECT(ADDRESS(ROW()-35*INT((ROW()-15)/35)+108,2+INT((ROW()-15)/35), 1, 1, "Variables_Simulación"))</f>
        <v>0</v>
      </c>
      <c r="D15" s="64" t="n">
        <f aca="true">INDIRECT(ADDRESS(ROW()-35*INT((ROW()-15)/35)+78,2+INT((ROW()-15)/35), 1, 1, "Variables_Simulación"))</f>
        <v>0</v>
      </c>
      <c r="E15" s="64" t="n">
        <f aca="true">INDIRECT(ADDRESS(ROW()-35*INT((ROW()-15)/35)+48,2+INT((ROW()-15)/35), 1, 1, "Variables_Simulación"))</f>
        <v>0</v>
      </c>
      <c r="F15" s="64" t="n">
        <f aca="true">INDIRECT(ADDRESS(ROW()-35*INT((ROW()-15)/35)+18,2+INT((ROW()-15)/35), 1, 1, "Variables_Simulación"))</f>
        <v>0</v>
      </c>
      <c r="G15" s="64" t="n">
        <f aca="true">INDIRECT(ADDRESS(ROW()-35*INT((ROW()-15)/35)-12,2+INT((ROW()-15)/35), 1, 1, "Variables_Simulación"))</f>
        <v>0</v>
      </c>
      <c r="H15" s="64" t="n">
        <f aca="true">INDIRECT(ADDRESS(ROW()-35*INT((ROW()-15)/35)+168,2+INT((ROW()-15)/35), 1, 1, "Variables_Simulación"))</f>
        <v>0</v>
      </c>
      <c r="I15" s="63" t="n">
        <f aca="false">AO15+AQ15+AS15+AU15+AW15</f>
        <v>0.0855218648143114</v>
      </c>
      <c r="J15" s="64" t="n">
        <f aca="false">ROUND(AP15+AR15+AT15+AV15+AX15,0)</f>
        <v>1065172</v>
      </c>
      <c r="K15" s="63" t="n">
        <f aca="false">I15-Tabla_Ministerio!J14</f>
        <v>0</v>
      </c>
      <c r="L15" s="65" t="n">
        <f aca="false">J15-Tabla_Ministerio!K14</f>
        <v>0</v>
      </c>
      <c r="M15" s="66" t="n">
        <f aca="false">P50/P$112</f>
        <v>0.167120854581355</v>
      </c>
      <c r="N15" s="65" t="n">
        <f aca="false">ROUND(N$77*M15,0)</f>
        <v>38677942</v>
      </c>
      <c r="O15" s="65" t="n">
        <f aca="false">N15-Tabla_Ministerio!L14</f>
        <v>-257407</v>
      </c>
      <c r="P15" s="67" t="n">
        <f aca="false">N15+J15</f>
        <v>39743114</v>
      </c>
      <c r="Q15" s="65" t="n">
        <f aca="false">P15-Tabla_Ministerio!M14</f>
        <v>-257407</v>
      </c>
      <c r="S15" s="68" t="n">
        <f aca="false">B15+Tabla_Ministerio!B14</f>
        <v>33757</v>
      </c>
      <c r="T15" s="68" t="n">
        <f aca="false">C15+Tabla_Ministerio!C14</f>
        <v>78</v>
      </c>
      <c r="U15" s="68" t="n">
        <f aca="false">D15+Tabla_Ministerio!D14</f>
        <v>2346.2210151919</v>
      </c>
      <c r="V15" s="68" t="n">
        <f aca="false">E15+Tabla_Ministerio!E14</f>
        <v>1667.0889125521</v>
      </c>
      <c r="W15" s="68" t="n">
        <f aca="false">F15+Tabla_Ministerio!F14</f>
        <v>546</v>
      </c>
      <c r="X15" s="68" t="n">
        <f aca="false">G15+Tabla_Ministerio!G14</f>
        <v>2633</v>
      </c>
      <c r="Y15" s="68" t="n">
        <f aca="false">H15+Tabla_Ministerio!H14</f>
        <v>336</v>
      </c>
      <c r="Z15" s="68" t="n">
        <f aca="false">X15+0.33*Y15</f>
        <v>2743.88</v>
      </c>
      <c r="AC15" s="69" t="n">
        <f aca="false">IF(T15&gt;0,S15/T15,0)</f>
        <v>432.782051282051</v>
      </c>
      <c r="AD15" s="70" t="n">
        <f aca="false">EXP((((AC15-AC42)/AC43+2)/4-1.9)^3)</f>
        <v>0.739293327204258</v>
      </c>
      <c r="AE15" s="71" t="n">
        <f aca="false">S15/U15</f>
        <v>14.3878175932368</v>
      </c>
      <c r="AF15" s="70" t="n">
        <f aca="false">EXP((((AE15-AE42)/AE43+2)/4-1.9)^3)</f>
        <v>0.00942259503968528</v>
      </c>
      <c r="AG15" s="70" t="n">
        <f aca="false">V15/U15</f>
        <v>0.710542144903492</v>
      </c>
      <c r="AH15" s="70" t="n">
        <f aca="false">EXP((((AG15-AG42)/AG43+2)/4-1.9)^3)</f>
        <v>0.0455944182041947</v>
      </c>
      <c r="AI15" s="70" t="n">
        <f aca="false">W15/U15</f>
        <v>0.232714648988575</v>
      </c>
      <c r="AJ15" s="70" t="n">
        <f aca="false">EXP((((AI15-AI42)/AI43+2)/4-1.9)^3)</f>
        <v>0.473439352150422</v>
      </c>
      <c r="AK15" s="70" t="n">
        <f aca="false">Z15/U15</f>
        <v>1.16948914114793</v>
      </c>
      <c r="AL15" s="70" t="n">
        <f aca="false">EXP((((AK15-AK42)/AK43+2)/4-1.9)^3)</f>
        <v>0.351955830174516</v>
      </c>
      <c r="AM15" s="70" t="n">
        <f aca="false">0.01*AD15+0.15*AF15+0.24*AH15+0.25*AJ15+0.35*AL15</f>
        <v>0.261293361495688</v>
      </c>
      <c r="AO15" s="63" t="n">
        <f aca="false">0.01*AD15/$AM42</f>
        <v>0.00241972255343075</v>
      </c>
      <c r="AP15" s="64" t="n">
        <f aca="false">AO15*$J42</f>
        <v>30137.5524535229</v>
      </c>
      <c r="AQ15" s="63" t="n">
        <f aca="false">0.15*AF15/$AM42</f>
        <v>0.000462605265536336</v>
      </c>
      <c r="AR15" s="64" t="n">
        <f aca="false">AQ15*$J42</f>
        <v>5761.73100325498</v>
      </c>
      <c r="AS15" s="63" t="n">
        <f aca="false">0.24*AH15/$AM42</f>
        <v>0.00358155567148827</v>
      </c>
      <c r="AT15" s="64" t="n">
        <f aca="false">AS15*$J42</f>
        <v>44608.1397892709</v>
      </c>
      <c r="AU15" s="63" t="n">
        <f aca="false">0.25*AJ15/$AM42</f>
        <v>0.0387394230383573</v>
      </c>
      <c r="AV15" s="64" t="n">
        <f aca="false">AU15*$J42</f>
        <v>482498.041844665</v>
      </c>
      <c r="AW15" s="63" t="n">
        <f aca="false">0.35*AL15/$AM42</f>
        <v>0.0403185582854988</v>
      </c>
      <c r="AX15" s="64" t="n">
        <f aca="false">AW15*$J42</f>
        <v>502166.111340672</v>
      </c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72" t="s">
        <v>45</v>
      </c>
      <c r="B16" s="65" t="n">
        <f aca="true">INDIRECT(ADDRESS(ROW()-35*INT((ROW()-15)/35)+138,2+INT((ROW()-15)/35), 1, 1, "Variables_Simulación"))</f>
        <v>0</v>
      </c>
      <c r="C16" s="65" t="n">
        <f aca="true">INDIRECT(ADDRESS(ROW()-35*INT((ROW()-15)/35)+108,2+INT((ROW()-15)/35), 1, 1, "Variables_Simulación"))</f>
        <v>0</v>
      </c>
      <c r="D16" s="65" t="n">
        <f aca="true">INDIRECT(ADDRESS(ROW()-35*INT((ROW()-15)/35)+78,2+INT((ROW()-15)/35), 1, 1, "Variables_Simulación"))</f>
        <v>0</v>
      </c>
      <c r="E16" s="65" t="n">
        <f aca="true">INDIRECT(ADDRESS(ROW()-35*INT((ROW()-15)/35)+48,2+INT((ROW()-15)/35), 1, 1, "Variables_Simulación"))</f>
        <v>0</v>
      </c>
      <c r="F16" s="65" t="n">
        <f aca="true">INDIRECT(ADDRESS(ROW()-35*INT((ROW()-15)/35)+18,2+INT((ROW()-15)/35), 1, 1, "Variables_Simulación"))</f>
        <v>0</v>
      </c>
      <c r="G16" s="65" t="n">
        <f aca="true">INDIRECT(ADDRESS(ROW()-35*INT((ROW()-15)/35)-12,2+INT((ROW()-15)/35), 1, 1, "Variables_Simulación"))</f>
        <v>0</v>
      </c>
      <c r="H16" s="65" t="n">
        <f aca="true">INDIRECT(ADDRESS(ROW()-35*INT((ROW()-15)/35)+168,2+INT((ROW()-15)/35), 1, 1, "Variables_Simulación"))</f>
        <v>0</v>
      </c>
      <c r="I16" s="66" t="n">
        <f aca="false">AO16+AQ16+AS16+AU16+AW16</f>
        <v>0.0764599325813885</v>
      </c>
      <c r="J16" s="65" t="n">
        <f aca="false">ROUND(AP16+AR16+AT16+AV16+AX16,0)</f>
        <v>952306</v>
      </c>
      <c r="K16" s="66" t="n">
        <f aca="false">I16-Tabla_Ministerio!J15</f>
        <v>0</v>
      </c>
      <c r="L16" s="65" t="n">
        <f aca="false">J16-Tabla_Ministerio!K15</f>
        <v>0</v>
      </c>
      <c r="M16" s="66" t="n">
        <f aca="false">P51/P$112</f>
        <v>0.111538755705593</v>
      </c>
      <c r="N16" s="65" t="n">
        <f aca="false">ROUND(N$77*M16,0)</f>
        <v>25814190</v>
      </c>
      <c r="O16" s="65" t="n">
        <f aca="false">N16-Tabla_Ministerio!L15</f>
        <v>-171800</v>
      </c>
      <c r="P16" s="67" t="n">
        <f aca="false">N16+J16</f>
        <v>26766496</v>
      </c>
      <c r="Q16" s="65" t="n">
        <f aca="false">P16-Tabla_Ministerio!M15</f>
        <v>-171800</v>
      </c>
      <c r="S16" s="67" t="n">
        <f aca="false">B16+Tabla_Ministerio!B15</f>
        <v>27921</v>
      </c>
      <c r="T16" s="67" t="n">
        <f aca="false">C16+Tabla_Ministerio!C15</f>
        <v>83</v>
      </c>
      <c r="U16" s="67" t="n">
        <f aca="false">D16+Tabla_Ministerio!D15</f>
        <v>2270.9385664497</v>
      </c>
      <c r="V16" s="67" t="n">
        <f aca="false">E16+Tabla_Ministerio!E15</f>
        <v>1633.81691169996</v>
      </c>
      <c r="W16" s="67" t="n">
        <f aca="false">F16+Tabla_Ministerio!F15</f>
        <v>533</v>
      </c>
      <c r="X16" s="67" t="n">
        <f aca="false">G16+Tabla_Ministerio!G15</f>
        <v>2356</v>
      </c>
      <c r="Y16" s="67" t="n">
        <f aca="false">H16+Tabla_Ministerio!H15</f>
        <v>265</v>
      </c>
      <c r="Z16" s="67" t="n">
        <f aca="false">X16+0.33*Y16</f>
        <v>2443.45</v>
      </c>
      <c r="AC16" s="73" t="n">
        <f aca="false">IF(T16&gt;0,S16/T16,0)</f>
        <v>336.397590361446</v>
      </c>
      <c r="AD16" s="74" t="n">
        <f aca="false">EXP((((AC16-AC42)/AC43+2)/4-1.9)^3)</f>
        <v>0.415906678408282</v>
      </c>
      <c r="AE16" s="75" t="n">
        <f aca="false">S16/U16</f>
        <v>12.2949164774856</v>
      </c>
      <c r="AF16" s="74" t="n">
        <f aca="false">EXP((((AE16-AE42)/AE43+2)/4-1.9)^3)</f>
        <v>0.00375048638186953</v>
      </c>
      <c r="AG16" s="74" t="n">
        <f aca="false">V16/U16</f>
        <v>0.719445667019609</v>
      </c>
      <c r="AH16" s="74" t="n">
        <f aca="false">EXP((((AG16-AG42)/AG43+2)/4-1.9)^3)</f>
        <v>0.0528793479144391</v>
      </c>
      <c r="AI16" s="74" t="n">
        <f aca="false">W16/U16</f>
        <v>0.234704719834527</v>
      </c>
      <c r="AJ16" s="74" t="n">
        <f aca="false">EXP((((AI16-AI42)/AI43+2)/4-1.9)^3)</f>
        <v>0.482393447732872</v>
      </c>
      <c r="AK16" s="74" t="n">
        <f aca="false">Z16/U16</f>
        <v>1.07596481741027</v>
      </c>
      <c r="AL16" s="74" t="n">
        <f aca="false">EXP((((AK16-AK42)/AK43+2)/4-1.9)^3)</f>
        <v>0.273130181334131</v>
      </c>
      <c r="AM16" s="74" t="n">
        <f aca="false">0.01*AD16+0.15*AF16+0.24*AH16+0.25*AJ16+0.35*AL16</f>
        <v>0.233606608640992</v>
      </c>
      <c r="AO16" s="66" t="n">
        <f aca="false">0.01*AD16/$AM42</f>
        <v>0.00136127127465461</v>
      </c>
      <c r="AP16" s="65" t="n">
        <f aca="false">AO16*$J42</f>
        <v>16954.5819975148</v>
      </c>
      <c r="AQ16" s="66" t="n">
        <f aca="false">0.15*AF16/$AM42</f>
        <v>0.000184131307911235</v>
      </c>
      <c r="AR16" s="65" t="n">
        <f aca="false">AQ16*$J42</f>
        <v>2293.34844304473</v>
      </c>
      <c r="AS16" s="66" t="n">
        <f aca="false">0.24*AH16/$AM42</f>
        <v>0.00415380513420252</v>
      </c>
      <c r="AT16" s="65" t="n">
        <f aca="false">AS16*$J42</f>
        <v>51735.4851018972</v>
      </c>
      <c r="AU16" s="66" t="n">
        <f aca="false">0.25*AJ16/$AM42</f>
        <v>0.0394720966007024</v>
      </c>
      <c r="AV16" s="65" t="n">
        <f aca="false">AU16*$J42</f>
        <v>491623.463222078</v>
      </c>
      <c r="AW16" s="66" t="n">
        <f aca="false">0.35*AL16/$AM42</f>
        <v>0.0312886282639177</v>
      </c>
      <c r="AX16" s="65" t="n">
        <f aca="false">AW16*$J42</f>
        <v>389698.676059222</v>
      </c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72" t="s">
        <v>46</v>
      </c>
      <c r="B17" s="65" t="n">
        <f aca="true">INDIRECT(ADDRESS(ROW()-35*INT((ROW()-15)/35)+138,2+INT((ROW()-15)/35), 1, 1, "Variables_Simulación"))</f>
        <v>0</v>
      </c>
      <c r="C17" s="65" t="n">
        <f aca="true">INDIRECT(ADDRESS(ROW()-35*INT((ROW()-15)/35)+108,2+INT((ROW()-15)/35), 1, 1, "Variables_Simulación"))</f>
        <v>0</v>
      </c>
      <c r="D17" s="65" t="n">
        <f aca="true">INDIRECT(ADDRESS(ROW()-35*INT((ROW()-15)/35)+78,2+INT((ROW()-15)/35), 1, 1, "Variables_Simulación"))</f>
        <v>0</v>
      </c>
      <c r="E17" s="65" t="n">
        <f aca="true">INDIRECT(ADDRESS(ROW()-35*INT((ROW()-15)/35)+48,2+INT((ROW()-15)/35), 1, 1, "Variables_Simulación"))</f>
        <v>0</v>
      </c>
      <c r="F17" s="65" t="n">
        <f aca="true">INDIRECT(ADDRESS(ROW()-35*INT((ROW()-15)/35)+18,2+INT((ROW()-15)/35), 1, 1, "Variables_Simulación"))</f>
        <v>0</v>
      </c>
      <c r="G17" s="65" t="n">
        <f aca="true">INDIRECT(ADDRESS(ROW()-35*INT((ROW()-15)/35)-12,2+INT((ROW()-15)/35), 1, 1, "Variables_Simulación"))</f>
        <v>0</v>
      </c>
      <c r="H17" s="65" t="n">
        <f aca="true">INDIRECT(ADDRESS(ROW()-35*INT((ROW()-15)/35)+168,2+INT((ROW()-15)/35), 1, 1, "Variables_Simulación"))</f>
        <v>0</v>
      </c>
      <c r="I17" s="66" t="n">
        <f aca="false">AO17+AQ17+AS17+AU17+AW17</f>
        <v>0.0545975732350603</v>
      </c>
      <c r="J17" s="65" t="n">
        <f aca="false">ROUND(AP17+AR17+AT17+AV17+AX17,0)</f>
        <v>680011</v>
      </c>
      <c r="K17" s="66" t="n">
        <f aca="false">I17-Tabla_Ministerio!J16</f>
        <v>5.96744875736022E-016</v>
      </c>
      <c r="L17" s="65" t="n">
        <f aca="false">J17-Tabla_Ministerio!K16</f>
        <v>0</v>
      </c>
      <c r="M17" s="66" t="n">
        <f aca="false">P52/P$112</f>
        <v>0.0697423616653053</v>
      </c>
      <c r="N17" s="65" t="n">
        <f aca="false">ROUND(N$77*M17,0)</f>
        <v>16140960</v>
      </c>
      <c r="O17" s="65" t="n">
        <f aca="false">N17-Tabla_Ministerio!L16</f>
        <v>-107421</v>
      </c>
      <c r="P17" s="67" t="n">
        <f aca="false">N17+J17</f>
        <v>16820971</v>
      </c>
      <c r="Q17" s="65" t="n">
        <f aca="false">P17-Tabla_Ministerio!M16</f>
        <v>-107421</v>
      </c>
      <c r="S17" s="67" t="n">
        <f aca="false">B17+Tabla_Ministerio!B16</f>
        <v>24933</v>
      </c>
      <c r="T17" s="67" t="n">
        <f aca="false">C17+Tabla_Ministerio!C16</f>
        <v>101</v>
      </c>
      <c r="U17" s="67" t="n">
        <f aca="false">D17+Tabla_Ministerio!D16</f>
        <v>1460.04953046346</v>
      </c>
      <c r="V17" s="67" t="n">
        <f aca="false">E17+Tabla_Ministerio!E16</f>
        <v>1195.66540754413</v>
      </c>
      <c r="W17" s="67" t="n">
        <f aca="false">F17+Tabla_Ministerio!F16</f>
        <v>235</v>
      </c>
      <c r="X17" s="67" t="n">
        <f aca="false">G17+Tabla_Ministerio!G16</f>
        <v>1351</v>
      </c>
      <c r="Y17" s="67" t="n">
        <f aca="false">H17+Tabla_Ministerio!H16</f>
        <v>126</v>
      </c>
      <c r="Z17" s="67" t="n">
        <f aca="false">X17+0.33*Y17</f>
        <v>1392.58</v>
      </c>
      <c r="AC17" s="73" t="n">
        <f aca="false">IF(T17&gt;0,S17/T17,0)</f>
        <v>246.861386138614</v>
      </c>
      <c r="AD17" s="74" t="n">
        <f aca="false">EXP((((AC17-AC42)/AC43+2)/4-1.9)^3)</f>
        <v>0.160317369591409</v>
      </c>
      <c r="AE17" s="75" t="n">
        <f aca="false">S17/U17</f>
        <v>17.0768179296531</v>
      </c>
      <c r="AF17" s="74" t="n">
        <f aca="false">EXP((((AE17-AE42)/AE43+2)/4-1.9)^3)</f>
        <v>0.0263153359064669</v>
      </c>
      <c r="AG17" s="74" t="n">
        <f aca="false">V17/U17</f>
        <v>0.81892112739805</v>
      </c>
      <c r="AH17" s="74" t="n">
        <f aca="false">EXP((((AG17-AG42)/AG43+2)/4-1.9)^3)</f>
        <v>0.203293483366765</v>
      </c>
      <c r="AI17" s="74" t="n">
        <f aca="false">W17/U17</f>
        <v>0.160953443768037</v>
      </c>
      <c r="AJ17" s="74" t="n">
        <f aca="false">EXP((((AI17-AI42)/AI43+2)/4-1.9)^3)</f>
        <v>0.190714053064532</v>
      </c>
      <c r="AK17" s="74" t="n">
        <f aca="false">Z17/U17</f>
        <v>0.953789560521249</v>
      </c>
      <c r="AL17" s="74" t="n">
        <f aca="false">EXP((((AK17-AK42)/AK43+2)/4-1.9)^3)</f>
        <v>0.18511864503682</v>
      </c>
      <c r="AM17" s="74" t="n">
        <f aca="false">0.01*AD17+0.15*AF17+0.24*AH17+0.25*AJ17+0.35*AL17</f>
        <v>0.166810949118928</v>
      </c>
      <c r="AO17" s="66" t="n">
        <f aca="false">0.01*AD17/$AM42</f>
        <v>0.000524722110470026</v>
      </c>
      <c r="AP17" s="65" t="n">
        <f aca="false">AO17*$J42</f>
        <v>6535.39394646397</v>
      </c>
      <c r="AQ17" s="66" t="n">
        <f aca="false">0.15*AF17/$AM42</f>
        <v>0.00129195968874999</v>
      </c>
      <c r="AR17" s="65" t="n">
        <f aca="false">AQ17*$J42</f>
        <v>16091.308828913</v>
      </c>
      <c r="AS17" s="66" t="n">
        <f aca="false">0.24*AH17/$AM42</f>
        <v>0.0159692119563411</v>
      </c>
      <c r="AT17" s="65" t="n">
        <f aca="false">AS17*$J42</f>
        <v>198895.928086174</v>
      </c>
      <c r="AU17" s="66" t="n">
        <f aca="false">0.25*AJ17/$AM42</f>
        <v>0.0156052773126456</v>
      </c>
      <c r="AV17" s="65" t="n">
        <f aca="false">AU17*$J42</f>
        <v>194363.135928463</v>
      </c>
      <c r="AW17" s="66" t="n">
        <f aca="false">0.35*AL17/$AM42</f>
        <v>0.0212064021668535</v>
      </c>
      <c r="AX17" s="65" t="n">
        <f aca="false">AW17*$J42</f>
        <v>264124.933144878</v>
      </c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72" t="s">
        <v>47</v>
      </c>
      <c r="B18" s="65" t="n">
        <f aca="true">INDIRECT(ADDRESS(ROW()-35*INT((ROW()-15)/35)+138,2+INT((ROW()-15)/35), 1, 1, "Variables_Simulación"))</f>
        <v>0</v>
      </c>
      <c r="C18" s="65" t="n">
        <f aca="true">INDIRECT(ADDRESS(ROW()-35*INT((ROW()-15)/35)+108,2+INT((ROW()-15)/35), 1, 1, "Variables_Simulación"))</f>
        <v>0</v>
      </c>
      <c r="D18" s="65" t="n">
        <f aca="true">INDIRECT(ADDRESS(ROW()-35*INT((ROW()-15)/35)+78,2+INT((ROW()-15)/35), 1, 1, "Variables_Simulación"))</f>
        <v>0</v>
      </c>
      <c r="E18" s="65" t="n">
        <f aca="true">INDIRECT(ADDRESS(ROW()-35*INT((ROW()-15)/35)+48,2+INT((ROW()-15)/35), 1, 1, "Variables_Simulación"))</f>
        <v>0</v>
      </c>
      <c r="F18" s="65" t="n">
        <f aca="true">INDIRECT(ADDRESS(ROW()-35*INT((ROW()-15)/35)+18,2+INT((ROW()-15)/35), 1, 1, "Variables_Simulación"))</f>
        <v>0</v>
      </c>
      <c r="G18" s="65" t="n">
        <f aca="true">INDIRECT(ADDRESS(ROW()-35*INT((ROW()-15)/35)-12,2+INT((ROW()-15)/35), 1, 1, "Variables_Simulación"))</f>
        <v>0</v>
      </c>
      <c r="H18" s="65" t="n">
        <f aca="true">INDIRECT(ADDRESS(ROW()-35*INT((ROW()-15)/35)+168,2+INT((ROW()-15)/35), 1, 1, "Variables_Simulación"))</f>
        <v>0</v>
      </c>
      <c r="I18" s="66" t="n">
        <f aca="false">AO18+AQ18+AS18+AU18+AW18</f>
        <v>0.0992996687297442</v>
      </c>
      <c r="J18" s="65" t="n">
        <f aca="false">ROUND(AP18+AR18+AT18+AV18+AX18,0)</f>
        <v>1236774</v>
      </c>
      <c r="K18" s="66" t="n">
        <f aca="false">I18-Tabla_Ministerio!J17</f>
        <v>0</v>
      </c>
      <c r="L18" s="65" t="n">
        <f aca="false">J18-Tabla_Ministerio!K17</f>
        <v>1</v>
      </c>
      <c r="M18" s="66" t="n">
        <f aca="false">P53/P$112</f>
        <v>0.065641044837366</v>
      </c>
      <c r="N18" s="65" t="n">
        <f aca="false">ROUND(N$77*M18,0)</f>
        <v>15191764</v>
      </c>
      <c r="O18" s="65" t="n">
        <f aca="false">N18-Tabla_Ministerio!L17</f>
        <v>-101106</v>
      </c>
      <c r="P18" s="67" t="n">
        <f aca="false">N18+J18</f>
        <v>16428538</v>
      </c>
      <c r="Q18" s="65" t="n">
        <f aca="false">P18-Tabla_Ministerio!M17</f>
        <v>-101105</v>
      </c>
      <c r="S18" s="67" t="n">
        <f aca="false">B18+Tabla_Ministerio!B17</f>
        <v>16214</v>
      </c>
      <c r="T18" s="67" t="n">
        <f aca="false">C18+Tabla_Ministerio!C17</f>
        <v>57</v>
      </c>
      <c r="U18" s="67" t="n">
        <f aca="false">D18+Tabla_Ministerio!D17</f>
        <v>662.706867775834</v>
      </c>
      <c r="V18" s="67" t="n">
        <f aca="false">E18+Tabla_Ministerio!E17</f>
        <v>572.017591502462</v>
      </c>
      <c r="W18" s="67" t="n">
        <f aca="false">F18+Tabla_Ministerio!F17</f>
        <v>141</v>
      </c>
      <c r="X18" s="67" t="n">
        <f aca="false">G18+Tabla_Ministerio!G17</f>
        <v>693</v>
      </c>
      <c r="Y18" s="67" t="n">
        <f aca="false">H18+Tabla_Ministerio!H17</f>
        <v>87</v>
      </c>
      <c r="Z18" s="67" t="n">
        <f aca="false">X18+0.33*Y18</f>
        <v>721.71</v>
      </c>
      <c r="AC18" s="73" t="n">
        <f aca="false">IF(T18&gt;0,S18/T18,0)</f>
        <v>284.456140350877</v>
      </c>
      <c r="AD18" s="74" t="n">
        <f aca="false">EXP((((AC18-AC42)/AC43+2)/4-1.9)^3)</f>
        <v>0.253197667339502</v>
      </c>
      <c r="AE18" s="75" t="n">
        <f aca="false">S18/U18</f>
        <v>24.4663225754958</v>
      </c>
      <c r="AF18" s="74" t="n">
        <f aca="false">EXP((((AE18-AE42)/AE43+2)/4-1.9)^3)</f>
        <v>0.199374176656351</v>
      </c>
      <c r="AG18" s="74" t="n">
        <f aca="false">V18/U18</f>
        <v>0.863153257219528</v>
      </c>
      <c r="AH18" s="74" t="n">
        <f aca="false">EXP((((AG18-AG42)/AG43+2)/4-1.9)^3)</f>
        <v>0.313953521896967</v>
      </c>
      <c r="AI18" s="74" t="n">
        <f aca="false">W18/U18</f>
        <v>0.212763752506779</v>
      </c>
      <c r="AJ18" s="74" t="n">
        <f aca="false">EXP((((AI18-AI42)/AI43+2)/4-1.9)^3)</f>
        <v>0.385349796351299</v>
      </c>
      <c r="AK18" s="74" t="n">
        <f aca="false">Z18/U18</f>
        <v>1.08903353065012</v>
      </c>
      <c r="AL18" s="74" t="n">
        <f aca="false">EXP((((AK18-AK42)/AK43+2)/4-1.9)^3)</f>
        <v>0.283611519418689</v>
      </c>
      <c r="AM18" s="74" t="n">
        <f aca="false">0.01*AD18+0.15*AF18+0.24*AH18+0.25*AJ18+0.35*AL18</f>
        <v>0.303388429311486</v>
      </c>
      <c r="AO18" s="66" t="n">
        <f aca="false">0.01*AD18/$AM42</f>
        <v>0.000828721271507128</v>
      </c>
      <c r="AP18" s="65" t="n">
        <f aca="false">AO18*$J42</f>
        <v>10321.691945213</v>
      </c>
      <c r="AQ18" s="66" t="n">
        <f aca="false">0.15*AF18/$AM42</f>
        <v>0.00978833787770212</v>
      </c>
      <c r="AR18" s="65" t="n">
        <f aca="false">AQ18*$J42</f>
        <v>121913.376309941</v>
      </c>
      <c r="AS18" s="66" t="n">
        <f aca="false">0.24*AH18/$AM42</f>
        <v>0.0246618349618583</v>
      </c>
      <c r="AT18" s="65" t="n">
        <f aca="false">AS18*$J42</f>
        <v>307162.217300217</v>
      </c>
      <c r="AU18" s="66" t="n">
        <f aca="false">0.25*AJ18/$AM42</f>
        <v>0.0315314489824132</v>
      </c>
      <c r="AV18" s="65" t="n">
        <f aca="false">AU18*$J42</f>
        <v>392722.998880895</v>
      </c>
      <c r="AW18" s="66" t="n">
        <f aca="false">0.35*AL18/$AM42</f>
        <v>0.0324893256362634</v>
      </c>
      <c r="AX18" s="65" t="n">
        <f aca="false">AW18*$J42</f>
        <v>404653.316205286</v>
      </c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72" t="s">
        <v>48</v>
      </c>
      <c r="B19" s="65" t="n">
        <f aca="true">INDIRECT(ADDRESS(ROW()-35*INT((ROW()-15)/35)+138,2+INT((ROW()-15)/35), 1, 1, "Variables_Simulación"))</f>
        <v>0</v>
      </c>
      <c r="C19" s="65" t="n">
        <f aca="true">INDIRECT(ADDRESS(ROW()-35*INT((ROW()-15)/35)+108,2+INT((ROW()-15)/35), 1, 1, "Variables_Simulación"))</f>
        <v>0</v>
      </c>
      <c r="D19" s="65" t="n">
        <f aca="true">INDIRECT(ADDRESS(ROW()-35*INT((ROW()-15)/35)+78,2+INT((ROW()-15)/35), 1, 1, "Variables_Simulación"))</f>
        <v>0</v>
      </c>
      <c r="E19" s="65" t="n">
        <f aca="true">INDIRECT(ADDRESS(ROW()-35*INT((ROW()-15)/35)+48,2+INT((ROW()-15)/35), 1, 1, "Variables_Simulación"))</f>
        <v>0</v>
      </c>
      <c r="F19" s="65" t="n">
        <f aca="true">INDIRECT(ADDRESS(ROW()-35*INT((ROW()-15)/35)+18,2+INT((ROW()-15)/35), 1, 1, "Variables_Simulación"))</f>
        <v>0</v>
      </c>
      <c r="G19" s="65" t="n">
        <f aca="true">INDIRECT(ADDRESS(ROW()-35*INT((ROW()-15)/35)-12,2+INT((ROW()-15)/35), 1, 1, "Variables_Simulación"))</f>
        <v>0</v>
      </c>
      <c r="H19" s="65" t="n">
        <f aca="true">INDIRECT(ADDRESS(ROW()-35*INT((ROW()-15)/35)+168,2+INT((ROW()-15)/35), 1, 1, "Variables_Simulación"))</f>
        <v>0</v>
      </c>
      <c r="I19" s="66" t="n">
        <f aca="false">AO19+AQ19+AS19+AU19+AW19</f>
        <v>0.0672332337667145</v>
      </c>
      <c r="J19" s="65" t="n">
        <f aca="false">ROUND(AP19+AR19+AT19+AV19+AX19,0)</f>
        <v>837387</v>
      </c>
      <c r="K19" s="66" t="n">
        <f aca="false">I19-Tabla_Ministerio!J18</f>
        <v>-3.19189119579732E-016</v>
      </c>
      <c r="L19" s="65" t="n">
        <f aca="false">J19-Tabla_Ministerio!K18</f>
        <v>0</v>
      </c>
      <c r="M19" s="66" t="n">
        <f aca="false">P54/P$112</f>
        <v>0.0543099318701867</v>
      </c>
      <c r="N19" s="65" t="n">
        <f aca="false">ROUND(N$77*M19,0)</f>
        <v>12569325</v>
      </c>
      <c r="O19" s="65" t="n">
        <f aca="false">N19-Tabla_Ministerio!L18</f>
        <v>-83652</v>
      </c>
      <c r="P19" s="67" t="n">
        <f aca="false">N19+J19</f>
        <v>13406712</v>
      </c>
      <c r="Q19" s="65" t="n">
        <f aca="false">P19-Tabla_Ministerio!M18</f>
        <v>-83652</v>
      </c>
      <c r="S19" s="67" t="n">
        <f aca="false">B19+Tabla_Ministerio!B18</f>
        <v>18318</v>
      </c>
      <c r="T19" s="67" t="n">
        <f aca="false">C19+Tabla_Ministerio!C18</f>
        <v>110</v>
      </c>
      <c r="U19" s="67" t="n">
        <f aca="false">D19+Tabla_Ministerio!D18</f>
        <v>662.178680805308</v>
      </c>
      <c r="V19" s="67" t="n">
        <f aca="false">E19+Tabla_Ministerio!E18</f>
        <v>495.095494242773</v>
      </c>
      <c r="W19" s="67" t="n">
        <f aca="false">F19+Tabla_Ministerio!F18</f>
        <v>125</v>
      </c>
      <c r="X19" s="67" t="n">
        <f aca="false">G19+Tabla_Ministerio!G18</f>
        <v>616</v>
      </c>
      <c r="Y19" s="67" t="n">
        <f aca="false">H19+Tabla_Ministerio!H18</f>
        <v>10</v>
      </c>
      <c r="Z19" s="67" t="n">
        <f aca="false">X19+0.33*Y19</f>
        <v>619.3</v>
      </c>
      <c r="AC19" s="73" t="n">
        <f aca="false">IF(T19&gt;0,S19/T19,0)</f>
        <v>166.527272727273</v>
      </c>
      <c r="AD19" s="74" t="n">
        <f aca="false">EXP((((AC19-AC42)/AC43+2)/4-1.9)^3)</f>
        <v>0.0439531668561378</v>
      </c>
      <c r="AE19" s="75" t="n">
        <f aca="false">S19/U19</f>
        <v>27.6632282660061</v>
      </c>
      <c r="AF19" s="74" t="n">
        <f aca="false">EXP((((AE19-AE42)/AE43+2)/4-1.9)^3)</f>
        <v>0.35185020340193</v>
      </c>
      <c r="AG19" s="74" t="n">
        <f aca="false">V19/U19</f>
        <v>0.747676584272787</v>
      </c>
      <c r="AH19" s="74" t="n">
        <f aca="false">EXP((((AG19-AG42)/AG43+2)/4-1.9)^3)</f>
        <v>0.0819828779840999</v>
      </c>
      <c r="AI19" s="74" t="n">
        <f aca="false">W19/U19</f>
        <v>0.188770801029084</v>
      </c>
      <c r="AJ19" s="74" t="n">
        <f aca="false">EXP((((AI19-AI42)/AI43+2)/4-1.9)^3)</f>
        <v>0.287257395651756</v>
      </c>
      <c r="AK19" s="74" t="n">
        <f aca="false">Z19/U19</f>
        <v>0.935246056618493</v>
      </c>
      <c r="AL19" s="74" t="n">
        <f aca="false">EXP((((AK19-AK42)/AK43+2)/4-1.9)^3)</f>
        <v>0.17345470202396</v>
      </c>
      <c r="AM19" s="74" t="n">
        <f aca="false">0.01*AD19+0.15*AF19+0.24*AH19+0.25*AJ19+0.35*AL19</f>
        <v>0.20541644751636</v>
      </c>
      <c r="AO19" s="66" t="n">
        <f aca="false">0.01*AD19/$AM42</f>
        <v>0.000143859636253848</v>
      </c>
      <c r="AP19" s="65" t="n">
        <f aca="false">AO19*$J42</f>
        <v>1791.7663028755</v>
      </c>
      <c r="AQ19" s="66" t="n">
        <f aca="false">0.15*AF19/$AM42</f>
        <v>0.0172741963427519</v>
      </c>
      <c r="AR19" s="65" t="n">
        <f aca="false">AQ19*$J42</f>
        <v>215149.459029514</v>
      </c>
      <c r="AS19" s="66" t="n">
        <f aca="false">0.24*AH19/$AM42</f>
        <v>0.0064399602664931</v>
      </c>
      <c r="AT19" s="65" t="n">
        <f aca="false">AS19*$J42</f>
        <v>80209.4604006815</v>
      </c>
      <c r="AU19" s="66" t="n">
        <f aca="false">0.25*AJ19/$AM42</f>
        <v>0.0235049869017109</v>
      </c>
      <c r="AV19" s="65" t="n">
        <f aca="false">AU19*$J42</f>
        <v>292753.718671307</v>
      </c>
      <c r="AW19" s="66" t="n">
        <f aca="false">0.35*AL19/$AM42</f>
        <v>0.0198702306195047</v>
      </c>
      <c r="AX19" s="65" t="n">
        <f aca="false">AW19*$J42</f>
        <v>247482.967297167</v>
      </c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72" t="s">
        <v>49</v>
      </c>
      <c r="B20" s="65" t="n">
        <f aca="true">INDIRECT(ADDRESS(ROW()-35*INT((ROW()-15)/35)+138,2+INT((ROW()-15)/35), 1, 1, "Variables_Simulación"))</f>
        <v>0</v>
      </c>
      <c r="C20" s="65" t="n">
        <f aca="true">INDIRECT(ADDRESS(ROW()-35*INT((ROW()-15)/35)+108,2+INT((ROW()-15)/35), 1, 1, "Variables_Simulación"))</f>
        <v>0</v>
      </c>
      <c r="D20" s="65" t="n">
        <f aca="true">INDIRECT(ADDRESS(ROW()-35*INT((ROW()-15)/35)+78,2+INT((ROW()-15)/35), 1, 1, "Variables_Simulación"))</f>
        <v>0</v>
      </c>
      <c r="E20" s="65" t="n">
        <f aca="true">INDIRECT(ADDRESS(ROW()-35*INT((ROW()-15)/35)+48,2+INT((ROW()-15)/35), 1, 1, "Variables_Simulación"))</f>
        <v>0</v>
      </c>
      <c r="F20" s="65" t="n">
        <f aca="true">INDIRECT(ADDRESS(ROW()-35*INT((ROW()-15)/35)+18,2+INT((ROW()-15)/35), 1, 1, "Variables_Simulación"))</f>
        <v>0</v>
      </c>
      <c r="G20" s="65" t="n">
        <f aca="true">INDIRECT(ADDRESS(ROW()-35*INT((ROW()-15)/35)-12,2+INT((ROW()-15)/35), 1, 1, "Variables_Simulación"))</f>
        <v>0</v>
      </c>
      <c r="H20" s="65" t="n">
        <f aca="true">INDIRECT(ADDRESS(ROW()-35*INT((ROW()-15)/35)+168,2+INT((ROW()-15)/35), 1, 1, "Variables_Simulación"))</f>
        <v>0</v>
      </c>
      <c r="I20" s="66" t="n">
        <f aca="false">AO20+AQ20+AS20+AU20+AW20</f>
        <v>0.0193282699051946</v>
      </c>
      <c r="J20" s="65" t="n">
        <f aca="false">ROUND(AP20+AR20+AT20+AV20+AX20,0)</f>
        <v>240733</v>
      </c>
      <c r="K20" s="66" t="n">
        <f aca="false">I20-Tabla_Ministerio!J19</f>
        <v>-3.60822483003176E-016</v>
      </c>
      <c r="L20" s="65" t="n">
        <f aca="false">J20-Tabla_Ministerio!K19</f>
        <v>0</v>
      </c>
      <c r="M20" s="66" t="n">
        <f aca="false">P55/P$112</f>
        <v>0.0510004089179708</v>
      </c>
      <c r="N20" s="65" t="n">
        <f aca="false">ROUND(N$77*M20,0)</f>
        <v>11803379</v>
      </c>
      <c r="O20" s="65" t="n">
        <f aca="false">N20-Tabla_Ministerio!L19</f>
        <v>-78555</v>
      </c>
      <c r="P20" s="67" t="n">
        <f aca="false">N20+J20</f>
        <v>12044112</v>
      </c>
      <c r="Q20" s="65" t="n">
        <f aca="false">P20-Tabla_Ministerio!M19</f>
        <v>-78555</v>
      </c>
      <c r="S20" s="67" t="n">
        <f aca="false">B20+Tabla_Ministerio!B19</f>
        <v>21141</v>
      </c>
      <c r="T20" s="67" t="n">
        <f aca="false">C20+Tabla_Ministerio!C19</f>
        <v>93</v>
      </c>
      <c r="U20" s="67" t="n">
        <f aca="false">D20+Tabla_Ministerio!D19</f>
        <v>1118.1950892807</v>
      </c>
      <c r="V20" s="67" t="n">
        <f aca="false">E20+Tabla_Ministerio!E19</f>
        <v>706.679466982528</v>
      </c>
      <c r="W20" s="67" t="n">
        <f aca="false">F20+Tabla_Ministerio!F19</f>
        <v>137</v>
      </c>
      <c r="X20" s="67" t="n">
        <f aca="false">G20+Tabla_Ministerio!G19</f>
        <v>774</v>
      </c>
      <c r="Y20" s="67" t="n">
        <f aca="false">H20+Tabla_Ministerio!H19</f>
        <v>78</v>
      </c>
      <c r="Z20" s="67" t="n">
        <f aca="false">X20+0.33*Y20</f>
        <v>799.74</v>
      </c>
      <c r="AC20" s="73" t="n">
        <f aca="false">IF(T20&gt;0,S20/T20,0)</f>
        <v>227.322580645161</v>
      </c>
      <c r="AD20" s="74" t="n">
        <f aca="false">EXP((((AC20-AC42)/AC43+2)/4-1.9)^3)</f>
        <v>0.12199824550477</v>
      </c>
      <c r="AE20" s="75" t="n">
        <f aca="false">S20/U20</f>
        <v>18.906360976419</v>
      </c>
      <c r="AF20" s="74" t="n">
        <f aca="false">EXP((((AE20-AE42)/AE43+2)/4-1.9)^3)</f>
        <v>0.0481766356827202</v>
      </c>
      <c r="AG20" s="74" t="n">
        <f aca="false">V20/U20</f>
        <v>0.63198226656237</v>
      </c>
      <c r="AH20" s="74" t="n">
        <f aca="false">EXP((((AG20-AG42)/AG43+2)/4-1.9)^3)</f>
        <v>0.00987995912176471</v>
      </c>
      <c r="AI20" s="74" t="n">
        <f aca="false">W20/U20</f>
        <v>0.122518871092635</v>
      </c>
      <c r="AJ20" s="74" t="n">
        <f aca="false">EXP((((AI20-AI42)/AI43+2)/4-1.9)^3)</f>
        <v>0.0946219899621353</v>
      </c>
      <c r="AK20" s="74" t="n">
        <f aca="false">Z20/U20</f>
        <v>0.715206145749082</v>
      </c>
      <c r="AL20" s="74" t="n">
        <f aca="false">EXP((((AK20-AK42)/AK43+2)/4-1.9)^3)</f>
        <v>0.0702289649710276</v>
      </c>
      <c r="AM20" s="74" t="n">
        <f aca="false">0.01*AD20+0.15*AF20+0.24*AH20+0.25*AJ20+0.35*AL20</f>
        <v>0.0590533032270728</v>
      </c>
      <c r="AO20" s="66" t="n">
        <f aca="false">0.01*AD20/$AM42</f>
        <v>0.000399302814274303</v>
      </c>
      <c r="AP20" s="65" t="n">
        <f aca="false">AO20*$J42</f>
        <v>4973.3013782795</v>
      </c>
      <c r="AQ20" s="66" t="n">
        <f aca="false">0.15*AF20/$AM42</f>
        <v>0.00236524707352769</v>
      </c>
      <c r="AR20" s="65" t="n">
        <f aca="false">AQ20*$J42</f>
        <v>29459.0624213986</v>
      </c>
      <c r="AS20" s="66" t="n">
        <f aca="false">0.24*AH20/$AM42</f>
        <v>0.000776095518274936</v>
      </c>
      <c r="AT20" s="65" t="n">
        <f aca="false">AS20*$J42</f>
        <v>9666.24018848463</v>
      </c>
      <c r="AU20" s="66" t="n">
        <f aca="false">0.25*AJ20/$AM42</f>
        <v>0.00774249390386484</v>
      </c>
      <c r="AV20" s="65" t="n">
        <f aca="false">AU20*$J42</f>
        <v>96432.4673578682</v>
      </c>
      <c r="AW20" s="66" t="n">
        <f aca="false">0.35*AL20/$AM42</f>
        <v>0.00804513059525288</v>
      </c>
      <c r="AX20" s="65" t="n">
        <f aca="false">AW20*$J42</f>
        <v>100201.795848912</v>
      </c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72" t="s">
        <v>50</v>
      </c>
      <c r="B21" s="65" t="n">
        <f aca="true">INDIRECT(ADDRESS(ROW()-35*INT((ROW()-15)/35)+138,2+INT((ROW()-15)/35), 1, 1, "Variables_Simulación"))</f>
        <v>0</v>
      </c>
      <c r="C21" s="65" t="n">
        <f aca="true">INDIRECT(ADDRESS(ROW()-35*INT((ROW()-15)/35)+108,2+INT((ROW()-15)/35), 1, 1, "Variables_Simulación"))</f>
        <v>0</v>
      </c>
      <c r="D21" s="65" t="n">
        <f aca="true">INDIRECT(ADDRESS(ROW()-35*INT((ROW()-15)/35)+78,2+INT((ROW()-15)/35), 1, 1, "Variables_Simulación"))</f>
        <v>0</v>
      </c>
      <c r="E21" s="65" t="n">
        <f aca="true">INDIRECT(ADDRESS(ROW()-35*INT((ROW()-15)/35)+48,2+INT((ROW()-15)/35), 1, 1, "Variables_Simulación"))</f>
        <v>0</v>
      </c>
      <c r="F21" s="65" t="n">
        <f aca="true">INDIRECT(ADDRESS(ROW()-35*INT((ROW()-15)/35)+18,2+INT((ROW()-15)/35), 1, 1, "Variables_Simulación"))</f>
        <v>0</v>
      </c>
      <c r="G21" s="65" t="n">
        <f aca="true">INDIRECT(ADDRESS(ROW()-35*INT((ROW()-15)/35)-12,2+INT((ROW()-15)/35), 1, 1, "Variables_Simulación"))</f>
        <v>0</v>
      </c>
      <c r="H21" s="65" t="n">
        <f aca="true">INDIRECT(ADDRESS(ROW()-35*INT((ROW()-15)/35)+168,2+INT((ROW()-15)/35), 1, 1, "Variables_Simulación"))</f>
        <v>0</v>
      </c>
      <c r="I21" s="66" t="n">
        <f aca="false">AO21+AQ21+AS21+AU21+AW21</f>
        <v>0.0418045719100855</v>
      </c>
      <c r="J21" s="65" t="n">
        <f aca="false">ROUND(AP21+AR21+AT21+AV21+AX21,0)</f>
        <v>520674</v>
      </c>
      <c r="K21" s="66" t="n">
        <f aca="false">I21-Tabla_Ministerio!J20</f>
        <v>0</v>
      </c>
      <c r="L21" s="65" t="n">
        <f aca="false">J21-Tabla_Ministerio!K20</f>
        <v>0</v>
      </c>
      <c r="M21" s="66" t="n">
        <f aca="false">P56/P$112</f>
        <v>0.0415008336879963</v>
      </c>
      <c r="N21" s="65" t="n">
        <f aca="false">ROUND(N$77*M21,0)</f>
        <v>9604827</v>
      </c>
      <c r="O21" s="65" t="n">
        <f aca="false">N21-Tabla_Ministerio!L20</f>
        <v>-63921</v>
      </c>
      <c r="P21" s="67" t="n">
        <f aca="false">N21+J21</f>
        <v>10125501</v>
      </c>
      <c r="Q21" s="65" t="n">
        <f aca="false">P21-Tabla_Ministerio!M20</f>
        <v>-63921</v>
      </c>
      <c r="S21" s="67" t="n">
        <f aca="false">B21+Tabla_Ministerio!B20</f>
        <v>15855</v>
      </c>
      <c r="T21" s="67" t="n">
        <f aca="false">C21+Tabla_Ministerio!C20</f>
        <v>75</v>
      </c>
      <c r="U21" s="67" t="n">
        <f aca="false">D21+Tabla_Ministerio!D20</f>
        <v>918.870398469455</v>
      </c>
      <c r="V21" s="67" t="n">
        <f aca="false">E21+Tabla_Ministerio!E20</f>
        <v>746.484034833092</v>
      </c>
      <c r="W21" s="67" t="n">
        <f aca="false">F21+Tabla_Ministerio!F20</f>
        <v>125</v>
      </c>
      <c r="X21" s="67" t="n">
        <f aca="false">G21+Tabla_Ministerio!G20</f>
        <v>771</v>
      </c>
      <c r="Y21" s="67" t="n">
        <f aca="false">H21+Tabla_Ministerio!H20</f>
        <v>66</v>
      </c>
      <c r="Z21" s="67" t="n">
        <f aca="false">X21+0.33*Y21</f>
        <v>792.78</v>
      </c>
      <c r="AC21" s="73" t="n">
        <f aca="false">IF(T21&gt;0,S21/T21,0)</f>
        <v>211.4</v>
      </c>
      <c r="AD21" s="74" t="n">
        <f aca="false">EXP((((AC21-AC42)/AC43+2)/4-1.9)^3)</f>
        <v>0.0958045077168094</v>
      </c>
      <c r="AE21" s="75" t="n">
        <f aca="false">S21/U21</f>
        <v>17.2548816747273</v>
      </c>
      <c r="AF21" s="74" t="n">
        <f aca="false">EXP((((AE21-AE42)/AE43+2)/4-1.9)^3)</f>
        <v>0.0280013175094383</v>
      </c>
      <c r="AG21" s="74" t="n">
        <f aca="false">V21/U21</f>
        <v>0.812393168913153</v>
      </c>
      <c r="AH21" s="74" t="n">
        <f aca="false">EXP((((AG21-AG42)/AG43+2)/4-1.9)^3)</f>
        <v>0.18914839148905</v>
      </c>
      <c r="AI21" s="74" t="n">
        <f aca="false">W21/U21</f>
        <v>0.136036594723489</v>
      </c>
      <c r="AJ21" s="74" t="n">
        <f aca="false">EXP((((AI21-AI42)/AI43+2)/4-1.9)^3)</f>
        <v>0.123378078983542</v>
      </c>
      <c r="AK21" s="74" t="n">
        <f aca="false">Z21/U21</f>
        <v>0.8627767325191</v>
      </c>
      <c r="AL21" s="74" t="n">
        <f aca="false">EXP((((AK21-AK42)/AK43+2)/4-1.9)^3)</f>
        <v>0.132361011193918</v>
      </c>
      <c r="AM21" s="74" t="n">
        <f aca="false">0.01*AD21+0.15*AF21+0.24*AH21+0.25*AJ21+0.35*AL21</f>
        <v>0.127724730324713</v>
      </c>
      <c r="AO21" s="66" t="n">
        <f aca="false">0.01*AD21/$AM42</f>
        <v>0.00031357016154786</v>
      </c>
      <c r="AP21" s="65" t="n">
        <f aca="false">AO21*$J42</f>
        <v>3905.50444641245</v>
      </c>
      <c r="AQ21" s="66" t="n">
        <f aca="false">0.15*AF21/$AM42</f>
        <v>0.00137473348554876</v>
      </c>
      <c r="AR21" s="65" t="n">
        <f aca="false">AQ21*$J42</f>
        <v>17122.2533226373</v>
      </c>
      <c r="AS21" s="66" t="n">
        <f aca="false">0.24*AH21/$AM42</f>
        <v>0.0148580795845787</v>
      </c>
      <c r="AT21" s="65" t="n">
        <f aca="false">AS21*$J42</f>
        <v>185056.816618904</v>
      </c>
      <c r="AU21" s="66" t="n">
        <f aca="false">0.25*AJ21/$AM42</f>
        <v>0.010095475954193</v>
      </c>
      <c r="AV21" s="65" t="n">
        <f aca="false">AU21*$J42</f>
        <v>125738.769381388</v>
      </c>
      <c r="AW21" s="66" t="n">
        <f aca="false">0.35*AL21/$AM42</f>
        <v>0.0151627127242171</v>
      </c>
      <c r="AX21" s="65" t="n">
        <f aca="false">AW21*$J42</f>
        <v>188851.010797041</v>
      </c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72" t="s">
        <v>51</v>
      </c>
      <c r="B22" s="65" t="n">
        <f aca="true">INDIRECT(ADDRESS(ROW()-35*INT((ROW()-15)/35)+138,2+INT((ROW()-15)/35), 1, 1, "Variables_Simulación"))</f>
        <v>0</v>
      </c>
      <c r="C22" s="65" t="n">
        <f aca="true">INDIRECT(ADDRESS(ROW()-35*INT((ROW()-15)/35)+108,2+INT((ROW()-15)/35), 1, 1, "Variables_Simulación"))</f>
        <v>0</v>
      </c>
      <c r="D22" s="65" t="n">
        <f aca="true">INDIRECT(ADDRESS(ROW()-35*INT((ROW()-15)/35)+78,2+INT((ROW()-15)/35), 1, 1, "Variables_Simulación"))</f>
        <v>0</v>
      </c>
      <c r="E22" s="65" t="n">
        <f aca="true">INDIRECT(ADDRESS(ROW()-35*INT((ROW()-15)/35)+48,2+INT((ROW()-15)/35), 1, 1, "Variables_Simulación"))</f>
        <v>0</v>
      </c>
      <c r="F22" s="65" t="n">
        <f aca="true">INDIRECT(ADDRESS(ROW()-35*INT((ROW()-15)/35)+18,2+INT((ROW()-15)/35), 1, 1, "Variables_Simulación"))</f>
        <v>0</v>
      </c>
      <c r="G22" s="65" t="n">
        <f aca="true">INDIRECT(ADDRESS(ROW()-35*INT((ROW()-15)/35)-12,2+INT((ROW()-15)/35), 1, 1, "Variables_Simulación"))</f>
        <v>0</v>
      </c>
      <c r="H22" s="65" t="n">
        <f aca="true">INDIRECT(ADDRESS(ROW()-35*INT((ROW()-15)/35)+168,2+INT((ROW()-15)/35), 1, 1, "Variables_Simulación"))</f>
        <v>0</v>
      </c>
      <c r="I22" s="66" t="n">
        <f aca="false">AO22+AQ22+AS22+AU22+AW22</f>
        <v>0.0277882429029002</v>
      </c>
      <c r="J22" s="65" t="n">
        <f aca="false">ROUND(AP22+AR22+AT22+AV22+AX22,0)</f>
        <v>346102</v>
      </c>
      <c r="K22" s="66" t="n">
        <f aca="false">I22-Tabla_Ministerio!J21</f>
        <v>0</v>
      </c>
      <c r="L22" s="65" t="n">
        <f aca="false">J22-Tabla_Ministerio!K21</f>
        <v>0</v>
      </c>
      <c r="M22" s="66" t="n">
        <f aca="false">P57/P$112</f>
        <v>0.0385144891866722</v>
      </c>
      <c r="N22" s="65" t="n">
        <f aca="false">ROUND(N$77*M22,0)</f>
        <v>8913676</v>
      </c>
      <c r="O22" s="65" t="n">
        <f aca="false">N22-Tabla_Ministerio!L21</f>
        <v>-59322</v>
      </c>
      <c r="P22" s="67" t="n">
        <f aca="false">N22+J22</f>
        <v>9259778</v>
      </c>
      <c r="Q22" s="65" t="n">
        <f aca="false">P22-Tabla_Ministerio!M21</f>
        <v>-59322</v>
      </c>
      <c r="S22" s="67" t="n">
        <f aca="false">B22+Tabla_Ministerio!B21</f>
        <v>11124</v>
      </c>
      <c r="T22" s="67" t="n">
        <f aca="false">C22+Tabla_Ministerio!C21</f>
        <v>50</v>
      </c>
      <c r="U22" s="67" t="n">
        <f aca="false">D22+Tabla_Ministerio!D21</f>
        <v>537.030817733266</v>
      </c>
      <c r="V22" s="67" t="n">
        <f aca="false">E22+Tabla_Ministerio!E21</f>
        <v>383.712442491487</v>
      </c>
      <c r="W22" s="67" t="n">
        <f aca="false">F22+Tabla_Ministerio!F21</f>
        <v>43</v>
      </c>
      <c r="X22" s="67" t="n">
        <f aca="false">G22+Tabla_Ministerio!G21</f>
        <v>462</v>
      </c>
      <c r="Y22" s="67" t="n">
        <f aca="false">H22+Tabla_Ministerio!H21</f>
        <v>44</v>
      </c>
      <c r="Z22" s="67" t="n">
        <f aca="false">X22+0.33*Y22</f>
        <v>476.52</v>
      </c>
      <c r="AC22" s="73" t="n">
        <f aca="false">IF(T22&gt;0,S22/T22,0)</f>
        <v>222.48</v>
      </c>
      <c r="AD22" s="74" t="n">
        <f aca="false">EXP((((AC22-AC42)/AC43+2)/4-1.9)^3)</f>
        <v>0.113561917068943</v>
      </c>
      <c r="AE22" s="75" t="n">
        <f aca="false">S22/U22</f>
        <v>20.7138950553208</v>
      </c>
      <c r="AF22" s="74" t="n">
        <f aca="false">EXP((((AE22-AE42)/AE43+2)/4-1.9)^3)</f>
        <v>0.0816586371934408</v>
      </c>
      <c r="AG22" s="74" t="n">
        <f aca="false">V22/U22</f>
        <v>0.714507305392799</v>
      </c>
      <c r="AH22" s="74" t="n">
        <f aca="false">EXP((((AG22-AG42)/AG43+2)/4-1.9)^3)</f>
        <v>0.0487350550896383</v>
      </c>
      <c r="AI22" s="74" t="n">
        <f aca="false">W22/U22</f>
        <v>0.080069892788457</v>
      </c>
      <c r="AJ22" s="74" t="n">
        <f aca="false">EXP((((AI22-AI42)/AI43+2)/4-1.9)^3)</f>
        <v>0.0356119530792633</v>
      </c>
      <c r="AK22" s="74" t="n">
        <f aca="false">Z22/U22</f>
        <v>0.887323379338501</v>
      </c>
      <c r="AL22" s="74" t="n">
        <f aca="false">EXP((((AK22-AK42)/AK43+2)/4-1.9)^3)</f>
        <v>0.145477385701208</v>
      </c>
      <c r="AM22" s="74" t="n">
        <f aca="false">0.01*AD22+0.15*AF22+0.24*AH22+0.25*AJ22+0.35*AL22</f>
        <v>0.0849009012364573</v>
      </c>
      <c r="AO22" s="66" t="n">
        <f aca="false">0.01*AD22/$AM42</f>
        <v>0.000371690534502327</v>
      </c>
      <c r="AP22" s="65" t="n">
        <f aca="false">AO22*$J42</f>
        <v>4629.39148298618</v>
      </c>
      <c r="AQ22" s="66" t="n">
        <f aca="false">0.15*AF22/$AM42</f>
        <v>0.00400905646301327</v>
      </c>
      <c r="AR22" s="65" t="n">
        <f aca="false">AQ22*$J42</f>
        <v>49932.6459026847</v>
      </c>
      <c r="AS22" s="66" t="n">
        <f aca="false">0.24*AH22/$AM42</f>
        <v>0.00382826055976582</v>
      </c>
      <c r="AT22" s="65" t="n">
        <f aca="false">AS22*$J42</f>
        <v>47680.839797982</v>
      </c>
      <c r="AU22" s="66" t="n">
        <f aca="false">0.25*AJ22/$AM42</f>
        <v>0.00291396671884889</v>
      </c>
      <c r="AV22" s="65" t="n">
        <f aca="false">AU22*$J42</f>
        <v>36293.3447525276</v>
      </c>
      <c r="AW22" s="66" t="n">
        <f aca="false">0.35*AL22/$AM42</f>
        <v>0.0166652686267699</v>
      </c>
      <c r="AX22" s="65" t="n">
        <f aca="false">AW22*$J42</f>
        <v>207565.287466211</v>
      </c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2" t="s">
        <v>52</v>
      </c>
      <c r="B23" s="65" t="n">
        <f aca="true">INDIRECT(ADDRESS(ROW()-35*INT((ROW()-15)/35)+138,2+INT((ROW()-15)/35), 1, 1, "Variables_Simulación"))</f>
        <v>0</v>
      </c>
      <c r="C23" s="65" t="n">
        <f aca="true">INDIRECT(ADDRESS(ROW()-35*INT((ROW()-15)/35)+108,2+INT((ROW()-15)/35), 1, 1, "Variables_Simulación"))</f>
        <v>0</v>
      </c>
      <c r="D23" s="65" t="n">
        <f aca="true">INDIRECT(ADDRESS(ROW()-35*INT((ROW()-15)/35)+78,2+INT((ROW()-15)/35), 1, 1, "Variables_Simulación"))</f>
        <v>0</v>
      </c>
      <c r="E23" s="65" t="n">
        <f aca="true">INDIRECT(ADDRESS(ROW()-35*INT((ROW()-15)/35)+48,2+INT((ROW()-15)/35), 1, 1, "Variables_Simulación"))</f>
        <v>0</v>
      </c>
      <c r="F23" s="65" t="n">
        <f aca="true">INDIRECT(ADDRESS(ROW()-35*INT((ROW()-15)/35)+18,2+INT((ROW()-15)/35), 1, 1, "Variables_Simulación"))</f>
        <v>0</v>
      </c>
      <c r="G23" s="65" t="n">
        <f aca="true">INDIRECT(ADDRESS(ROW()-35*INT((ROW()-15)/35)-12,2+INT((ROW()-15)/35), 1, 1, "Variables_Simulación"))</f>
        <v>0</v>
      </c>
      <c r="H23" s="65" t="n">
        <f aca="true">INDIRECT(ADDRESS(ROW()-35*INT((ROW()-15)/35)+168,2+INT((ROW()-15)/35), 1, 1, "Variables_Simulación"))</f>
        <v>0</v>
      </c>
      <c r="I23" s="66" t="n">
        <f aca="false">AO23+AQ23+AS23+AU23+AW23</f>
        <v>0.0167418597736513</v>
      </c>
      <c r="J23" s="65" t="n">
        <f aca="false">ROUND(AP23+AR23+AT23+AV23+AX23,0)</f>
        <v>208519</v>
      </c>
      <c r="K23" s="66" t="n">
        <f aca="false">I23-Tabla_Ministerio!J22</f>
        <v>0</v>
      </c>
      <c r="L23" s="65" t="n">
        <f aca="false">J23-Tabla_Ministerio!K22</f>
        <v>0</v>
      </c>
      <c r="M23" s="66" t="n">
        <f aca="false">P58/P$112</f>
        <v>0.0184275467118194</v>
      </c>
      <c r="N23" s="65" t="n">
        <f aca="false">ROUND(N$77*M23,0)</f>
        <v>4264815</v>
      </c>
      <c r="O23" s="65" t="n">
        <f aca="false">N23-Tabla_Ministerio!L22</f>
        <v>-28385</v>
      </c>
      <c r="P23" s="67" t="n">
        <f aca="false">N23+J23</f>
        <v>4473334</v>
      </c>
      <c r="Q23" s="65" t="n">
        <f aca="false">P23-Tabla_Ministerio!M22</f>
        <v>-28385</v>
      </c>
      <c r="S23" s="67" t="n">
        <f aca="false">B23+Tabla_Ministerio!B22</f>
        <v>15724</v>
      </c>
      <c r="T23" s="67" t="n">
        <f aca="false">C23+Tabla_Ministerio!C22</f>
        <v>61</v>
      </c>
      <c r="U23" s="67" t="n">
        <f aca="false">D23+Tabla_Ministerio!D22</f>
        <v>888.728707962565</v>
      </c>
      <c r="V23" s="67" t="n">
        <f aca="false">E23+Tabla_Ministerio!E22</f>
        <v>659.784802396598</v>
      </c>
      <c r="W23" s="67" t="n">
        <f aca="false">F23+Tabla_Ministerio!F22</f>
        <v>88</v>
      </c>
      <c r="X23" s="67" t="n">
        <f aca="false">G23+Tabla_Ministerio!G22</f>
        <v>488</v>
      </c>
      <c r="Y23" s="67" t="n">
        <f aca="false">H23+Tabla_Ministerio!H22</f>
        <v>71</v>
      </c>
      <c r="Z23" s="67" t="n">
        <f aca="false">X23+0.33*Y23</f>
        <v>511.43</v>
      </c>
      <c r="AC23" s="73" t="n">
        <f aca="false">IF(T23&gt;0,S23/T23,0)</f>
        <v>257.770491803279</v>
      </c>
      <c r="AD23" s="74" t="n">
        <f aca="false">EXP((((AC23-AC42)/AC43+2)/4-1.9)^3)</f>
        <v>0.184717774198172</v>
      </c>
      <c r="AE23" s="75" t="n">
        <f aca="false">S23/U23</f>
        <v>17.6926882850985</v>
      </c>
      <c r="AF23" s="74" t="n">
        <f aca="false">EXP((((AE23-AE42)/AE43+2)/4-1.9)^3)</f>
        <v>0.0325221889256438</v>
      </c>
      <c r="AG23" s="74" t="n">
        <f aca="false">V23/U23</f>
        <v>0.742391684307321</v>
      </c>
      <c r="AH23" s="74" t="n">
        <f aca="false">EXP((((AG23-AG42)/AG43+2)/4-1.9)^3)</f>
        <v>0.0757920353623439</v>
      </c>
      <c r="AI23" s="74" t="n">
        <f aca="false">W23/U23</f>
        <v>0.0990178433661071</v>
      </c>
      <c r="AJ23" s="74" t="n">
        <f aca="false">EXP((((AI23-AI42)/AI43+2)/4-1.9)^3)</f>
        <v>0.056643932888706</v>
      </c>
      <c r="AK23" s="74" t="n">
        <f aca="false">Z23/U23</f>
        <v>0.575462450371911</v>
      </c>
      <c r="AL23" s="74" t="n">
        <f aca="false">EXP((((AK23-AK42)/AK43+2)/4-1.9)^3)</f>
        <v>0.0344986134591552</v>
      </c>
      <c r="AM23" s="74" t="n">
        <f aca="false">0.01*AD23+0.15*AF23+0.24*AH23+0.25*AJ23+0.35*AL23</f>
        <v>0.0511510925006717</v>
      </c>
      <c r="AO23" s="66" t="n">
        <f aca="false">0.01*AD23/$AM42</f>
        <v>0.000604585146111231</v>
      </c>
      <c r="AP23" s="65" t="n">
        <f aca="false">AO23*$J42</f>
        <v>7530.08502057984</v>
      </c>
      <c r="AQ23" s="66" t="n">
        <f aca="false">0.15*AF23/$AM42</f>
        <v>0.001596687088897</v>
      </c>
      <c r="AR23" s="65" t="n">
        <f aca="false">AQ23*$J42</f>
        <v>19886.6770181027</v>
      </c>
      <c r="AS23" s="66" t="n">
        <f aca="false">0.24*AH23/$AM42</f>
        <v>0.00595365408304889</v>
      </c>
      <c r="AT23" s="65" t="n">
        <f aca="false">AS23*$J42</f>
        <v>74152.5353655187</v>
      </c>
      <c r="AU23" s="66" t="n">
        <f aca="false">0.25*AJ23/$AM42</f>
        <v>0.00463491948602259</v>
      </c>
      <c r="AV23" s="65" t="n">
        <f aca="false">AU23*$J42</f>
        <v>57727.7460714709</v>
      </c>
      <c r="AW23" s="66" t="n">
        <f aca="false">0.35*AL23/$AM42</f>
        <v>0.00395201396957155</v>
      </c>
      <c r="AX23" s="65" t="n">
        <f aca="false">AW23*$J42</f>
        <v>49222.1838144828</v>
      </c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72" t="s">
        <v>53</v>
      </c>
      <c r="B24" s="65" t="n">
        <f aca="true">INDIRECT(ADDRESS(ROW()-35*INT((ROW()-15)/35)+138,2+INT((ROW()-15)/35), 1, 1, "Variables_Simulación"))</f>
        <v>0</v>
      </c>
      <c r="C24" s="65" t="n">
        <f aca="true">INDIRECT(ADDRESS(ROW()-35*INT((ROW()-15)/35)+108,2+INT((ROW()-15)/35), 1, 1, "Variables_Simulación"))</f>
        <v>0</v>
      </c>
      <c r="D24" s="65" t="n">
        <f aca="true">INDIRECT(ADDRESS(ROW()-35*INT((ROW()-15)/35)+78,2+INT((ROW()-15)/35), 1, 1, "Variables_Simulación"))</f>
        <v>0</v>
      </c>
      <c r="E24" s="65" t="n">
        <f aca="true">INDIRECT(ADDRESS(ROW()-35*INT((ROW()-15)/35)+48,2+INT((ROW()-15)/35), 1, 1, "Variables_Simulación"))</f>
        <v>0</v>
      </c>
      <c r="F24" s="65" t="n">
        <f aca="true">INDIRECT(ADDRESS(ROW()-35*INT((ROW()-15)/35)+18,2+INT((ROW()-15)/35), 1, 1, "Variables_Simulación"))</f>
        <v>0</v>
      </c>
      <c r="G24" s="65" t="n">
        <f aca="true">INDIRECT(ADDRESS(ROW()-35*INT((ROW()-15)/35)-12,2+INT((ROW()-15)/35), 1, 1, "Variables_Simulación"))</f>
        <v>0</v>
      </c>
      <c r="H24" s="65" t="n">
        <f aca="true">INDIRECT(ADDRESS(ROW()-35*INT((ROW()-15)/35)+168,2+INT((ROW()-15)/35), 1, 1, "Variables_Simulación"))</f>
        <v>0</v>
      </c>
      <c r="I24" s="66" t="n">
        <f aca="false">AO24+AQ24+AS24+AU24+AW24</f>
        <v>0.0248617178652751</v>
      </c>
      <c r="J24" s="65" t="n">
        <f aca="false">ROUND(AP24+AR24+AT24+AV24+AX24,0)</f>
        <v>309652</v>
      </c>
      <c r="K24" s="66" t="n">
        <f aca="false">I24-Tabla_Ministerio!J23</f>
        <v>0</v>
      </c>
      <c r="L24" s="65" t="n">
        <f aca="false">J24-Tabla_Ministerio!K23</f>
        <v>0</v>
      </c>
      <c r="M24" s="66" t="n">
        <f aca="false">P59/P$112</f>
        <v>0.0181208207091577</v>
      </c>
      <c r="N24" s="65" t="n">
        <f aca="false">ROUND(N$77*M24,0)</f>
        <v>4193828</v>
      </c>
      <c r="O24" s="65" t="n">
        <f aca="false">N24-Tabla_Ministerio!L23</f>
        <v>-27911</v>
      </c>
      <c r="P24" s="67" t="n">
        <f aca="false">N24+J24</f>
        <v>4503480</v>
      </c>
      <c r="Q24" s="65" t="n">
        <f aca="false">P24-Tabla_Ministerio!M23</f>
        <v>-27911</v>
      </c>
      <c r="S24" s="67" t="n">
        <f aca="false">B24+Tabla_Ministerio!B23</f>
        <v>8044</v>
      </c>
      <c r="T24" s="67" t="n">
        <f aca="false">C24+Tabla_Ministerio!C23</f>
        <v>64</v>
      </c>
      <c r="U24" s="67" t="n">
        <f aca="false">D24+Tabla_Ministerio!D23</f>
        <v>394.483569618512</v>
      </c>
      <c r="V24" s="67" t="n">
        <f aca="false">E24+Tabla_Ministerio!E23</f>
        <v>275.338990314837</v>
      </c>
      <c r="W24" s="67" t="n">
        <f aca="false">F24+Tabla_Ministerio!F23</f>
        <v>16</v>
      </c>
      <c r="X24" s="67" t="n">
        <f aca="false">G24+Tabla_Ministerio!G23</f>
        <v>352</v>
      </c>
      <c r="Y24" s="67" t="n">
        <f aca="false">H24+Tabla_Ministerio!H23</f>
        <v>6</v>
      </c>
      <c r="Z24" s="67" t="n">
        <f aca="false">X24+0.33*Y24</f>
        <v>353.98</v>
      </c>
      <c r="AC24" s="73" t="n">
        <f aca="false">IF(T24&gt;0,S24/T24,0)</f>
        <v>125.6875</v>
      </c>
      <c r="AD24" s="74" t="n">
        <f aca="false">EXP((((AC24-AC42)/AC43+2)/4-1.9)^3)</f>
        <v>0.0188939713788856</v>
      </c>
      <c r="AE24" s="75" t="n">
        <f aca="false">S24/U24</f>
        <v>20.3912168199527</v>
      </c>
      <c r="AF24" s="74" t="n">
        <f aca="false">EXP((((AE24-AE42)/AE43+2)/4-1.9)^3)</f>
        <v>0.0746821829720402</v>
      </c>
      <c r="AG24" s="74" t="n">
        <f aca="false">V24/U24</f>
        <v>0.69797327828154</v>
      </c>
      <c r="AH24" s="74" t="n">
        <f aca="false">EXP((((AG24-AG42)/AG43+2)/4-1.9)^3)</f>
        <v>0.0366779422204499</v>
      </c>
      <c r="AI24" s="74" t="n">
        <f aca="false">W24/U24</f>
        <v>0.0405593571754406</v>
      </c>
      <c r="AJ24" s="74" t="n">
        <f aca="false">EXP((((AI24-AI42)/AI43+2)/4-1.9)^3)</f>
        <v>0.0115818696813024</v>
      </c>
      <c r="AK24" s="74" t="n">
        <f aca="false">Z24/U24</f>
        <v>0.897325078310153</v>
      </c>
      <c r="AL24" s="74" t="n">
        <f aca="false">EXP((((AK24-AK42)/AK43+2)/4-1.9)^3)</f>
        <v>0.151057437303546</v>
      </c>
      <c r="AM24" s="74" t="n">
        <f aca="false">0.01*AD24+0.15*AF24+0.24*AH24+0.25*AJ24+0.35*AL24</f>
        <v>0.0759595437690694</v>
      </c>
      <c r="AO24" s="66" t="n">
        <f aca="false">0.01*AD24/$AM42</f>
        <v>6.18403642871419E-005</v>
      </c>
      <c r="AP24" s="65" t="n">
        <f aca="false">AO24*$J42</f>
        <v>770.219387262509</v>
      </c>
      <c r="AQ24" s="66" t="n">
        <f aca="false">0.15*AF24/$AM42</f>
        <v>0.00366654524991322</v>
      </c>
      <c r="AR24" s="65" t="n">
        <f aca="false">AQ24*$J42</f>
        <v>45666.6817589497</v>
      </c>
      <c r="AS24" s="66" t="n">
        <f aca="false">0.24*AH24/$AM42</f>
        <v>0.00288114416527604</v>
      </c>
      <c r="AT24" s="65" t="n">
        <f aca="false">AS24*$J42</f>
        <v>35884.5410950348</v>
      </c>
      <c r="AU24" s="66" t="n">
        <f aca="false">0.25*AJ24/$AM42</f>
        <v>0.000947692554751017</v>
      </c>
      <c r="AV24" s="65" t="n">
        <f aca="false">AU24*$J42</f>
        <v>11803.4747571068</v>
      </c>
      <c r="AW24" s="66" t="n">
        <f aca="false">0.35*AL24/$AM42</f>
        <v>0.0173044955310476</v>
      </c>
      <c r="AX24" s="65" t="n">
        <f aca="false">AW24*$J42</f>
        <v>215526.834268368</v>
      </c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72" t="s">
        <v>54</v>
      </c>
      <c r="B25" s="65" t="n">
        <f aca="true">INDIRECT(ADDRESS(ROW()-35*INT((ROW()-15)/35)+138,2+INT((ROW()-15)/35), 1, 1, "Variables_Simulación"))</f>
        <v>0</v>
      </c>
      <c r="C25" s="65" t="n">
        <f aca="true">INDIRECT(ADDRESS(ROW()-35*INT((ROW()-15)/35)+108,2+INT((ROW()-15)/35), 1, 1, "Variables_Simulación"))</f>
        <v>0</v>
      </c>
      <c r="D25" s="65" t="n">
        <f aca="true">INDIRECT(ADDRESS(ROW()-35*INT((ROW()-15)/35)+78,2+INT((ROW()-15)/35), 1, 1, "Variables_Simulación"))</f>
        <v>0</v>
      </c>
      <c r="E25" s="65" t="n">
        <f aca="true">INDIRECT(ADDRESS(ROW()-35*INT((ROW()-15)/35)+48,2+INT((ROW()-15)/35), 1, 1, "Variables_Simulación"))</f>
        <v>0</v>
      </c>
      <c r="F25" s="65" t="n">
        <f aca="true">INDIRECT(ADDRESS(ROW()-35*INT((ROW()-15)/35)+18,2+INT((ROW()-15)/35), 1, 1, "Variables_Simulación"))</f>
        <v>0</v>
      </c>
      <c r="G25" s="65" t="n">
        <f aca="true">INDIRECT(ADDRESS(ROW()-35*INT((ROW()-15)/35)-12,2+INT((ROW()-15)/35), 1, 1, "Variables_Simulación"))</f>
        <v>0</v>
      </c>
      <c r="H25" s="65" t="n">
        <f aca="true">INDIRECT(ADDRESS(ROW()-35*INT((ROW()-15)/35)+168,2+INT((ROW()-15)/35), 1, 1, "Variables_Simulación"))</f>
        <v>0</v>
      </c>
      <c r="I25" s="66" t="n">
        <f aca="false">AO25+AQ25+AS25+AU25+AW25</f>
        <v>0.0246866475563213</v>
      </c>
      <c r="J25" s="65" t="n">
        <f aca="false">ROUND(AP25+AR25+AT25+AV25+AX25,0)</f>
        <v>307471</v>
      </c>
      <c r="K25" s="66" t="n">
        <f aca="false">I25-Tabla_Ministerio!J24</f>
        <v>-2.94902990916057E-016</v>
      </c>
      <c r="L25" s="65" t="n">
        <f aca="false">J25-Tabla_Ministerio!K24</f>
        <v>0</v>
      </c>
      <c r="M25" s="66" t="n">
        <f aca="false">P60/P$112</f>
        <v>0.0191974804288831</v>
      </c>
      <c r="N25" s="65" t="n">
        <f aca="false">ROUND(N$77*M25,0)</f>
        <v>4443006</v>
      </c>
      <c r="O25" s="65" t="n">
        <f aca="false">N25-Tabla_Ministerio!L24</f>
        <v>-29571</v>
      </c>
      <c r="P25" s="67" t="n">
        <f aca="false">N25+J25</f>
        <v>4750477</v>
      </c>
      <c r="Q25" s="65" t="n">
        <f aca="false">P25-Tabla_Ministerio!M24</f>
        <v>-29571</v>
      </c>
      <c r="S25" s="67" t="n">
        <f aca="false">B25+Tabla_Ministerio!B24</f>
        <v>7606</v>
      </c>
      <c r="T25" s="67" t="n">
        <f aca="false">C25+Tabla_Ministerio!C24</f>
        <v>45</v>
      </c>
      <c r="U25" s="67" t="n">
        <f aca="false">D25+Tabla_Ministerio!D24</f>
        <v>299.060417843027</v>
      </c>
      <c r="V25" s="67" t="n">
        <f aca="false">E25+Tabla_Ministerio!E24</f>
        <v>184.287690570299</v>
      </c>
      <c r="W25" s="67" t="n">
        <f aca="false">F25+Tabla_Ministerio!F24</f>
        <v>17</v>
      </c>
      <c r="X25" s="67" t="n">
        <f aca="false">G25+Tabla_Ministerio!G24</f>
        <v>224</v>
      </c>
      <c r="Y25" s="67" t="n">
        <f aca="false">H25+Tabla_Ministerio!H24</f>
        <v>25</v>
      </c>
      <c r="Z25" s="67" t="n">
        <f aca="false">X25+0.33*Y25</f>
        <v>232.25</v>
      </c>
      <c r="AC25" s="73" t="n">
        <f aca="false">IF(T25&gt;0,S25/T25,0)</f>
        <v>169.022222222222</v>
      </c>
      <c r="AD25" s="74" t="n">
        <f aca="false">EXP((((AC25-AC42)/AC43+2)/4-1.9)^3)</f>
        <v>0.0460813869391623</v>
      </c>
      <c r="AE25" s="75" t="n">
        <f aca="false">S25/U25</f>
        <v>25.4329879388863</v>
      </c>
      <c r="AF25" s="74" t="n">
        <f aca="false">EXP((((AE25-AE42)/AE43+2)/4-1.9)^3)</f>
        <v>0.240901309230136</v>
      </c>
      <c r="AG25" s="74" t="n">
        <f aca="false">V25/U25</f>
        <v>0.616222273410416</v>
      </c>
      <c r="AH25" s="74" t="n">
        <f aca="false">EXP((((AG25-AG42)/AG43+2)/4-1.9)^3)</f>
        <v>0.0069097533127306</v>
      </c>
      <c r="AI25" s="74" t="n">
        <f aca="false">W25/U25</f>
        <v>0.0568447008889123</v>
      </c>
      <c r="AJ25" s="74" t="n">
        <f aca="false">EXP((((AI25-AI42)/AI43+2)/4-1.9)^3)</f>
        <v>0.0188928022339536</v>
      </c>
      <c r="AK25" s="74" t="n">
        <f aca="false">Z25/U25</f>
        <v>0.776598928320581</v>
      </c>
      <c r="AL25" s="74" t="n">
        <f aca="false">EXP((((AK25-AK42)/AK43+2)/4-1.9)^3)</f>
        <v>0.0927060088736254</v>
      </c>
      <c r="AM25" s="74" t="n">
        <f aca="false">0.01*AD25+0.15*AF25+0.24*AH25+0.25*AJ25+0.35*AL25</f>
        <v>0.0754246547132246</v>
      </c>
      <c r="AO25" s="66" t="n">
        <f aca="false">0.01*AD25/$AM42</f>
        <v>0.000150825345187044</v>
      </c>
      <c r="AP25" s="65" t="n">
        <f aca="false">AO25*$J42</f>
        <v>1878.52394294151</v>
      </c>
      <c r="AQ25" s="66" t="n">
        <f aca="false">0.15*AF25/$AM42</f>
        <v>0.0118271255057758</v>
      </c>
      <c r="AR25" s="65" t="n">
        <f aca="false">AQ25*$J42</f>
        <v>147306.398743668</v>
      </c>
      <c r="AS25" s="66" t="n">
        <f aca="false">0.24*AH25/$AM42</f>
        <v>0.00054277841763355</v>
      </c>
      <c r="AT25" s="65" t="n">
        <f aca="false">AS25*$J42</f>
        <v>6760.28456604599</v>
      </c>
      <c r="AU25" s="66" t="n">
        <f aca="false">0.25*AJ25/$AM42</f>
        <v>0.00154591344128194</v>
      </c>
      <c r="AV25" s="65" t="n">
        <f aca="false">AU25*$J42</f>
        <v>19254.2931664558</v>
      </c>
      <c r="AW25" s="66" t="n">
        <f aca="false">0.35*AL25/$AM42</f>
        <v>0.010620004846443</v>
      </c>
      <c r="AX25" s="65" t="n">
        <f aca="false">AW25*$J42</f>
        <v>132271.756802263</v>
      </c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72" t="s">
        <v>55</v>
      </c>
      <c r="B26" s="65" t="n">
        <f aca="true">INDIRECT(ADDRESS(ROW()-35*INT((ROW()-15)/35)+138,2+INT((ROW()-15)/35), 1, 1, "Variables_Simulación"))</f>
        <v>0</v>
      </c>
      <c r="C26" s="65" t="n">
        <f aca="true">INDIRECT(ADDRESS(ROW()-35*INT((ROW()-15)/35)+108,2+INT((ROW()-15)/35), 1, 1, "Variables_Simulación"))</f>
        <v>0</v>
      </c>
      <c r="D26" s="65" t="n">
        <f aca="true">INDIRECT(ADDRESS(ROW()-35*INT((ROW()-15)/35)+78,2+INT((ROW()-15)/35), 1, 1, "Variables_Simulación"))</f>
        <v>0</v>
      </c>
      <c r="E26" s="65" t="n">
        <f aca="true">INDIRECT(ADDRESS(ROW()-35*INT((ROW()-15)/35)+48,2+INT((ROW()-15)/35), 1, 1, "Variables_Simulación"))</f>
        <v>0</v>
      </c>
      <c r="F26" s="65" t="n">
        <f aca="true">INDIRECT(ADDRESS(ROW()-35*INT((ROW()-15)/35)+18,2+INT((ROW()-15)/35), 1, 1, "Variables_Simulación"))</f>
        <v>0</v>
      </c>
      <c r="G26" s="65" t="n">
        <f aca="true">INDIRECT(ADDRESS(ROW()-35*INT((ROW()-15)/35)-12,2+INT((ROW()-15)/35), 1, 1, "Variables_Simulación"))</f>
        <v>0</v>
      </c>
      <c r="H26" s="65" t="n">
        <f aca="true">INDIRECT(ADDRESS(ROW()-35*INT((ROW()-15)/35)+168,2+INT((ROW()-15)/35), 1, 1, "Variables_Simulación"))</f>
        <v>0</v>
      </c>
      <c r="I26" s="66" t="n">
        <f aca="false">AO26+AQ26+AS26+AU26+AW26</f>
        <v>0.059129954688225</v>
      </c>
      <c r="J26" s="65" t="n">
        <f aca="false">ROUND(AP26+AR26+AT26+AV26+AX26,0)</f>
        <v>736461</v>
      </c>
      <c r="K26" s="66" t="n">
        <f aca="false">I26-Tabla_Ministerio!J25</f>
        <v>0</v>
      </c>
      <c r="L26" s="65" t="n">
        <f aca="false">J26-Tabla_Ministerio!K25</f>
        <v>0</v>
      </c>
      <c r="M26" s="66" t="n">
        <f aca="false">P61/P$112</f>
        <v>0.0319076971457346</v>
      </c>
      <c r="N26" s="65" t="n">
        <f aca="false">ROUND(N$77*M26,0)</f>
        <v>7384620</v>
      </c>
      <c r="O26" s="65" t="n">
        <f aca="false">N26-Tabla_Ministerio!L25</f>
        <v>-49147</v>
      </c>
      <c r="P26" s="67" t="n">
        <f aca="false">N26+J26</f>
        <v>8121081</v>
      </c>
      <c r="Q26" s="65" t="n">
        <f aca="false">P26-Tabla_Ministerio!M25</f>
        <v>-49147</v>
      </c>
      <c r="S26" s="67" t="n">
        <f aca="false">B26+Tabla_Ministerio!B25</f>
        <v>11885</v>
      </c>
      <c r="T26" s="67" t="n">
        <f aca="false">C26+Tabla_Ministerio!C25</f>
        <v>53</v>
      </c>
      <c r="U26" s="67" t="n">
        <f aca="false">D26+Tabla_Ministerio!D25</f>
        <v>490.355712346859</v>
      </c>
      <c r="V26" s="67" t="n">
        <f aca="false">E26+Tabla_Ministerio!E25</f>
        <v>450.474264111145</v>
      </c>
      <c r="W26" s="67" t="n">
        <f aca="false">F26+Tabla_Ministerio!F25</f>
        <v>51</v>
      </c>
      <c r="X26" s="67" t="n">
        <f aca="false">G26+Tabla_Ministerio!G25</f>
        <v>318</v>
      </c>
      <c r="Y26" s="67" t="n">
        <f aca="false">H26+Tabla_Ministerio!H25</f>
        <v>36</v>
      </c>
      <c r="Z26" s="67" t="n">
        <f aca="false">X26+0.33*Y26</f>
        <v>329.88</v>
      </c>
      <c r="AC26" s="73" t="n">
        <f aca="false">IF(T26&gt;0,S26/T26,0)</f>
        <v>224.245283018868</v>
      </c>
      <c r="AD26" s="74" t="n">
        <f aca="false">EXP((((AC26-AC42)/AC43+2)/4-1.9)^3)</f>
        <v>0.116589071722436</v>
      </c>
      <c r="AE26" s="75" t="n">
        <f aca="false">S26/U26</f>
        <v>24.2375069785931</v>
      </c>
      <c r="AF26" s="74" t="n">
        <f aca="false">EXP((((AE26-AE42)/AE43+2)/4-1.9)^3)</f>
        <v>0.190198937066811</v>
      </c>
      <c r="AG26" s="74" t="n">
        <f aca="false">V26/U26</f>
        <v>0.918668331516237</v>
      </c>
      <c r="AH26" s="74" t="n">
        <f aca="false">EXP((((AG26-AG42)/AG43+2)/4-1.9)^3)</f>
        <v>0.479346314012789</v>
      </c>
      <c r="AI26" s="74" t="n">
        <f aca="false">W26/U26</f>
        <v>0.104006130072213</v>
      </c>
      <c r="AJ26" s="74" t="n">
        <f aca="false">EXP((((AI26-AI42)/AI43+2)/4-1.9)^3)</f>
        <v>0.0635201860654286</v>
      </c>
      <c r="AK26" s="74" t="n">
        <f aca="false">Z26/U26</f>
        <v>0.672736121337678</v>
      </c>
      <c r="AL26" s="74" t="n">
        <f aca="false">EXP((((AK26-AK42)/AK43+2)/4-1.9)^3)</f>
        <v>0.0572564475470999</v>
      </c>
      <c r="AM26" s="74" t="n">
        <f aca="false">0.01*AD26+0.15*AF26+0.24*AH26+0.25*AJ26+0.35*AL26</f>
        <v>0.180658649798157</v>
      </c>
      <c r="AO26" s="66" t="n">
        <f aca="false">0.01*AD26/$AM42</f>
        <v>0.000381598475123785</v>
      </c>
      <c r="AP26" s="65" t="n">
        <f aca="false">AO26*$J42</f>
        <v>4752.79450692469</v>
      </c>
      <c r="AQ26" s="66" t="n">
        <f aca="false">0.15*AF26/$AM42</f>
        <v>0.00933787660574871</v>
      </c>
      <c r="AR26" s="65" t="n">
        <f aca="false">AQ26*$J42</f>
        <v>116302.898285289</v>
      </c>
      <c r="AS26" s="66" t="n">
        <f aca="false">0.24*AH26/$AM42</f>
        <v>0.0376538527560716</v>
      </c>
      <c r="AT26" s="65" t="n">
        <f aca="false">AS26*$J42</f>
        <v>468977.305230467</v>
      </c>
      <c r="AU26" s="66" t="n">
        <f aca="false">0.25*AJ26/$AM42</f>
        <v>0.00519757250487699</v>
      </c>
      <c r="AV26" s="65" t="n">
        <f aca="false">AU26*$J42</f>
        <v>64735.5680404877</v>
      </c>
      <c r="AW26" s="66" t="n">
        <f aca="false">0.35*AL26/$AM42</f>
        <v>0.00655905434640389</v>
      </c>
      <c r="AX26" s="65" t="n">
        <f aca="false">AW26*$J42</f>
        <v>81692.7726403952</v>
      </c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72" t="s">
        <v>56</v>
      </c>
      <c r="B27" s="65" t="n">
        <f aca="true">INDIRECT(ADDRESS(ROW()-35*INT((ROW()-15)/35)+138,2+INT((ROW()-15)/35), 1, 1, "Variables_Simulación"))</f>
        <v>0</v>
      </c>
      <c r="C27" s="65" t="n">
        <f aca="true">INDIRECT(ADDRESS(ROW()-35*INT((ROW()-15)/35)+108,2+INT((ROW()-15)/35), 1, 1, "Variables_Simulación"))</f>
        <v>0</v>
      </c>
      <c r="D27" s="65" t="n">
        <f aca="true">INDIRECT(ADDRESS(ROW()-35*INT((ROW()-15)/35)+78,2+INT((ROW()-15)/35), 1, 1, "Variables_Simulación"))</f>
        <v>0</v>
      </c>
      <c r="E27" s="65" t="n">
        <f aca="true">INDIRECT(ADDRESS(ROW()-35*INT((ROW()-15)/35)+48,2+INT((ROW()-15)/35), 1, 1, "Variables_Simulación"))</f>
        <v>0</v>
      </c>
      <c r="F27" s="65" t="n">
        <f aca="true">INDIRECT(ADDRESS(ROW()-35*INT((ROW()-15)/35)+18,2+INT((ROW()-15)/35), 1, 1, "Variables_Simulación"))</f>
        <v>0</v>
      </c>
      <c r="G27" s="65" t="n">
        <f aca="true">INDIRECT(ADDRESS(ROW()-35*INT((ROW()-15)/35)-12,2+INT((ROW()-15)/35), 1, 1, "Variables_Simulación"))</f>
        <v>0</v>
      </c>
      <c r="H27" s="65" t="n">
        <f aca="true">INDIRECT(ADDRESS(ROW()-35*INT((ROW()-15)/35)+168,2+INT((ROW()-15)/35), 1, 1, "Variables_Simulación"))</f>
        <v>0</v>
      </c>
      <c r="I27" s="66" t="n">
        <f aca="false">AO27+AQ27+AS27+AU27+AW27</f>
        <v>0.0954291319037484</v>
      </c>
      <c r="J27" s="65" t="n">
        <f aca="false">ROUND(AP27+AR27+AT27+AV27+AX27,0)</f>
        <v>1188566</v>
      </c>
      <c r="K27" s="66" t="n">
        <f aca="false">I27-Tabla_Ministerio!J26</f>
        <v>0</v>
      </c>
      <c r="L27" s="65" t="n">
        <f aca="false">J27-Tabla_Ministerio!K26</f>
        <v>0</v>
      </c>
      <c r="M27" s="66" t="n">
        <f aca="false">P62/P$112</f>
        <v>0.0611767067822328</v>
      </c>
      <c r="N27" s="65" t="n">
        <f aca="false">ROUND(N$77*M27,0)</f>
        <v>14158551</v>
      </c>
      <c r="O27" s="65" t="n">
        <f aca="false">N27-Tabla_Ministerio!L26</f>
        <v>-94227</v>
      </c>
      <c r="P27" s="67" t="n">
        <f aca="false">N27+J27</f>
        <v>15347117</v>
      </c>
      <c r="Q27" s="65" t="n">
        <f aca="false">P27-Tabla_Ministerio!M26</f>
        <v>-94227</v>
      </c>
      <c r="S27" s="67" t="n">
        <f aca="false">B27+Tabla_Ministerio!B26</f>
        <v>10235</v>
      </c>
      <c r="T27" s="67" t="n">
        <f aca="false">C27+Tabla_Ministerio!C26</f>
        <v>49</v>
      </c>
      <c r="U27" s="67" t="n">
        <f aca="false">D27+Tabla_Ministerio!D26</f>
        <v>503.385261121857</v>
      </c>
      <c r="V27" s="67" t="n">
        <f aca="false">E27+Tabla_Ministerio!E26</f>
        <v>373.85412475822</v>
      </c>
      <c r="W27" s="67" t="n">
        <f aca="false">F27+Tabla_Ministerio!F26</f>
        <v>94</v>
      </c>
      <c r="X27" s="67" t="n">
        <f aca="false">G27+Tabla_Ministerio!G26</f>
        <v>672</v>
      </c>
      <c r="Y27" s="67" t="n">
        <f aca="false">H27+Tabla_Ministerio!H26</f>
        <v>65</v>
      </c>
      <c r="Z27" s="67" t="n">
        <f aca="false">X27+0.33*Y27</f>
        <v>693.45</v>
      </c>
      <c r="AC27" s="73" t="n">
        <f aca="false">IF(T27&gt;0,S27/T27,0)</f>
        <v>208.877551020408</v>
      </c>
      <c r="AD27" s="74" t="n">
        <f aca="false">EXP((((AC27-AC42)/AC43+2)/4-1.9)^3)</f>
        <v>0.0920562514729255</v>
      </c>
      <c r="AE27" s="75" t="n">
        <f aca="false">S27/U27</f>
        <v>20.3323394435308</v>
      </c>
      <c r="AF27" s="74" t="n">
        <f aca="false">EXP((((AE27-AE42)/AE43+2)/4-1.9)^3)</f>
        <v>0.073458511913803</v>
      </c>
      <c r="AG27" s="74" t="n">
        <f aca="false">V27/U27</f>
        <v>0.742679918607548</v>
      </c>
      <c r="AH27" s="74" t="n">
        <f aca="false">EXP((((AG27-AG42)/AG43+2)/4-1.9)^3)</f>
        <v>0.0761204729915479</v>
      </c>
      <c r="AI27" s="74" t="n">
        <f aca="false">W27/U27</f>
        <v>0.18673570177742</v>
      </c>
      <c r="AJ27" s="74" t="n">
        <f aca="false">EXP((((AI27-AI42)/AI43+2)/4-1.9)^3)</f>
        <v>0.279499905114307</v>
      </c>
      <c r="AK27" s="74" t="n">
        <f aca="false">Z27/U27</f>
        <v>1.37757311061226</v>
      </c>
      <c r="AL27" s="74" t="n">
        <f aca="false">EXP((((AK27-AK42)/AK43+2)/4-1.9)^3)</f>
        <v>0.547084631721215</v>
      </c>
      <c r="AM27" s="74" t="n">
        <f aca="false">0.01*AD27+0.15*AF27+0.24*AH27+0.25*AJ27+0.35*AL27</f>
        <v>0.291562850200773</v>
      </c>
      <c r="AO27" s="66" t="n">
        <f aca="false">0.01*AD27/$AM42</f>
        <v>0.000301302040308809</v>
      </c>
      <c r="AP27" s="65" t="n">
        <f aca="false">AO27*$J42</f>
        <v>3752.70546256868</v>
      </c>
      <c r="AQ27" s="66" t="n">
        <f aca="false">0.15*AF27/$AM42</f>
        <v>0.00360646873463895</v>
      </c>
      <c r="AR27" s="65" t="n">
        <f aca="false">AQ27*$J42</f>
        <v>44918.4310441162</v>
      </c>
      <c r="AS27" s="66" t="n">
        <f aca="false">0.24*AH27/$AM42</f>
        <v>0.00597945368089302</v>
      </c>
      <c r="AT27" s="65" t="n">
        <f aca="false">AS27*$J42</f>
        <v>74473.8683762827</v>
      </c>
      <c r="AU27" s="66" t="n">
        <f aca="false">0.25*AJ27/$AM42</f>
        <v>0.0228702261741092</v>
      </c>
      <c r="AV27" s="65" t="n">
        <f aca="false">AU27*$J42</f>
        <v>284847.797929935</v>
      </c>
      <c r="AW27" s="66" t="n">
        <f aca="false">0.35*AL27/$AM42</f>
        <v>0.0626716812737984</v>
      </c>
      <c r="AX27" s="65" t="n">
        <f aca="false">AW27*$J42</f>
        <v>780573.408741271</v>
      </c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72" t="s">
        <v>57</v>
      </c>
      <c r="B28" s="65" t="n">
        <f aca="true">INDIRECT(ADDRESS(ROW()-35*INT((ROW()-15)/35)+138,2+INT((ROW()-15)/35), 1, 1, "Variables_Simulación"))</f>
        <v>0</v>
      </c>
      <c r="C28" s="65" t="n">
        <f aca="true">INDIRECT(ADDRESS(ROW()-35*INT((ROW()-15)/35)+108,2+INT((ROW()-15)/35), 1, 1, "Variables_Simulación"))</f>
        <v>0</v>
      </c>
      <c r="D28" s="65" t="n">
        <f aca="true">INDIRECT(ADDRESS(ROW()-35*INT((ROW()-15)/35)+78,2+INT((ROW()-15)/35), 1, 1, "Variables_Simulación"))</f>
        <v>0</v>
      </c>
      <c r="E28" s="65" t="n">
        <f aca="true">INDIRECT(ADDRESS(ROW()-35*INT((ROW()-15)/35)+48,2+INT((ROW()-15)/35), 1, 1, "Variables_Simulación"))</f>
        <v>0</v>
      </c>
      <c r="F28" s="65" t="n">
        <f aca="true">INDIRECT(ADDRESS(ROW()-35*INT((ROW()-15)/35)+18,2+INT((ROW()-15)/35), 1, 1, "Variables_Simulación"))</f>
        <v>0</v>
      </c>
      <c r="G28" s="65" t="n">
        <f aca="true">INDIRECT(ADDRESS(ROW()-35*INT((ROW()-15)/35)-12,2+INT((ROW()-15)/35), 1, 1, "Variables_Simulación"))</f>
        <v>0</v>
      </c>
      <c r="H28" s="65" t="n">
        <f aca="true">INDIRECT(ADDRESS(ROW()-35*INT((ROW()-15)/35)+168,2+INT((ROW()-15)/35), 1, 1, "Variables_Simulación"))</f>
        <v>0</v>
      </c>
      <c r="I28" s="66" t="n">
        <f aca="false">AO28+AQ28+AS28+AU28+AW28</f>
        <v>0.00563155351842722</v>
      </c>
      <c r="J28" s="65" t="n">
        <f aca="false">ROUND(AP28+AR28+AT28+AV28+AX28,0)</f>
        <v>70141</v>
      </c>
      <c r="K28" s="66" t="n">
        <f aca="false">I28-Tabla_Ministerio!J27</f>
        <v>0</v>
      </c>
      <c r="L28" s="65" t="n">
        <f aca="false">J28-Tabla_Ministerio!K27</f>
        <v>0</v>
      </c>
      <c r="M28" s="66" t="n">
        <f aca="false">P63/P$112</f>
        <v>0.0103045444063586</v>
      </c>
      <c r="N28" s="65" t="n">
        <f aca="false">ROUND(N$77*M28,0)</f>
        <v>2384852</v>
      </c>
      <c r="O28" s="65" t="n">
        <f aca="false">N28-Tabla_Ministerio!L27</f>
        <v>-15872</v>
      </c>
      <c r="P28" s="67" t="n">
        <f aca="false">N28+J28</f>
        <v>2454993</v>
      </c>
      <c r="Q28" s="65" t="n">
        <f aca="false">P28-Tabla_Ministerio!M27</f>
        <v>-15872</v>
      </c>
      <c r="S28" s="67" t="n">
        <f aca="false">B28+Tabla_Ministerio!B27</f>
        <v>4273</v>
      </c>
      <c r="T28" s="67" t="n">
        <f aca="false">C28+Tabla_Ministerio!C27</f>
        <v>67</v>
      </c>
      <c r="U28" s="67" t="n">
        <f aca="false">D28+Tabla_Ministerio!D27</f>
        <v>274.442713637261</v>
      </c>
      <c r="V28" s="67" t="n">
        <f aca="false">E28+Tabla_Ministerio!E27</f>
        <v>158.558238005976</v>
      </c>
      <c r="W28" s="67" t="n">
        <f aca="false">F28+Tabla_Ministerio!F27</f>
        <v>19</v>
      </c>
      <c r="X28" s="67" t="n">
        <f aca="false">G28+Tabla_Ministerio!G27</f>
        <v>132</v>
      </c>
      <c r="Y28" s="67" t="n">
        <f aca="false">H28+Tabla_Ministerio!H27</f>
        <v>11</v>
      </c>
      <c r="Z28" s="67" t="n">
        <f aca="false">X28+0.33*Y28</f>
        <v>135.63</v>
      </c>
      <c r="AC28" s="73" t="n">
        <f aca="false">IF(T28&gt;0,S28/T28,0)</f>
        <v>63.7761194029851</v>
      </c>
      <c r="AD28" s="74" t="n">
        <f aca="false">EXP((((AC28-AC42)/AC43+2)/4-1.9)^3)</f>
        <v>0.00400986609778285</v>
      </c>
      <c r="AE28" s="75" t="n">
        <f aca="false">S28/U28</f>
        <v>15.5697338193782</v>
      </c>
      <c r="AF28" s="74" t="n">
        <f aca="false">EXP((((AE28-AE42)/AE43+2)/4-1.9)^3)</f>
        <v>0.0151124312309088</v>
      </c>
      <c r="AG28" s="74" t="n">
        <f aca="false">V28/U28</f>
        <v>0.577746211238631</v>
      </c>
      <c r="AH28" s="74" t="n">
        <f aca="false">EXP((((AG28-AG42)/AG43+2)/4-1.9)^3)</f>
        <v>0.00267366849294476</v>
      </c>
      <c r="AI28" s="74" t="n">
        <f aca="false">W28/U28</f>
        <v>0.0692312058432451</v>
      </c>
      <c r="AJ28" s="74" t="n">
        <f aca="false">EXP((((AI28-AI42)/AI43+2)/4-1.9)^3)</f>
        <v>0.0267355561390776</v>
      </c>
      <c r="AK28" s="74" t="n">
        <f aca="false">Z28/U28</f>
        <v>0.494201497290492</v>
      </c>
      <c r="AL28" s="74" t="n">
        <f aca="false">EXP((((AK28-AK42)/AK43+2)/4-1.9)^3)</f>
        <v>0.0216384223125554</v>
      </c>
      <c r="AM28" s="74" t="n">
        <f aca="false">0.01*AD28+0.15*AF28+0.24*AH28+0.25*AJ28+0.35*AL28</f>
        <v>0.0172059806280847</v>
      </c>
      <c r="AO28" s="66" t="n">
        <f aca="false">0.01*AD28/$AM42</f>
        <v>1.31243757734631E-005</v>
      </c>
      <c r="AP28" s="65" t="n">
        <f aca="false">AO28*$J42</f>
        <v>163.463601532204</v>
      </c>
      <c r="AQ28" s="66" t="n">
        <f aca="false">0.15*AF28/$AM42</f>
        <v>0.000741949561986874</v>
      </c>
      <c r="AR28" s="65" t="n">
        <f aca="false">AQ28*$J42</f>
        <v>9240.95360046316</v>
      </c>
      <c r="AS28" s="66" t="n">
        <f aca="false">0.24*AH28/$AM42</f>
        <v>0.00021002335223799</v>
      </c>
      <c r="AT28" s="65" t="n">
        <f aca="false">AS28*$J42</f>
        <v>2615.83287123678</v>
      </c>
      <c r="AU28" s="66" t="n">
        <f aca="false">0.25*AJ28/$AM42</f>
        <v>0.00218765088861563</v>
      </c>
      <c r="AV28" s="65" t="n">
        <f aca="false">AU28*$J42</f>
        <v>27247.1086869739</v>
      </c>
      <c r="AW28" s="66" t="n">
        <f aca="false">0.35*AL28/$AM42</f>
        <v>0.00247880533981326</v>
      </c>
      <c r="AX28" s="65" t="n">
        <f aca="false">AW28*$J42</f>
        <v>30873.4263127713</v>
      </c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72" t="s">
        <v>58</v>
      </c>
      <c r="B29" s="65" t="n">
        <f aca="true">INDIRECT(ADDRESS(ROW()-35*INT((ROW()-15)/35)+138,2+INT((ROW()-15)/35), 1, 1, "Variables_Simulación"))</f>
        <v>0</v>
      </c>
      <c r="C29" s="65" t="n">
        <f aca="true">INDIRECT(ADDRESS(ROW()-35*INT((ROW()-15)/35)+108,2+INT((ROW()-15)/35), 1, 1, "Variables_Simulación"))</f>
        <v>0</v>
      </c>
      <c r="D29" s="65" t="n">
        <f aca="true">INDIRECT(ADDRESS(ROW()-35*INT((ROW()-15)/35)+78,2+INT((ROW()-15)/35), 1, 1, "Variables_Simulación"))</f>
        <v>0</v>
      </c>
      <c r="E29" s="65" t="n">
        <f aca="true">INDIRECT(ADDRESS(ROW()-35*INT((ROW()-15)/35)+48,2+INT((ROW()-15)/35), 1, 1, "Variables_Simulación"))</f>
        <v>0</v>
      </c>
      <c r="F29" s="65" t="n">
        <f aca="true">INDIRECT(ADDRESS(ROW()-35*INT((ROW()-15)/35)+18,2+INT((ROW()-15)/35), 1, 1, "Variables_Simulación"))</f>
        <v>0</v>
      </c>
      <c r="G29" s="65" t="n">
        <f aca="true">INDIRECT(ADDRESS(ROW()-35*INT((ROW()-15)/35)-12,2+INT((ROW()-15)/35), 1, 1, "Variables_Simulación"))</f>
        <v>0</v>
      </c>
      <c r="H29" s="65" t="n">
        <f aca="true">INDIRECT(ADDRESS(ROW()-35*INT((ROW()-15)/35)+168,2+INT((ROW()-15)/35), 1, 1, "Variables_Simulación"))</f>
        <v>0</v>
      </c>
      <c r="I29" s="66" t="n">
        <f aca="false">AO29+AQ29+AS29+AU29+AW29</f>
        <v>0.0606379082513206</v>
      </c>
      <c r="J29" s="65" t="n">
        <f aca="false">ROUND(AP29+AR29+AT29+AV29+AX29,0)</f>
        <v>755243</v>
      </c>
      <c r="K29" s="66" t="n">
        <f aca="false">I29-Tabla_Ministerio!J28</f>
        <v>0</v>
      </c>
      <c r="L29" s="65" t="n">
        <f aca="false">J29-Tabla_Ministerio!K28</f>
        <v>0</v>
      </c>
      <c r="M29" s="66" t="n">
        <f aca="false">P64/P$112</f>
        <v>0.0694467888048169</v>
      </c>
      <c r="N29" s="65" t="n">
        <f aca="false">ROUND(N$77*M29,0)</f>
        <v>16072553</v>
      </c>
      <c r="O29" s="65" t="n">
        <f aca="false">N29-Tabla_Ministerio!L28</f>
        <v>-106967</v>
      </c>
      <c r="P29" s="67" t="n">
        <f aca="false">N29+J29</f>
        <v>16827796</v>
      </c>
      <c r="Q29" s="65" t="n">
        <f aca="false">P29-Tabla_Ministerio!M28</f>
        <v>-106967</v>
      </c>
      <c r="S29" s="67" t="n">
        <f aca="false">B29+Tabla_Ministerio!B28</f>
        <v>10571</v>
      </c>
      <c r="T29" s="67" t="n">
        <f aca="false">C29+Tabla_Ministerio!C28</f>
        <v>55</v>
      </c>
      <c r="U29" s="67" t="n">
        <f aca="false">D29+Tabla_Ministerio!D28</f>
        <v>612.64262962333</v>
      </c>
      <c r="V29" s="67" t="n">
        <f aca="false">E29+Tabla_Ministerio!E28</f>
        <v>561.028993259693</v>
      </c>
      <c r="W29" s="67" t="n">
        <f aca="false">F29+Tabla_Ministerio!F28</f>
        <v>98</v>
      </c>
      <c r="X29" s="67" t="n">
        <f aca="false">G29+Tabla_Ministerio!G28</f>
        <v>397</v>
      </c>
      <c r="Y29" s="67" t="n">
        <f aca="false">H29+Tabla_Ministerio!H28</f>
        <v>56</v>
      </c>
      <c r="Z29" s="67" t="n">
        <f aca="false">X29+0.33*Y29</f>
        <v>415.48</v>
      </c>
      <c r="AC29" s="73" t="n">
        <f aca="false">IF(T29&gt;0,S29/T29,0)</f>
        <v>192.2</v>
      </c>
      <c r="AD29" s="74" t="n">
        <f aca="false">EXP((((AC29-AC42)/AC43+2)/4-1.9)^3)</f>
        <v>0.06990118351492</v>
      </c>
      <c r="AE29" s="75" t="n">
        <f aca="false">S29/U29</f>
        <v>17.2547574864311</v>
      </c>
      <c r="AF29" s="74" t="n">
        <f aca="false">EXP((((AE29-AE42)/AE43+2)/4-1.9)^3)</f>
        <v>0.0280001117299016</v>
      </c>
      <c r="AG29" s="74" t="n">
        <f aca="false">V29/U29</f>
        <v>0.915752456868092</v>
      </c>
      <c r="AH29" s="74" t="n">
        <f aca="false">EXP((((AG29-AG42)/AG43+2)/4-1.9)^3)</f>
        <v>0.470268331013323</v>
      </c>
      <c r="AI29" s="74" t="n">
        <f aca="false">W29/U29</f>
        <v>0.15996275032355</v>
      </c>
      <c r="AJ29" s="74" t="n">
        <f aca="false">EXP((((AI29-AI42)/AI43+2)/4-1.9)^3)</f>
        <v>0.187679476403597</v>
      </c>
      <c r="AK29" s="74" t="n">
        <f aca="false">Z29/U29</f>
        <v>0.678176770453354</v>
      </c>
      <c r="AL29" s="74" t="n">
        <f aca="false">EXP((((AK29-AK42)/AK43+2)/4-1.9)^3)</f>
        <v>0.0588073574535752</v>
      </c>
      <c r="AM29" s="74" t="n">
        <f aca="false">0.01*AD29+0.15*AF29+0.24*AH29+0.25*AJ29+0.35*AL29</f>
        <v>0.185265872247483</v>
      </c>
      <c r="AO29" s="66" t="n">
        <f aca="false">0.01*AD29/$AM42</f>
        <v>0.000228788038574872</v>
      </c>
      <c r="AP29" s="65" t="n">
        <f aca="false">AO29*$J42</f>
        <v>2849.54632650457</v>
      </c>
      <c r="AQ29" s="66" t="n">
        <f aca="false">0.15*AF29/$AM42</f>
        <v>0.00137467428742336</v>
      </c>
      <c r="AR29" s="65" t="n">
        <f aca="false">AQ29*$J42</f>
        <v>17121.516012235</v>
      </c>
      <c r="AS29" s="66" t="n">
        <f aca="false">0.24*AH29/$AM42</f>
        <v>0.036940754469527</v>
      </c>
      <c r="AT29" s="65" t="n">
        <f aca="false">AS29*$J42</f>
        <v>460095.693169289</v>
      </c>
      <c r="AU29" s="66" t="n">
        <f aca="false">0.25*AJ29/$AM42</f>
        <v>0.0153569714874616</v>
      </c>
      <c r="AV29" s="65" t="n">
        <f aca="false">AU29*$J42</f>
        <v>191270.496311418</v>
      </c>
      <c r="AW29" s="66" t="n">
        <f aca="false">0.35*AL29/$AM42</f>
        <v>0.0067367199683337</v>
      </c>
      <c r="AX29" s="65" t="n">
        <f aca="false">AW29*$J42</f>
        <v>83905.5912102375</v>
      </c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72" t="s">
        <v>59</v>
      </c>
      <c r="B30" s="65" t="n">
        <f aca="true">INDIRECT(ADDRESS(ROW()-35*INT((ROW()-15)/35)+138,2+INT((ROW()-15)/35), 1, 1, "Variables_Simulación"))</f>
        <v>0</v>
      </c>
      <c r="C30" s="65" t="n">
        <f aca="true">INDIRECT(ADDRESS(ROW()-35*INT((ROW()-15)/35)+108,2+INT((ROW()-15)/35), 1, 1, "Variables_Simulación"))</f>
        <v>0</v>
      </c>
      <c r="D30" s="65" t="n">
        <f aca="true">INDIRECT(ADDRESS(ROW()-35*INT((ROW()-15)/35)+78,2+INT((ROW()-15)/35), 1, 1, "Variables_Simulación"))</f>
        <v>0</v>
      </c>
      <c r="E30" s="65" t="n">
        <f aca="true">INDIRECT(ADDRESS(ROW()-35*INT((ROW()-15)/35)+48,2+INT((ROW()-15)/35), 1, 1, "Variables_Simulación"))</f>
        <v>0</v>
      </c>
      <c r="F30" s="65" t="n">
        <f aca="true">INDIRECT(ADDRESS(ROW()-35*INT((ROW()-15)/35)+18,2+INT((ROW()-15)/35), 1, 1, "Variables_Simulación"))</f>
        <v>0</v>
      </c>
      <c r="G30" s="65" t="n">
        <f aca="true">INDIRECT(ADDRESS(ROW()-35*INT((ROW()-15)/35)-12,2+INT((ROW()-15)/35), 1, 1, "Variables_Simulación"))</f>
        <v>0</v>
      </c>
      <c r="H30" s="65" t="n">
        <f aca="true">INDIRECT(ADDRESS(ROW()-35*INT((ROW()-15)/35)+168,2+INT((ROW()-15)/35), 1, 1, "Variables_Simulación"))</f>
        <v>0</v>
      </c>
      <c r="I30" s="66" t="n">
        <f aca="false">AO30+AQ30+AS30+AU30+AW30</f>
        <v>0.00508143167124381</v>
      </c>
      <c r="J30" s="65" t="n">
        <f aca="false">ROUND(AP30+AR30+AT30+AV30+AX30,0)</f>
        <v>63289</v>
      </c>
      <c r="K30" s="66" t="n">
        <f aca="false">I30-Tabla_Ministerio!J29</f>
        <v>-3.38271077815477E-017</v>
      </c>
      <c r="L30" s="65" t="n">
        <f aca="false">J30-Tabla_Ministerio!K29</f>
        <v>0</v>
      </c>
      <c r="M30" s="66" t="n">
        <f aca="false">P65/P$112</f>
        <v>0.00789473605211388</v>
      </c>
      <c r="N30" s="65" t="n">
        <f aca="false">ROUND(N$77*M30,0)</f>
        <v>1827134</v>
      </c>
      <c r="O30" s="65" t="n">
        <f aca="false">N30-Tabla_Ministerio!L29</f>
        <v>-12165</v>
      </c>
      <c r="P30" s="67" t="n">
        <f aca="false">N30+J30</f>
        <v>1890423</v>
      </c>
      <c r="Q30" s="65" t="n">
        <f aca="false">P30-Tabla_Ministerio!M29</f>
        <v>-12165</v>
      </c>
      <c r="S30" s="67" t="n">
        <f aca="false">B30+Tabla_Ministerio!B29</f>
        <v>7342</v>
      </c>
      <c r="T30" s="67" t="n">
        <f aca="false">C30+Tabla_Ministerio!C29</f>
        <v>66</v>
      </c>
      <c r="U30" s="67" t="n">
        <f aca="false">D30+Tabla_Ministerio!D29</f>
        <v>382.097272727273</v>
      </c>
      <c r="V30" s="67" t="n">
        <f aca="false">E30+Tabla_Ministerio!E29</f>
        <v>211.62</v>
      </c>
      <c r="W30" s="67" t="n">
        <f aca="false">F30+Tabla_Ministerio!F29</f>
        <v>10</v>
      </c>
      <c r="X30" s="67" t="n">
        <f aca="false">G30+Tabla_Ministerio!G29</f>
        <v>160</v>
      </c>
      <c r="Y30" s="67" t="n">
        <f aca="false">H30+Tabla_Ministerio!H29</f>
        <v>20</v>
      </c>
      <c r="Z30" s="67" t="n">
        <f aca="false">X30+0.33*Y30</f>
        <v>166.6</v>
      </c>
      <c r="AC30" s="73" t="n">
        <f aca="false">IF(T30&gt;0,S30/T30,0)</f>
        <v>111.242424242424</v>
      </c>
      <c r="AD30" s="74" t="n">
        <f aca="false">EXP((((AC30-AC42)/AC43+2)/4-1.9)^3)</f>
        <v>0.0135623122126254</v>
      </c>
      <c r="AE30" s="75" t="n">
        <f aca="false">S30/U30</f>
        <v>19.2150023673172</v>
      </c>
      <c r="AF30" s="74" t="n">
        <f aca="false">EXP((((AE30-AE42)/AE43+2)/4-1.9)^3)</f>
        <v>0.0529721530700431</v>
      </c>
      <c r="AG30" s="74" t="n">
        <f aca="false">V30/U30</f>
        <v>0.553838027917688</v>
      </c>
      <c r="AH30" s="74" t="n">
        <f aca="false">EXP((((AG30-AG42)/AG43+2)/4-1.9)^3)</f>
        <v>0.00140016059948711</v>
      </c>
      <c r="AI30" s="74" t="n">
        <f aca="false">W30/U30</f>
        <v>0.0261713461826712</v>
      </c>
      <c r="AJ30" s="74" t="n">
        <f aca="false">EXP((((AI30-AI42)/AI43+2)/4-1.9)^3)</f>
        <v>0.00727903638062488</v>
      </c>
      <c r="AK30" s="74" t="n">
        <f aca="false">Z30/U30</f>
        <v>0.436014627403303</v>
      </c>
      <c r="AL30" s="74" t="n">
        <f aca="false">EXP((((AK30-AK42)/AK43+2)/4-1.9)^3)</f>
        <v>0.0151084567650422</v>
      </c>
      <c r="AM30" s="74" t="n">
        <f aca="false">0.01*AD30+0.15*AF30+0.24*AH30+0.25*AJ30+0.35*AL30</f>
        <v>0.0155252035894306</v>
      </c>
      <c r="AO30" s="66" t="n">
        <f aca="false">0.01*AD30/$AM42</f>
        <v>4.4389732099519E-005</v>
      </c>
      <c r="AP30" s="65" t="n">
        <f aca="false">AO30*$J42</f>
        <v>552.872426489689</v>
      </c>
      <c r="AQ30" s="66" t="n">
        <f aca="false">0.15*AF30/$AM42</f>
        <v>0.00260068450716494</v>
      </c>
      <c r="AR30" s="65" t="n">
        <f aca="false">AQ30*$J42</f>
        <v>32391.4267107281</v>
      </c>
      <c r="AS30" s="66" t="n">
        <f aca="false">0.24*AH30/$AM42</f>
        <v>0.000109986119652386</v>
      </c>
      <c r="AT30" s="65" t="n">
        <f aca="false">AS30*$J42</f>
        <v>1369.87294079792</v>
      </c>
      <c r="AU30" s="66" t="n">
        <f aca="false">0.25*AJ30/$AM42</f>
        <v>0.000595610965543539</v>
      </c>
      <c r="AV30" s="65" t="n">
        <f aca="false">AU30*$J42</f>
        <v>7418.31194262809</v>
      </c>
      <c r="AW30" s="66" t="n">
        <f aca="false">0.35*AL30/$AM42</f>
        <v>0.00173076034678342</v>
      </c>
      <c r="AX30" s="65" t="n">
        <f aca="false">AW30*$J42</f>
        <v>21556.5543502943</v>
      </c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72" t="s">
        <v>60</v>
      </c>
      <c r="B31" s="65" t="n">
        <f aca="true">INDIRECT(ADDRESS(ROW()-35*INT((ROW()-15)/35)+138,2+INT((ROW()-15)/35), 1, 1, "Variables_Simulación"))</f>
        <v>0</v>
      </c>
      <c r="C31" s="65" t="n">
        <f aca="true">INDIRECT(ADDRESS(ROW()-35*INT((ROW()-15)/35)+108,2+INT((ROW()-15)/35), 1, 1, "Variables_Simulación"))</f>
        <v>0</v>
      </c>
      <c r="D31" s="65" t="n">
        <f aca="true">INDIRECT(ADDRESS(ROW()-35*INT((ROW()-15)/35)+78,2+INT((ROW()-15)/35), 1, 1, "Variables_Simulación"))</f>
        <v>0</v>
      </c>
      <c r="E31" s="65" t="n">
        <f aca="true">INDIRECT(ADDRESS(ROW()-35*INT((ROW()-15)/35)+48,2+INT((ROW()-15)/35), 1, 1, "Variables_Simulación"))</f>
        <v>0</v>
      </c>
      <c r="F31" s="65" t="n">
        <f aca="true">INDIRECT(ADDRESS(ROW()-35*INT((ROW()-15)/35)+18,2+INT((ROW()-15)/35), 1, 1, "Variables_Simulación"))</f>
        <v>0</v>
      </c>
      <c r="G31" s="65" t="n">
        <f aca="true">INDIRECT(ADDRESS(ROW()-35*INT((ROW()-15)/35)-12,2+INT((ROW()-15)/35), 1, 1, "Variables_Simulación"))</f>
        <v>0</v>
      </c>
      <c r="H31" s="65" t="n">
        <f aca="true">INDIRECT(ADDRESS(ROW()-35*INT((ROW()-15)/35)+168,2+INT((ROW()-15)/35), 1, 1, "Variables_Simulación"))</f>
        <v>0</v>
      </c>
      <c r="I31" s="66" t="n">
        <f aca="false">AO31+AQ31+AS31+AU31+AW31</f>
        <v>0.0783335890339002</v>
      </c>
      <c r="J31" s="65" t="n">
        <f aca="false">ROUND(AP31+AR31+AT31+AV31+AX31,0)</f>
        <v>975642</v>
      </c>
      <c r="K31" s="66" t="n">
        <f aca="false">I31-Tabla_Ministerio!J30</f>
        <v>8.46545056276682E-016</v>
      </c>
      <c r="L31" s="65" t="n">
        <f aca="false">J31-Tabla_Ministerio!K30</f>
        <v>0</v>
      </c>
      <c r="M31" s="66" t="n">
        <f aca="false">P66/P$112</f>
        <v>0.0467243192251269</v>
      </c>
      <c r="N31" s="65" t="n">
        <f aca="false">ROUND(N$77*M31,0)</f>
        <v>10813734</v>
      </c>
      <c r="O31" s="65" t="n">
        <f aca="false">N31-Tabla_Ministerio!L30</f>
        <v>-71967</v>
      </c>
      <c r="P31" s="67" t="n">
        <f aca="false">N31+J31</f>
        <v>11789376</v>
      </c>
      <c r="Q31" s="65" t="n">
        <f aca="false">P31-Tabla_Ministerio!M30</f>
        <v>-71967</v>
      </c>
      <c r="S31" s="67" t="n">
        <f aca="false">B31+Tabla_Ministerio!B30</f>
        <v>9171</v>
      </c>
      <c r="T31" s="67" t="n">
        <f aca="false">C31+Tabla_Ministerio!C30</f>
        <v>70</v>
      </c>
      <c r="U31" s="67" t="n">
        <f aca="false">D31+Tabla_Ministerio!D30</f>
        <v>334.704545454545</v>
      </c>
      <c r="V31" s="67" t="n">
        <f aca="false">E31+Tabla_Ministerio!E30</f>
        <v>293.886363636364</v>
      </c>
      <c r="W31" s="67" t="n">
        <f aca="false">F31+Tabla_Ministerio!F30</f>
        <v>40</v>
      </c>
      <c r="X31" s="67" t="n">
        <f aca="false">G31+Tabla_Ministerio!G30</f>
        <v>322</v>
      </c>
      <c r="Y31" s="67" t="n">
        <f aca="false">H31+Tabla_Ministerio!H30</f>
        <v>59</v>
      </c>
      <c r="Z31" s="67" t="n">
        <f aca="false">X31+0.33*Y31</f>
        <v>341.47</v>
      </c>
      <c r="AC31" s="73" t="n">
        <f aca="false">IF(T31&gt;0,S31/T31,0)</f>
        <v>131.014285714286</v>
      </c>
      <c r="AD31" s="74" t="n">
        <f aca="false">EXP((((AC31-AC42)/AC43+2)/4-1.9)^3)</f>
        <v>0.0212565435425637</v>
      </c>
      <c r="AE31" s="75" t="n">
        <f aca="false">S31/U31</f>
        <v>27.4002851904665</v>
      </c>
      <c r="AF31" s="74" t="n">
        <f aca="false">EXP((((AE31-AE42)/AE43+2)/4-1.9)^3)</f>
        <v>0.337831227702673</v>
      </c>
      <c r="AG31" s="74" t="n">
        <f aca="false">V31/U31</f>
        <v>0.878047124329465</v>
      </c>
      <c r="AH31" s="74" t="n">
        <f aca="false">EXP((((AG31-AG42)/AG43+2)/4-1.9)^3)</f>
        <v>0.356189702547421</v>
      </c>
      <c r="AI31" s="74" t="n">
        <f aca="false">W31/U31</f>
        <v>0.119508385957765</v>
      </c>
      <c r="AJ31" s="74" t="n">
        <f aca="false">EXP((((AI31-AI42)/AI43+2)/4-1.9)^3)</f>
        <v>0.0889335140183603</v>
      </c>
      <c r="AK31" s="74" t="n">
        <f aca="false">Z31/U31</f>
        <v>1.02021321382495</v>
      </c>
      <c r="AL31" s="74" t="n">
        <f aca="false">EXP((((AK31-AK42)/AK43+2)/4-1.9)^3)</f>
        <v>0.230642856038981</v>
      </c>
      <c r="AM31" s="74" t="n">
        <f aca="false">0.01*AD31+0.15*AF31+0.24*AH31+0.25*AJ31+0.35*AL31</f>
        <v>0.239331156320441</v>
      </c>
      <c r="AO31" s="66" t="n">
        <f aca="false">0.01*AD31/$AM42</f>
        <v>6.95731124916717E-005</v>
      </c>
      <c r="AP31" s="65" t="n">
        <f aca="false">AO31*$J42</f>
        <v>866.530472305496</v>
      </c>
      <c r="AQ31" s="66" t="n">
        <f aca="false">0.15*AF31/$AM42</f>
        <v>0.0165859303238274</v>
      </c>
      <c r="AR31" s="65" t="n">
        <f aca="false">AQ31*$J42</f>
        <v>206577.131917918</v>
      </c>
      <c r="AS31" s="66" t="n">
        <f aca="false">0.24*AH31/$AM42</f>
        <v>0.0279795926679259</v>
      </c>
      <c r="AT31" s="65" t="n">
        <f aca="false">AS31*$J42</f>
        <v>348484.763454496</v>
      </c>
      <c r="AU31" s="66" t="n">
        <f aca="false">0.25*AJ31/$AM42</f>
        <v>0.00727703137940742</v>
      </c>
      <c r="AV31" s="65" t="n">
        <f aca="false">AU31*$J42</f>
        <v>90635.149303327</v>
      </c>
      <c r="AW31" s="66" t="n">
        <f aca="false">0.35*AL31/$AM42</f>
        <v>0.0264214615502478</v>
      </c>
      <c r="AX31" s="65" t="n">
        <f aca="false">AW31*$J42</f>
        <v>329078.299592798</v>
      </c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72" t="s">
        <v>61</v>
      </c>
      <c r="B32" s="65" t="n">
        <f aca="true">INDIRECT(ADDRESS(ROW()-35*INT((ROW()-15)/35)+138,2+INT((ROW()-15)/35), 1, 1, "Variables_Simulación"))</f>
        <v>0</v>
      </c>
      <c r="C32" s="65" t="n">
        <f aca="true">INDIRECT(ADDRESS(ROW()-35*INT((ROW()-15)/35)+108,2+INT((ROW()-15)/35), 1, 1, "Variables_Simulación"))</f>
        <v>0</v>
      </c>
      <c r="D32" s="65" t="n">
        <f aca="true">INDIRECT(ADDRESS(ROW()-35*INT((ROW()-15)/35)+78,2+INT((ROW()-15)/35), 1, 1, "Variables_Simulación"))</f>
        <v>0</v>
      </c>
      <c r="E32" s="65" t="n">
        <f aca="true">INDIRECT(ADDRESS(ROW()-35*INT((ROW()-15)/35)+48,2+INT((ROW()-15)/35), 1, 1, "Variables_Simulación"))</f>
        <v>0</v>
      </c>
      <c r="F32" s="65" t="n">
        <f aca="true">INDIRECT(ADDRESS(ROW()-35*INT((ROW()-15)/35)+18,2+INT((ROW()-15)/35), 1, 1, "Variables_Simulación"))</f>
        <v>0</v>
      </c>
      <c r="G32" s="65" t="n">
        <f aca="true">INDIRECT(ADDRESS(ROW()-35*INT((ROW()-15)/35)-12,2+INT((ROW()-15)/35), 1, 1, "Variables_Simulación"))</f>
        <v>0</v>
      </c>
      <c r="H32" s="65" t="n">
        <f aca="true">INDIRECT(ADDRESS(ROW()-35*INT((ROW()-15)/35)+168,2+INT((ROW()-15)/35), 1, 1, "Variables_Simulación"))</f>
        <v>0</v>
      </c>
      <c r="I32" s="66" t="n">
        <f aca="false">AO32+AQ32+AS32+AU32+AW32</f>
        <v>0.0253087144635821</v>
      </c>
      <c r="J32" s="65" t="n">
        <f aca="false">ROUND(AP32+AR32+AT32+AV32+AX32,0)</f>
        <v>315219</v>
      </c>
      <c r="K32" s="66" t="n">
        <f aca="false">I32-Tabla_Ministerio!J31</f>
        <v>-1.80411241501588E-016</v>
      </c>
      <c r="L32" s="65" t="n">
        <f aca="false">J32-Tabla_Ministerio!K31</f>
        <v>0</v>
      </c>
      <c r="M32" s="66" t="n">
        <f aca="false">P67/P$112</f>
        <v>0.0108404122361452</v>
      </c>
      <c r="N32" s="65" t="n">
        <f aca="false">ROUND(N$77*M32,0)</f>
        <v>2508872</v>
      </c>
      <c r="O32" s="65" t="n">
        <f aca="false">N32-Tabla_Ministerio!L31</f>
        <v>-16698</v>
      </c>
      <c r="P32" s="67" t="n">
        <f aca="false">N32+J32</f>
        <v>2824091</v>
      </c>
      <c r="Q32" s="65" t="n">
        <f aca="false">P32-Tabla_Ministerio!M31</f>
        <v>-16698</v>
      </c>
      <c r="S32" s="67" t="n">
        <f aca="false">B32+Tabla_Ministerio!B31</f>
        <v>12942</v>
      </c>
      <c r="T32" s="67" t="n">
        <f aca="false">C32+Tabla_Ministerio!C31</f>
        <v>124</v>
      </c>
      <c r="U32" s="67" t="n">
        <f aca="false">D32+Tabla_Ministerio!D31</f>
        <v>434.114644878931</v>
      </c>
      <c r="V32" s="67" t="n">
        <f aca="false">E32+Tabla_Ministerio!E31</f>
        <v>279.841917606203</v>
      </c>
      <c r="W32" s="67" t="n">
        <f aca="false">F32+Tabla_Ministerio!F31</f>
        <v>11</v>
      </c>
      <c r="X32" s="67" t="n">
        <f aca="false">G32+Tabla_Ministerio!G31</f>
        <v>100</v>
      </c>
      <c r="Y32" s="67" t="n">
        <f aca="false">H32+Tabla_Ministerio!H31</f>
        <v>25</v>
      </c>
      <c r="Z32" s="67" t="n">
        <f aca="false">X32+0.33*Y32</f>
        <v>108.25</v>
      </c>
      <c r="AC32" s="73" t="n">
        <f aca="false">IF(T32&gt;0,S32/T32,0)</f>
        <v>104.370967741935</v>
      </c>
      <c r="AD32" s="74" t="n">
        <f aca="false">EXP((((AC32-AC42)/AC43+2)/4-1.9)^3)</f>
        <v>0.0115109783200239</v>
      </c>
      <c r="AE32" s="75" t="n">
        <f aca="false">S32/U32</f>
        <v>29.8124012923115</v>
      </c>
      <c r="AF32" s="74" t="n">
        <f aca="false">EXP((((AE32-AE42)/AE43+2)/4-1.9)^3)</f>
        <v>0.472556539604305</v>
      </c>
      <c r="AG32" s="74" t="n">
        <f aca="false">V32/U32</f>
        <v>0.644626761403655</v>
      </c>
      <c r="AH32" s="74" t="n">
        <f aca="false">EXP((((AG32-AG42)/AG43+2)/4-1.9)^3)</f>
        <v>0.0129965000901154</v>
      </c>
      <c r="AI32" s="74" t="n">
        <f aca="false">W32/U32</f>
        <v>0.0253389286211889</v>
      </c>
      <c r="AJ32" s="74" t="n">
        <f aca="false">EXP((((AI32-AI42)/AI43+2)/4-1.9)^3)</f>
        <v>0.00707936103115017</v>
      </c>
      <c r="AK32" s="74" t="n">
        <f aca="false">Z32/U32</f>
        <v>0.249358093022154</v>
      </c>
      <c r="AL32" s="74" t="n">
        <f aca="false">EXP((((AK32-AK42)/AK43+2)/4-1.9)^3)</f>
        <v>0.00410758043241645</v>
      </c>
      <c r="AM32" s="74" t="n">
        <f aca="false">0.01*AD32+0.15*AF32+0.24*AH32+0.25*AJ32+0.35*AL32</f>
        <v>0.0773252441546069</v>
      </c>
      <c r="AO32" s="66" t="n">
        <f aca="false">0.01*AD32/$AM42</f>
        <v>3.7675673278894E-005</v>
      </c>
      <c r="AP32" s="65" t="n">
        <f aca="false">AO32*$J42</f>
        <v>469.24907901304</v>
      </c>
      <c r="AQ32" s="66" t="n">
        <f aca="false">0.15*AF32/$AM42</f>
        <v>0.023200311863544</v>
      </c>
      <c r="AR32" s="65" t="n">
        <f aca="false">AQ32*$J42</f>
        <v>288959.00264859</v>
      </c>
      <c r="AS32" s="66" t="n">
        <f aca="false">0.24*AH32/$AM42</f>
        <v>0.00102090761195344</v>
      </c>
      <c r="AT32" s="65" t="n">
        <f aca="false">AS32*$J42</f>
        <v>12715.3655123908</v>
      </c>
      <c r="AU32" s="66" t="n">
        <f aca="false">0.25*AJ32/$AM42</f>
        <v>0.000579272425457047</v>
      </c>
      <c r="AV32" s="65" t="n">
        <f aca="false">AU32*$J42</f>
        <v>7214.81604671535</v>
      </c>
      <c r="AW32" s="66" t="n">
        <f aca="false">0.35*AL32/$AM42</f>
        <v>0.000470546889348697</v>
      </c>
      <c r="AX32" s="65" t="n">
        <f aca="false">AW32*$J42</f>
        <v>5860.64362605623</v>
      </c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72" t="s">
        <v>62</v>
      </c>
      <c r="B33" s="65" t="n">
        <f aca="true">INDIRECT(ADDRESS(ROW()-35*INT((ROW()-15)/35)+138,2+INT((ROW()-15)/35), 1, 1, "Variables_Simulación"))</f>
        <v>0</v>
      </c>
      <c r="C33" s="65" t="n">
        <f aca="true">INDIRECT(ADDRESS(ROW()-35*INT((ROW()-15)/35)+108,2+INT((ROW()-15)/35), 1, 1, "Variables_Simulación"))</f>
        <v>0</v>
      </c>
      <c r="D33" s="65" t="n">
        <f aca="true">INDIRECT(ADDRESS(ROW()-35*INT((ROW()-15)/35)+78,2+INT((ROW()-15)/35), 1, 1, "Variables_Simulación"))</f>
        <v>0</v>
      </c>
      <c r="E33" s="65" t="n">
        <f aca="true">INDIRECT(ADDRESS(ROW()-35*INT((ROW()-15)/35)+48,2+INT((ROW()-15)/35), 1, 1, "Variables_Simulación"))</f>
        <v>0</v>
      </c>
      <c r="F33" s="65" t="n">
        <f aca="true">INDIRECT(ADDRESS(ROW()-35*INT((ROW()-15)/35)+18,2+INT((ROW()-15)/35), 1, 1, "Variables_Simulación"))</f>
        <v>0</v>
      </c>
      <c r="G33" s="65" t="n">
        <f aca="true">INDIRECT(ADDRESS(ROW()-35*INT((ROW()-15)/35)-12,2+INT((ROW()-15)/35), 1, 1, "Variables_Simulación"))</f>
        <v>0</v>
      </c>
      <c r="H33" s="65" t="n">
        <f aca="true">INDIRECT(ADDRESS(ROW()-35*INT((ROW()-15)/35)+168,2+INT((ROW()-15)/35), 1, 1, "Variables_Simulación"))</f>
        <v>0</v>
      </c>
      <c r="I33" s="66" t="n">
        <f aca="false">AO33+AQ33+AS33+AU33+AW33</f>
        <v>0.0121989359280552</v>
      </c>
      <c r="J33" s="65" t="n">
        <f aca="false">ROUND(AP33+AR33+AT33+AV33+AX33,0)</f>
        <v>151937</v>
      </c>
      <c r="K33" s="66" t="n">
        <f aca="false">I33-Tabla_Ministerio!J32</f>
        <v>-1.49186218934005E-016</v>
      </c>
      <c r="L33" s="65" t="n">
        <f aca="false">J33-Tabla_Ministerio!K32</f>
        <v>0</v>
      </c>
      <c r="M33" s="66" t="n">
        <f aca="false">P68/P$112</f>
        <v>0.0178105257010006</v>
      </c>
      <c r="N33" s="65" t="n">
        <f aca="false">ROUND(N$77*M33,0)</f>
        <v>4122014</v>
      </c>
      <c r="O33" s="65" t="n">
        <f aca="false">N33-Tabla_Ministerio!L32</f>
        <v>-27432</v>
      </c>
      <c r="P33" s="67" t="n">
        <f aca="false">N33+J33</f>
        <v>4273951</v>
      </c>
      <c r="Q33" s="65" t="n">
        <f aca="false">P33-Tabla_Ministerio!M32</f>
        <v>-27432</v>
      </c>
      <c r="S33" s="67" t="n">
        <f aca="false">B33+Tabla_Ministerio!B32</f>
        <v>4806</v>
      </c>
      <c r="T33" s="67" t="n">
        <f aca="false">C33+Tabla_Ministerio!C32</f>
        <v>22</v>
      </c>
      <c r="U33" s="67" t="n">
        <f aca="false">D33+Tabla_Ministerio!D32</f>
        <v>286.054160270094</v>
      </c>
      <c r="V33" s="67" t="n">
        <f aca="false">E33+Tabla_Ministerio!E32</f>
        <v>222.921887542821</v>
      </c>
      <c r="W33" s="67" t="n">
        <f aca="false">F33+Tabla_Ministerio!F32</f>
        <v>4</v>
      </c>
      <c r="X33" s="67" t="n">
        <f aca="false">G33+Tabla_Ministerio!G32</f>
        <v>52</v>
      </c>
      <c r="Y33" s="67" t="n">
        <f aca="false">H33+Tabla_Ministerio!H32</f>
        <v>15</v>
      </c>
      <c r="Z33" s="67" t="n">
        <f aca="false">X33+0.33*Y33</f>
        <v>56.95</v>
      </c>
      <c r="AC33" s="73" t="n">
        <f aca="false">IF(T33&gt;0,S33/T33,0)</f>
        <v>218.454545454545</v>
      </c>
      <c r="AD33" s="74" t="n">
        <f aca="false">EXP((((AC33-AC42)/AC43+2)/4-1.9)^3)</f>
        <v>0.106864035485742</v>
      </c>
      <c r="AE33" s="75" t="n">
        <f aca="false">S33/U33</f>
        <v>16.8010141697018</v>
      </c>
      <c r="AF33" s="74" t="n">
        <f aca="false">EXP((((AE33-AE42)/AE43+2)/4-1.9)^3)</f>
        <v>0.0238683353450253</v>
      </c>
      <c r="AG33" s="74" t="n">
        <f aca="false">V33/U33</f>
        <v>0.779299582052353</v>
      </c>
      <c r="AH33" s="74" t="n">
        <f aca="false">EXP((((AG33-AG42)/AG43+2)/4-1.9)^3)</f>
        <v>0.12688472340872</v>
      </c>
      <c r="AI33" s="74" t="n">
        <f aca="false">W33/U33</f>
        <v>0.0139833659340007</v>
      </c>
      <c r="AJ33" s="74" t="n">
        <f aca="false">EXP((((AI33-AI42)/AI43+2)/4-1.9)^3)</f>
        <v>0.00479328720246169</v>
      </c>
      <c r="AK33" s="74" t="n">
        <f aca="false">Z33/U33</f>
        <v>0.199088172485335</v>
      </c>
      <c r="AL33" s="74" t="n">
        <f aca="false">EXP((((AK33-AK42)/AK43+2)/4-1.9)^3)</f>
        <v>0.00277610220223907</v>
      </c>
      <c r="AM33" s="74" t="n">
        <f aca="false">0.01*AD33+0.15*AF33+0.24*AH33+0.25*AJ33+0.35*AL33</f>
        <v>0.0372711818461032</v>
      </c>
      <c r="AO33" s="66" t="n">
        <f aca="false">0.01*AD33/$AM42</f>
        <v>0.000349768227711909</v>
      </c>
      <c r="AP33" s="65" t="n">
        <f aca="false">AO33*$J42</f>
        <v>4356.34998495917</v>
      </c>
      <c r="AQ33" s="66" t="n">
        <f aca="false">0.15*AF33/$AM42</f>
        <v>0.00117182342695315</v>
      </c>
      <c r="AR33" s="65" t="n">
        <f aca="false">AQ33*$J42</f>
        <v>14595.0162534113</v>
      </c>
      <c r="AS33" s="66" t="n">
        <f aca="false">0.24*AH33/$AM42</f>
        <v>0.00996711261265558</v>
      </c>
      <c r="AT33" s="65" t="n">
        <f aca="false">AS33*$J42</f>
        <v>124140.008840346</v>
      </c>
      <c r="AU33" s="66" t="n">
        <f aca="false">0.25*AJ33/$AM42</f>
        <v>0.000392213236684031</v>
      </c>
      <c r="AV33" s="65" t="n">
        <f aca="false">AU33*$J42</f>
        <v>4885.00095879661</v>
      </c>
      <c r="AW33" s="66" t="n">
        <f aca="false">0.35*AL33/$AM42</f>
        <v>0.000318018424050478</v>
      </c>
      <c r="AX33" s="65" t="n">
        <f aca="false">AW33*$J42</f>
        <v>3960.90738684859</v>
      </c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72" t="s">
        <v>63</v>
      </c>
      <c r="B34" s="65" t="n">
        <f aca="true">INDIRECT(ADDRESS(ROW()-35*INT((ROW()-15)/35)+138,2+INT((ROW()-15)/35), 1, 1, "Variables_Simulación"))</f>
        <v>0</v>
      </c>
      <c r="C34" s="65" t="n">
        <f aca="true">INDIRECT(ADDRESS(ROW()-35*INT((ROW()-15)/35)+108,2+INT((ROW()-15)/35), 1, 1, "Variables_Simulación"))</f>
        <v>0</v>
      </c>
      <c r="D34" s="65" t="n">
        <f aca="true">INDIRECT(ADDRESS(ROW()-35*INT((ROW()-15)/35)+78,2+INT((ROW()-15)/35), 1, 1, "Variables_Simulación"))</f>
        <v>0</v>
      </c>
      <c r="E34" s="65" t="n">
        <f aca="true">INDIRECT(ADDRESS(ROW()-35*INT((ROW()-15)/35)+48,2+INT((ROW()-15)/35), 1, 1, "Variables_Simulación"))</f>
        <v>0</v>
      </c>
      <c r="F34" s="65" t="n">
        <f aca="true">INDIRECT(ADDRESS(ROW()-35*INT((ROW()-15)/35)+18,2+INT((ROW()-15)/35), 1, 1, "Variables_Simulación"))</f>
        <v>0</v>
      </c>
      <c r="G34" s="65" t="n">
        <f aca="true">INDIRECT(ADDRESS(ROW()-35*INT((ROW()-15)/35)-12,2+INT((ROW()-15)/35), 1, 1, "Variables_Simulación"))</f>
        <v>0</v>
      </c>
      <c r="H34" s="65" t="n">
        <f aca="true">INDIRECT(ADDRESS(ROW()-35*INT((ROW()-15)/35)+168,2+INT((ROW()-15)/35), 1, 1, "Variables_Simulación"))</f>
        <v>0</v>
      </c>
      <c r="I34" s="66" t="n">
        <f aca="false">AO34+AQ34+AS34+AU34+AW34</f>
        <v>0.0190028320390739</v>
      </c>
      <c r="J34" s="65" t="n">
        <f aca="false">ROUND(AP34+AR34+AT34+AV34+AX34,0)</f>
        <v>236680</v>
      </c>
      <c r="K34" s="66" t="n">
        <f aca="false">I34-Tabla_Ministerio!J33</f>
        <v>7.97972798949331E-017</v>
      </c>
      <c r="L34" s="65" t="n">
        <f aca="false">J34-Tabla_Ministerio!K33</f>
        <v>0</v>
      </c>
      <c r="M34" s="66" t="n">
        <f aca="false">P69/P$112</f>
        <v>0.0142501925553514</v>
      </c>
      <c r="N34" s="65" t="n">
        <f aca="false">ROUND(N$77*M34,0)</f>
        <v>3298021</v>
      </c>
      <c r="O34" s="65" t="n">
        <f aca="false">N34-Tabla_Ministerio!L33</f>
        <v>-21950</v>
      </c>
      <c r="P34" s="67" t="n">
        <f aca="false">N34+J34</f>
        <v>3534701</v>
      </c>
      <c r="Q34" s="65" t="n">
        <f aca="false">P34-Tabla_Ministerio!M33</f>
        <v>-21950</v>
      </c>
      <c r="S34" s="67" t="n">
        <f aca="false">B34+Tabla_Ministerio!B33</f>
        <v>7613</v>
      </c>
      <c r="T34" s="67" t="n">
        <f aca="false">C34+Tabla_Ministerio!C33</f>
        <v>72</v>
      </c>
      <c r="U34" s="67" t="n">
        <f aca="false">D34+Tabla_Ministerio!D33</f>
        <v>379.302169188803</v>
      </c>
      <c r="V34" s="67" t="n">
        <f aca="false">E34+Tabla_Ministerio!E33</f>
        <v>304.384514379844</v>
      </c>
      <c r="W34" s="67" t="n">
        <f aca="false">F34+Tabla_Ministerio!F33</f>
        <v>24</v>
      </c>
      <c r="X34" s="67" t="n">
        <f aca="false">G34+Tabla_Ministerio!G33</f>
        <v>86</v>
      </c>
      <c r="Y34" s="67" t="n">
        <f aca="false">H34+Tabla_Ministerio!H33</f>
        <v>34</v>
      </c>
      <c r="Z34" s="67" t="n">
        <f aca="false">X34+0.33*Y34</f>
        <v>97.22</v>
      </c>
      <c r="AC34" s="73" t="n">
        <f aca="false">IF(T34&gt;0,S34/T34,0)</f>
        <v>105.736111111111</v>
      </c>
      <c r="AD34" s="74" t="n">
        <f aca="false">EXP((((AC34-AC42)/AC43+2)/4-1.9)^3)</f>
        <v>0.0118960652961632</v>
      </c>
      <c r="AE34" s="75" t="n">
        <f aca="false">S34/U34</f>
        <v>20.0710689745898</v>
      </c>
      <c r="AF34" s="74" t="n">
        <f aca="false">EXP((((AE34-AE42)/AE43+2)/4-1.9)^3)</f>
        <v>0.0682080727271858</v>
      </c>
      <c r="AG34" s="74" t="n">
        <f aca="false">V34/U34</f>
        <v>0.802485561922353</v>
      </c>
      <c r="AH34" s="74" t="n">
        <f aca="false">EXP((((AG34-AG42)/AG43+2)/4-1.9)^3)</f>
        <v>0.168842860115522</v>
      </c>
      <c r="AI34" s="74" t="n">
        <f aca="false">W34/U34</f>
        <v>0.0632740910797525</v>
      </c>
      <c r="AJ34" s="74" t="n">
        <f aca="false">EXP((((AI34-AI42)/AI43+2)/4-1.9)^3)</f>
        <v>0.0226838020682868</v>
      </c>
      <c r="AK34" s="74" t="n">
        <f aca="false">Z34/U34</f>
        <v>0.256312797282231</v>
      </c>
      <c r="AL34" s="74" t="n">
        <f aca="false">EXP((((AK34-AK42)/AK43+2)/4-1.9)^3)</f>
        <v>0.00433025847490119</v>
      </c>
      <c r="AM34" s="74" t="n">
        <f aca="false">0.01*AD34+0.15*AF34+0.24*AH34+0.25*AJ34+0.35*AL34</f>
        <v>0.0580589989730518</v>
      </c>
      <c r="AO34" s="66" t="n">
        <f aca="false">0.01*AD34/$AM42</f>
        <v>3.89360710221289E-005</v>
      </c>
      <c r="AP34" s="65" t="n">
        <f aca="false">AO34*$J42</f>
        <v>484.947285009916</v>
      </c>
      <c r="AQ34" s="66" t="n">
        <f aca="false">0.15*AF34/$AM42</f>
        <v>0.00334869677225728</v>
      </c>
      <c r="AR34" s="65" t="n">
        <f aca="false">AQ34*$J42</f>
        <v>41707.8910479871</v>
      </c>
      <c r="AS34" s="66" t="n">
        <f aca="false">0.24*AH34/$AM42</f>
        <v>0.0132630292710131</v>
      </c>
      <c r="AT34" s="65" t="n">
        <f aca="false">AS34*$J42</f>
        <v>165190.525575356</v>
      </c>
      <c r="AU34" s="66" t="n">
        <f aca="false">0.25*AJ34/$AM42</f>
        <v>0.00185611398894135</v>
      </c>
      <c r="AV34" s="65" t="n">
        <f aca="false">AU34*$J42</f>
        <v>23117.8291999329</v>
      </c>
      <c r="AW34" s="66" t="n">
        <f aca="false">0.35*AL34/$AM42</f>
        <v>0.000496055935840042</v>
      </c>
      <c r="AX34" s="65" t="n">
        <f aca="false">AW34*$J42</f>
        <v>6178.35783076216</v>
      </c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72" t="s">
        <v>64</v>
      </c>
      <c r="B35" s="65" t="n">
        <f aca="true">INDIRECT(ADDRESS(ROW()-35*INT((ROW()-15)/35)+138,2+INT((ROW()-15)/35), 1, 1, "Variables_Simulación"))</f>
        <v>0</v>
      </c>
      <c r="C35" s="65" t="n">
        <f aca="true">INDIRECT(ADDRESS(ROW()-35*INT((ROW()-15)/35)+108,2+INT((ROW()-15)/35), 1, 1, "Variables_Simulación"))</f>
        <v>0</v>
      </c>
      <c r="D35" s="65" t="n">
        <f aca="true">INDIRECT(ADDRESS(ROW()-35*INT((ROW()-15)/35)+78,2+INT((ROW()-15)/35), 1, 1, "Variables_Simulación"))</f>
        <v>0</v>
      </c>
      <c r="E35" s="65" t="n">
        <f aca="true">INDIRECT(ADDRESS(ROW()-35*INT((ROW()-15)/35)+48,2+INT((ROW()-15)/35), 1, 1, "Variables_Simulación"))</f>
        <v>0</v>
      </c>
      <c r="F35" s="65" t="n">
        <f aca="true">INDIRECT(ADDRESS(ROW()-35*INT((ROW()-15)/35)+18,2+INT((ROW()-15)/35), 1, 1, "Variables_Simulación"))</f>
        <v>0</v>
      </c>
      <c r="G35" s="65" t="n">
        <f aca="true">INDIRECT(ADDRESS(ROW()-35*INT((ROW()-15)/35)-12,2+INT((ROW()-15)/35), 1, 1, "Variables_Simulación"))</f>
        <v>0</v>
      </c>
      <c r="H35" s="65" t="n">
        <f aca="true">INDIRECT(ADDRESS(ROW()-35*INT((ROW()-15)/35)+168,2+INT((ROW()-15)/35), 1, 1, "Variables_Simulación"))</f>
        <v>0</v>
      </c>
      <c r="I35" s="66" t="n">
        <f aca="false">AO35+AQ35+AS35+AU35+AW35</f>
        <v>0.0115269155247133</v>
      </c>
      <c r="J35" s="65" t="n">
        <f aca="false">ROUND(AP35+AR35+AT35+AV35+AX35,0)</f>
        <v>143567</v>
      </c>
      <c r="K35" s="66" t="n">
        <f aca="false">I35-Tabla_Ministerio!J34</f>
        <v>-1.43982048506075E-016</v>
      </c>
      <c r="L35" s="65" t="n">
        <f aca="false">J35-Tabla_Ministerio!K34</f>
        <v>0</v>
      </c>
      <c r="M35" s="66" t="n">
        <f aca="false">P70/P$112</f>
        <v>0.0192720376207869</v>
      </c>
      <c r="N35" s="65" t="n">
        <f aca="false">ROUND(N$77*M35,0)</f>
        <v>4460262</v>
      </c>
      <c r="O35" s="65" t="n">
        <f aca="false">N35-Tabla_Ministerio!L34</f>
        <v>-29684</v>
      </c>
      <c r="P35" s="67" t="n">
        <f aca="false">N35+J35</f>
        <v>4603829</v>
      </c>
      <c r="Q35" s="65" t="n">
        <f aca="false">P35-Tabla_Ministerio!M34</f>
        <v>-29684</v>
      </c>
      <c r="S35" s="67" t="n">
        <f aca="false">B35+Tabla_Ministerio!B34</f>
        <v>8590</v>
      </c>
      <c r="T35" s="67" t="n">
        <f aca="false">C35+Tabla_Ministerio!C34</f>
        <v>41</v>
      </c>
      <c r="U35" s="67" t="n">
        <f aca="false">D35+Tabla_Ministerio!D34</f>
        <v>377.500758957355</v>
      </c>
      <c r="V35" s="67" t="n">
        <f aca="false">E35+Tabla_Ministerio!E34</f>
        <v>263.0253044119</v>
      </c>
      <c r="W35" s="67" t="n">
        <f aca="false">F35+Tabla_Ministerio!F34</f>
        <v>15</v>
      </c>
      <c r="X35" s="67" t="n">
        <f aca="false">G35+Tabla_Ministerio!G34</f>
        <v>115</v>
      </c>
      <c r="Y35" s="67" t="n">
        <f aca="false">H35+Tabla_Ministerio!H34</f>
        <v>9</v>
      </c>
      <c r="Z35" s="67" t="n">
        <f aca="false">X35+0.33*Y35</f>
        <v>117.97</v>
      </c>
      <c r="AC35" s="73" t="n">
        <f aca="false">IF(T35&gt;0,S35/T35,0)</f>
        <v>209.512195121951</v>
      </c>
      <c r="AD35" s="74" t="n">
        <f aca="false">EXP((((AC35-AC42)/AC43+2)/4-1.9)^3)</f>
        <v>0.0929892016925774</v>
      </c>
      <c r="AE35" s="75" t="n">
        <f aca="false">S35/U35</f>
        <v>22.7549211390337</v>
      </c>
      <c r="AF35" s="74" t="n">
        <f aca="false">EXP((((AE35-AE42)/AE43+2)/4-1.9)^3)</f>
        <v>0.13705782298127</v>
      </c>
      <c r="AG35" s="74" t="n">
        <f aca="false">V35/U35</f>
        <v>0.696754372463694</v>
      </c>
      <c r="AH35" s="74" t="n">
        <f aca="false">EXP((((AG35-AG42)/AG43+2)/4-1.9)^3)</f>
        <v>0.0358930732064869</v>
      </c>
      <c r="AI35" s="74" t="n">
        <f aca="false">W35/U35</f>
        <v>0.0397350194511649</v>
      </c>
      <c r="AJ35" s="74" t="n">
        <f aca="false">EXP((((AI35-AI42)/AI43+2)/4-1.9)^3)</f>
        <v>0.011287048016163</v>
      </c>
      <c r="AK35" s="74" t="n">
        <f aca="false">Z35/U35</f>
        <v>0.312502682976928</v>
      </c>
      <c r="AL35" s="74" t="n">
        <f aca="false">EXP((((AK35-AK42)/AK43+2)/4-1.9)^3)</f>
        <v>0.00655230108675062</v>
      </c>
      <c r="AM35" s="74" t="n">
        <f aca="false">0.01*AD35+0.15*AF35+0.24*AH35+0.25*AJ35+0.35*AL35</f>
        <v>0.0352179704180766</v>
      </c>
      <c r="AO35" s="66" t="n">
        <f aca="false">0.01*AD35/$AM42</f>
        <v>0.000304355605929719</v>
      </c>
      <c r="AP35" s="65" t="n">
        <f aca="false">AO35*$J42</f>
        <v>3790.73750634163</v>
      </c>
      <c r="AQ35" s="66" t="n">
        <f aca="false">0.15*AF35/$AM42</f>
        <v>0.00672889690441374</v>
      </c>
      <c r="AR35" s="65" t="n">
        <f aca="false">AQ35*$J42</f>
        <v>83808.1552463908</v>
      </c>
      <c r="AS35" s="66" t="n">
        <f aca="false">0.24*AH35/$AM42</f>
        <v>0.00281949073972414</v>
      </c>
      <c r="AT35" s="65" t="n">
        <f aca="false">AS35*$J42</f>
        <v>35116.650022616</v>
      </c>
      <c r="AU35" s="66" t="n">
        <f aca="false">0.25*AJ35/$AM42</f>
        <v>0.000923568617535334</v>
      </c>
      <c r="AV35" s="65" t="n">
        <f aca="false">AU35*$J42</f>
        <v>11503.0120357951</v>
      </c>
      <c r="AW35" s="66" t="n">
        <f aca="false">0.35*AL35/$AM42</f>
        <v>0.000750603657110323</v>
      </c>
      <c r="AX35" s="65" t="n">
        <f aca="false">AW35*$J42</f>
        <v>9348.7400263701</v>
      </c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72" t="s">
        <v>65</v>
      </c>
      <c r="B36" s="65" t="n">
        <f aca="true">INDIRECT(ADDRESS(ROW()-35*INT((ROW()-15)/35)+138,2+INT((ROW()-15)/35), 1, 1, "Variables_Simulación"))</f>
        <v>0</v>
      </c>
      <c r="C36" s="65" t="n">
        <f aca="true">INDIRECT(ADDRESS(ROW()-35*INT((ROW()-15)/35)+108,2+INT((ROW()-15)/35), 1, 1, "Variables_Simulación"))</f>
        <v>0</v>
      </c>
      <c r="D36" s="65" t="n">
        <f aca="true">INDIRECT(ADDRESS(ROW()-35*INT((ROW()-15)/35)+78,2+INT((ROW()-15)/35), 1, 1, "Variables_Simulación"))</f>
        <v>0</v>
      </c>
      <c r="E36" s="65" t="n">
        <f aca="true">INDIRECT(ADDRESS(ROW()-35*INT((ROW()-15)/35)+48,2+INT((ROW()-15)/35), 1, 1, "Variables_Simulación"))</f>
        <v>0</v>
      </c>
      <c r="F36" s="65" t="n">
        <f aca="true">INDIRECT(ADDRESS(ROW()-35*INT((ROW()-15)/35)+18,2+INT((ROW()-15)/35), 1, 1, "Variables_Simulación"))</f>
        <v>0</v>
      </c>
      <c r="G36" s="65" t="n">
        <f aca="true">INDIRECT(ADDRESS(ROW()-35*INT((ROW()-15)/35)-12,2+INT((ROW()-15)/35), 1, 1, "Variables_Simulación"))</f>
        <v>0</v>
      </c>
      <c r="H36" s="65" t="n">
        <f aca="true">INDIRECT(ADDRESS(ROW()-35*INT((ROW()-15)/35)+168,2+INT((ROW()-15)/35), 1, 1, "Variables_Simulación"))</f>
        <v>0</v>
      </c>
      <c r="I36" s="66" t="n">
        <f aca="false">AO36+AQ36+AS36+AU36+AW36</f>
        <v>0.0133333799143178</v>
      </c>
      <c r="J36" s="65" t="n">
        <f aca="false">ROUND(AP36+AR36+AT36+AV36+AX36,0)</f>
        <v>166067</v>
      </c>
      <c r="K36" s="66" t="n">
        <f aca="false">I36-Tabla_Ministerio!J35</f>
        <v>-1.05818132034585E-016</v>
      </c>
      <c r="L36" s="65" t="n">
        <f aca="false">J36-Tabla_Ministerio!K35</f>
        <v>0</v>
      </c>
      <c r="M36" s="66" t="n">
        <f aca="false">P71/P$112</f>
        <v>0.0113091444041471</v>
      </c>
      <c r="N36" s="65" t="n">
        <f aca="false">ROUND(N$77*M36,0)</f>
        <v>2617354</v>
      </c>
      <c r="O36" s="65" t="n">
        <f aca="false">N36-Tabla_Ministerio!L35</f>
        <v>-17419</v>
      </c>
      <c r="P36" s="67" t="n">
        <f aca="false">N36+J36</f>
        <v>2783421</v>
      </c>
      <c r="Q36" s="65" t="n">
        <f aca="false">P36-Tabla_Ministerio!M35</f>
        <v>-17419</v>
      </c>
      <c r="S36" s="67" t="n">
        <f aca="false">B36+Tabla_Ministerio!B35</f>
        <v>9657</v>
      </c>
      <c r="T36" s="67" t="n">
        <f aca="false">C36+Tabla_Ministerio!C35</f>
        <v>112</v>
      </c>
      <c r="U36" s="67" t="n">
        <f aca="false">D36+Tabla_Ministerio!D35</f>
        <v>443.271635283223</v>
      </c>
      <c r="V36" s="67" t="n">
        <f aca="false">E36+Tabla_Ministerio!E35</f>
        <v>326.195857771261</v>
      </c>
      <c r="W36" s="67" t="n">
        <f aca="false">F36+Tabla_Ministerio!F35</f>
        <v>24</v>
      </c>
      <c r="X36" s="67" t="n">
        <f aca="false">G36+Tabla_Ministerio!G35</f>
        <v>162</v>
      </c>
      <c r="Y36" s="67" t="n">
        <f aca="false">H36+Tabla_Ministerio!H35</f>
        <v>15</v>
      </c>
      <c r="Z36" s="67" t="n">
        <f aca="false">X36+0.33*Y36</f>
        <v>166.95</v>
      </c>
      <c r="AC36" s="73" t="n">
        <f aca="false">IF(T36&gt;0,S36/T36,0)</f>
        <v>86.2232142857143</v>
      </c>
      <c r="AD36" s="74" t="n">
        <f aca="false">EXP((((AC36-AC42)/AC43+2)/4-1.9)^3)</f>
        <v>0.00731743169043817</v>
      </c>
      <c r="AE36" s="75" t="n">
        <f aca="false">S36/U36</f>
        <v>21.78573865623</v>
      </c>
      <c r="AF36" s="74" t="n">
        <f aca="false">EXP((((AE36-AE42)/AE43+2)/4-1.9)^3)</f>
        <v>0.108250785889874</v>
      </c>
      <c r="AG36" s="74" t="n">
        <f aca="false">V36/U36</f>
        <v>0.735882542005744</v>
      </c>
      <c r="AH36" s="74" t="n">
        <f aca="false">EXP((((AG36-AG42)/AG43+2)/4-1.9)^3)</f>
        <v>0.0686520426393213</v>
      </c>
      <c r="AI36" s="74" t="n">
        <f aca="false">W36/U36</f>
        <v>0.0541428733301771</v>
      </c>
      <c r="AJ36" s="74" t="n">
        <f aca="false">EXP((((AI36-AI42)/AI43+2)/4-1.9)^3)</f>
        <v>0.0174651785535237</v>
      </c>
      <c r="AK36" s="74" t="n">
        <f aca="false">Z36/U36</f>
        <v>0.376631362603044</v>
      </c>
      <c r="AL36" s="74" t="n">
        <f aca="false">EXP((((AK36-AK42)/AK43+2)/4-1.9)^3)</f>
        <v>0.0102390010467598</v>
      </c>
      <c r="AM36" s="74" t="n">
        <f aca="false">0.01*AD36+0.15*AF36+0.24*AH36+0.25*AJ36+0.35*AL36</f>
        <v>0.0407372274385694</v>
      </c>
      <c r="AO36" s="66" t="n">
        <f aca="false">0.01*AD36/$AM42</f>
        <v>2.39501072754173E-005</v>
      </c>
      <c r="AP36" s="65" t="n">
        <f aca="false">AO36*$J42</f>
        <v>298.297676011245</v>
      </c>
      <c r="AQ36" s="66" t="n">
        <f aca="false">0.15*AF36/$AM42</f>
        <v>0.0053146063627048</v>
      </c>
      <c r="AR36" s="65" t="n">
        <f aca="false">AQ36*$J42</f>
        <v>66193.2202924465</v>
      </c>
      <c r="AS36" s="66" t="n">
        <f aca="false">0.24*AH36/$AM42</f>
        <v>0.00539278978345412</v>
      </c>
      <c r="AT36" s="65" t="n">
        <f aca="false">AS36*$J42</f>
        <v>67166.9918269093</v>
      </c>
      <c r="AU36" s="66" t="n">
        <f aca="false">0.25*AJ36/$AM42</f>
        <v>0.00142909738565718</v>
      </c>
      <c r="AV36" s="65" t="n">
        <f aca="false">AU36*$J42</f>
        <v>17799.3536326595</v>
      </c>
      <c r="AW36" s="66" t="n">
        <f aca="false">0.35*AL36/$AM42</f>
        <v>0.00117293627522628</v>
      </c>
      <c r="AX36" s="65" t="n">
        <f aca="false">AW36*$J42</f>
        <v>14608.8767363648</v>
      </c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72" t="s">
        <v>66</v>
      </c>
      <c r="B37" s="65" t="n">
        <f aca="true">INDIRECT(ADDRESS(ROW()-35*INT((ROW()-15)/35)+138,2+INT((ROW()-15)/35), 1, 1, "Variables_Simulación"))</f>
        <v>0</v>
      </c>
      <c r="C37" s="65" t="n">
        <f aca="true">INDIRECT(ADDRESS(ROW()-35*INT((ROW()-15)/35)+108,2+INT((ROW()-15)/35), 1, 1, "Variables_Simulación"))</f>
        <v>0</v>
      </c>
      <c r="D37" s="65" t="n">
        <f aca="true">INDIRECT(ADDRESS(ROW()-35*INT((ROW()-15)/35)+78,2+INT((ROW()-15)/35), 1, 1, "Variables_Simulación"))</f>
        <v>0</v>
      </c>
      <c r="E37" s="65" t="n">
        <f aca="true">INDIRECT(ADDRESS(ROW()-35*INT((ROW()-15)/35)+48,2+INT((ROW()-15)/35), 1, 1, "Variables_Simulación"))</f>
        <v>0</v>
      </c>
      <c r="F37" s="65" t="n">
        <f aca="true">INDIRECT(ADDRESS(ROW()-35*INT((ROW()-15)/35)+18,2+INT((ROW()-15)/35), 1, 1, "Variables_Simulación"))</f>
        <v>0</v>
      </c>
      <c r="G37" s="65" t="n">
        <f aca="true">INDIRECT(ADDRESS(ROW()-35*INT((ROW()-15)/35)-12,2+INT((ROW()-15)/35), 1, 1, "Variables_Simulación"))</f>
        <v>0</v>
      </c>
      <c r="H37" s="65" t="n">
        <f aca="true">INDIRECT(ADDRESS(ROW()-35*INT((ROW()-15)/35)+168,2+INT((ROW()-15)/35), 1, 1, "Variables_Simulación"))</f>
        <v>0</v>
      </c>
      <c r="I37" s="66" t="n">
        <f aca="false">AO37+AQ37+AS37+AU37+AW37</f>
        <v>0.00926870905300111</v>
      </c>
      <c r="J37" s="65" t="n">
        <f aca="false">ROUND(AP37+AR37+AT37+AV37+AX37,0)</f>
        <v>115441</v>
      </c>
      <c r="K37" s="66" t="n">
        <f aca="false">I37-Tabla_Ministerio!J36</f>
        <v>0</v>
      </c>
      <c r="L37" s="65" t="n">
        <f aca="false">J37-Tabla_Ministerio!K36</f>
        <v>0</v>
      </c>
      <c r="M37" s="66" t="n">
        <f aca="false">P72/P$112</f>
        <v>0.0110446043799936</v>
      </c>
      <c r="N37" s="65" t="n">
        <f aca="false">ROUND(N$77*M37,0)</f>
        <v>2556130</v>
      </c>
      <c r="O37" s="65" t="n">
        <f aca="false">N37-Tabla_Ministerio!L36</f>
        <v>-17011</v>
      </c>
      <c r="P37" s="67" t="n">
        <f aca="false">N37+J37</f>
        <v>2671571</v>
      </c>
      <c r="Q37" s="65" t="n">
        <f aca="false">P37-Tabla_Ministerio!M36</f>
        <v>-17011</v>
      </c>
      <c r="S37" s="67" t="n">
        <f aca="false">B37+Tabla_Ministerio!B36</f>
        <v>8924</v>
      </c>
      <c r="T37" s="67" t="n">
        <f aca="false">C37+Tabla_Ministerio!C36</f>
        <v>39</v>
      </c>
      <c r="U37" s="67" t="n">
        <f aca="false">D37+Tabla_Ministerio!D36</f>
        <v>483.698799029917</v>
      </c>
      <c r="V37" s="67" t="n">
        <f aca="false">E37+Tabla_Ministerio!E36</f>
        <v>312.615423788138</v>
      </c>
      <c r="W37" s="67" t="n">
        <f aca="false">F37+Tabla_Ministerio!F36</f>
        <v>29</v>
      </c>
      <c r="X37" s="67" t="n">
        <f aca="false">G37+Tabla_Ministerio!G36</f>
        <v>265</v>
      </c>
      <c r="Y37" s="67" t="n">
        <f aca="false">H37+Tabla_Ministerio!H36</f>
        <v>48</v>
      </c>
      <c r="Z37" s="67" t="n">
        <f aca="false">X37+0.33*Y37</f>
        <v>280.84</v>
      </c>
      <c r="AC37" s="73" t="n">
        <f aca="false">IF(T37&gt;0,S37/T37,0)</f>
        <v>228.820512820513</v>
      </c>
      <c r="AD37" s="74" t="n">
        <f aca="false">EXP((((AC37-AC42)/AC43+2)/4-1.9)^3)</f>
        <v>0.124692334250035</v>
      </c>
      <c r="AE37" s="75" t="n">
        <f aca="false">S37/U37</f>
        <v>18.4494979476847</v>
      </c>
      <c r="AF37" s="74" t="n">
        <f aca="false">EXP((((AE37-AE42)/AE43+2)/4-1.9)^3)</f>
        <v>0.0417080378162435</v>
      </c>
      <c r="AG37" s="74" t="n">
        <f aca="false">V37/U37</f>
        <v>0.646301839936556</v>
      </c>
      <c r="AH37" s="74" t="n">
        <f aca="false">EXP((((AG37-AG42)/AG43+2)/4-1.9)^3)</f>
        <v>0.0134659640920687</v>
      </c>
      <c r="AI37" s="74" t="n">
        <f aca="false">W37/U37</f>
        <v>0.0599546661231349</v>
      </c>
      <c r="AJ37" s="74" t="n">
        <f aca="false">EXP((((AI37-AI42)/AI43+2)/4-1.9)^3)</f>
        <v>0.0206549571885099</v>
      </c>
      <c r="AK37" s="74" t="n">
        <f aca="false">Z37/U37</f>
        <v>0.580609256345559</v>
      </c>
      <c r="AL37" s="74" t="n">
        <f aca="false">EXP((((AK37-AK42)/AK43+2)/4-1.9)^3)</f>
        <v>0.0354851843702038</v>
      </c>
      <c r="AM37" s="74" t="n">
        <f aca="false">0.01*AD37+0.15*AF37+0.24*AH37+0.25*AJ37+0.35*AL37</f>
        <v>0.0283185142237322</v>
      </c>
      <c r="AO37" s="66" t="n">
        <f aca="false">0.01*AD37/$AM42</f>
        <v>0.000408120623198013</v>
      </c>
      <c r="AP37" s="65" t="n">
        <f aca="false">AO37*$J42</f>
        <v>5083.12685334757</v>
      </c>
      <c r="AQ37" s="66" t="n">
        <f aca="false">0.15*AF37/$AM42</f>
        <v>0.00204766922782106</v>
      </c>
      <c r="AR37" s="65" t="n">
        <f aca="false">AQ37*$J42</f>
        <v>25503.6424210806</v>
      </c>
      <c r="AS37" s="66" t="n">
        <f aca="false">0.24*AH37/$AM42</f>
        <v>0.00105778518436208</v>
      </c>
      <c r="AT37" s="65" t="n">
        <f aca="false">AS37*$J42</f>
        <v>13174.6742753927</v>
      </c>
      <c r="AU37" s="66" t="n">
        <f aca="false">0.25*AJ37/$AM42</f>
        <v>0.00169010269368275</v>
      </c>
      <c r="AV37" s="65" t="n">
        <f aca="false">AU37*$J42</f>
        <v>21050.1648259163</v>
      </c>
      <c r="AW37" s="66" t="n">
        <f aca="false">0.35*AL37/$AM42</f>
        <v>0.0040650313239372</v>
      </c>
      <c r="AX37" s="65" t="n">
        <f aca="false">AW37*$J42</f>
        <v>50629.8106684476</v>
      </c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72" t="s">
        <v>67</v>
      </c>
      <c r="B38" s="65" t="n">
        <f aca="true">INDIRECT(ADDRESS(ROW()-35*INT((ROW()-15)/35)+138,2+INT((ROW()-15)/35), 1, 1, "Variables_Simulación"))</f>
        <v>0</v>
      </c>
      <c r="C38" s="65" t="n">
        <f aca="true">INDIRECT(ADDRESS(ROW()-35*INT((ROW()-15)/35)+108,2+INT((ROW()-15)/35), 1, 1, "Variables_Simulación"))</f>
        <v>0</v>
      </c>
      <c r="D38" s="65" t="n">
        <f aca="true">INDIRECT(ADDRESS(ROW()-35*INT((ROW()-15)/35)+78,2+INT((ROW()-15)/35), 1, 1, "Variables_Simulación"))</f>
        <v>0</v>
      </c>
      <c r="E38" s="65" t="n">
        <f aca="true">INDIRECT(ADDRESS(ROW()-35*INT((ROW()-15)/35)+48,2+INT((ROW()-15)/35), 1, 1, "Variables_Simulación"))</f>
        <v>0</v>
      </c>
      <c r="F38" s="65" t="n">
        <f aca="true">INDIRECT(ADDRESS(ROW()-35*INT((ROW()-15)/35)+18,2+INT((ROW()-15)/35), 1, 1, "Variables_Simulación"))</f>
        <v>0</v>
      </c>
      <c r="G38" s="65" t="n">
        <f aca="true">INDIRECT(ADDRESS(ROW()-35*INT((ROW()-15)/35)-12,2+INT((ROW()-15)/35), 1, 1, "Variables_Simulación"))</f>
        <v>0</v>
      </c>
      <c r="H38" s="65" t="n">
        <f aca="true">INDIRECT(ADDRESS(ROW()-35*INT((ROW()-15)/35)+168,2+INT((ROW()-15)/35), 1, 1, "Variables_Simulación"))</f>
        <v>0</v>
      </c>
      <c r="I38" s="66" t="n">
        <f aca="false">AO38+AQ38+AS38+AU38+AW38</f>
        <v>0.0100423886722709</v>
      </c>
      <c r="J38" s="65" t="n">
        <f aca="false">ROUND(AP38+AR38+AT38+AV38+AX38,0)</f>
        <v>125078</v>
      </c>
      <c r="K38" s="66" t="n">
        <f aca="false">I38-Tabla_Ministerio!J37</f>
        <v>0</v>
      </c>
      <c r="L38" s="65" t="n">
        <f aca="false">J38-Tabla_Ministerio!K37</f>
        <v>0</v>
      </c>
      <c r="M38" s="66" t="n">
        <f aca="false">P73/P$112</f>
        <v>0.00920785489410969</v>
      </c>
      <c r="N38" s="65" t="n">
        <f aca="false">ROUND(N$77*M38,0)</f>
        <v>2131038</v>
      </c>
      <c r="O38" s="65" t="n">
        <f aca="false">N38-Tabla_Ministerio!L37</f>
        <v>-14184</v>
      </c>
      <c r="P38" s="67" t="n">
        <f aca="false">N38+J38</f>
        <v>2256116</v>
      </c>
      <c r="Q38" s="65" t="n">
        <f aca="false">P38-Tabla_Ministerio!M37</f>
        <v>-14184</v>
      </c>
      <c r="S38" s="67" t="n">
        <f aca="false">B38+Tabla_Ministerio!B37</f>
        <v>11232</v>
      </c>
      <c r="T38" s="67" t="n">
        <f aca="false">C38+Tabla_Ministerio!C37</f>
        <v>55</v>
      </c>
      <c r="U38" s="67" t="n">
        <f aca="false">D38+Tabla_Ministerio!D37</f>
        <v>538.398574861681</v>
      </c>
      <c r="V38" s="67" t="n">
        <f aca="false">E38+Tabla_Ministerio!E37</f>
        <v>375.766432695337</v>
      </c>
      <c r="W38" s="67" t="n">
        <f aca="false">F38+Tabla_Ministerio!F37</f>
        <v>33</v>
      </c>
      <c r="X38" s="67" t="n">
        <f aca="false">G38+Tabla_Ministerio!G37</f>
        <v>177</v>
      </c>
      <c r="Y38" s="67" t="n">
        <f aca="false">H38+Tabla_Ministerio!H37</f>
        <v>29</v>
      </c>
      <c r="Z38" s="67" t="n">
        <f aca="false">X38+0.33*Y38</f>
        <v>186.57</v>
      </c>
      <c r="AC38" s="73" t="n">
        <f aca="false">IF(T38&gt;0,S38/T38,0)</f>
        <v>204.218181818182</v>
      </c>
      <c r="AD38" s="74" t="n">
        <f aca="false">EXP((((AC38-AC42)/AC43+2)/4-1.9)^3)</f>
        <v>0.085412639929416</v>
      </c>
      <c r="AE38" s="75" t="n">
        <f aca="false">S38/U38</f>
        <v>20.8618679997167</v>
      </c>
      <c r="AF38" s="74" t="n">
        <f aca="false">EXP((((AE38-AE42)/AE43+2)/4-1.9)^3)</f>
        <v>0.0850131970133027</v>
      </c>
      <c r="AG38" s="74" t="n">
        <f aca="false">V38/U38</f>
        <v>0.697933557479929</v>
      </c>
      <c r="AH38" s="74" t="n">
        <f aca="false">EXP((((AG38-AG42)/AG43+2)/4-1.9)^3)</f>
        <v>0.0366521512978061</v>
      </c>
      <c r="AI38" s="74" t="n">
        <f aca="false">W38/U38</f>
        <v>0.0612928814094242</v>
      </c>
      <c r="AJ38" s="74" t="n">
        <f aca="false">EXP((((AI38-AI42)/AI43+2)/4-1.9)^3)</f>
        <v>0.0214540243548231</v>
      </c>
      <c r="AK38" s="74" t="n">
        <f aca="false">Z38/U38</f>
        <v>0.346527663168372</v>
      </c>
      <c r="AL38" s="74" t="n">
        <f aca="false">EXP((((AK38-AK42)/AK43+2)/4-1.9)^3)</f>
        <v>0.00833198517208771</v>
      </c>
      <c r="AM38" s="74" t="n">
        <f aca="false">0.01*AD38+0.15*AF38+0.24*AH38+0.25*AJ38+0.35*AL38</f>
        <v>0.0306823231616995</v>
      </c>
      <c r="AO38" s="66" t="n">
        <f aca="false">0.01*AD38/$AM42</f>
        <v>0.000279557360495648</v>
      </c>
      <c r="AP38" s="65" t="n">
        <f aca="false">AO38*$J42</f>
        <v>3481.87630179359</v>
      </c>
      <c r="AQ38" s="66" t="n">
        <f aca="false">0.15*AF38/$AM42</f>
        <v>0.00417374963190027</v>
      </c>
      <c r="AR38" s="65" t="n">
        <f aca="false">AQ38*$J42</f>
        <v>51983.8930628319</v>
      </c>
      <c r="AS38" s="66" t="n">
        <f aca="false">0.24*AH38/$AM42</f>
        <v>0.00287911822374842</v>
      </c>
      <c r="AT38" s="65" t="n">
        <f aca="false">AS38*$J42</f>
        <v>35859.308070294</v>
      </c>
      <c r="AU38" s="66" t="n">
        <f aca="false">0.25*AJ38/$AM42</f>
        <v>0.00175548678322086</v>
      </c>
      <c r="AV38" s="65" t="n">
        <f aca="false">AU38*$J42</f>
        <v>21864.5211765181</v>
      </c>
      <c r="AW38" s="66" t="n">
        <f aca="false">0.35*AL38/$AM42</f>
        <v>0.000954476672905683</v>
      </c>
      <c r="AX38" s="65" t="n">
        <f aca="false">AW38*$J42</f>
        <v>11887.9706909267</v>
      </c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72" t="s">
        <v>68</v>
      </c>
      <c r="B39" s="65" t="n">
        <f aca="true">INDIRECT(ADDRESS(ROW()-35*INT((ROW()-15)/35)+138,2+INT((ROW()-15)/35), 1, 1, "Variables_Simulación"))</f>
        <v>0</v>
      </c>
      <c r="C39" s="65" t="n">
        <f aca="true">INDIRECT(ADDRESS(ROW()-35*INT((ROW()-15)/35)+108,2+INT((ROW()-15)/35), 1, 1, "Variables_Simulación"))</f>
        <v>0</v>
      </c>
      <c r="D39" s="65" t="n">
        <f aca="true">INDIRECT(ADDRESS(ROW()-35*INT((ROW()-15)/35)+78,2+INT((ROW()-15)/35), 1, 1, "Variables_Simulación"))</f>
        <v>0</v>
      </c>
      <c r="E39" s="65" t="n">
        <f aca="true">INDIRECT(ADDRESS(ROW()-35*INT((ROW()-15)/35)+48,2+INT((ROW()-15)/35), 1, 1, "Variables_Simulación"))</f>
        <v>0</v>
      </c>
      <c r="F39" s="65" t="n">
        <f aca="true">INDIRECT(ADDRESS(ROW()-35*INT((ROW()-15)/35)+18,2+INT((ROW()-15)/35), 1, 1, "Variables_Simulación"))</f>
        <v>0</v>
      </c>
      <c r="G39" s="65" t="n">
        <f aca="true">INDIRECT(ADDRESS(ROW()-35*INT((ROW()-15)/35)-12,2+INT((ROW()-15)/35), 1, 1, "Variables_Simulación"))</f>
        <v>0</v>
      </c>
      <c r="H39" s="65" t="n">
        <f aca="true">INDIRECT(ADDRESS(ROW()-35*INT((ROW()-15)/35)+168,2+INT((ROW()-15)/35), 1, 1, "Variables_Simulación"))</f>
        <v>0</v>
      </c>
      <c r="I39" s="66" t="n">
        <f aca="false">AO39+AQ39+AS39+AU39+AW39</f>
        <v>0.0152565056061683</v>
      </c>
      <c r="J39" s="65" t="n">
        <f aca="false">ROUND(AP39+AR39+AT39+AV39+AX39,0)</f>
        <v>190019</v>
      </c>
      <c r="K39" s="66" t="n">
        <f aca="false">I39-Tabla_Ministerio!J38</f>
        <v>0</v>
      </c>
      <c r="L39" s="65" t="n">
        <f aca="false">J39-Tabla_Ministerio!K38</f>
        <v>0</v>
      </c>
      <c r="M39" s="66" t="n">
        <f aca="false">P74/P$112</f>
        <v>0.007805481728935</v>
      </c>
      <c r="N39" s="65" t="n">
        <f aca="false">ROUND(N$77*M39,0)</f>
        <v>1806477</v>
      </c>
      <c r="O39" s="65" t="n">
        <f aca="false">N39-Tabla_Ministerio!L38</f>
        <v>-12025</v>
      </c>
      <c r="P39" s="67" t="n">
        <f aca="false">N39+J39</f>
        <v>1996496</v>
      </c>
      <c r="Q39" s="65" t="n">
        <f aca="false">P39-Tabla_Ministerio!M38</f>
        <v>-12025</v>
      </c>
      <c r="S39" s="67" t="n">
        <f aca="false">B39+Tabla_Ministerio!B38</f>
        <v>14215</v>
      </c>
      <c r="T39" s="67" t="n">
        <f aca="false">C39+Tabla_Ministerio!C38</f>
        <v>97</v>
      </c>
      <c r="U39" s="67" t="n">
        <f aca="false">D39+Tabla_Ministerio!D38</f>
        <v>586.868751929593</v>
      </c>
      <c r="V39" s="67" t="n">
        <f aca="false">E39+Tabla_Ministerio!E38</f>
        <v>368.615184635293</v>
      </c>
      <c r="W39" s="67" t="n">
        <f aca="false">F39+Tabla_Ministerio!F38</f>
        <v>38</v>
      </c>
      <c r="X39" s="67" t="n">
        <f aca="false">G39+Tabla_Ministerio!G38</f>
        <v>299</v>
      </c>
      <c r="Y39" s="67" t="n">
        <f aca="false">H39+Tabla_Ministerio!H38</f>
        <v>51</v>
      </c>
      <c r="Z39" s="67" t="n">
        <f aca="false">X39+0.33*Y39</f>
        <v>315.83</v>
      </c>
      <c r="AC39" s="73" t="n">
        <f aca="false">IF(T39&gt;0,S39/T39,0)</f>
        <v>146.546391752577</v>
      </c>
      <c r="AD39" s="74" t="n">
        <f aca="false">EXP((((AC39-AC42)/AC43+2)/4-1.9)^3)</f>
        <v>0.0295728482850712</v>
      </c>
      <c r="AE39" s="75" t="n">
        <f aca="false">S39/U39</f>
        <v>24.2217701202557</v>
      </c>
      <c r="AF39" s="74" t="n">
        <f aca="false">EXP((((AE39-AE42)/AE43+2)/4-1.9)^3)</f>
        <v>0.189577339342256</v>
      </c>
      <c r="AG39" s="74" t="n">
        <f aca="false">V39/U39</f>
        <v>0.628104978197094</v>
      </c>
      <c r="AH39" s="74" t="n">
        <f aca="false">EXP((((AG39-AG42)/AG43+2)/4-1.9)^3)</f>
        <v>0.00906284502159588</v>
      </c>
      <c r="AI39" s="74" t="n">
        <f aca="false">W39/U39</f>
        <v>0.0647504231142961</v>
      </c>
      <c r="AJ39" s="74" t="n">
        <f aca="false">EXP((((AI39-AI42)/AI43+2)/4-1.9)^3)</f>
        <v>0.0236374770813767</v>
      </c>
      <c r="AK39" s="74" t="n">
        <f aca="false">Z39/U39</f>
        <v>0.538161214004951</v>
      </c>
      <c r="AL39" s="74" t="n">
        <f aca="false">EXP((((AK39-AK42)/AK43+2)/4-1.9)^3)</f>
        <v>0.0279889602981025</v>
      </c>
      <c r="AM39" s="74" t="n">
        <f aca="false">0.01*AD39+0.15*AF39+0.24*AH39+0.25*AJ39+0.35*AL39</f>
        <v>0.0466129175640522</v>
      </c>
      <c r="AO39" s="66" t="n">
        <f aca="false">0.01*AD39/$AM42</f>
        <v>9.67925522000578E-005</v>
      </c>
      <c r="AP39" s="65" t="n">
        <f aca="false">AO39*$J42</f>
        <v>1205.54755953474</v>
      </c>
      <c r="AQ39" s="66" t="n">
        <f aca="false">0.15*AF39/$AM42</f>
        <v>0.00930735907005783</v>
      </c>
      <c r="AR39" s="65" t="n">
        <f aca="false">AQ39*$J42</f>
        <v>115922.803537926</v>
      </c>
      <c r="AS39" s="66" t="n">
        <f aca="false">0.24*AH39/$AM42</f>
        <v>0.00071190916049302</v>
      </c>
      <c r="AT39" s="65" t="n">
        <f aca="false">AS39*$J42</f>
        <v>8866.80154139247</v>
      </c>
      <c r="AU39" s="66" t="n">
        <f aca="false">0.25*AJ39/$AM42</f>
        <v>0.00193414894654551</v>
      </c>
      <c r="AV39" s="65" t="n">
        <f aca="false">AU39*$J42</f>
        <v>24089.7516315643</v>
      </c>
      <c r="AW39" s="66" t="n">
        <f aca="false">0.35*AL39/$AM42</f>
        <v>0.00320629587687183</v>
      </c>
      <c r="AX39" s="65" t="n">
        <f aca="false">AW39*$J42</f>
        <v>39934.2933071954</v>
      </c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72" t="s">
        <v>69</v>
      </c>
      <c r="B40" s="65" t="n">
        <f aca="true">INDIRECT(ADDRESS(ROW()-35*INT((ROW()-15)/35)+138,2+INT((ROW()-15)/35), 1, 1, "Variables_Simulación"))</f>
        <v>0</v>
      </c>
      <c r="C40" s="65" t="n">
        <f aca="true">INDIRECT(ADDRESS(ROW()-35*INT((ROW()-15)/35)+108,2+INT((ROW()-15)/35), 1, 1, "Variables_Simulación"))</f>
        <v>0</v>
      </c>
      <c r="D40" s="65" t="n">
        <f aca="true">INDIRECT(ADDRESS(ROW()-35*INT((ROW()-15)/35)+78,2+INT((ROW()-15)/35), 1, 1, "Variables_Simulación"))</f>
        <v>0</v>
      </c>
      <c r="E40" s="65" t="n">
        <f aca="true">INDIRECT(ADDRESS(ROW()-35*INT((ROW()-15)/35)+48,2+INT((ROW()-15)/35), 1, 1, "Variables_Simulación"))</f>
        <v>0</v>
      </c>
      <c r="F40" s="65" t="n">
        <f aca="true">INDIRECT(ADDRESS(ROW()-35*INT((ROW()-15)/35)+18,2+INT((ROW()-15)/35), 1, 1, "Variables_Simulación"))</f>
        <v>0</v>
      </c>
      <c r="G40" s="65" t="n">
        <f aca="true">INDIRECT(ADDRESS(ROW()-35*INT((ROW()-15)/35)-12,2+INT((ROW()-15)/35), 1, 1, "Variables_Simulación"))</f>
        <v>0</v>
      </c>
      <c r="H40" s="65" t="n">
        <f aca="true">INDIRECT(ADDRESS(ROW()-35*INT((ROW()-15)/35)+168,2+INT((ROW()-15)/35), 1, 1, "Variables_Simulación"))</f>
        <v>0</v>
      </c>
      <c r="I40" s="66" t="n">
        <f aca="false">AO40+AQ40+AS40+AU40+AW40</f>
        <v>0.0329836787319884</v>
      </c>
      <c r="J40" s="65" t="n">
        <f aca="false">ROUND(AP40+AR40+AT40+AV40+AX40,0)</f>
        <v>410810</v>
      </c>
      <c r="K40" s="66" t="n">
        <f aca="false">I40-Tabla_Ministerio!J39</f>
        <v>6.03683769639929E-016</v>
      </c>
      <c r="L40" s="65" t="n">
        <f aca="false">J40-Tabla_Ministerio!K39</f>
        <v>0</v>
      </c>
      <c r="M40" s="66" t="n">
        <f aca="false">P75/P$112</f>
        <v>0.0173757032546045</v>
      </c>
      <c r="N40" s="65" t="n">
        <f aca="false">ROUND(N$77*M40,0)</f>
        <v>4021380</v>
      </c>
      <c r="O40" s="65" t="n">
        <f aca="false">N40-Tabla_Ministerio!L39</f>
        <v>-26763</v>
      </c>
      <c r="P40" s="67" t="n">
        <f aca="false">N40+J40</f>
        <v>4432190</v>
      </c>
      <c r="Q40" s="65" t="n">
        <f aca="false">P40-Tabla_Ministerio!M39</f>
        <v>-26763</v>
      </c>
      <c r="S40" s="67" t="n">
        <f aca="false">B40+Tabla_Ministerio!B39</f>
        <v>2280</v>
      </c>
      <c r="T40" s="67" t="n">
        <f aca="false">C40+Tabla_Ministerio!C39</f>
        <v>24</v>
      </c>
      <c r="U40" s="67" t="n">
        <f aca="false">D40+Tabla_Ministerio!D39</f>
        <v>142.591557059961</v>
      </c>
      <c r="V40" s="67" t="n">
        <f aca="false">E40+Tabla_Ministerio!E39</f>
        <v>106.364284332689</v>
      </c>
      <c r="W40" s="67" t="n">
        <f aca="false">F40+Tabla_Ministerio!F39</f>
        <v>22</v>
      </c>
      <c r="X40" s="67" t="n">
        <f aca="false">G40+Tabla_Ministerio!G39</f>
        <v>112</v>
      </c>
      <c r="Y40" s="67" t="n">
        <f aca="false">H40+Tabla_Ministerio!H39</f>
        <v>7</v>
      </c>
      <c r="Z40" s="67" t="n">
        <f aca="false">X40+0.33*Y40</f>
        <v>114.31</v>
      </c>
      <c r="AC40" s="73" t="n">
        <f aca="false">IF(T40&gt;0,S40/T40,0)</f>
        <v>95</v>
      </c>
      <c r="AD40" s="74" t="n">
        <f aca="false">EXP((((AC40-AC42)/AC43+2)/4-1.9)^3)</f>
        <v>0.00914318484656474</v>
      </c>
      <c r="AE40" s="75" t="n">
        <f aca="false">S40/U40</f>
        <v>15.9897265098328</v>
      </c>
      <c r="AF40" s="74" t="n">
        <f aca="false">EXP((((AE40-AE42)/AE43+2)/4-1.9)^3)</f>
        <v>0.0177320347761564</v>
      </c>
      <c r="AG40" s="74" t="n">
        <f aca="false">V40/U40</f>
        <v>0.745936761795524</v>
      </c>
      <c r="AH40" s="74" t="n">
        <f aca="false">EXP((((AG40-AG42)/AG43+2)/4-1.9)^3)</f>
        <v>0.0799051728333163</v>
      </c>
      <c r="AI40" s="74" t="n">
        <f aca="false">W40/U40</f>
        <v>0.154286834744001</v>
      </c>
      <c r="AJ40" s="74" t="n">
        <f aca="false">EXP((((AI40-AI42)/AI43+2)/4-1.9)^3)</f>
        <v>0.170859565163968</v>
      </c>
      <c r="AK40" s="74" t="n">
        <f aca="false">Z40/U40</f>
        <v>0.801660367253944</v>
      </c>
      <c r="AL40" s="74" t="n">
        <f aca="false">EXP((((AK40-AK42)/AK43+2)/4-1.9)^3)</f>
        <v>0.103231570774789</v>
      </c>
      <c r="AM40" s="74" t="n">
        <f aca="false">0.01*AD40+0.15*AF40+0.24*AH40+0.25*AJ40+0.35*AL40</f>
        <v>0.100774419607053</v>
      </c>
      <c r="AO40" s="66" t="n">
        <f aca="false">0.01*AD40/$AM42</f>
        <v>2.99258356180271E-005</v>
      </c>
      <c r="AP40" s="65" t="n">
        <f aca="false">AO40*$J42</f>
        <v>372.725145440774</v>
      </c>
      <c r="AQ40" s="66" t="n">
        <f aca="false">0.15*AF40/$AM42</f>
        <v>0.000870559821532708</v>
      </c>
      <c r="AR40" s="65" t="n">
        <f aca="false">AQ40*$J42</f>
        <v>10842.7894959167</v>
      </c>
      <c r="AS40" s="66" t="n">
        <f aca="false">0.24*AH40/$AM42</f>
        <v>0.00627675132646138</v>
      </c>
      <c r="AT40" s="65" t="n">
        <f aca="false">AS40*$J42</f>
        <v>78176.6992545261</v>
      </c>
      <c r="AU40" s="66" t="n">
        <f aca="false">0.25*AJ40/$AM42</f>
        <v>0.0139806734378382</v>
      </c>
      <c r="AV40" s="65" t="n">
        <f aca="false">AU40*$J42</f>
        <v>174128.756402684</v>
      </c>
      <c r="AW40" s="66" t="n">
        <f aca="false">0.35*AL40/$AM42</f>
        <v>0.0118257683105381</v>
      </c>
      <c r="AX40" s="65" t="n">
        <f aca="false">AW40*$J42</f>
        <v>147289.494928556</v>
      </c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76" t="s">
        <v>70</v>
      </c>
      <c r="B41" s="78" t="n">
        <f aca="true">INDIRECT(ADDRESS(ROW()-35*INT((ROW()-15)/35)+138,2+INT((ROW()-15)/35), 1, 1, "Variables_Simulación"))</f>
        <v>0</v>
      </c>
      <c r="C41" s="78" t="n">
        <f aca="true">INDIRECT(ADDRESS(ROW()-35*INT((ROW()-15)/35)+108,2+INT((ROW()-15)/35), 1, 1, "Variables_Simulación"))</f>
        <v>0</v>
      </c>
      <c r="D41" s="78" t="n">
        <f aca="true">INDIRECT(ADDRESS(ROW()-35*INT((ROW()-15)/35)+78,2+INT((ROW()-15)/35), 1, 1, "Variables_Simulación"))</f>
        <v>0</v>
      </c>
      <c r="E41" s="78" t="n">
        <f aca="true">INDIRECT(ADDRESS(ROW()-35*INT((ROW()-15)/35)+48,2+INT((ROW()-15)/35), 1, 1, "Variables_Simulación"))</f>
        <v>0</v>
      </c>
      <c r="F41" s="78" t="n">
        <f aca="true">INDIRECT(ADDRESS(ROW()-35*INT((ROW()-15)/35)+18,2+INT((ROW()-15)/35), 1, 1, "Variables_Simulación"))</f>
        <v>0</v>
      </c>
      <c r="G41" s="78" t="n">
        <f aca="true">INDIRECT(ADDRESS(ROW()-35*INT((ROW()-15)/35)-12,2+INT((ROW()-15)/35), 1, 1, "Variables_Simulación"))</f>
        <v>0</v>
      </c>
      <c r="H41" s="78" t="n">
        <f aca="true">INDIRECT(ADDRESS(ROW()-35*INT((ROW()-15)/35)+168,2+INT((ROW()-15)/35), 1, 1, "Variables_Simulación"))</f>
        <v>0</v>
      </c>
      <c r="I41" s="77" t="n">
        <f aca="false">AO41+AQ41+AS41+AU41+AW41</f>
        <v>0.00851078795931725</v>
      </c>
      <c r="J41" s="78" t="n">
        <f aca="false">ROUND(AP41+AR41+AT41+AV41+AX41,0)</f>
        <v>106002</v>
      </c>
      <c r="K41" s="77" t="n">
        <f aca="false">I41-Tabla_Ministerio!J40</f>
        <v>0</v>
      </c>
      <c r="L41" s="78" t="n">
        <f aca="false">J41-Tabla_Ministerio!K40</f>
        <v>0</v>
      </c>
      <c r="M41" s="77" t="n">
        <f aca="false">P76/P$112</f>
        <v>0.0142546996756091</v>
      </c>
      <c r="N41" s="78" t="n">
        <f aca="false">ROUND(N$77*M41,0)</f>
        <v>3299064</v>
      </c>
      <c r="O41" s="78" t="n">
        <f aca="false">N41-Tabla_Ministerio!L40</f>
        <v>-21956</v>
      </c>
      <c r="P41" s="79" t="n">
        <f aca="false">N41+J41</f>
        <v>3405066</v>
      </c>
      <c r="Q41" s="78" t="n">
        <f aca="false">P41-Tabla_Ministerio!M40</f>
        <v>-21956</v>
      </c>
      <c r="S41" s="79" t="n">
        <f aca="false">B41+Tabla_Ministerio!B40</f>
        <v>290</v>
      </c>
      <c r="T41" s="79" t="n">
        <f aca="false">C41+Tabla_Ministerio!C40</f>
        <v>6</v>
      </c>
      <c r="U41" s="79" t="n">
        <f aca="false">D41+Tabla_Ministerio!D40</f>
        <v>53.9255611265045</v>
      </c>
      <c r="V41" s="79" t="n">
        <f aca="false">E41+Tabla_Ministerio!E40</f>
        <v>38.6073793083227</v>
      </c>
      <c r="W41" s="79" t="n">
        <f aca="false">F41+Tabla_Ministerio!F40</f>
        <v>3</v>
      </c>
      <c r="X41" s="79" t="n">
        <f aca="false">G41+Tabla_Ministerio!G40</f>
        <v>28</v>
      </c>
      <c r="Y41" s="79" t="n">
        <f aca="false">H41+Tabla_Ministerio!H40</f>
        <v>2</v>
      </c>
      <c r="Z41" s="79" t="n">
        <f aca="false">X41+0.33*Y41</f>
        <v>28.66</v>
      </c>
      <c r="AC41" s="80" t="n">
        <f aca="false">IF(T41&gt;0,S41/T41,0)</f>
        <v>48.3333333333333</v>
      </c>
      <c r="AD41" s="81" t="n">
        <f aca="false">EXP((((AC41-AC42)/AC43+2)/4-1.9)^3)</f>
        <v>0.00257970742349845</v>
      </c>
      <c r="AE41" s="82" t="n">
        <f aca="false">S41/U41</f>
        <v>5.37778363250938</v>
      </c>
      <c r="AF41" s="81" t="n">
        <f aca="false">EXP((((AE41-AE42)/AE43+2)/4-1.9)^3)</f>
        <v>7.65562838005367E-005</v>
      </c>
      <c r="AG41" s="81" t="n">
        <f aca="false">V41/U41</f>
        <v>0.715938388063376</v>
      </c>
      <c r="AH41" s="81" t="n">
        <f aca="false">EXP((((AG41-AG42)/AG43+2)/4-1.9)^3)</f>
        <v>0.0499090787161174</v>
      </c>
      <c r="AI41" s="81" t="n">
        <f aca="false">W41/U41</f>
        <v>0.055632244474235</v>
      </c>
      <c r="AJ41" s="81" t="n">
        <f aca="false">EXP((((AI41-AI42)/AI43+2)/4-1.9)^3)</f>
        <v>0.0182405754284789</v>
      </c>
      <c r="AK41" s="81" t="n">
        <f aca="false">Z41/U41</f>
        <v>0.531473375543858</v>
      </c>
      <c r="AL41" s="81" t="n">
        <f aca="false">EXP((((AK41-AK42)/AK43+2)/4-1.9)^3)</f>
        <v>0.0269349964280984</v>
      </c>
      <c r="AM41" s="81" t="n">
        <f aca="false">0.01*AD41+0.15*AF41+0.24*AH41+0.25*AJ41+0.35*AL41</f>
        <v>0.0260028520156274</v>
      </c>
      <c r="AO41" s="77" t="n">
        <f aca="false">0.01*AD41/$AM42</f>
        <v>8.44343646046097E-006</v>
      </c>
      <c r="AP41" s="78" t="n">
        <f aca="false">AO41*$J42</f>
        <v>105.162680264456</v>
      </c>
      <c r="AQ41" s="77" t="n">
        <f aca="false">0.15*AF41/$AM42</f>
        <v>3.75855481922582E-006</v>
      </c>
      <c r="AR41" s="78" t="n">
        <f aca="false">AQ41*$J42</f>
        <v>46.8126574483745</v>
      </c>
      <c r="AS41" s="77" t="n">
        <f aca="false">0.24*AH41/$AM42</f>
        <v>0.00392048305417393</v>
      </c>
      <c r="AT41" s="78" t="n">
        <f aca="false">AS41*$J42</f>
        <v>48829.4674613802</v>
      </c>
      <c r="AU41" s="77" t="n">
        <f aca="false">0.25*AJ41/$AM42</f>
        <v>0.00149254464120338</v>
      </c>
      <c r="AV41" s="78" t="n">
        <f aca="false">AU41*$J42</f>
        <v>18589.5867894917</v>
      </c>
      <c r="AW41" s="77" t="n">
        <f aca="false">0.35*AL41/$AM42</f>
        <v>0.00308555827266026</v>
      </c>
      <c r="AX41" s="78" t="n">
        <f aca="false">AW41*$J42</f>
        <v>38430.5110347691</v>
      </c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83" t="s">
        <v>71</v>
      </c>
      <c r="B42" s="86"/>
      <c r="C42" s="86"/>
      <c r="D42" s="86"/>
      <c r="E42" s="86"/>
      <c r="F42" s="86"/>
      <c r="G42" s="86"/>
      <c r="H42" s="86"/>
      <c r="I42" s="84"/>
      <c r="J42" s="85" t="n">
        <f aca="false">Tabla_Ministerio!K41</f>
        <v>12454962</v>
      </c>
      <c r="K42" s="84"/>
      <c r="L42" s="86"/>
      <c r="M42" s="84"/>
      <c r="N42" s="85" t="n">
        <f aca="false">Tabla_Ministerio!L41</f>
        <v>236644286</v>
      </c>
      <c r="O42" s="86"/>
      <c r="P42" s="87" t="n">
        <f aca="false">Tabla_Ministerio!M41</f>
        <v>249099248</v>
      </c>
      <c r="Q42" s="86"/>
      <c r="S42" s="88"/>
      <c r="T42" s="88"/>
      <c r="U42" s="88"/>
      <c r="V42" s="88"/>
      <c r="W42" s="88"/>
      <c r="X42" s="88"/>
      <c r="Y42" s="88"/>
      <c r="Z42" s="88"/>
      <c r="AB42" s="89" t="s">
        <v>241</v>
      </c>
      <c r="AC42" s="89" t="n">
        <f aca="false">AVERAGE(AC15:AC41)</f>
        <v>187.380679717398</v>
      </c>
      <c r="AD42" s="88"/>
      <c r="AE42" s="90" t="n">
        <f aca="false">AVERAGE(AE15:AE41)</f>
        <v>19.8672796044395</v>
      </c>
      <c r="AF42" s="88"/>
      <c r="AG42" s="91" t="n">
        <f aca="false">AVERAGE(AG15:AG41)</f>
        <v>0.731674265684407</v>
      </c>
      <c r="AH42" s="88"/>
      <c r="AI42" s="91" t="n">
        <f aca="false">AVERAGE(AI15:AI41)</f>
        <v>0.104554128688899</v>
      </c>
      <c r="AJ42" s="88"/>
      <c r="AK42" s="91" t="n">
        <f aca="false">AVERAGE(AK15:AK41)</f>
        <v>0.696646523946882</v>
      </c>
      <c r="AL42" s="92"/>
      <c r="AM42" s="91" t="n">
        <f aca="false">SUM(AM15:AM41)</f>
        <v>3.0552813840416</v>
      </c>
      <c r="AO42" s="84" t="n">
        <f aca="false">SUM(AO15:AO41)</f>
        <v>0.00979641247978866</v>
      </c>
      <c r="AP42" s="86" t="n">
        <f aca="false">SUM(AP15:AP41)</f>
        <v>122013.945172094</v>
      </c>
      <c r="AQ42" s="84" t="n">
        <f aca="false">SUM(AQ15:AQ41)</f>
        <v>0.144255641006122</v>
      </c>
      <c r="AR42" s="86" t="n">
        <f aca="false">SUM(AR15:AR41)</f>
        <v>1796698.52701689</v>
      </c>
      <c r="AS42" s="84" t="n">
        <f aca="false">SUM(AS15:AS41)</f>
        <v>0.239829420333308</v>
      </c>
      <c r="AT42" s="86" t="n">
        <f aca="false">SUM(AT15:AT41)</f>
        <v>2987066.31673338</v>
      </c>
      <c r="AU42" s="84" t="n">
        <f aca="false">SUM(AU15:AU41)</f>
        <v>0.256251980451572</v>
      </c>
      <c r="AV42" s="86" t="n">
        <f aca="false">SUM(AV15:AV41)</f>
        <v>3191608.67894907</v>
      </c>
      <c r="AW42" s="84" t="n">
        <f aca="false">SUM(AW15:AW41)</f>
        <v>0.34986654572921</v>
      </c>
      <c r="AX42" s="86" t="n">
        <f aca="false">SUM(AX15:AX41)</f>
        <v>4357574.53212857</v>
      </c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43" t="s">
        <v>72</v>
      </c>
      <c r="B43" s="8"/>
      <c r="C43" s="8"/>
      <c r="D43" s="8"/>
      <c r="E43" s="8"/>
      <c r="F43" s="8"/>
      <c r="G43" s="8"/>
      <c r="H43" s="8"/>
      <c r="AB43" s="89" t="s">
        <v>242</v>
      </c>
      <c r="AC43" s="89" t="n">
        <f aca="false">_xlfn.STDEV.P(AC15:AC41)</f>
        <v>84.1524731675746</v>
      </c>
      <c r="AD43" s="88"/>
      <c r="AE43" s="90" t="n">
        <f aca="false">_xlfn.STDEV.P(AE15:AE41)</f>
        <v>5.05750558449526</v>
      </c>
      <c r="AF43" s="88"/>
      <c r="AG43" s="91" t="n">
        <f aca="false">_xlfn.STDEV.P(AG15:AG41)</f>
        <v>0.0939854248353404</v>
      </c>
      <c r="AH43" s="88"/>
      <c r="AI43" s="91" t="n">
        <f aca="false">_xlfn.STDEV.P(AI15:AI41)</f>
        <v>0.0650750393589536</v>
      </c>
      <c r="AJ43" s="88"/>
      <c r="AK43" s="91" t="n">
        <f aca="false">_xlfn.STDEV.P(AK15:AK41)</f>
        <v>0.306672256738079</v>
      </c>
      <c r="AL43" s="88"/>
      <c r="AM43" s="91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43" t="s">
        <v>73</v>
      </c>
      <c r="B44" s="8"/>
      <c r="C44" s="8"/>
      <c r="D44" s="8"/>
      <c r="E44" s="8"/>
      <c r="F44" s="8"/>
      <c r="G44" s="8"/>
      <c r="H44" s="8"/>
      <c r="AB44" s="8" t="n">
        <f aca="false">MIN(AC44:AL44)</f>
        <v>-2.86494908010589</v>
      </c>
      <c r="AC44" s="8" t="n">
        <f aca="false">(MIN(AC15:AC41)-AC42)/AC43</f>
        <v>-1.65232632090535</v>
      </c>
      <c r="AE44" s="8" t="n">
        <f aca="false">(MIN(AE15:AE41)-AE42)/AE43</f>
        <v>-2.86494908010589</v>
      </c>
      <c r="AG44" s="8" t="n">
        <f aca="false">(MIN(AG15:AG41)-AG42)/AG43</f>
        <v>-1.89216825990075</v>
      </c>
      <c r="AI44" s="8" t="n">
        <f aca="false">(MIN(AI15:AI41)-AI42)/AI43</f>
        <v>-1.39178959624305</v>
      </c>
      <c r="AK44" s="8" t="n">
        <f aca="false">(MIN(AK15:AK41)-AK42)/AK43</f>
        <v>-1.62244331050297</v>
      </c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6" customFormat="false" ht="15" hidden="false" customHeight="false" outlineLevel="0" collapsed="false">
      <c r="A46" s="14" t="str">
        <f aca="false">"Tabla " &amp; TEXT((ROW()+24) / 35, "0")</f>
        <v>Tabla 2</v>
      </c>
      <c r="B46" s="14"/>
      <c r="C46" s="14"/>
      <c r="D46" s="14"/>
      <c r="E46" s="14"/>
      <c r="F46" s="14"/>
      <c r="G46" s="14"/>
      <c r="H46" s="14"/>
      <c r="I46" s="14"/>
      <c r="J46" s="14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14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52" t="s">
        <v>30</v>
      </c>
      <c r="B48" s="53" t="s">
        <v>253</v>
      </c>
      <c r="C48" s="53"/>
      <c r="D48" s="53"/>
      <c r="E48" s="53"/>
      <c r="F48" s="53"/>
      <c r="G48" s="53"/>
      <c r="H48" s="53"/>
      <c r="I48" s="52" t="s">
        <v>32</v>
      </c>
      <c r="J48" s="54" t="s">
        <v>33</v>
      </c>
      <c r="K48" s="55" t="s">
        <v>223</v>
      </c>
      <c r="L48" s="54" t="s">
        <v>224</v>
      </c>
      <c r="M48" s="55" t="s">
        <v>225</v>
      </c>
      <c r="N48" s="54" t="s">
        <v>34</v>
      </c>
      <c r="O48" s="54" t="s">
        <v>226</v>
      </c>
      <c r="P48" s="52" t="s">
        <v>227</v>
      </c>
      <c r="Q48" s="54" t="s">
        <v>228</v>
      </c>
      <c r="S48" s="56" t="s">
        <v>254</v>
      </c>
      <c r="T48" s="56"/>
      <c r="U48" s="56"/>
      <c r="V48" s="56"/>
      <c r="W48" s="56"/>
      <c r="X48" s="56"/>
      <c r="Y48" s="56"/>
      <c r="Z48" s="56"/>
      <c r="AC48" s="57" t="s">
        <v>230</v>
      </c>
      <c r="AD48" s="57"/>
      <c r="AE48" s="57" t="s">
        <v>231</v>
      </c>
      <c r="AF48" s="57"/>
      <c r="AG48" s="57" t="s">
        <v>232</v>
      </c>
      <c r="AH48" s="57"/>
      <c r="AI48" s="57" t="s">
        <v>233</v>
      </c>
      <c r="AJ48" s="57"/>
      <c r="AK48" s="57" t="s">
        <v>234</v>
      </c>
      <c r="AL48" s="57"/>
      <c r="AM48" s="58" t="s">
        <v>235</v>
      </c>
      <c r="AO48" s="57" t="s">
        <v>230</v>
      </c>
      <c r="AP48" s="57"/>
      <c r="AQ48" s="57" t="s">
        <v>231</v>
      </c>
      <c r="AR48" s="57"/>
      <c r="AS48" s="57" t="s">
        <v>232</v>
      </c>
      <c r="AT48" s="57"/>
      <c r="AU48" s="57" t="s">
        <v>233</v>
      </c>
      <c r="AV48" s="57"/>
      <c r="AW48" s="58" t="s">
        <v>234</v>
      </c>
      <c r="AX48" s="58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7.3" hidden="false" customHeight="false" outlineLevel="0" collapsed="false">
      <c r="A49" s="52"/>
      <c r="B49" s="18" t="s">
        <v>75</v>
      </c>
      <c r="C49" s="18" t="s">
        <v>76</v>
      </c>
      <c r="D49" s="18" t="s">
        <v>77</v>
      </c>
      <c r="E49" s="18" t="s">
        <v>78</v>
      </c>
      <c r="F49" s="18" t="s">
        <v>79</v>
      </c>
      <c r="G49" s="18" t="s">
        <v>80</v>
      </c>
      <c r="H49" s="18" t="s">
        <v>81</v>
      </c>
      <c r="I49" s="52"/>
      <c r="J49" s="54"/>
      <c r="K49" s="55"/>
      <c r="L49" s="54"/>
      <c r="M49" s="55"/>
      <c r="N49" s="54"/>
      <c r="O49" s="54"/>
      <c r="P49" s="52"/>
      <c r="Q49" s="54"/>
      <c r="S49" s="59" t="str">
        <f aca="false">B49</f>
        <v>Alumnos Pregrado
(2018)</v>
      </c>
      <c r="T49" s="59" t="str">
        <f aca="false">C49</f>
        <v>N° Carreras Pregrado
(2018)</v>
      </c>
      <c r="U49" s="59" t="str">
        <f aca="false">D49</f>
        <v>JCE Totales
(2019)</v>
      </c>
      <c r="V49" s="59" t="str">
        <f aca="false">E49</f>
        <v>JCE              (Phd + Msc)
(2019)</v>
      </c>
      <c r="W49" s="59" t="str">
        <f aca="false">F49</f>
        <v>Total Proyectos 
(2019)</v>
      </c>
      <c r="X49" s="59" t="str">
        <f aca="false">G49</f>
        <v>Publicaciones ISI
(2019)</v>
      </c>
      <c r="Y49" s="59" t="str">
        <f aca="false">H49</f>
        <v>Publicaciones Scielo
(2019)</v>
      </c>
      <c r="Z49" s="52" t="s">
        <v>43</v>
      </c>
      <c r="AC49" s="59" t="s">
        <v>236</v>
      </c>
      <c r="AD49" s="59" t="s">
        <v>237</v>
      </c>
      <c r="AE49" s="59" t="s">
        <v>236</v>
      </c>
      <c r="AF49" s="59" t="s">
        <v>237</v>
      </c>
      <c r="AG49" s="59" t="s">
        <v>236</v>
      </c>
      <c r="AH49" s="59" t="s">
        <v>237</v>
      </c>
      <c r="AI49" s="59" t="s">
        <v>236</v>
      </c>
      <c r="AJ49" s="59" t="s">
        <v>237</v>
      </c>
      <c r="AK49" s="59" t="s">
        <v>236</v>
      </c>
      <c r="AL49" s="59" t="s">
        <v>237</v>
      </c>
      <c r="AM49" s="60" t="s">
        <v>238</v>
      </c>
      <c r="AO49" s="59" t="s">
        <v>239</v>
      </c>
      <c r="AP49" s="59" t="s">
        <v>240</v>
      </c>
      <c r="AQ49" s="59" t="s">
        <v>239</v>
      </c>
      <c r="AR49" s="59" t="s">
        <v>240</v>
      </c>
      <c r="AS49" s="59" t="s">
        <v>239</v>
      </c>
      <c r="AT49" s="59" t="s">
        <v>240</v>
      </c>
      <c r="AU49" s="59" t="s">
        <v>239</v>
      </c>
      <c r="AV49" s="59" t="s">
        <v>240</v>
      </c>
      <c r="AW49" s="59" t="s">
        <v>239</v>
      </c>
      <c r="AX49" s="60" t="s">
        <v>240</v>
      </c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61" t="s">
        <v>44</v>
      </c>
      <c r="B50" s="64" t="n">
        <f aca="true">INDIRECT(ADDRESS(ROW()-35*INT((ROW()-15)/35)+138,2+INT((ROW()-15)/35), 1, 1, "Variables_Simulación"))</f>
        <v>0</v>
      </c>
      <c r="C50" s="64" t="n">
        <f aca="true">INDIRECT(ADDRESS(ROW()-35*INT((ROW()-15)/35)+108,2+INT((ROW()-15)/35), 1, 1, "Variables_Simulación"))</f>
        <v>0</v>
      </c>
      <c r="D50" s="64" t="n">
        <f aca="true">INDIRECT(ADDRESS(ROW()-35*INT((ROW()-15)/35)+78,2+INT((ROW()-15)/35), 1, 1, "Variables_Simulación"))</f>
        <v>0</v>
      </c>
      <c r="E50" s="64" t="n">
        <f aca="true">INDIRECT(ADDRESS(ROW()-35*INT((ROW()-15)/35)+48,2+INT((ROW()-15)/35), 1, 1, "Variables_Simulación"))</f>
        <v>0</v>
      </c>
      <c r="F50" s="64" t="n">
        <f aca="true">INDIRECT(ADDRESS(ROW()-35*INT((ROW()-15)/35)+18,2+INT((ROW()-15)/35), 1, 1, "Variables_Simulación"))</f>
        <v>0</v>
      </c>
      <c r="G50" s="64" t="n">
        <f aca="true">INDIRECT(ADDRESS(ROW()-35*INT((ROW()-15)/35)-12,2+INT((ROW()-15)/35), 1, 1, "Variables_Simulación"))</f>
        <v>0</v>
      </c>
      <c r="H50" s="64" t="n">
        <f aca="true">INDIRECT(ADDRESS(ROW()-35*INT((ROW()-15)/35)+168,2+INT((ROW()-15)/35), 1, 1, "Variables_Simulación"))</f>
        <v>0</v>
      </c>
      <c r="I50" s="63" t="n">
        <f aca="false">AO50+AQ50+AS50+AU50+AW50</f>
        <v>0.0830191255229973</v>
      </c>
      <c r="J50" s="64" t="n">
        <f aca="false">ROUND(AP50+AR50+AT50+AV50+AX50,0)</f>
        <v>1011247</v>
      </c>
      <c r="K50" s="63" t="n">
        <f aca="false">I50-Tabla_Ministerio!J49</f>
        <v>0</v>
      </c>
      <c r="L50" s="65" t="n">
        <f aca="false">J50-Tabla_Ministerio!K49</f>
        <v>0</v>
      </c>
      <c r="M50" s="66" t="n">
        <f aca="false">P85/P$112</f>
        <v>0.1688212397054</v>
      </c>
      <c r="N50" s="65" t="n">
        <f aca="false">ROUND(N$77*M50,0)</f>
        <v>39071474</v>
      </c>
      <c r="O50" s="65" t="n">
        <f aca="false">N50-Tabla_Ministerio!L49</f>
        <v>4</v>
      </c>
      <c r="P50" s="67" t="n">
        <f aca="false">N50+J50</f>
        <v>40082721</v>
      </c>
      <c r="Q50" s="65" t="n">
        <f aca="false">P50-Tabla_Ministerio!M49</f>
        <v>4</v>
      </c>
      <c r="S50" s="68" t="n">
        <f aca="false">B50+Tabla_Ministerio!B49</f>
        <v>32434</v>
      </c>
      <c r="T50" s="68" t="n">
        <f aca="false">C50+Tabla_Ministerio!C49</f>
        <v>78</v>
      </c>
      <c r="U50" s="68" t="n">
        <f aca="false">D50+Tabla_Ministerio!D49</f>
        <v>2346.14576479301</v>
      </c>
      <c r="V50" s="68" t="n">
        <f aca="false">E50+Tabla_Ministerio!E49</f>
        <v>1665.73769585944</v>
      </c>
      <c r="W50" s="68" t="n">
        <f aca="false">F50+Tabla_Ministerio!F49</f>
        <v>830.5</v>
      </c>
      <c r="X50" s="68" t="n">
        <f aca="false">G50+Tabla_Ministerio!G49</f>
        <v>2432</v>
      </c>
      <c r="Y50" s="68" t="n">
        <f aca="false">H50+Tabla_Ministerio!H49</f>
        <v>290</v>
      </c>
      <c r="Z50" s="68" t="n">
        <f aca="false">X50+0.33*Y50</f>
        <v>2527.7</v>
      </c>
      <c r="AC50" s="69" t="n">
        <f aca="false">IF(T50&gt;0,S50/T50,0)</f>
        <v>415.820512820513</v>
      </c>
      <c r="AD50" s="70" t="n">
        <f aca="false">EXP((((AC50-AC77)/AC78+2)/4-1.9)^3)</f>
        <v>0.702845181291228</v>
      </c>
      <c r="AE50" s="71" t="n">
        <f aca="false">S50/U50</f>
        <v>13.8243754871137</v>
      </c>
      <c r="AF50" s="70" t="n">
        <f aca="false">EXP((((AE50-AE77)/AE78+2)/4-1.9)^3)</f>
        <v>0.00569424270350804</v>
      </c>
      <c r="AG50" s="70" t="n">
        <f aca="false">V50/U50</f>
        <v>0.709989004458297</v>
      </c>
      <c r="AH50" s="70" t="n">
        <f aca="false">EXP((((AG50-AG77)/AG78+2)/4-1.9)^3)</f>
        <v>0.05423933613312</v>
      </c>
      <c r="AI50" s="70" t="n">
        <f aca="false">W50/U50</f>
        <v>0.353984825863226</v>
      </c>
      <c r="AJ50" s="70" t="n">
        <f aca="false">EXP((((AI50-AI77)/AI78+2)/4-1.9)^3)</f>
        <v>0.395956397232661</v>
      </c>
      <c r="AK50" s="70" t="n">
        <f aca="false">Z50/U50</f>
        <v>1.07738403893375</v>
      </c>
      <c r="AL50" s="70" t="n">
        <f aca="false">EXP((((AK50-AK77)/AK78+2)/4-1.9)^3)</f>
        <v>0.381219450189434</v>
      </c>
      <c r="AM50" s="70" t="n">
        <f aca="false">0.01*AD50+0.15*AF50+0.24*AH50+0.25*AJ50+0.35*AL50</f>
        <v>0.253315935764854</v>
      </c>
      <c r="AO50" s="63" t="n">
        <f aca="false">0.01*AD50/$AM$77</f>
        <v>0.00230343156867219</v>
      </c>
      <c r="AP50" s="64" t="n">
        <f aca="false">AO50*$J$77</f>
        <v>28057.8511673865</v>
      </c>
      <c r="AQ50" s="63" t="n">
        <f aca="false">0.15*AF50/$AM$77</f>
        <v>0.000279925766415126</v>
      </c>
      <c r="AR50" s="64" t="n">
        <f aca="false">AQ50*$J$77</f>
        <v>3409.74552871988</v>
      </c>
      <c r="AS50" s="63" t="n">
        <f aca="false">0.24*AH50/$AM$77</f>
        <v>0.00426620037886548</v>
      </c>
      <c r="AT50" s="64" t="n">
        <f aca="false">AS50*$J$77</f>
        <v>51966.1260653195</v>
      </c>
      <c r="AU50" s="63" t="n">
        <f aca="false">0.25*AJ50/$AM$77</f>
        <v>0.0324416560531806</v>
      </c>
      <c r="AV50" s="64" t="n">
        <f aca="false">AU50*$J$77</f>
        <v>395168.30868494</v>
      </c>
      <c r="AW50" s="63" t="n">
        <f aca="false">0.35*AL50/$AM$77</f>
        <v>0.0437279117558638</v>
      </c>
      <c r="AX50" s="64" t="n">
        <f aca="false">AW50*$J$77</f>
        <v>532644.970483708</v>
      </c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72" t="s">
        <v>45</v>
      </c>
      <c r="B51" s="65" t="n">
        <f aca="true">INDIRECT(ADDRESS(ROW()-35*INT((ROW()-15)/35)+138,2+INT((ROW()-15)/35), 1, 1, "Variables_Simulación"))</f>
        <v>0</v>
      </c>
      <c r="C51" s="65" t="n">
        <f aca="true">INDIRECT(ADDRESS(ROW()-35*INT((ROW()-15)/35)+108,2+INT((ROW()-15)/35), 1, 1, "Variables_Simulación"))</f>
        <v>0</v>
      </c>
      <c r="D51" s="65" t="n">
        <f aca="true">INDIRECT(ADDRESS(ROW()-35*INT((ROW()-15)/35)+78,2+INT((ROW()-15)/35), 1, 1, "Variables_Simulación"))</f>
        <v>0</v>
      </c>
      <c r="E51" s="65" t="n">
        <f aca="true">INDIRECT(ADDRESS(ROW()-35*INT((ROW()-15)/35)+48,2+INT((ROW()-15)/35), 1, 1, "Variables_Simulación"))</f>
        <v>0</v>
      </c>
      <c r="F51" s="65" t="n">
        <f aca="true">INDIRECT(ADDRESS(ROW()-35*INT((ROW()-15)/35)+18,2+INT((ROW()-15)/35), 1, 1, "Variables_Simulación"))</f>
        <v>0</v>
      </c>
      <c r="G51" s="65" t="n">
        <f aca="true">INDIRECT(ADDRESS(ROW()-35*INT((ROW()-15)/35)-12,2+INT((ROW()-15)/35), 1, 1, "Variables_Simulación"))</f>
        <v>0</v>
      </c>
      <c r="H51" s="65" t="n">
        <f aca="true">INDIRECT(ADDRESS(ROW()-35*INT((ROW()-15)/35)+168,2+INT((ROW()-15)/35), 1, 1, "Variables_Simulación"))</f>
        <v>0</v>
      </c>
      <c r="I51" s="66" t="n">
        <f aca="false">AO51+AQ51+AS51+AU51+AW51</f>
        <v>0.071767001489533</v>
      </c>
      <c r="J51" s="65" t="n">
        <f aca="false">ROUND(AP51+AR51+AT51+AV51+AX51,0)</f>
        <v>874186</v>
      </c>
      <c r="K51" s="66" t="n">
        <f aca="false">I51-Tabla_Ministerio!J50</f>
        <v>0</v>
      </c>
      <c r="L51" s="65" t="n">
        <f aca="false">J51-Tabla_Ministerio!K50</f>
        <v>0</v>
      </c>
      <c r="M51" s="66" t="n">
        <f aca="false">P86/P$112</f>
        <v>0.111812622675183</v>
      </c>
      <c r="N51" s="65" t="n">
        <f aca="false">ROUND(N$77*M51,0)</f>
        <v>25877573</v>
      </c>
      <c r="O51" s="65" t="n">
        <f aca="false">N51-Tabla_Ministerio!L50</f>
        <v>0</v>
      </c>
      <c r="P51" s="67" t="n">
        <f aca="false">N51+J51</f>
        <v>26751759</v>
      </c>
      <c r="Q51" s="65" t="n">
        <f aca="false">P51-Tabla_Ministerio!M50</f>
        <v>0</v>
      </c>
      <c r="S51" s="67" t="n">
        <f aca="false">B51+Tabla_Ministerio!B50</f>
        <v>26579</v>
      </c>
      <c r="T51" s="67" t="n">
        <f aca="false">C51+Tabla_Ministerio!C50</f>
        <v>79</v>
      </c>
      <c r="U51" s="67" t="n">
        <f aca="false">D51+Tabla_Ministerio!D50</f>
        <v>2252.28195587828</v>
      </c>
      <c r="V51" s="67" t="n">
        <f aca="false">E51+Tabla_Ministerio!E50</f>
        <v>1588.93650133282</v>
      </c>
      <c r="W51" s="67" t="n">
        <f aca="false">F51+Tabla_Ministerio!F50</f>
        <v>768</v>
      </c>
      <c r="X51" s="67" t="n">
        <f aca="false">G51+Tabla_Ministerio!G50</f>
        <v>2216</v>
      </c>
      <c r="Y51" s="67" t="n">
        <f aca="false">H51+Tabla_Ministerio!H50</f>
        <v>183</v>
      </c>
      <c r="Z51" s="67" t="n">
        <f aca="false">X51+0.33*Y51</f>
        <v>2276.39</v>
      </c>
      <c r="AC51" s="73" t="n">
        <f aca="false">IF(T51&gt;0,S51/T51,0)</f>
        <v>336.443037974684</v>
      </c>
      <c r="AD51" s="74" t="n">
        <f aca="false">EXP((((AC51-AC77)/AC78+2)/4-1.9)^3)</f>
        <v>0.43578109228048</v>
      </c>
      <c r="AE51" s="75" t="n">
        <f aca="false">S51/U51</f>
        <v>11.8009203646244</v>
      </c>
      <c r="AF51" s="74" t="n">
        <f aca="false">EXP((((AE51-AE77)/AE78+2)/4-1.9)^3)</f>
        <v>0.00199208989312457</v>
      </c>
      <c r="AG51" s="74" t="n">
        <f aca="false">V51/U51</f>
        <v>0.705478502452066</v>
      </c>
      <c r="AH51" s="74" t="n">
        <f aca="false">EXP((((AG51-AG77)/AG78+2)/4-1.9)^3)</f>
        <v>0.0508021110742919</v>
      </c>
      <c r="AI51" s="74" t="n">
        <f aca="false">W51/U51</f>
        <v>0.340987502917022</v>
      </c>
      <c r="AJ51" s="74" t="n">
        <f aca="false">EXP((((AI51-AI77)/AI78+2)/4-1.9)^3)</f>
        <v>0.362607640367638</v>
      </c>
      <c r="AK51" s="74" t="n">
        <f aca="false">Z51/U51</f>
        <v>1.01070383042354</v>
      </c>
      <c r="AL51" s="74" t="n">
        <f aca="false">EXP((((AK51-AK77)/AK78+2)/4-1.9)^3)</f>
        <v>0.318518091943233</v>
      </c>
      <c r="AM51" s="74" t="n">
        <f aca="false">0.01*AD51+0.15*AF51+0.24*AH51+0.25*AJ51+0.35*AL51</f>
        <v>0.218982373336645</v>
      </c>
      <c r="AO51" s="66" t="n">
        <f aca="false">0.01*AD51/$AM$77</f>
        <v>0.00142818354839567</v>
      </c>
      <c r="AP51" s="65" t="n">
        <f aca="false">AO51*$J$77</f>
        <v>17396.5495591845</v>
      </c>
      <c r="AQ51" s="66" t="n">
        <f aca="false">0.15*AF51/$AM$77</f>
        <v>9.79300179385012E-005</v>
      </c>
      <c r="AR51" s="65" t="n">
        <f aca="false">AQ51*$J$77</f>
        <v>1192.87497206695</v>
      </c>
      <c r="AS51" s="66" t="n">
        <f aca="false">0.24*AH51/$AM$77</f>
        <v>0.00399584509995447</v>
      </c>
      <c r="AT51" s="65" t="n">
        <f aca="false">AS51*$J$77</f>
        <v>48672.9576112746</v>
      </c>
      <c r="AU51" s="66" t="n">
        <f aca="false">0.25*AJ51/$AM$77</f>
        <v>0.0297093125234952</v>
      </c>
      <c r="AV51" s="65" t="n">
        <f aca="false">AU51*$J$77</f>
        <v>361885.927242943</v>
      </c>
      <c r="AW51" s="66" t="n">
        <f aca="false">0.35*AL51/$AM$77</f>
        <v>0.0365357302997491</v>
      </c>
      <c r="AX51" s="65" t="n">
        <f aca="false">AW51*$J$77</f>
        <v>445037.784922372</v>
      </c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72" t="s">
        <v>46</v>
      </c>
      <c r="B52" s="65" t="n">
        <f aca="true">INDIRECT(ADDRESS(ROW()-35*INT((ROW()-15)/35)+138,2+INT((ROW()-15)/35), 1, 1, "Variables_Simulación"))</f>
        <v>0</v>
      </c>
      <c r="C52" s="65" t="n">
        <f aca="true">INDIRECT(ADDRESS(ROW()-35*INT((ROW()-15)/35)+108,2+INT((ROW()-15)/35), 1, 1, "Variables_Simulación"))</f>
        <v>0</v>
      </c>
      <c r="D52" s="65" t="n">
        <f aca="true">INDIRECT(ADDRESS(ROW()-35*INT((ROW()-15)/35)+78,2+INT((ROW()-15)/35), 1, 1, "Variables_Simulación"))</f>
        <v>0</v>
      </c>
      <c r="E52" s="65" t="n">
        <f aca="true">INDIRECT(ADDRESS(ROW()-35*INT((ROW()-15)/35)+48,2+INT((ROW()-15)/35), 1, 1, "Variables_Simulación"))</f>
        <v>0</v>
      </c>
      <c r="F52" s="65" t="n">
        <f aca="true">INDIRECT(ADDRESS(ROW()-35*INT((ROW()-15)/35)+18,2+INT((ROW()-15)/35), 1, 1, "Variables_Simulación"))</f>
        <v>0</v>
      </c>
      <c r="G52" s="65" t="n">
        <f aca="true">INDIRECT(ADDRESS(ROW()-35*INT((ROW()-15)/35)-12,2+INT((ROW()-15)/35), 1, 1, "Variables_Simulación"))</f>
        <v>0</v>
      </c>
      <c r="H52" s="65" t="n">
        <f aca="true">INDIRECT(ADDRESS(ROW()-35*INT((ROW()-15)/35)+168,2+INT((ROW()-15)/35), 1, 1, "Variables_Simulación"))</f>
        <v>0</v>
      </c>
      <c r="I52" s="66" t="n">
        <f aca="false">AO52+AQ52+AS52+AU52+AW52</f>
        <v>0.0529896079185312</v>
      </c>
      <c r="J52" s="65" t="n">
        <f aca="false">ROUND(AP52+AR52+AT52+AV52+AX52,0)</f>
        <v>645461</v>
      </c>
      <c r="K52" s="66" t="n">
        <f aca="false">I52-Tabla_Ministerio!J51</f>
        <v>-2.56739074444567E-016</v>
      </c>
      <c r="L52" s="65" t="n">
        <f aca="false">J52-Tabla_Ministerio!K51</f>
        <v>0</v>
      </c>
      <c r="M52" s="66" t="n">
        <f aca="false">P87/P$112</f>
        <v>0.0694864689745602</v>
      </c>
      <c r="N52" s="65" t="n">
        <f aca="false">ROUND(N$77*M52,0)</f>
        <v>16081737</v>
      </c>
      <c r="O52" s="65" t="n">
        <f aca="false">N52-Tabla_Ministerio!L51</f>
        <v>1</v>
      </c>
      <c r="P52" s="67" t="n">
        <f aca="false">N52+J52</f>
        <v>16727198</v>
      </c>
      <c r="Q52" s="65" t="n">
        <f aca="false">P52-Tabla_Ministerio!M51</f>
        <v>1</v>
      </c>
      <c r="S52" s="67" t="n">
        <f aca="false">B52+Tabla_Ministerio!B51</f>
        <v>25023</v>
      </c>
      <c r="T52" s="67" t="n">
        <f aca="false">C52+Tabla_Ministerio!C51</f>
        <v>97</v>
      </c>
      <c r="U52" s="67" t="n">
        <f aca="false">D52+Tabla_Ministerio!D51</f>
        <v>1474.37764661018</v>
      </c>
      <c r="V52" s="67" t="n">
        <f aca="false">E52+Tabla_Ministerio!E51</f>
        <v>1208.6156653999</v>
      </c>
      <c r="W52" s="67" t="n">
        <f aca="false">F52+Tabla_Ministerio!F51</f>
        <v>418</v>
      </c>
      <c r="X52" s="67" t="n">
        <f aca="false">G52+Tabla_Ministerio!G51</f>
        <v>1122</v>
      </c>
      <c r="Y52" s="67" t="n">
        <f aca="false">H52+Tabla_Ministerio!H51</f>
        <v>83</v>
      </c>
      <c r="Z52" s="67" t="n">
        <f aca="false">X52+0.33*Y52</f>
        <v>1149.39</v>
      </c>
      <c r="AC52" s="73" t="n">
        <f aca="false">IF(T52&gt;0,S52/T52,0)</f>
        <v>257.969072164948</v>
      </c>
      <c r="AD52" s="74" t="n">
        <f aca="false">EXP((((AC52-AC77)/AC78+2)/4-1.9)^3)</f>
        <v>0.200841463146132</v>
      </c>
      <c r="AE52" s="75" t="n">
        <f aca="false">S52/U52</f>
        <v>16.9719067957465</v>
      </c>
      <c r="AF52" s="74" t="n">
        <f aca="false">EXP((((AE52-AE77)/AE78+2)/4-1.9)^3)</f>
        <v>0.0227998381978288</v>
      </c>
      <c r="AG52" s="74" t="n">
        <f aca="false">V52/U52</f>
        <v>0.8197463303779</v>
      </c>
      <c r="AH52" s="74" t="n">
        <f aca="false">EXP((((AG52-AG77)/AG78+2)/4-1.9)^3)</f>
        <v>0.201533500040934</v>
      </c>
      <c r="AI52" s="74" t="n">
        <f aca="false">W52/U52</f>
        <v>0.283509452928187</v>
      </c>
      <c r="AJ52" s="74" t="n">
        <f aca="false">EXP((((AI52-AI77)/AI78+2)/4-1.9)^3)</f>
        <v>0.229815829352023</v>
      </c>
      <c r="AK52" s="74" t="n">
        <f aca="false">Z52/U52</f>
        <v>0.779576387801744</v>
      </c>
      <c r="AL52" s="74" t="n">
        <f aca="false">EXP((((AK52-AK77)/AK78+2)/4-1.9)^3)</f>
        <v>0.14410456412043</v>
      </c>
      <c r="AM52" s="74" t="n">
        <f aca="false">0.01*AD52+0.15*AF52+0.24*AH52+0.25*AJ52+0.35*AL52</f>
        <v>0.161686985151116</v>
      </c>
      <c r="AO52" s="66" t="n">
        <f aca="false">0.01*AD52/$AM$77</f>
        <v>0.000658216885913913</v>
      </c>
      <c r="AP52" s="65" t="n">
        <f aca="false">AO52*$J$77</f>
        <v>8017.6687998937</v>
      </c>
      <c r="AQ52" s="66" t="n">
        <f aca="false">0.15*AF52/$AM$77</f>
        <v>0.00112082721337751</v>
      </c>
      <c r="AR52" s="65" t="n">
        <f aca="false">AQ52*$J$77</f>
        <v>13652.6752368124</v>
      </c>
      <c r="AS52" s="66" t="n">
        <f aca="false">0.24*AH52/$AM$77</f>
        <v>0.0158516374927331</v>
      </c>
      <c r="AT52" s="65" t="n">
        <f aca="false">AS52*$J$77</f>
        <v>193087.084322133</v>
      </c>
      <c r="AU52" s="66" t="n">
        <f aca="false">0.25*AJ52/$AM$77</f>
        <v>0.0188293613729239</v>
      </c>
      <c r="AV52" s="65" t="n">
        <f aca="false">AU52*$J$77</f>
        <v>229358.417312558</v>
      </c>
      <c r="AW52" s="66" t="n">
        <f aca="false">0.35*AL52/$AM$77</f>
        <v>0.0165295649535828</v>
      </c>
      <c r="AX52" s="65" t="n">
        <f aca="false">AW52*$J$77</f>
        <v>201344.845506577</v>
      </c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72" t="s">
        <v>47</v>
      </c>
      <c r="B53" s="65" t="n">
        <f aca="true">INDIRECT(ADDRESS(ROW()-35*INT((ROW()-15)/35)+138,2+INT((ROW()-15)/35), 1, 1, "Variables_Simulación"))</f>
        <v>0</v>
      </c>
      <c r="C53" s="65" t="n">
        <f aca="true">INDIRECT(ADDRESS(ROW()-35*INT((ROW()-15)/35)+108,2+INT((ROW()-15)/35), 1, 1, "Variables_Simulación"))</f>
        <v>0</v>
      </c>
      <c r="D53" s="65" t="n">
        <f aca="true">INDIRECT(ADDRESS(ROW()-35*INT((ROW()-15)/35)+78,2+INT((ROW()-15)/35), 1, 1, "Variables_Simulación"))</f>
        <v>0</v>
      </c>
      <c r="E53" s="65" t="n">
        <f aca="true">INDIRECT(ADDRESS(ROW()-35*INT((ROW()-15)/35)+48,2+INT((ROW()-15)/35), 1, 1, "Variables_Simulación"))</f>
        <v>0</v>
      </c>
      <c r="F53" s="65" t="n">
        <f aca="true">INDIRECT(ADDRESS(ROW()-35*INT((ROW()-15)/35)+18,2+INT((ROW()-15)/35), 1, 1, "Variables_Simulación"))</f>
        <v>0</v>
      </c>
      <c r="G53" s="65" t="n">
        <f aca="true">INDIRECT(ADDRESS(ROW()-35*INT((ROW()-15)/35)-12,2+INT((ROW()-15)/35), 1, 1, "Variables_Simulación"))</f>
        <v>0</v>
      </c>
      <c r="H53" s="65" t="n">
        <f aca="true">INDIRECT(ADDRESS(ROW()-35*INT((ROW()-15)/35)+168,2+INT((ROW()-15)/35), 1, 1, "Variables_Simulación"))</f>
        <v>0</v>
      </c>
      <c r="I53" s="66" t="n">
        <f aca="false">AO53+AQ53+AS53+AU53+AW53</f>
        <v>0.0883722007042019</v>
      </c>
      <c r="J53" s="65" t="n">
        <f aca="false">ROUND(AP53+AR53+AT53+AV53+AX53,0)</f>
        <v>1076452</v>
      </c>
      <c r="K53" s="66" t="n">
        <f aca="false">I53-Tabla_Ministerio!J52</f>
        <v>0</v>
      </c>
      <c r="L53" s="65" t="n">
        <f aca="false">J53-Tabla_Ministerio!K52</f>
        <v>0</v>
      </c>
      <c r="M53" s="66" t="n">
        <f aca="false">P88/P$112</f>
        <v>0.06337395500895</v>
      </c>
      <c r="N53" s="65" t="n">
        <f aca="false">ROUND(N$77*M53,0)</f>
        <v>14667075</v>
      </c>
      <c r="O53" s="65" t="n">
        <f aca="false">N53-Tabla_Ministerio!L52</f>
        <v>-2</v>
      </c>
      <c r="P53" s="67" t="n">
        <f aca="false">N53+J53</f>
        <v>15743527</v>
      </c>
      <c r="Q53" s="65" t="n">
        <f aca="false">P53-Tabla_Ministerio!M52</f>
        <v>-2</v>
      </c>
      <c r="S53" s="67" t="n">
        <f aca="false">B53+Tabla_Ministerio!B52</f>
        <v>15411</v>
      </c>
      <c r="T53" s="67" t="n">
        <f aca="false">C53+Tabla_Ministerio!C52</f>
        <v>59</v>
      </c>
      <c r="U53" s="67" t="n">
        <f aca="false">D53+Tabla_Ministerio!D52</f>
        <v>658.482848130661</v>
      </c>
      <c r="V53" s="67" t="n">
        <f aca="false">E53+Tabla_Ministerio!E52</f>
        <v>564.917890039107</v>
      </c>
      <c r="W53" s="67" t="n">
        <f aca="false">F53+Tabla_Ministerio!F52</f>
        <v>206</v>
      </c>
      <c r="X53" s="67" t="n">
        <f aca="false">G53+Tabla_Ministerio!G52</f>
        <v>621</v>
      </c>
      <c r="Y53" s="67" t="n">
        <f aca="false">H53+Tabla_Ministerio!H52</f>
        <v>63</v>
      </c>
      <c r="Z53" s="67" t="n">
        <f aca="false">X53+0.33*Y53</f>
        <v>641.79</v>
      </c>
      <c r="AC53" s="73" t="n">
        <f aca="false">IF(T53&gt;0,S53/T53,0)</f>
        <v>261.203389830508</v>
      </c>
      <c r="AD53" s="74" t="n">
        <f aca="false">EXP((((AC53-AC77)/AC78+2)/4-1.9)^3)</f>
        <v>0.208791137505458</v>
      </c>
      <c r="AE53" s="75" t="n">
        <f aca="false">S53/U53</f>
        <v>23.403798661954</v>
      </c>
      <c r="AF53" s="74" t="n">
        <f aca="false">EXP((((AE53-AE77)/AE78+2)/4-1.9)^3)</f>
        <v>0.171325143358564</v>
      </c>
      <c r="AG53" s="74" t="n">
        <f aca="false">V53/U53</f>
        <v>0.857908283629298</v>
      </c>
      <c r="AH53" s="74" t="n">
        <f aca="false">EXP((((AG53-AG77)/AG78+2)/4-1.9)^3)</f>
        <v>0.283517153250649</v>
      </c>
      <c r="AI53" s="74" t="n">
        <f aca="false">W53/U53</f>
        <v>0.312840342895498</v>
      </c>
      <c r="AJ53" s="74" t="n">
        <f aca="false">EXP((((AI53-AI77)/AI78+2)/4-1.9)^3)</f>
        <v>0.294140348093307</v>
      </c>
      <c r="AK53" s="74" t="n">
        <f aca="false">Z53/U53</f>
        <v>0.9746495323636</v>
      </c>
      <c r="AL53" s="74" t="n">
        <f aca="false">EXP((((AK53-AK77)/AK78+2)/4-1.9)^3)</f>
        <v>0.286525333211486</v>
      </c>
      <c r="AM53" s="74" t="n">
        <f aca="false">0.01*AD53+0.15*AF53+0.24*AH53+0.25*AJ53+0.35*AL53</f>
        <v>0.269649753306342</v>
      </c>
      <c r="AO53" s="66" t="n">
        <f aca="false">0.01*AD53/$AM$77</f>
        <v>0.000684270320393318</v>
      </c>
      <c r="AP53" s="65" t="n">
        <f aca="false">AO53*$J$77</f>
        <v>8335.02287151641</v>
      </c>
      <c r="AQ53" s="66" t="n">
        <f aca="false">0.15*AF53/$AM$77</f>
        <v>0.00842224762061544</v>
      </c>
      <c r="AR53" s="65" t="n">
        <f aca="false">AQ53*$J$77</f>
        <v>102590.488663974</v>
      </c>
      <c r="AS53" s="66" t="n">
        <f aca="false">0.24*AH53/$AM$77</f>
        <v>0.022300069891051</v>
      </c>
      <c r="AT53" s="65" t="n">
        <f aca="false">AS53*$J$77</f>
        <v>271634.742935344</v>
      </c>
      <c r="AU53" s="66" t="n">
        <f aca="false">0.25*AJ53/$AM$77</f>
        <v>0.0240996232688693</v>
      </c>
      <c r="AV53" s="65" t="n">
        <f aca="false">AU53*$J$77</f>
        <v>293554.908278784</v>
      </c>
      <c r="AW53" s="66" t="n">
        <f aca="false">0.35*AL53/$AM$77</f>
        <v>0.0328659896032729</v>
      </c>
      <c r="AX53" s="65" t="n">
        <f aca="false">AW53*$J$77</f>
        <v>400337.06983059</v>
      </c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72" t="s">
        <v>48</v>
      </c>
      <c r="B54" s="65" t="n">
        <f aca="true">INDIRECT(ADDRESS(ROW()-35*INT((ROW()-15)/35)+138,2+INT((ROW()-15)/35), 1, 1, "Variables_Simulación"))</f>
        <v>0</v>
      </c>
      <c r="C54" s="65" t="n">
        <f aca="true">INDIRECT(ADDRESS(ROW()-35*INT((ROW()-15)/35)+108,2+INT((ROW()-15)/35), 1, 1, "Variables_Simulación"))</f>
        <v>0</v>
      </c>
      <c r="D54" s="65" t="n">
        <f aca="true">INDIRECT(ADDRESS(ROW()-35*INT((ROW()-15)/35)+78,2+INT((ROW()-15)/35), 1, 1, "Variables_Simulación"))</f>
        <v>0</v>
      </c>
      <c r="E54" s="65" t="n">
        <f aca="true">INDIRECT(ADDRESS(ROW()-35*INT((ROW()-15)/35)+48,2+INT((ROW()-15)/35), 1, 1, "Variables_Simulación"))</f>
        <v>0</v>
      </c>
      <c r="F54" s="65" t="n">
        <f aca="true">INDIRECT(ADDRESS(ROW()-35*INT((ROW()-15)/35)+18,2+INT((ROW()-15)/35), 1, 1, "Variables_Simulación"))</f>
        <v>0</v>
      </c>
      <c r="G54" s="65" t="n">
        <f aca="true">INDIRECT(ADDRESS(ROW()-35*INT((ROW()-15)/35)-12,2+INT((ROW()-15)/35), 1, 1, "Variables_Simulación"))</f>
        <v>0</v>
      </c>
      <c r="H54" s="65" t="n">
        <f aca="true">INDIRECT(ADDRESS(ROW()-35*INT((ROW()-15)/35)+168,2+INT((ROW()-15)/35), 1, 1, "Variables_Simulación"))</f>
        <v>0</v>
      </c>
      <c r="I54" s="66" t="n">
        <f aca="false">AO54+AQ54+AS54+AU54+AW54</f>
        <v>0.0375872432338739</v>
      </c>
      <c r="J54" s="65" t="n">
        <f aca="false">ROUND(AP54+AR54+AT54+AV54+AX54,0)</f>
        <v>457846</v>
      </c>
      <c r="K54" s="66" t="n">
        <f aca="false">I54-Tabla_Ministerio!J53</f>
        <v>0</v>
      </c>
      <c r="L54" s="65" t="n">
        <f aca="false">J54-Tabla_Ministerio!K53</f>
        <v>0</v>
      </c>
      <c r="M54" s="66" t="n">
        <f aca="false">P89/P$112</f>
        <v>0.0543041864384429</v>
      </c>
      <c r="N54" s="65" t="n">
        <f aca="false">ROUND(N$77*M54,0)</f>
        <v>12567996</v>
      </c>
      <c r="O54" s="65" t="n">
        <f aca="false">N54-Tabla_Ministerio!L53</f>
        <v>0</v>
      </c>
      <c r="P54" s="67" t="n">
        <f aca="false">N54+J54</f>
        <v>13025842</v>
      </c>
      <c r="Q54" s="65" t="n">
        <f aca="false">P54-Tabla_Ministerio!M53</f>
        <v>0</v>
      </c>
      <c r="S54" s="67" t="n">
        <f aca="false">B54+Tabla_Ministerio!B53</f>
        <v>18275</v>
      </c>
      <c r="T54" s="67" t="n">
        <f aca="false">C54+Tabla_Ministerio!C53</f>
        <v>110</v>
      </c>
      <c r="U54" s="67" t="n">
        <f aca="false">D54+Tabla_Ministerio!D53</f>
        <v>748.605566680802</v>
      </c>
      <c r="V54" s="67" t="n">
        <f aca="false">E54+Tabla_Ministerio!E53</f>
        <v>524.796362135348</v>
      </c>
      <c r="W54" s="67" t="n">
        <f aca="false">F54+Tabla_Ministerio!F53</f>
        <v>169</v>
      </c>
      <c r="X54" s="67" t="n">
        <f aca="false">G54+Tabla_Ministerio!G53</f>
        <v>533</v>
      </c>
      <c r="Y54" s="67" t="n">
        <f aca="false">H54+Tabla_Ministerio!H53</f>
        <v>5</v>
      </c>
      <c r="Z54" s="67" t="n">
        <f aca="false">X54+0.33*Y54</f>
        <v>534.65</v>
      </c>
      <c r="AC54" s="73" t="n">
        <f aca="false">IF(T54&gt;0,S54/T54,0)</f>
        <v>166.136363636364</v>
      </c>
      <c r="AD54" s="74" t="n">
        <f aca="false">EXP((((AC54-AC77)/AC78+2)/4-1.9)^3)</f>
        <v>0.0501594552319384</v>
      </c>
      <c r="AE54" s="75" t="n">
        <f aca="false">S54/U54</f>
        <v>24.4120546431794</v>
      </c>
      <c r="AF54" s="74" t="n">
        <f aca="false">EXP((((AE54-AE77)/AE78+2)/4-1.9)^3)</f>
        <v>0.215478716586324</v>
      </c>
      <c r="AG54" s="74" t="n">
        <f aca="false">V54/U54</f>
        <v>0.701031872448146</v>
      </c>
      <c r="AH54" s="74" t="n">
        <f aca="false">EXP((((AG54-AG77)/AG78+2)/4-1.9)^3)</f>
        <v>0.0475814942902107</v>
      </c>
      <c r="AI54" s="74" t="n">
        <f aca="false">W54/U54</f>
        <v>0.225753063458129</v>
      </c>
      <c r="AJ54" s="74" t="n">
        <f aca="false">EXP((((AI54-AI77)/AI78+2)/4-1.9)^3)</f>
        <v>0.128842600458978</v>
      </c>
      <c r="AK54" s="74" t="n">
        <f aca="false">Z54/U54</f>
        <v>0.714194528863248</v>
      </c>
      <c r="AL54" s="74" t="n">
        <f aca="false">EXP((((AK54-AK77)/AK78+2)/4-1.9)^3)</f>
        <v>0.109246282096159</v>
      </c>
      <c r="AM54" s="74" t="n">
        <f aca="false">0.01*AD54+0.15*AF54+0.24*AH54+0.25*AJ54+0.35*AL54</f>
        <v>0.114689809518319</v>
      </c>
      <c r="AO54" s="66" t="n">
        <f aca="false">0.01*AD54/$AM$77</f>
        <v>0.000164387372531152</v>
      </c>
      <c r="AP54" s="65" t="n">
        <f aca="false">AO54*$J$77</f>
        <v>2002.38483096573</v>
      </c>
      <c r="AQ54" s="66" t="n">
        <f aca="false">0.15*AF54/$AM$77</f>
        <v>0.0105928124295465</v>
      </c>
      <c r="AR54" s="65" t="n">
        <f aca="false">AQ54*$J$77</f>
        <v>129029.904180564</v>
      </c>
      <c r="AS54" s="66" t="n">
        <f aca="false">0.24*AH54/$AM$77</f>
        <v>0.00374252716644019</v>
      </c>
      <c r="AT54" s="65" t="n">
        <f aca="false">AS54*$J$77</f>
        <v>45587.319221474</v>
      </c>
      <c r="AU54" s="66" t="n">
        <f aca="false">0.25*AJ54/$AM$77</f>
        <v>0.0105563828701863</v>
      </c>
      <c r="AV54" s="65" t="n">
        <f aca="false">AU54*$J$77</f>
        <v>128586.15965239</v>
      </c>
      <c r="AW54" s="66" t="n">
        <f aca="false">0.35*AL54/$AM$77</f>
        <v>0.0125311333951697</v>
      </c>
      <c r="AX54" s="65" t="n">
        <f aca="false">AW54*$J$77</f>
        <v>152640.382524155</v>
      </c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72" t="s">
        <v>49</v>
      </c>
      <c r="B55" s="65" t="n">
        <f aca="true">INDIRECT(ADDRESS(ROW()-35*INT((ROW()-15)/35)+138,2+INT((ROW()-15)/35), 1, 1, "Variables_Simulación"))</f>
        <v>0</v>
      </c>
      <c r="C55" s="65" t="n">
        <f aca="true">INDIRECT(ADDRESS(ROW()-35*INT((ROW()-15)/35)+108,2+INT((ROW()-15)/35), 1, 1, "Variables_Simulación"))</f>
        <v>0</v>
      </c>
      <c r="D55" s="65" t="n">
        <f aca="true">INDIRECT(ADDRESS(ROW()-35*INT((ROW()-15)/35)+78,2+INT((ROW()-15)/35), 1, 1, "Variables_Simulación"))</f>
        <v>0</v>
      </c>
      <c r="E55" s="65" t="n">
        <f aca="true">INDIRECT(ADDRESS(ROW()-35*INT((ROW()-15)/35)+48,2+INT((ROW()-15)/35), 1, 1, "Variables_Simulación"))</f>
        <v>0</v>
      </c>
      <c r="F55" s="65" t="n">
        <f aca="true">INDIRECT(ADDRESS(ROW()-35*INT((ROW()-15)/35)+18,2+INT((ROW()-15)/35), 1, 1, "Variables_Simulación"))</f>
        <v>0</v>
      </c>
      <c r="G55" s="65" t="n">
        <f aca="true">INDIRECT(ADDRESS(ROW()-35*INT((ROW()-15)/35)-12,2+INT((ROW()-15)/35), 1, 1, "Variables_Simulación"))</f>
        <v>0</v>
      </c>
      <c r="H55" s="65" t="n">
        <f aca="true">INDIRECT(ADDRESS(ROW()-35*INT((ROW()-15)/35)+168,2+INT((ROW()-15)/35), 1, 1, "Variables_Simulación"))</f>
        <v>0</v>
      </c>
      <c r="I55" s="66" t="n">
        <f aca="false">AO55+AQ55+AS55+AU55+AW55</f>
        <v>0.0209205740870666</v>
      </c>
      <c r="J55" s="65" t="n">
        <f aca="false">ROUND(AP55+AR55+AT55+AV55+AX55,0)</f>
        <v>254831</v>
      </c>
      <c r="K55" s="66" t="n">
        <f aca="false">I55-Tabla_Ministerio!J54</f>
        <v>1.52655665885959E-016</v>
      </c>
      <c r="L55" s="65" t="n">
        <f aca="false">J55-Tabla_Ministerio!K54</f>
        <v>0</v>
      </c>
      <c r="M55" s="66" t="n">
        <f aca="false">P90/P$112</f>
        <v>0.0517516553889706</v>
      </c>
      <c r="N55" s="65" t="n">
        <f aca="false">ROUND(N$77*M55,0)</f>
        <v>11977246</v>
      </c>
      <c r="O55" s="65" t="n">
        <f aca="false">N55-Tabla_Ministerio!L54</f>
        <v>0</v>
      </c>
      <c r="P55" s="67" t="n">
        <f aca="false">N55+J55</f>
        <v>12232077</v>
      </c>
      <c r="Q55" s="65" t="n">
        <f aca="false">P55-Tabla_Ministerio!M54</f>
        <v>0</v>
      </c>
      <c r="S55" s="67" t="n">
        <f aca="false">B55+Tabla_Ministerio!B54</f>
        <v>21848</v>
      </c>
      <c r="T55" s="67" t="n">
        <f aca="false">C55+Tabla_Ministerio!C54</f>
        <v>100</v>
      </c>
      <c r="U55" s="67" t="n">
        <f aca="false">D55+Tabla_Ministerio!D54</f>
        <v>1082.89178310075</v>
      </c>
      <c r="V55" s="67" t="n">
        <f aca="false">E55+Tabla_Ministerio!E54</f>
        <v>706.970850251791</v>
      </c>
      <c r="W55" s="67" t="n">
        <f aca="false">F55+Tabla_Ministerio!F54</f>
        <v>226</v>
      </c>
      <c r="X55" s="67" t="n">
        <f aca="false">G55+Tabla_Ministerio!G54</f>
        <v>618</v>
      </c>
      <c r="Y55" s="67" t="n">
        <f aca="false">H55+Tabla_Ministerio!H54</f>
        <v>40</v>
      </c>
      <c r="Z55" s="67" t="n">
        <f aca="false">X55+0.33*Y55</f>
        <v>631.2</v>
      </c>
      <c r="AC55" s="73" t="n">
        <f aca="false">IF(T55&gt;0,S55/T55,0)</f>
        <v>218.48</v>
      </c>
      <c r="AD55" s="74" t="n">
        <f aca="false">EXP((((AC55-AC77)/AC78+2)/4-1.9)^3)</f>
        <v>0.118594906654537</v>
      </c>
      <c r="AE55" s="75" t="n">
        <f aca="false">S55/U55</f>
        <v>20.175607887097</v>
      </c>
      <c r="AF55" s="74" t="n">
        <f aca="false">EXP((((AE55-AE77)/AE78+2)/4-1.9)^3)</f>
        <v>0.0706752038379508</v>
      </c>
      <c r="AG55" s="74" t="n">
        <f aca="false">V55/U55</f>
        <v>0.652854570774794</v>
      </c>
      <c r="AH55" s="74" t="n">
        <f aca="false">EXP((((AG55-AG77)/AG78+2)/4-1.9)^3)</f>
        <v>0.021984109254921</v>
      </c>
      <c r="AI55" s="74" t="n">
        <f aca="false">W55/U55</f>
        <v>0.208700447751919</v>
      </c>
      <c r="AJ55" s="74" t="n">
        <f aca="false">EXP((((AI55-AI77)/AI78+2)/4-1.9)^3)</f>
        <v>0.105909878603398</v>
      </c>
      <c r="AK55" s="74" t="n">
        <f aca="false">Z55/U55</f>
        <v>0.582883728411553</v>
      </c>
      <c r="AL55" s="74" t="n">
        <f aca="false">EXP((((AK55-AK77)/AK78+2)/4-1.9)^3)</f>
        <v>0.0579828030537029</v>
      </c>
      <c r="AM55" s="74" t="n">
        <f aca="false">0.01*AD55+0.15*AF55+0.24*AH55+0.25*AJ55+0.35*AL55</f>
        <v>0.0638348665830646</v>
      </c>
      <c r="AO55" s="66" t="n">
        <f aca="false">0.01*AD55/$AM$77</f>
        <v>0.000388670590826175</v>
      </c>
      <c r="AP55" s="65" t="n">
        <f aca="false">AO55*$J$77</f>
        <v>4734.35449042983</v>
      </c>
      <c r="AQ55" s="66" t="n">
        <f aca="false">0.15*AF55/$AM$77</f>
        <v>0.00347435324256472</v>
      </c>
      <c r="AR55" s="65" t="n">
        <f aca="false">AQ55*$J$77</f>
        <v>42320.7216175307</v>
      </c>
      <c r="AS55" s="66" t="n">
        <f aca="false">0.24*AH55/$AM$77</f>
        <v>0.00172916230025711</v>
      </c>
      <c r="AT55" s="65" t="n">
        <f aca="false">AS55*$J$77</f>
        <v>21062.7392299034</v>
      </c>
      <c r="AU55" s="66" t="n">
        <f aca="false">0.25*AJ55/$AM$77</f>
        <v>0.00867745003818353</v>
      </c>
      <c r="AV55" s="65" t="n">
        <f aca="false">AU55*$J$77</f>
        <v>105699.081750509</v>
      </c>
      <c r="AW55" s="66" t="n">
        <f aca="false">0.35*AL55/$AM$77</f>
        <v>0.00665093791523501</v>
      </c>
      <c r="AX55" s="65" t="n">
        <f aca="false">AW55*$J$77</f>
        <v>81014.3564441828</v>
      </c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false" outlineLevel="0" collapsed="false">
      <c r="A56" s="72" t="s">
        <v>50</v>
      </c>
      <c r="B56" s="65" t="n">
        <f aca="true">INDIRECT(ADDRESS(ROW()-35*INT((ROW()-15)/35)+138,2+INT((ROW()-15)/35), 1, 1, "Variables_Simulación"))</f>
        <v>0</v>
      </c>
      <c r="C56" s="65" t="n">
        <f aca="true">INDIRECT(ADDRESS(ROW()-35*INT((ROW()-15)/35)+108,2+INT((ROW()-15)/35), 1, 1, "Variables_Simulación"))</f>
        <v>0</v>
      </c>
      <c r="D56" s="65" t="n">
        <f aca="true">INDIRECT(ADDRESS(ROW()-35*INT((ROW()-15)/35)+78,2+INT((ROW()-15)/35), 1, 1, "Variables_Simulación"))</f>
        <v>0</v>
      </c>
      <c r="E56" s="65" t="n">
        <f aca="true">INDIRECT(ADDRESS(ROW()-35*INT((ROW()-15)/35)+48,2+INT((ROW()-15)/35), 1, 1, "Variables_Simulación"))</f>
        <v>0</v>
      </c>
      <c r="F56" s="65" t="n">
        <f aca="true">INDIRECT(ADDRESS(ROW()-35*INT((ROW()-15)/35)+18,2+INT((ROW()-15)/35), 1, 1, "Variables_Simulación"))</f>
        <v>0</v>
      </c>
      <c r="G56" s="65" t="n">
        <f aca="true">INDIRECT(ADDRESS(ROW()-35*INT((ROW()-15)/35)-12,2+INT((ROW()-15)/35), 1, 1, "Variables_Simulación"))</f>
        <v>0</v>
      </c>
      <c r="H56" s="65" t="n">
        <f aca="true">INDIRECT(ADDRESS(ROW()-35*INT((ROW()-15)/35)+168,2+INT((ROW()-15)/35), 1, 1, "Variables_Simulación"))</f>
        <v>0</v>
      </c>
      <c r="I56" s="66" t="n">
        <f aca="false">AO56+AQ56+AS56+AU56+AW56</f>
        <v>0.0359114919030407</v>
      </c>
      <c r="J56" s="65" t="n">
        <f aca="false">ROUND(AP56+AR56+AT56+AV56+AX56,0)</f>
        <v>437434</v>
      </c>
      <c r="K56" s="66" t="n">
        <f aca="false">I56-Tabla_Ministerio!J55</f>
        <v>0</v>
      </c>
      <c r="L56" s="65" t="n">
        <f aca="false">J56-Tabla_Ministerio!K55</f>
        <v>0</v>
      </c>
      <c r="M56" s="66" t="n">
        <f aca="false">P91/P$112</f>
        <v>0.0411180620180081</v>
      </c>
      <c r="N56" s="65" t="n">
        <f aca="false">ROUND(N$77*M56,0)</f>
        <v>9516239</v>
      </c>
      <c r="O56" s="65" t="n">
        <f aca="false">N56-Tabla_Ministerio!L55</f>
        <v>1</v>
      </c>
      <c r="P56" s="67" t="n">
        <f aca="false">N56+J56</f>
        <v>9953673</v>
      </c>
      <c r="Q56" s="65" t="n">
        <f aca="false">P56-Tabla_Ministerio!M55</f>
        <v>1</v>
      </c>
      <c r="S56" s="67" t="n">
        <f aca="false">B56+Tabla_Ministerio!B55</f>
        <v>15313</v>
      </c>
      <c r="T56" s="67" t="n">
        <f aca="false">C56+Tabla_Ministerio!C55</f>
        <v>73</v>
      </c>
      <c r="U56" s="67" t="n">
        <f aca="false">D56+Tabla_Ministerio!D55</f>
        <v>889.528120219471</v>
      </c>
      <c r="V56" s="67" t="n">
        <f aca="false">E56+Tabla_Ministerio!E55</f>
        <v>688.759938401289</v>
      </c>
      <c r="W56" s="67" t="n">
        <f aca="false">F56+Tabla_Ministerio!F55</f>
        <v>186</v>
      </c>
      <c r="X56" s="67" t="n">
        <f aca="false">G56+Tabla_Ministerio!G55</f>
        <v>669</v>
      </c>
      <c r="Y56" s="67" t="n">
        <f aca="false">H56+Tabla_Ministerio!H55</f>
        <v>45</v>
      </c>
      <c r="Z56" s="67" t="n">
        <f aca="false">X56+0.33*Y56</f>
        <v>683.85</v>
      </c>
      <c r="AC56" s="73" t="n">
        <f aca="false">IF(T56&gt;0,S56/T56,0)</f>
        <v>209.767123287671</v>
      </c>
      <c r="AD56" s="74" t="n">
        <f aca="false">EXP((((AC56-AC77)/AC78+2)/4-1.9)^3)</f>
        <v>0.104143866018257</v>
      </c>
      <c r="AE56" s="75" t="n">
        <f aca="false">S56/U56</f>
        <v>17.2147452699099</v>
      </c>
      <c r="AF56" s="74" t="n">
        <f aca="false">EXP((((AE56-AE77)/AE78+2)/4-1.9)^3)</f>
        <v>0.0250791427645306</v>
      </c>
      <c r="AG56" s="74" t="n">
        <f aca="false">V56/U56</f>
        <v>0.774298105642071</v>
      </c>
      <c r="AH56" s="74" t="n">
        <f aca="false">EXP((((AG56-AG77)/AG78+2)/4-1.9)^3)</f>
        <v>0.124612793024542</v>
      </c>
      <c r="AI56" s="74" t="n">
        <f aca="false">W56/U56</f>
        <v>0.209099629086609</v>
      </c>
      <c r="AJ56" s="74" t="n">
        <f aca="false">EXP((((AI56-AI77)/AI78+2)/4-1.9)^3)</f>
        <v>0.106411515742995</v>
      </c>
      <c r="AK56" s="74" t="n">
        <f aca="false">Z56/U56</f>
        <v>0.768778394359557</v>
      </c>
      <c r="AL56" s="74" t="n">
        <f aca="false">EXP((((AK56-AK77)/AK78+2)/4-1.9)^3)</f>
        <v>0.137895247555759</v>
      </c>
      <c r="AM56" s="74" t="n">
        <f aca="false">0.01*AD56+0.15*AF56+0.24*AH56+0.25*AJ56+0.35*AL56</f>
        <v>0.109576595981016</v>
      </c>
      <c r="AO56" s="66" t="n">
        <f aca="false">0.01*AD56/$AM$77</f>
        <v>0.000341310255879268</v>
      </c>
      <c r="AP56" s="65" t="n">
        <f aca="false">AO56*$J$77</f>
        <v>4157.46336535773</v>
      </c>
      <c r="AQ56" s="66" t="n">
        <f aca="false">0.15*AF56/$AM$77</f>
        <v>0.00123287654301609</v>
      </c>
      <c r="AR56" s="65" t="n">
        <f aca="false">AQ56*$J$77</f>
        <v>15017.5360198124</v>
      </c>
      <c r="AS56" s="66" t="n">
        <f aca="false">0.24*AH56/$AM$77</f>
        <v>0.00980143163087431</v>
      </c>
      <c r="AT56" s="65" t="n">
        <f aca="false">AS56*$J$77</f>
        <v>119390.180141064</v>
      </c>
      <c r="AU56" s="66" t="n">
        <f aca="false">0.25*AJ56/$AM$77</f>
        <v>0.00871855037059393</v>
      </c>
      <c r="AV56" s="65" t="n">
        <f aca="false">AU56*$J$77</f>
        <v>106199.720460765</v>
      </c>
      <c r="AW56" s="66" t="n">
        <f aca="false">0.35*AL56/$AM$77</f>
        <v>0.0158173231026771</v>
      </c>
      <c r="AX56" s="65" t="n">
        <f aca="false">AW56*$J$77</f>
        <v>192669.104442815</v>
      </c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72" t="s">
        <v>51</v>
      </c>
      <c r="B57" s="65" t="n">
        <f aca="true">INDIRECT(ADDRESS(ROW()-35*INT((ROW()-15)/35)+138,2+INT((ROW()-15)/35), 1, 1, "Variables_Simulación"))</f>
        <v>0</v>
      </c>
      <c r="C57" s="65" t="n">
        <f aca="true">INDIRECT(ADDRESS(ROW()-35*INT((ROW()-15)/35)+108,2+INT((ROW()-15)/35), 1, 1, "Variables_Simulación"))</f>
        <v>0</v>
      </c>
      <c r="D57" s="65" t="n">
        <f aca="true">INDIRECT(ADDRESS(ROW()-35*INT((ROW()-15)/35)+78,2+INT((ROW()-15)/35), 1, 1, "Variables_Simulación"))</f>
        <v>0</v>
      </c>
      <c r="E57" s="65" t="n">
        <f aca="true">INDIRECT(ADDRESS(ROW()-35*INT((ROW()-15)/35)+48,2+INT((ROW()-15)/35), 1, 1, "Variables_Simulación"))</f>
        <v>0</v>
      </c>
      <c r="F57" s="65" t="n">
        <f aca="true">INDIRECT(ADDRESS(ROW()-35*INT((ROW()-15)/35)+18,2+INT((ROW()-15)/35), 1, 1, "Variables_Simulación"))</f>
        <v>0</v>
      </c>
      <c r="G57" s="65" t="n">
        <f aca="true">INDIRECT(ADDRESS(ROW()-35*INT((ROW()-15)/35)-12,2+INT((ROW()-15)/35), 1, 1, "Variables_Simulación"))</f>
        <v>0</v>
      </c>
      <c r="H57" s="65" t="n">
        <f aca="true">INDIRECT(ADDRESS(ROW()-35*INT((ROW()-15)/35)+168,2+INT((ROW()-15)/35), 1, 1, "Variables_Simulación"))</f>
        <v>0</v>
      </c>
      <c r="I57" s="66" t="n">
        <f aca="false">AO57+AQ57+AS57+AU57+AW57</f>
        <v>0.0118116263520308</v>
      </c>
      <c r="J57" s="65" t="n">
        <f aca="false">ROUND(AP57+AR57+AT57+AV57+AX57,0)</f>
        <v>143876</v>
      </c>
      <c r="K57" s="66" t="n">
        <f aca="false">I57-Tabla_Ministerio!J56</f>
        <v>0</v>
      </c>
      <c r="L57" s="65" t="n">
        <f aca="false">J57-Tabla_Ministerio!K56</f>
        <v>0</v>
      </c>
      <c r="M57" s="66" t="n">
        <f aca="false">P92/P$112</f>
        <v>0.0392916693190993</v>
      </c>
      <c r="N57" s="65" t="n">
        <f aca="false">ROUND(N$77*M57,0)</f>
        <v>9093544</v>
      </c>
      <c r="O57" s="65" t="n">
        <f aca="false">N57-Tabla_Ministerio!L56</f>
        <v>1</v>
      </c>
      <c r="P57" s="67" t="n">
        <f aca="false">N57+J57</f>
        <v>9237420</v>
      </c>
      <c r="Q57" s="65" t="n">
        <f aca="false">P57-Tabla_Ministerio!M56</f>
        <v>1</v>
      </c>
      <c r="S57" s="67" t="n">
        <f aca="false">B57+Tabla_Ministerio!B56</f>
        <v>10837</v>
      </c>
      <c r="T57" s="67" t="n">
        <f aca="false">C57+Tabla_Ministerio!C56</f>
        <v>51</v>
      </c>
      <c r="U57" s="67" t="n">
        <f aca="false">D57+Tabla_Ministerio!D56</f>
        <v>652.010401961088</v>
      </c>
      <c r="V57" s="67" t="n">
        <f aca="false">E57+Tabla_Ministerio!E56</f>
        <v>383.132730920712</v>
      </c>
      <c r="W57" s="67" t="n">
        <f aca="false">F57+Tabla_Ministerio!F56</f>
        <v>79</v>
      </c>
      <c r="X57" s="67" t="n">
        <f aca="false">G57+Tabla_Ministerio!G56</f>
        <v>377</v>
      </c>
      <c r="Y57" s="67" t="n">
        <f aca="false">H57+Tabla_Ministerio!H56</f>
        <v>49</v>
      </c>
      <c r="Z57" s="67" t="n">
        <f aca="false">X57+0.33*Y57</f>
        <v>393.17</v>
      </c>
      <c r="AC57" s="73" t="n">
        <f aca="false">IF(T57&gt;0,S57/T57,0)</f>
        <v>212.490196078431</v>
      </c>
      <c r="AD57" s="74" t="n">
        <f aca="false">EXP((((AC57-AC77)/AC78+2)/4-1.9)^3)</f>
        <v>0.108520084840783</v>
      </c>
      <c r="AE57" s="75" t="n">
        <f aca="false">S57/U57</f>
        <v>16.6209004755215</v>
      </c>
      <c r="AF57" s="74" t="n">
        <f aca="false">EXP((((AE57-AE77)/AE78+2)/4-1.9)^3)</f>
        <v>0.019809212138123</v>
      </c>
      <c r="AG57" s="74" t="n">
        <f aca="false">V57/U57</f>
        <v>0.587617513107678</v>
      </c>
      <c r="AH57" s="74" t="n">
        <f aca="false">EXP((((AG57-AG77)/AG78+2)/4-1.9)^3)</f>
        <v>0.00636581572640393</v>
      </c>
      <c r="AI57" s="74" t="n">
        <f aca="false">W57/U57</f>
        <v>0.12116371113465</v>
      </c>
      <c r="AJ57" s="74" t="n">
        <f aca="false">EXP((((AI57-AI77)/AI78+2)/4-1.9)^3)</f>
        <v>0.0317478115812158</v>
      </c>
      <c r="AK57" s="74" t="n">
        <f aca="false">Z57/U57</f>
        <v>0.603011851984939</v>
      </c>
      <c r="AL57" s="74" t="n">
        <f aca="false">EXP((((AK57-AK77)/AK78+2)/4-1.9)^3)</f>
        <v>0.0643412524124753</v>
      </c>
      <c r="AM57" s="74" t="n">
        <f aca="false">0.01*AD57+0.15*AF57+0.24*AH57+0.25*AJ57+0.35*AL57</f>
        <v>0.0360407696831335</v>
      </c>
      <c r="AO57" s="66" t="n">
        <f aca="false">0.01*AD57/$AM$77</f>
        <v>0.000355652419495877</v>
      </c>
      <c r="AP57" s="65" t="n">
        <f aca="false">AO57*$J$77</f>
        <v>4332.16371141797</v>
      </c>
      <c r="AQ57" s="66" t="n">
        <f aca="false">0.15*AF57/$AM$77</f>
        <v>0.000973809719495753</v>
      </c>
      <c r="AR57" s="65" t="n">
        <f aca="false">AQ57*$J$77</f>
        <v>11861.8710217281</v>
      </c>
      <c r="AS57" s="66" t="n">
        <f aca="false">0.24*AH57/$AM$77</f>
        <v>0.000500703869183034</v>
      </c>
      <c r="AT57" s="65" t="n">
        <f aca="false">AS57*$J$77</f>
        <v>6099.01975450067</v>
      </c>
      <c r="AU57" s="66" t="n">
        <f aca="false">0.25*AJ57/$AM$77</f>
        <v>0.00260117424786497</v>
      </c>
      <c r="AV57" s="65" t="n">
        <f aca="false">AU57*$J$77</f>
        <v>31684.6225864244</v>
      </c>
      <c r="AW57" s="66" t="n">
        <f aca="false">0.35*AL57/$AM$77</f>
        <v>0.00738028609599117</v>
      </c>
      <c r="AX57" s="65" t="n">
        <f aca="false">AW57*$J$77</f>
        <v>89898.4678643701</v>
      </c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72" t="s">
        <v>52</v>
      </c>
      <c r="B58" s="65" t="n">
        <f aca="true">INDIRECT(ADDRESS(ROW()-35*INT((ROW()-15)/35)+138,2+INT((ROW()-15)/35), 1, 1, "Variables_Simulación"))</f>
        <v>0</v>
      </c>
      <c r="C58" s="65" t="n">
        <f aca="true">INDIRECT(ADDRESS(ROW()-35*INT((ROW()-15)/35)+108,2+INT((ROW()-15)/35), 1, 1, "Variables_Simulación"))</f>
        <v>0</v>
      </c>
      <c r="D58" s="65" t="n">
        <f aca="true">INDIRECT(ADDRESS(ROW()-35*INT((ROW()-15)/35)+78,2+INT((ROW()-15)/35), 1, 1, "Variables_Simulación"))</f>
        <v>0</v>
      </c>
      <c r="E58" s="65" t="n">
        <f aca="true">INDIRECT(ADDRESS(ROW()-35*INT((ROW()-15)/35)+48,2+INT((ROW()-15)/35), 1, 1, "Variables_Simulación"))</f>
        <v>0</v>
      </c>
      <c r="F58" s="65" t="n">
        <f aca="true">INDIRECT(ADDRESS(ROW()-35*INT((ROW()-15)/35)+18,2+INT((ROW()-15)/35), 1, 1, "Variables_Simulación"))</f>
        <v>0</v>
      </c>
      <c r="G58" s="65" t="n">
        <f aca="true">INDIRECT(ADDRESS(ROW()-35*INT((ROW()-15)/35)-12,2+INT((ROW()-15)/35), 1, 1, "Variables_Simulación"))</f>
        <v>0</v>
      </c>
      <c r="H58" s="65" t="n">
        <f aca="true">INDIRECT(ADDRESS(ROW()-35*INT((ROW()-15)/35)+168,2+INT((ROW()-15)/35), 1, 1, "Variables_Simulación"))</f>
        <v>0</v>
      </c>
      <c r="I58" s="66" t="n">
        <f aca="false">AO58+AQ58+AS58+AU58+AW58</f>
        <v>0.0134507398122111</v>
      </c>
      <c r="J58" s="65" t="n">
        <f aca="false">ROUND(AP58+AR58+AT58+AV58+AX58,0)</f>
        <v>163842</v>
      </c>
      <c r="K58" s="66" t="n">
        <f aca="false">I58-Tabla_Ministerio!J57</f>
        <v>0</v>
      </c>
      <c r="L58" s="65" t="n">
        <f aca="false">J58-Tabla_Ministerio!K57</f>
        <v>0</v>
      </c>
      <c r="M58" s="66" t="n">
        <f aca="false">P93/P$112</f>
        <v>0.0183889005530141</v>
      </c>
      <c r="N58" s="65" t="n">
        <f aca="false">ROUND(N$77*M58,0)</f>
        <v>4255871</v>
      </c>
      <c r="O58" s="65" t="n">
        <f aca="false">N58-Tabla_Ministerio!L57</f>
        <v>-1</v>
      </c>
      <c r="P58" s="67" t="n">
        <f aca="false">N58+J58</f>
        <v>4419713</v>
      </c>
      <c r="Q58" s="65" t="n">
        <f aca="false">P58-Tabla_Ministerio!M57</f>
        <v>-1</v>
      </c>
      <c r="S58" s="67" t="n">
        <f aca="false">B58+Tabla_Ministerio!B57</f>
        <v>15481</v>
      </c>
      <c r="T58" s="67" t="n">
        <f aca="false">C58+Tabla_Ministerio!C57</f>
        <v>62</v>
      </c>
      <c r="U58" s="67" t="n">
        <f aca="false">D58+Tabla_Ministerio!D57</f>
        <v>893.040662911584</v>
      </c>
      <c r="V58" s="67" t="n">
        <f aca="false">E58+Tabla_Ministerio!E57</f>
        <v>630.77383060246</v>
      </c>
      <c r="W58" s="67" t="n">
        <f aca="false">F58+Tabla_Ministerio!F57</f>
        <v>131</v>
      </c>
      <c r="X58" s="67" t="n">
        <f aca="false">G58+Tabla_Ministerio!G57</f>
        <v>411</v>
      </c>
      <c r="Y58" s="67" t="n">
        <f aca="false">H58+Tabla_Ministerio!H57</f>
        <v>46</v>
      </c>
      <c r="Z58" s="67" t="n">
        <f aca="false">X58+0.33*Y58</f>
        <v>426.18</v>
      </c>
      <c r="AC58" s="73" t="n">
        <f aca="false">IF(T58&gt;0,S58/T58,0)</f>
        <v>249.693548387097</v>
      </c>
      <c r="AD58" s="74" t="n">
        <f aca="false">EXP((((AC58-AC77)/AC78+2)/4-1.9)^3)</f>
        <v>0.181323763318164</v>
      </c>
      <c r="AE58" s="75" t="n">
        <f aca="false">S58/U58</f>
        <v>17.3351568891916</v>
      </c>
      <c r="AF58" s="74" t="n">
        <f aca="false">EXP((((AE58-AE77)/AE78+2)/4-1.9)^3)</f>
        <v>0.0262767141077299</v>
      </c>
      <c r="AG58" s="74" t="n">
        <f aca="false">V58/U58</f>
        <v>0.706321511213101</v>
      </c>
      <c r="AH58" s="74" t="n">
        <f aca="false">EXP((((AG58-AG77)/AG78+2)/4-1.9)^3)</f>
        <v>0.0514313363930948</v>
      </c>
      <c r="AI58" s="74" t="n">
        <f aca="false">W58/U58</f>
        <v>0.146689849007435</v>
      </c>
      <c r="AJ58" s="74" t="n">
        <f aca="false">EXP((((AI58-AI77)/AI78+2)/4-1.9)^3)</f>
        <v>0.0467589902579053</v>
      </c>
      <c r="AK58" s="74" t="n">
        <f aca="false">Z58/U58</f>
        <v>0.477223510305257</v>
      </c>
      <c r="AL58" s="74" t="n">
        <f aca="false">EXP((((AK58-AK77)/AK78+2)/4-1.9)^3)</f>
        <v>0.0321547919418067</v>
      </c>
      <c r="AM58" s="74" t="n">
        <f aca="false">0.01*AD58+0.15*AF58+0.24*AH58+0.25*AJ58+0.35*AL58</f>
        <v>0.0410421902277926</v>
      </c>
      <c r="AO58" s="66" t="n">
        <f aca="false">0.01*AD58/$AM$77</f>
        <v>0.00059425161002056</v>
      </c>
      <c r="AP58" s="65" t="n">
        <f aca="false">AO58*$J$77</f>
        <v>7238.51468248656</v>
      </c>
      <c r="AQ58" s="66" t="n">
        <f aca="false">0.15*AF58/$AM$77</f>
        <v>0.00129174847621896</v>
      </c>
      <c r="AR58" s="65" t="n">
        <f aca="false">AQ58*$J$77</f>
        <v>15734.6486799878</v>
      </c>
      <c r="AS58" s="66" t="n">
        <f aca="false">0.24*AH58/$AM$77</f>
        <v>0.00404533687999544</v>
      </c>
      <c r="AT58" s="65" t="n">
        <f aca="false">AS58*$J$77</f>
        <v>49275.8116388414</v>
      </c>
      <c r="AU58" s="66" t="n">
        <f aca="false">0.25*AJ58/$AM$77</f>
        <v>0.00383107607287791</v>
      </c>
      <c r="AV58" s="65" t="n">
        <f aca="false">AU58*$J$77</f>
        <v>46665.92388751</v>
      </c>
      <c r="AW58" s="66" t="n">
        <f aca="false">0.35*AL58/$AM$77</f>
        <v>0.00368832677309825</v>
      </c>
      <c r="AX58" s="65" t="n">
        <f aca="false">AW58*$J$77</f>
        <v>44927.1100838183</v>
      </c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72" t="s">
        <v>53</v>
      </c>
      <c r="B59" s="65" t="n">
        <f aca="true">INDIRECT(ADDRESS(ROW()-35*INT((ROW()-15)/35)+138,2+INT((ROW()-15)/35), 1, 1, "Variables_Simulación"))</f>
        <v>0</v>
      </c>
      <c r="C59" s="65" t="n">
        <f aca="true">INDIRECT(ADDRESS(ROW()-35*INT((ROW()-15)/35)+108,2+INT((ROW()-15)/35), 1, 1, "Variables_Simulación"))</f>
        <v>0</v>
      </c>
      <c r="D59" s="65" t="n">
        <f aca="true">INDIRECT(ADDRESS(ROW()-35*INT((ROW()-15)/35)+78,2+INT((ROW()-15)/35), 1, 1, "Variables_Simulación"))</f>
        <v>0</v>
      </c>
      <c r="E59" s="65" t="n">
        <f aca="true">INDIRECT(ADDRESS(ROW()-35*INT((ROW()-15)/35)+48,2+INT((ROW()-15)/35), 1, 1, "Variables_Simulación"))</f>
        <v>0</v>
      </c>
      <c r="F59" s="65" t="n">
        <f aca="true">INDIRECT(ADDRESS(ROW()-35*INT((ROW()-15)/35)+18,2+INT((ROW()-15)/35), 1, 1, "Variables_Simulación"))</f>
        <v>0</v>
      </c>
      <c r="G59" s="65" t="n">
        <f aca="true">INDIRECT(ADDRESS(ROW()-35*INT((ROW()-15)/35)-12,2+INT((ROW()-15)/35), 1, 1, "Variables_Simulación"))</f>
        <v>0</v>
      </c>
      <c r="H59" s="65" t="n">
        <f aca="true">INDIRECT(ADDRESS(ROW()-35*INT((ROW()-15)/35)+168,2+INT((ROW()-15)/35), 1, 1, "Variables_Simulación"))</f>
        <v>0</v>
      </c>
      <c r="I59" s="66" t="n">
        <f aca="false">AO59+AQ59+AS59+AU59+AW59</f>
        <v>0.0201479908222657</v>
      </c>
      <c r="J59" s="65" t="n">
        <f aca="false">ROUND(AP59+AR59+AT59+AV59+AX59,0)</f>
        <v>245421</v>
      </c>
      <c r="K59" s="66" t="n">
        <f aca="false">I59-Tabla_Ministerio!J58</f>
        <v>-7.28583859910259E-017</v>
      </c>
      <c r="L59" s="65" t="n">
        <f aca="false">J59-Tabla_Ministerio!K58</f>
        <v>0</v>
      </c>
      <c r="M59" s="66" t="n">
        <f aca="false">P94/P$112</f>
        <v>0.0177185445909128</v>
      </c>
      <c r="N59" s="65" t="n">
        <f aca="false">ROUND(N$77*M59,0)</f>
        <v>4100726</v>
      </c>
      <c r="O59" s="65" t="n">
        <f aca="false">N59-Tabla_Ministerio!L58</f>
        <v>0</v>
      </c>
      <c r="P59" s="67" t="n">
        <f aca="false">N59+J59</f>
        <v>4346147</v>
      </c>
      <c r="Q59" s="65" t="n">
        <f aca="false">P59-Tabla_Ministerio!M58</f>
        <v>0</v>
      </c>
      <c r="S59" s="67" t="n">
        <f aca="false">B59+Tabla_Ministerio!B58</f>
        <v>8050</v>
      </c>
      <c r="T59" s="67" t="n">
        <f aca="false">C59+Tabla_Ministerio!C58</f>
        <v>69</v>
      </c>
      <c r="U59" s="67" t="n">
        <f aca="false">D59+Tabla_Ministerio!D58</f>
        <v>420.67230767277</v>
      </c>
      <c r="V59" s="67" t="n">
        <f aca="false">E59+Tabla_Ministerio!E58</f>
        <v>281.567194036406</v>
      </c>
      <c r="W59" s="67" t="n">
        <f aca="false">F59+Tabla_Ministerio!F58</f>
        <v>47</v>
      </c>
      <c r="X59" s="67" t="n">
        <f aca="false">G59+Tabla_Ministerio!G58</f>
        <v>301</v>
      </c>
      <c r="Y59" s="67" t="n">
        <f aca="false">H59+Tabla_Ministerio!H58</f>
        <v>11</v>
      </c>
      <c r="Z59" s="67" t="n">
        <f aca="false">X59+0.33*Y59</f>
        <v>304.63</v>
      </c>
      <c r="AC59" s="73" t="n">
        <f aca="false">IF(T59&gt;0,S59/T59,0)</f>
        <v>116.666666666667</v>
      </c>
      <c r="AD59" s="74" t="n">
        <f aca="false">EXP((((AC59-AC77)/AC78+2)/4-1.9)^3)</f>
        <v>0.0184276093247087</v>
      </c>
      <c r="AE59" s="75" t="n">
        <f aca="false">S59/U59</f>
        <v>19.1360349924956</v>
      </c>
      <c r="AF59" s="74" t="n">
        <f aca="false">EXP((((AE59-AE77)/AE78+2)/4-1.9)^3)</f>
        <v>0.0504056813847155</v>
      </c>
      <c r="AG59" s="74" t="n">
        <f aca="false">V59/U59</f>
        <v>0.669326668052107</v>
      </c>
      <c r="AH59" s="74" t="n">
        <f aca="false">EXP((((AG59-AG77)/AG78+2)/4-1.9)^3)</f>
        <v>0.0290041670469627</v>
      </c>
      <c r="AI59" s="74" t="n">
        <f aca="false">W59/U59</f>
        <v>0.111725918589726</v>
      </c>
      <c r="AJ59" s="74" t="n">
        <f aca="false">EXP((((AI59-AI77)/AI78+2)/4-1.9)^3)</f>
        <v>0.0272977005438956</v>
      </c>
      <c r="AK59" s="74" t="n">
        <f aca="false">Z59/U59</f>
        <v>0.724150352765706</v>
      </c>
      <c r="AL59" s="74" t="n">
        <f aca="false">EXP((((AK59-AK77)/AK78+2)/4-1.9)^3)</f>
        <v>0.114134093528608</v>
      </c>
      <c r="AM59" s="74" t="n">
        <f aca="false">0.01*AD59+0.15*AF59+0.24*AH59+0.25*AJ59+0.35*AL59</f>
        <v>0.061477486263212</v>
      </c>
      <c r="AO59" s="66" t="n">
        <f aca="false">0.01*AD59/$AM$77</f>
        <v>6.03927268530338E-005</v>
      </c>
      <c r="AP59" s="65" t="n">
        <f aca="false">AO59*$J$77</f>
        <v>735.637283382304</v>
      </c>
      <c r="AQ59" s="66" t="n">
        <f aca="false">0.15*AF59/$AM$77</f>
        <v>0.00247791492705439</v>
      </c>
      <c r="AR59" s="65" t="n">
        <f aca="false">AQ59*$J$77</f>
        <v>30183.2141116374</v>
      </c>
      <c r="AS59" s="66" t="n">
        <f aca="false">0.24*AH59/$AM$77</f>
        <v>0.00228132564419188</v>
      </c>
      <c r="AT59" s="65" t="n">
        <f aca="false">AS59*$J$77</f>
        <v>27788.5812887317</v>
      </c>
      <c r="AU59" s="66" t="n">
        <f aca="false">0.25*AJ59/$AM$77</f>
        <v>0.00223656599129884</v>
      </c>
      <c r="AV59" s="65" t="n">
        <f aca="false">AU59*$J$77</f>
        <v>27243.3687908841</v>
      </c>
      <c r="AW59" s="66" t="n">
        <f aca="false">0.35*AL59/$AM$77</f>
        <v>0.0130917915328676</v>
      </c>
      <c r="AX59" s="65" t="n">
        <f aca="false">AW59*$J$77</f>
        <v>159469.698748374</v>
      </c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72" t="s">
        <v>54</v>
      </c>
      <c r="B60" s="65" t="n">
        <f aca="true">INDIRECT(ADDRESS(ROW()-35*INT((ROW()-15)/35)+138,2+INT((ROW()-15)/35), 1, 1, "Variables_Simulación"))</f>
        <v>0</v>
      </c>
      <c r="C60" s="65" t="n">
        <f aca="true">INDIRECT(ADDRESS(ROW()-35*INT((ROW()-15)/35)+108,2+INT((ROW()-15)/35), 1, 1, "Variables_Simulación"))</f>
        <v>0</v>
      </c>
      <c r="D60" s="65" t="n">
        <f aca="true">INDIRECT(ADDRESS(ROW()-35*INT((ROW()-15)/35)+78,2+INT((ROW()-15)/35), 1, 1, "Variables_Simulación"))</f>
        <v>0</v>
      </c>
      <c r="E60" s="65" t="n">
        <f aca="true">INDIRECT(ADDRESS(ROW()-35*INT((ROW()-15)/35)+48,2+INT((ROW()-15)/35), 1, 1, "Variables_Simulación"))</f>
        <v>0</v>
      </c>
      <c r="F60" s="65" t="n">
        <f aca="true">INDIRECT(ADDRESS(ROW()-35*INT((ROW()-15)/35)+18,2+INT((ROW()-15)/35), 1, 1, "Variables_Simulación"))</f>
        <v>0</v>
      </c>
      <c r="G60" s="65" t="n">
        <f aca="true">INDIRECT(ADDRESS(ROW()-35*INT((ROW()-15)/35)-12,2+INT((ROW()-15)/35), 1, 1, "Variables_Simulación"))</f>
        <v>0</v>
      </c>
      <c r="H60" s="65" t="n">
        <f aca="true">INDIRECT(ADDRESS(ROW()-35*INT((ROW()-15)/35)+168,2+INT((ROW()-15)/35), 1, 1, "Variables_Simulación"))</f>
        <v>0</v>
      </c>
      <c r="I60" s="66" t="n">
        <f aca="false">AO60+AQ60+AS60+AU60+AW60</f>
        <v>0.0113992406575141</v>
      </c>
      <c r="J60" s="65" t="n">
        <f aca="false">ROUND(AP60+AR60+AT60+AV60+AX60,0)</f>
        <v>138853</v>
      </c>
      <c r="K60" s="66" t="n">
        <f aca="false">I60-Tabla_Ministerio!J59</f>
        <v>-8.15320033709099E-017</v>
      </c>
      <c r="L60" s="65" t="n">
        <f aca="false">J60-Tabla_Ministerio!K59</f>
        <v>0</v>
      </c>
      <c r="M60" s="66" t="n">
        <f aca="false">P95/P$112</f>
        <v>0.0192947691838257</v>
      </c>
      <c r="N60" s="65" t="n">
        <f aca="false">ROUND(N$77*M60,0)</f>
        <v>4465523</v>
      </c>
      <c r="O60" s="65" t="n">
        <f aca="false">N60-Tabla_Ministerio!L59</f>
        <v>-1</v>
      </c>
      <c r="P60" s="67" t="n">
        <f aca="false">N60+J60</f>
        <v>4604376</v>
      </c>
      <c r="Q60" s="65" t="n">
        <f aca="false">P60-Tabla_Ministerio!M59</f>
        <v>-1</v>
      </c>
      <c r="S60" s="67" t="n">
        <f aca="false">B60+Tabla_Ministerio!B59</f>
        <v>7517</v>
      </c>
      <c r="T60" s="67" t="n">
        <f aca="false">C60+Tabla_Ministerio!C59</f>
        <v>45</v>
      </c>
      <c r="U60" s="67" t="n">
        <f aca="false">D60+Tabla_Ministerio!D59</f>
        <v>357.634861427233</v>
      </c>
      <c r="V60" s="67" t="n">
        <f aca="false">E60+Tabla_Ministerio!E59</f>
        <v>200.814805194805</v>
      </c>
      <c r="W60" s="67" t="n">
        <f aca="false">F60+Tabla_Ministerio!F59</f>
        <v>32</v>
      </c>
      <c r="X60" s="67" t="n">
        <f aca="false">G60+Tabla_Ministerio!G59</f>
        <v>184</v>
      </c>
      <c r="Y60" s="67" t="n">
        <f aca="false">H60+Tabla_Ministerio!H59</f>
        <v>14</v>
      </c>
      <c r="Z60" s="67" t="n">
        <f aca="false">X60+0.33*Y60</f>
        <v>188.62</v>
      </c>
      <c r="AC60" s="73" t="n">
        <f aca="false">IF(T60&gt;0,S60/T60,0)</f>
        <v>167.044444444444</v>
      </c>
      <c r="AD60" s="74" t="n">
        <f aca="false">EXP((((AC60-AC77)/AC78+2)/4-1.9)^3)</f>
        <v>0.0509997069402313</v>
      </c>
      <c r="AE60" s="75" t="n">
        <f aca="false">S60/U60</f>
        <v>21.0186444632425</v>
      </c>
      <c r="AF60" s="74" t="n">
        <f aca="false">EXP((((AE60-AE77)/AE78+2)/4-1.9)^3)</f>
        <v>0.0911654038077166</v>
      </c>
      <c r="AG60" s="74" t="n">
        <f aca="false">V60/U60</f>
        <v>0.561507914506439</v>
      </c>
      <c r="AH60" s="74" t="n">
        <f aca="false">EXP((((AG60-AG77)/AG78+2)/4-1.9)^3)</f>
        <v>0.00362583963903851</v>
      </c>
      <c r="AI60" s="74" t="n">
        <f aca="false">W60/U60</f>
        <v>0.0894767357754103</v>
      </c>
      <c r="AJ60" s="74" t="n">
        <f aca="false">EXP((((AI60-AI77)/AI78+2)/4-1.9)^3)</f>
        <v>0.0187927950427592</v>
      </c>
      <c r="AK60" s="74" t="n">
        <f aca="false">Z60/U60</f>
        <v>0.527409434436184</v>
      </c>
      <c r="AL60" s="74" t="n">
        <f aca="false">EXP((((AK60-AK77)/AK78+2)/4-1.9)^3)</f>
        <v>0.0429407168515551</v>
      </c>
      <c r="AM60" s="74" t="n">
        <f aca="false">0.01*AD60+0.15*AF60+0.24*AH60+0.25*AJ60+0.35*AL60</f>
        <v>0.0347824588126631</v>
      </c>
      <c r="AO60" s="66" t="n">
        <f aca="false">0.01*AD60/$AM$77</f>
        <v>0.000167141125935219</v>
      </c>
      <c r="AP60" s="65" t="n">
        <f aca="false">AO60*$J$77</f>
        <v>2035.9280037753</v>
      </c>
      <c r="AQ60" s="66" t="n">
        <f aca="false">0.15*AF60/$AM$77</f>
        <v>0.00448163994058381</v>
      </c>
      <c r="AR60" s="65" t="n">
        <f aca="false">AQ60*$J$77</f>
        <v>54590.3720991378</v>
      </c>
      <c r="AS60" s="66" t="n">
        <f aca="false">0.24*AH60/$AM$77</f>
        <v>0.000285190777479411</v>
      </c>
      <c r="AT60" s="65" t="n">
        <f aca="false">AS60*$J$77</f>
        <v>3473.87805987274</v>
      </c>
      <c r="AU60" s="66" t="n">
        <f aca="false">0.25*AJ60/$AM$77</f>
        <v>0.00153973871192912</v>
      </c>
      <c r="AV60" s="65" t="n">
        <f aca="false">AU60*$J$77</f>
        <v>18755.3909582277</v>
      </c>
      <c r="AW60" s="66" t="n">
        <f aca="false">0.35*AL60/$AM$77</f>
        <v>0.00492553010158656</v>
      </c>
      <c r="AX60" s="65" t="n">
        <f aca="false">AW60*$J$77</f>
        <v>59997.3502101749</v>
      </c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72" t="s">
        <v>55</v>
      </c>
      <c r="B61" s="65" t="n">
        <f aca="true">INDIRECT(ADDRESS(ROW()-35*INT((ROW()-15)/35)+138,2+INT((ROW()-15)/35), 1, 1, "Variables_Simulación"))</f>
        <v>0</v>
      </c>
      <c r="C61" s="65" t="n">
        <f aca="true">INDIRECT(ADDRESS(ROW()-35*INT((ROW()-15)/35)+108,2+INT((ROW()-15)/35), 1, 1, "Variables_Simulación"))</f>
        <v>0</v>
      </c>
      <c r="D61" s="65" t="n">
        <f aca="true">INDIRECT(ADDRESS(ROW()-35*INT((ROW()-15)/35)+78,2+INT((ROW()-15)/35), 1, 1, "Variables_Simulación"))</f>
        <v>0</v>
      </c>
      <c r="E61" s="65" t="n">
        <f aca="true">INDIRECT(ADDRESS(ROW()-35*INT((ROW()-15)/35)+48,2+INT((ROW()-15)/35), 1, 1, "Variables_Simulación"))</f>
        <v>0</v>
      </c>
      <c r="F61" s="65" t="n">
        <f aca="true">INDIRECT(ADDRESS(ROW()-35*INT((ROW()-15)/35)+18,2+INT((ROW()-15)/35), 1, 1, "Variables_Simulación"))</f>
        <v>0</v>
      </c>
      <c r="G61" s="65" t="n">
        <f aca="true">INDIRECT(ADDRESS(ROW()-35*INT((ROW()-15)/35)-12,2+INT((ROW()-15)/35), 1, 1, "Variables_Simulación"))</f>
        <v>0</v>
      </c>
      <c r="H61" s="65" t="n">
        <f aca="true">INDIRECT(ADDRESS(ROW()-35*INT((ROW()-15)/35)+168,2+INT((ROW()-15)/35), 1, 1, "Variables_Simulación"))</f>
        <v>0</v>
      </c>
      <c r="I61" s="66" t="n">
        <f aca="false">AO61+AQ61+AS61+AU61+AW61</f>
        <v>0.0515294744339867</v>
      </c>
      <c r="J61" s="65" t="n">
        <f aca="false">ROUND(AP61+AR61+AT61+AV61+AX61,0)</f>
        <v>627675</v>
      </c>
      <c r="K61" s="66" t="n">
        <f aca="false">I61-Tabla_Ministerio!J60</f>
        <v>0</v>
      </c>
      <c r="L61" s="65" t="n">
        <f aca="false">J61-Tabla_Ministerio!K60</f>
        <v>0</v>
      </c>
      <c r="M61" s="66" t="n">
        <f aca="false">P96/P$112</f>
        <v>0.0303545043125844</v>
      </c>
      <c r="N61" s="65" t="n">
        <f aca="false">ROUND(N$77*M61,0)</f>
        <v>7025154</v>
      </c>
      <c r="O61" s="65" t="n">
        <f aca="false">N61-Tabla_Ministerio!L60</f>
        <v>0</v>
      </c>
      <c r="P61" s="67" t="n">
        <f aca="false">N61+J61</f>
        <v>7652829</v>
      </c>
      <c r="Q61" s="65" t="n">
        <f aca="false">P61-Tabla_Ministerio!M60</f>
        <v>0</v>
      </c>
      <c r="S61" s="67" t="n">
        <f aca="false">B61+Tabla_Ministerio!B60</f>
        <v>12435</v>
      </c>
      <c r="T61" s="67" t="n">
        <f aca="false">C61+Tabla_Ministerio!C60</f>
        <v>55</v>
      </c>
      <c r="U61" s="67" t="n">
        <f aca="false">D61+Tabla_Ministerio!D60</f>
        <v>502.380168172182</v>
      </c>
      <c r="V61" s="67" t="n">
        <f aca="false">E61+Tabla_Ministerio!E60</f>
        <v>453.034014326028</v>
      </c>
      <c r="W61" s="67" t="n">
        <f aca="false">F61+Tabla_Ministerio!F60</f>
        <v>78</v>
      </c>
      <c r="X61" s="67" t="n">
        <f aca="false">G61+Tabla_Ministerio!G60</f>
        <v>247</v>
      </c>
      <c r="Y61" s="67" t="n">
        <f aca="false">H61+Tabla_Ministerio!H60</f>
        <v>25</v>
      </c>
      <c r="Z61" s="67" t="n">
        <f aca="false">X61+0.33*Y61</f>
        <v>255.25</v>
      </c>
      <c r="AC61" s="73" t="n">
        <f aca="false">IF(T61&gt;0,S61/T61,0)</f>
        <v>226.090909090909</v>
      </c>
      <c r="AD61" s="74" t="n">
        <f aca="false">EXP((((AC61-AC77)/AC78+2)/4-1.9)^3)</f>
        <v>0.132298928691</v>
      </c>
      <c r="AE61" s="75" t="n">
        <f aca="false">S61/U61</f>
        <v>24.7521713391722</v>
      </c>
      <c r="AF61" s="74" t="n">
        <f aca="false">EXP((((AE61-AE77)/AE78+2)/4-1.9)^3)</f>
        <v>0.231707313741346</v>
      </c>
      <c r="AG61" s="74" t="n">
        <f aca="false">V61/U61</f>
        <v>0.901775275035854</v>
      </c>
      <c r="AH61" s="74" t="n">
        <f aca="false">EXP((((AG61-AG77)/AG78+2)/4-1.9)^3)</f>
        <v>0.393576897879944</v>
      </c>
      <c r="AI61" s="74" t="n">
        <f aca="false">W61/U61</f>
        <v>0.155260905866943</v>
      </c>
      <c r="AJ61" s="74" t="n">
        <f aca="false">EXP((((AI61-AI77)/AI78+2)/4-1.9)^3)</f>
        <v>0.0528892524307294</v>
      </c>
      <c r="AK61" s="74" t="n">
        <f aca="false">Z61/U61</f>
        <v>0.508081361827399</v>
      </c>
      <c r="AL61" s="74" t="n">
        <f aca="false">EXP((((AK61-AK77)/AK78+2)/4-1.9)^3)</f>
        <v>0.0384909444715977</v>
      </c>
      <c r="AM61" s="74" t="n">
        <f aca="false">0.01*AD61+0.15*AF61+0.24*AH61+0.25*AJ61+0.35*AL61</f>
        <v>0.15723168551204</v>
      </c>
      <c r="AO61" s="66" t="n">
        <f aca="false">0.01*AD61/$AM$77</f>
        <v>0.000433582724844904</v>
      </c>
      <c r="AP61" s="65" t="n">
        <f aca="false">AO61*$J$77</f>
        <v>5281.4243444015</v>
      </c>
      <c r="AQ61" s="66" t="n">
        <f aca="false">0.15*AF61/$AM$77</f>
        <v>0.0113906011317498</v>
      </c>
      <c r="AR61" s="65" t="n">
        <f aca="false">AQ61*$J$77</f>
        <v>138747.682200922</v>
      </c>
      <c r="AS61" s="66" t="n">
        <f aca="false">0.24*AH61/$AM$77</f>
        <v>0.0309568300527711</v>
      </c>
      <c r="AT61" s="65" t="n">
        <f aca="false">AS61*$J$77</f>
        <v>377081.803535159</v>
      </c>
      <c r="AU61" s="66" t="n">
        <f aca="false">0.25*AJ61/$AM$77</f>
        <v>0.00433334313641452</v>
      </c>
      <c r="AV61" s="65" t="n">
        <f aca="false">AU61*$J$77</f>
        <v>52783.9847436065</v>
      </c>
      <c r="AW61" s="66" t="n">
        <f aca="false">0.35*AL61/$AM$77</f>
        <v>0.00441511738820647</v>
      </c>
      <c r="AX61" s="65" t="n">
        <f aca="false">AW61*$J$77</f>
        <v>53780.0680730651</v>
      </c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72" t="s">
        <v>56</v>
      </c>
      <c r="B62" s="65" t="n">
        <f aca="true">INDIRECT(ADDRESS(ROW()-35*INT((ROW()-15)/35)+138,2+INT((ROW()-15)/35), 1, 1, "Variables_Simulación"))</f>
        <v>0</v>
      </c>
      <c r="C62" s="65" t="n">
        <f aca="true">INDIRECT(ADDRESS(ROW()-35*INT((ROW()-15)/35)+108,2+INT((ROW()-15)/35), 1, 1, "Variables_Simulación"))</f>
        <v>0</v>
      </c>
      <c r="D62" s="65" t="n">
        <f aca="true">INDIRECT(ADDRESS(ROW()-35*INT((ROW()-15)/35)+78,2+INT((ROW()-15)/35), 1, 1, "Variables_Simulación"))</f>
        <v>0</v>
      </c>
      <c r="E62" s="65" t="n">
        <f aca="true">INDIRECT(ADDRESS(ROW()-35*INT((ROW()-15)/35)+48,2+INT((ROW()-15)/35), 1, 1, "Variables_Simulación"))</f>
        <v>0</v>
      </c>
      <c r="F62" s="65" t="n">
        <f aca="true">INDIRECT(ADDRESS(ROW()-35*INT((ROW()-15)/35)+18,2+INT((ROW()-15)/35), 1, 1, "Variables_Simulación"))</f>
        <v>0</v>
      </c>
      <c r="G62" s="65" t="n">
        <f aca="true">INDIRECT(ADDRESS(ROW()-35*INT((ROW()-15)/35)-12,2+INT((ROW()-15)/35), 1, 1, "Variables_Simulación"))</f>
        <v>0</v>
      </c>
      <c r="H62" s="65" t="n">
        <f aca="true">INDIRECT(ADDRESS(ROW()-35*INT((ROW()-15)/35)+168,2+INT((ROW()-15)/35), 1, 1, "Variables_Simulación"))</f>
        <v>0</v>
      </c>
      <c r="I62" s="66" t="n">
        <f aca="false">AO62+AQ62+AS62+AU62+AW62</f>
        <v>0.136103799556171</v>
      </c>
      <c r="J62" s="65" t="n">
        <f aca="false">ROUND(AP62+AR62+AT62+AV62+AX62,0)</f>
        <v>1657866</v>
      </c>
      <c r="K62" s="66" t="n">
        <f aca="false">I62-Tabla_Ministerio!J61</f>
        <v>-4.9960036108132E-016</v>
      </c>
      <c r="L62" s="65" t="n">
        <f aca="false">J62-Tabla_Ministerio!K61</f>
        <v>1</v>
      </c>
      <c r="M62" s="66" t="n">
        <f aca="false">P97/P$112</f>
        <v>0.0562352810836154</v>
      </c>
      <c r="N62" s="65" t="n">
        <f aca="false">ROUND(N$77*M62,0)</f>
        <v>13014922</v>
      </c>
      <c r="O62" s="65" t="n">
        <f aca="false">N62-Tabla_Ministerio!L61</f>
        <v>0</v>
      </c>
      <c r="P62" s="67" t="n">
        <f aca="false">N62+J62</f>
        <v>14672788</v>
      </c>
      <c r="Q62" s="65" t="n">
        <f aca="false">P62-Tabla_Ministerio!M61</f>
        <v>1</v>
      </c>
      <c r="S62" s="67" t="n">
        <f aca="false">B62+Tabla_Ministerio!B61</f>
        <v>10014</v>
      </c>
      <c r="T62" s="67" t="n">
        <f aca="false">C62+Tabla_Ministerio!C61</f>
        <v>53</v>
      </c>
      <c r="U62" s="67" t="n">
        <f aca="false">D62+Tabla_Ministerio!D61</f>
        <v>419.935214785215</v>
      </c>
      <c r="V62" s="67" t="n">
        <f aca="false">E62+Tabla_Ministerio!E61</f>
        <v>321.576123876124</v>
      </c>
      <c r="W62" s="67" t="n">
        <f aca="false">F62+Tabla_Ministerio!F61</f>
        <v>166</v>
      </c>
      <c r="X62" s="67" t="n">
        <f aca="false">G62+Tabla_Ministerio!G61</f>
        <v>552</v>
      </c>
      <c r="Y62" s="67" t="n">
        <f aca="false">H62+Tabla_Ministerio!H61</f>
        <v>58</v>
      </c>
      <c r="Z62" s="67" t="n">
        <f aca="false">X62+0.33*Y62</f>
        <v>571.14</v>
      </c>
      <c r="AC62" s="73" t="n">
        <f aca="false">IF(T62&gt;0,S62/T62,0)</f>
        <v>188.943396226415</v>
      </c>
      <c r="AD62" s="74" t="n">
        <f aca="false">EXP((((AC62-AC77)/AC78+2)/4-1.9)^3)</f>
        <v>0.0747435058405902</v>
      </c>
      <c r="AE62" s="75" t="n">
        <f aca="false">S62/U62</f>
        <v>23.8465354831504</v>
      </c>
      <c r="AF62" s="74" t="n">
        <f aca="false">EXP((((AE62-AE77)/AE78+2)/4-1.9)^3)</f>
        <v>0.189971402537573</v>
      </c>
      <c r="AG62" s="74" t="n">
        <f aca="false">V62/U62</f>
        <v>0.765775559071894</v>
      </c>
      <c r="AH62" s="74" t="n">
        <f aca="false">EXP((((AG62-AG77)/AG78+2)/4-1.9)^3)</f>
        <v>0.112789086294023</v>
      </c>
      <c r="AI62" s="74" t="n">
        <f aca="false">W62/U62</f>
        <v>0.395299070321845</v>
      </c>
      <c r="AJ62" s="74" t="n">
        <f aca="false">EXP((((AI62-AI77)/AI78+2)/4-1.9)^3)</f>
        <v>0.506207435967704</v>
      </c>
      <c r="AK62" s="74" t="n">
        <f aca="false">Z62/U62</f>
        <v>1.36006693387722</v>
      </c>
      <c r="AL62" s="74" t="n">
        <f aca="false">EXP((((AK62-AK77)/AK78+2)/4-1.9)^3)</f>
        <v>0.664081744689666</v>
      </c>
      <c r="AM62" s="74" t="n">
        <f aca="false">0.01*AD62+0.15*AF62+0.24*AH62+0.25*AJ62+0.35*AL62</f>
        <v>0.415292995782916</v>
      </c>
      <c r="AO62" s="66" t="n">
        <f aca="false">0.01*AD62/$AM$77</f>
        <v>0.000244956578616865</v>
      </c>
      <c r="AP62" s="65" t="n">
        <f aca="false">AO62*$J$77</f>
        <v>2983.78962882155</v>
      </c>
      <c r="AQ62" s="66" t="n">
        <f aca="false">0.15*AF62/$AM$77</f>
        <v>0.00933888722718572</v>
      </c>
      <c r="AR62" s="65" t="n">
        <f aca="false">AQ62*$J$77</f>
        <v>113755.976714529</v>
      </c>
      <c r="AS62" s="66" t="n">
        <f aca="false">0.24*AH62/$AM$77</f>
        <v>0.00887143680185331</v>
      </c>
      <c r="AT62" s="65" t="n">
        <f aca="false">AS62*$J$77</f>
        <v>108062.013568201</v>
      </c>
      <c r="AU62" s="66" t="n">
        <f aca="false">0.25*AJ62/$AM$77</f>
        <v>0.04147478773926</v>
      </c>
      <c r="AV62" s="65" t="n">
        <f aca="false">AU62*$J$77</f>
        <v>505199.91017485</v>
      </c>
      <c r="AW62" s="66" t="n">
        <f aca="false">0.35*AL62/$AM$77</f>
        <v>0.0761737312092547</v>
      </c>
      <c r="AX62" s="65" t="n">
        <f aca="false">AW62*$J$77</f>
        <v>927863.993096961</v>
      </c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72" t="s">
        <v>57</v>
      </c>
      <c r="B63" s="65" t="n">
        <f aca="true">INDIRECT(ADDRESS(ROW()-35*INT((ROW()-15)/35)+138,2+INT((ROW()-15)/35), 1, 1, "Variables_Simulación"))</f>
        <v>0</v>
      </c>
      <c r="C63" s="65" t="n">
        <f aca="true">INDIRECT(ADDRESS(ROW()-35*INT((ROW()-15)/35)+108,2+INT((ROW()-15)/35), 1, 1, "Variables_Simulación"))</f>
        <v>0</v>
      </c>
      <c r="D63" s="65" t="n">
        <f aca="true">INDIRECT(ADDRESS(ROW()-35*INT((ROW()-15)/35)+78,2+INT((ROW()-15)/35), 1, 1, "Variables_Simulación"))</f>
        <v>0</v>
      </c>
      <c r="E63" s="65" t="n">
        <f aca="true">INDIRECT(ADDRESS(ROW()-35*INT((ROW()-15)/35)+48,2+INT((ROW()-15)/35), 1, 1, "Variables_Simulación"))</f>
        <v>0</v>
      </c>
      <c r="F63" s="65" t="n">
        <f aca="true">INDIRECT(ADDRESS(ROW()-35*INT((ROW()-15)/35)+18,2+INT((ROW()-15)/35), 1, 1, "Variables_Simulación"))</f>
        <v>0</v>
      </c>
      <c r="G63" s="65" t="n">
        <f aca="true">INDIRECT(ADDRESS(ROW()-35*INT((ROW()-15)/35)-12,2+INT((ROW()-15)/35), 1, 1, "Variables_Simulación"))</f>
        <v>0</v>
      </c>
      <c r="H63" s="65" t="n">
        <f aca="true">INDIRECT(ADDRESS(ROW()-35*INT((ROW()-15)/35)+168,2+INT((ROW()-15)/35), 1, 1, "Variables_Simulación"))</f>
        <v>0</v>
      </c>
      <c r="I63" s="66" t="n">
        <f aca="false">AO63+AQ63+AS63+AU63+AW63</f>
        <v>0.0160913350585107</v>
      </c>
      <c r="J63" s="65" t="n">
        <f aca="false">ROUND(AP63+AR63+AT63+AV63+AX63,0)</f>
        <v>196007</v>
      </c>
      <c r="K63" s="66" t="n">
        <f aca="false">I63-Tabla_Ministerio!J62</f>
        <v>-1.35308431126191E-016</v>
      </c>
      <c r="L63" s="65" t="n">
        <f aca="false">J63-Tabla_Ministerio!K62</f>
        <v>0</v>
      </c>
      <c r="M63" s="66" t="n">
        <f aca="false">P98/P$112</f>
        <v>0.00983189300334998</v>
      </c>
      <c r="N63" s="65" t="n">
        <f aca="false">ROUND(N$77*M63,0)</f>
        <v>2275463</v>
      </c>
      <c r="O63" s="65" t="n">
        <f aca="false">N63-Tabla_Ministerio!L62</f>
        <v>0</v>
      </c>
      <c r="P63" s="67" t="n">
        <f aca="false">N63+J63</f>
        <v>2471470</v>
      </c>
      <c r="Q63" s="65" t="n">
        <f aca="false">P63-Tabla_Ministerio!M62</f>
        <v>0</v>
      </c>
      <c r="S63" s="67" t="n">
        <f aca="false">B63+Tabla_Ministerio!B62</f>
        <v>4534</v>
      </c>
      <c r="T63" s="67" t="n">
        <f aca="false">C63+Tabla_Ministerio!C62</f>
        <v>74</v>
      </c>
      <c r="U63" s="67" t="n">
        <f aca="false">D63+Tabla_Ministerio!D62</f>
        <v>213.045454545455</v>
      </c>
      <c r="V63" s="67" t="n">
        <f aca="false">E63+Tabla_Ministerio!E62</f>
        <v>147.5</v>
      </c>
      <c r="W63" s="67" t="n">
        <f aca="false">F63+Tabla_Ministerio!F62</f>
        <v>20</v>
      </c>
      <c r="X63" s="67" t="n">
        <f aca="false">G63+Tabla_Ministerio!G62</f>
        <v>118</v>
      </c>
      <c r="Y63" s="67" t="n">
        <f aca="false">H63+Tabla_Ministerio!H62</f>
        <v>12</v>
      </c>
      <c r="Z63" s="67" t="n">
        <f aca="false">X63+0.33*Y63</f>
        <v>121.96</v>
      </c>
      <c r="AC63" s="73" t="n">
        <f aca="false">IF(T63&gt;0,S63/T63,0)</f>
        <v>61.2702702702703</v>
      </c>
      <c r="AD63" s="74" t="n">
        <f aca="false">EXP((((AC63-AC77)/AC78+2)/4-1.9)^3)</f>
        <v>0.00472242837203051</v>
      </c>
      <c r="AE63" s="75" t="n">
        <f aca="false">S63/U63</f>
        <v>21.2818433966289</v>
      </c>
      <c r="AF63" s="74" t="n">
        <f aca="false">EXP((((AE63-AE77)/AE78+2)/4-1.9)^3)</f>
        <v>0.0983642405769112</v>
      </c>
      <c r="AG63" s="74" t="n">
        <f aca="false">V63/U63</f>
        <v>0.69234051632174</v>
      </c>
      <c r="AH63" s="74" t="n">
        <f aca="false">EXP((((AG63-AG77)/AG78+2)/4-1.9)^3)</f>
        <v>0.041748872920865</v>
      </c>
      <c r="AI63" s="74" t="n">
        <f aca="false">W63/U63</f>
        <v>0.0938766801792189</v>
      </c>
      <c r="AJ63" s="74" t="n">
        <f aca="false">EXP((((AI63-AI77)/AI78+2)/4-1.9)^3)</f>
        <v>0.020272307955895</v>
      </c>
      <c r="AK63" s="74" t="n">
        <f aca="false">Z63/U63</f>
        <v>0.572459995732877</v>
      </c>
      <c r="AL63" s="74" t="n">
        <f aca="false">EXP((((AK63-AK77)/AK78+2)/4-1.9)^3)</f>
        <v>0.0548850325785976</v>
      </c>
      <c r="AM63" s="74" t="n">
        <f aca="false">0.01*AD63+0.15*AF63+0.24*AH63+0.25*AJ63+0.35*AL63</f>
        <v>0.0490994282627475</v>
      </c>
      <c r="AO63" s="66" t="n">
        <f aca="false">0.01*AD63/$AM$77</f>
        <v>1.54767947230487E-005</v>
      </c>
      <c r="AP63" s="65" t="n">
        <f aca="false">AO63*$J$77</f>
        <v>188.521165027626</v>
      </c>
      <c r="AQ63" s="66" t="n">
        <f aca="false">0.15*AF63/$AM$77</f>
        <v>0.00483553070443775</v>
      </c>
      <c r="AR63" s="65" t="n">
        <f aca="false">AQ63*$J$77</f>
        <v>58901.0772734402</v>
      </c>
      <c r="AS63" s="66" t="n">
        <f aca="false">0.24*AH63/$AM$77</f>
        <v>0.00328376175244968</v>
      </c>
      <c r="AT63" s="65" t="n">
        <f aca="false">AS63*$J$77</f>
        <v>39999.1472603203</v>
      </c>
      <c r="AU63" s="66" t="n">
        <f aca="false">0.25*AJ63/$AM$77</f>
        <v>0.00166095874875552</v>
      </c>
      <c r="AV63" s="65" t="n">
        <f aca="false">AU63*$J$77</f>
        <v>20231.9591350461</v>
      </c>
      <c r="AW63" s="66" t="n">
        <f aca="false">0.35*AL63/$AM$77</f>
        <v>0.00629560705814466</v>
      </c>
      <c r="AX63" s="65" t="n">
        <f aca="false">AW63*$J$77</f>
        <v>76686.1096496978</v>
      </c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72" t="s">
        <v>58</v>
      </c>
      <c r="B64" s="65" t="n">
        <f aca="true">INDIRECT(ADDRESS(ROW()-35*INT((ROW()-15)/35)+138,2+INT((ROW()-15)/35), 1, 1, "Variables_Simulación"))</f>
        <v>0</v>
      </c>
      <c r="C64" s="65" t="n">
        <f aca="true">INDIRECT(ADDRESS(ROW()-35*INT((ROW()-15)/35)+108,2+INT((ROW()-15)/35), 1, 1, "Variables_Simulación"))</f>
        <v>0</v>
      </c>
      <c r="D64" s="65" t="n">
        <f aca="true">INDIRECT(ADDRESS(ROW()-35*INT((ROW()-15)/35)+78,2+INT((ROW()-15)/35), 1, 1, "Variables_Simulación"))</f>
        <v>0</v>
      </c>
      <c r="E64" s="65" t="n">
        <f aca="true">INDIRECT(ADDRESS(ROW()-35*INT((ROW()-15)/35)+48,2+INT((ROW()-15)/35), 1, 1, "Variables_Simulación"))</f>
        <v>0</v>
      </c>
      <c r="F64" s="65" t="n">
        <f aca="true">INDIRECT(ADDRESS(ROW()-35*INT((ROW()-15)/35)+18,2+INT((ROW()-15)/35), 1, 1, "Variables_Simulación"))</f>
        <v>0</v>
      </c>
      <c r="G64" s="65" t="n">
        <f aca="true">INDIRECT(ADDRESS(ROW()-35*INT((ROW()-15)/35)-12,2+INT((ROW()-15)/35), 1, 1, "Variables_Simulación"))</f>
        <v>0</v>
      </c>
      <c r="H64" s="65" t="n">
        <f aca="true">INDIRECT(ADDRESS(ROW()-35*INT((ROW()-15)/35)+168,2+INT((ROW()-15)/35), 1, 1, "Variables_Simulación"))</f>
        <v>0</v>
      </c>
      <c r="I64" s="66" t="n">
        <f aca="false">AO64+AQ64+AS64+AU64+AW64</f>
        <v>0.0585863536060248</v>
      </c>
      <c r="J64" s="65" t="n">
        <f aca="false">ROUND(AP64+AR64+AT64+AV64+AX64,0)</f>
        <v>713634</v>
      </c>
      <c r="K64" s="66" t="n">
        <f aca="false">I64-Tabla_Ministerio!J63</f>
        <v>0</v>
      </c>
      <c r="L64" s="65" t="n">
        <f aca="false">J64-Tabla_Ministerio!K63</f>
        <v>0</v>
      </c>
      <c r="M64" s="66" t="n">
        <f aca="false">P99/P$112</f>
        <v>0.0688855960458488</v>
      </c>
      <c r="N64" s="65" t="n">
        <f aca="false">ROUND(N$77*M64,0)</f>
        <v>15942673</v>
      </c>
      <c r="O64" s="65" t="n">
        <f aca="false">N64-Tabla_Ministerio!L63</f>
        <v>0</v>
      </c>
      <c r="P64" s="67" t="n">
        <f aca="false">N64+J64</f>
        <v>16656307</v>
      </c>
      <c r="Q64" s="65" t="n">
        <f aca="false">P64-Tabla_Ministerio!M63</f>
        <v>0</v>
      </c>
      <c r="S64" s="67" t="n">
        <f aca="false">B64+Tabla_Ministerio!B63</f>
        <v>10521</v>
      </c>
      <c r="T64" s="67" t="n">
        <f aca="false">C64+Tabla_Ministerio!C63</f>
        <v>57</v>
      </c>
      <c r="U64" s="67" t="n">
        <f aca="false">D64+Tabla_Ministerio!D63</f>
        <v>572.827782356404</v>
      </c>
      <c r="V64" s="67" t="n">
        <f aca="false">E64+Tabla_Ministerio!E63</f>
        <v>528.236873265495</v>
      </c>
      <c r="W64" s="67" t="n">
        <f aca="false">F64+Tabla_Ministerio!F63</f>
        <v>126</v>
      </c>
      <c r="X64" s="67" t="n">
        <f aca="false">G64+Tabla_Ministerio!G63</f>
        <v>381</v>
      </c>
      <c r="Y64" s="67" t="n">
        <f aca="false">H64+Tabla_Ministerio!H63</f>
        <v>45</v>
      </c>
      <c r="Z64" s="67" t="n">
        <f aca="false">X64+0.33*Y64</f>
        <v>395.85</v>
      </c>
      <c r="AC64" s="73" t="n">
        <f aca="false">IF(T64&gt;0,S64/T64,0)</f>
        <v>184.578947368421</v>
      </c>
      <c r="AD64" s="74" t="n">
        <f aca="false">EXP((((AC64-AC77)/AC78+2)/4-1.9)^3)</f>
        <v>0.0694538885848077</v>
      </c>
      <c r="AE64" s="75" t="n">
        <f aca="false">S64/U64</f>
        <v>18.3667767591866</v>
      </c>
      <c r="AF64" s="74" t="n">
        <f aca="false">EXP((((AE64-AE77)/AE78+2)/4-1.9)^3)</f>
        <v>0.0385632791635595</v>
      </c>
      <c r="AG64" s="74" t="n">
        <f aca="false">V64/U64</f>
        <v>0.922156518129274</v>
      </c>
      <c r="AH64" s="74" t="n">
        <f aca="false">EXP((((AG64-AG77)/AG78+2)/4-1.9)^3)</f>
        <v>0.44854436004286</v>
      </c>
      <c r="AI64" s="74" t="n">
        <f aca="false">W64/U64</f>
        <v>0.219961398313612</v>
      </c>
      <c r="AJ64" s="74" t="n">
        <f aca="false">EXP((((AI64-AI77)/AI78+2)/4-1.9)^3)</f>
        <v>0.120706044892867</v>
      </c>
      <c r="AK64" s="74" t="n">
        <f aca="false">Z64/U64</f>
        <v>0.691045393035264</v>
      </c>
      <c r="AL64" s="74" t="n">
        <f aca="false">EXP((((AK64-AK77)/AK78+2)/4-1.9)^3)</f>
        <v>0.0984517861989052</v>
      </c>
      <c r="AM64" s="74" t="n">
        <f aca="false">0.01*AD64+0.15*AF64+0.24*AH64+0.25*AJ64+0.35*AL64</f>
        <v>0.178764313563502</v>
      </c>
      <c r="AO64" s="66" t="n">
        <f aca="false">0.01*AD64/$AM$77</f>
        <v>0.000227620938140853</v>
      </c>
      <c r="AP64" s="65" t="n">
        <f aca="false">AO64*$J$77</f>
        <v>2772.62606443241</v>
      </c>
      <c r="AQ64" s="66" t="n">
        <f aca="false">0.15*AF64/$AM$77</f>
        <v>0.00189574909911893</v>
      </c>
      <c r="AR64" s="65" t="n">
        <f aca="false">AQ64*$J$77</f>
        <v>23091.9150354649</v>
      </c>
      <c r="AS64" s="66" t="n">
        <f aca="false">0.24*AH64/$AM$77</f>
        <v>0.0352803012569386</v>
      </c>
      <c r="AT64" s="65" t="n">
        <f aca="false">AS64*$J$77</f>
        <v>429745.539338233</v>
      </c>
      <c r="AU64" s="66" t="n">
        <f aca="false">0.25*AJ64/$AM$77</f>
        <v>0.00988973538329584</v>
      </c>
      <c r="AV64" s="65" t="n">
        <f aca="false">AU64*$J$77</f>
        <v>120465.798612505</v>
      </c>
      <c r="AW64" s="66" t="n">
        <f aca="false">0.35*AL64/$AM$77</f>
        <v>0.0112929469285306</v>
      </c>
      <c r="AX64" s="65" t="n">
        <f aca="false">AW64*$J$77</f>
        <v>137558.166898163</v>
      </c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72" t="s">
        <v>59</v>
      </c>
      <c r="B65" s="65" t="n">
        <f aca="true">INDIRECT(ADDRESS(ROW()-35*INT((ROW()-15)/35)+138,2+INT((ROW()-15)/35), 1, 1, "Variables_Simulación"))</f>
        <v>0</v>
      </c>
      <c r="C65" s="65" t="n">
        <f aca="true">INDIRECT(ADDRESS(ROW()-35*INT((ROW()-15)/35)+108,2+INT((ROW()-15)/35), 1, 1, "Variables_Simulación"))</f>
        <v>0</v>
      </c>
      <c r="D65" s="65" t="n">
        <f aca="true">INDIRECT(ADDRESS(ROW()-35*INT((ROW()-15)/35)+78,2+INT((ROW()-15)/35), 1, 1, "Variables_Simulación"))</f>
        <v>0</v>
      </c>
      <c r="E65" s="65" t="n">
        <f aca="true">INDIRECT(ADDRESS(ROW()-35*INT((ROW()-15)/35)+48,2+INT((ROW()-15)/35), 1, 1, "Variables_Simulación"))</f>
        <v>0</v>
      </c>
      <c r="F65" s="65" t="n">
        <f aca="true">INDIRECT(ADDRESS(ROW()-35*INT((ROW()-15)/35)+18,2+INT((ROW()-15)/35), 1, 1, "Variables_Simulación"))</f>
        <v>0</v>
      </c>
      <c r="G65" s="65" t="n">
        <f aca="true">INDIRECT(ADDRESS(ROW()-35*INT((ROW()-15)/35)-12,2+INT((ROW()-15)/35), 1, 1, "Variables_Simulación"))</f>
        <v>0</v>
      </c>
      <c r="H65" s="65" t="n">
        <f aca="true">INDIRECT(ADDRESS(ROW()-35*INT((ROW()-15)/35)+168,2+INT((ROW()-15)/35), 1, 1, "Variables_Simulación"))</f>
        <v>0</v>
      </c>
      <c r="I65" s="66" t="n">
        <f aca="false">AO65+AQ65+AS65+AU65+AW65</f>
        <v>0.00816525390781565</v>
      </c>
      <c r="J65" s="65" t="n">
        <f aca="false">ROUND(AP65+AR65+AT65+AV65+AX65,0)</f>
        <v>99460</v>
      </c>
      <c r="K65" s="66" t="n">
        <f aca="false">I65-Tabla_Ministerio!J64</f>
        <v>0</v>
      </c>
      <c r="L65" s="65" t="n">
        <f aca="false">J65-Tabla_Ministerio!K64</f>
        <v>0</v>
      </c>
      <c r="M65" s="66" t="n">
        <f aca="false">P100/P$112</f>
        <v>0.00775172149896029</v>
      </c>
      <c r="N65" s="65" t="n">
        <f aca="false">ROUND(N$77*M65,0)</f>
        <v>1794035</v>
      </c>
      <c r="O65" s="65" t="n">
        <f aca="false">N65-Tabla_Ministerio!L64</f>
        <v>-4</v>
      </c>
      <c r="P65" s="67" t="n">
        <f aca="false">N65+J65</f>
        <v>1893495</v>
      </c>
      <c r="Q65" s="65" t="n">
        <f aca="false">P65-Tabla_Ministerio!M64</f>
        <v>-4</v>
      </c>
      <c r="S65" s="67" t="n">
        <f aca="false">B65+Tabla_Ministerio!B64</f>
        <v>7107</v>
      </c>
      <c r="T65" s="67" t="n">
        <f aca="false">C65+Tabla_Ministerio!C64</f>
        <v>71</v>
      </c>
      <c r="U65" s="67" t="n">
        <f aca="false">D65+Tabla_Ministerio!D64</f>
        <v>333.568181818182</v>
      </c>
      <c r="V65" s="67" t="n">
        <f aca="false">E65+Tabla_Ministerio!E64</f>
        <v>175.25</v>
      </c>
      <c r="W65" s="67" t="n">
        <f aca="false">F65+Tabla_Ministerio!F64</f>
        <v>16</v>
      </c>
      <c r="X65" s="67" t="n">
        <f aca="false">G65+Tabla_Ministerio!G64</f>
        <v>133</v>
      </c>
      <c r="Y65" s="67" t="n">
        <f aca="false">H65+Tabla_Ministerio!H64</f>
        <v>10</v>
      </c>
      <c r="Z65" s="67" t="n">
        <f aca="false">X65+0.33*Y65</f>
        <v>136.3</v>
      </c>
      <c r="AC65" s="73" t="n">
        <f aca="false">IF(T65&gt;0,S65/T65,0)</f>
        <v>100.098591549296</v>
      </c>
      <c r="AD65" s="74" t="n">
        <f aca="false">EXP((((AC65-AC77)/AC78+2)/4-1.9)^3)</f>
        <v>0.012607897686967</v>
      </c>
      <c r="AE65" s="75" t="n">
        <f aca="false">S65/U65</f>
        <v>21.305988962322</v>
      </c>
      <c r="AF65" s="74" t="n">
        <f aca="false">EXP((((AE65-AE77)/AE78+2)/4-1.9)^3)</f>
        <v>0.0990443773093629</v>
      </c>
      <c r="AG65" s="74" t="n">
        <f aca="false">V65/U65</f>
        <v>0.525379846017578</v>
      </c>
      <c r="AH65" s="74" t="n">
        <f aca="false">EXP((((AG65-AG77)/AG78+2)/4-1.9)^3)</f>
        <v>0.0015566225911206</v>
      </c>
      <c r="AI65" s="74" t="n">
        <f aca="false">W65/U65</f>
        <v>0.0479662056278531</v>
      </c>
      <c r="AJ65" s="74" t="n">
        <f aca="false">EXP((((AI65-AI77)/AI78+2)/4-1.9)^3)</f>
        <v>0.00875501827739989</v>
      </c>
      <c r="AK65" s="74" t="n">
        <f aca="false">Z65/U65</f>
        <v>0.408612114192273</v>
      </c>
      <c r="AL65" s="74" t="n">
        <f aca="false">EXP((((AK65-AK77)/AK78+2)/4-1.9)^3)</f>
        <v>0.0210557943429504</v>
      </c>
      <c r="AM65" s="74" t="n">
        <f aca="false">0.01*AD65+0.15*AF65+0.24*AH65+0.25*AJ65+0.35*AL65</f>
        <v>0.0249146075845256</v>
      </c>
      <c r="AO65" s="66" t="n">
        <f aca="false">0.01*AD65/$AM$77</f>
        <v>4.13198102794069E-005</v>
      </c>
      <c r="AP65" s="65" t="n">
        <f aca="false">AO65*$J$77</f>
        <v>503.312146473945</v>
      </c>
      <c r="AQ65" s="66" t="n">
        <f aca="false">0.15*AF65/$AM$77</f>
        <v>0.00486896584340387</v>
      </c>
      <c r="AR65" s="65" t="n">
        <f aca="false">AQ65*$J$77</f>
        <v>59308.3470901915</v>
      </c>
      <c r="AS65" s="66" t="n">
        <f aca="false">0.24*AH65/$AM$77</f>
        <v>0.000122436304745518</v>
      </c>
      <c r="AT65" s="65" t="n">
        <f aca="false">AS65*$J$77</f>
        <v>1491.38340498425</v>
      </c>
      <c r="AU65" s="66" t="n">
        <f aca="false">0.25*AJ65/$AM$77</f>
        <v>0.000717319618220046</v>
      </c>
      <c r="AV65" s="65" t="n">
        <f aca="false">AU65*$J$77</f>
        <v>8737.59279901962</v>
      </c>
      <c r="AW65" s="66" t="n">
        <f aca="false">0.35*AL65/$AM$77</f>
        <v>0.0024152123311668</v>
      </c>
      <c r="AX65" s="65" t="n">
        <f aca="false">AW65*$J$77</f>
        <v>29419.4405630111</v>
      </c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72" t="s">
        <v>60</v>
      </c>
      <c r="B66" s="65" t="n">
        <f aca="true">INDIRECT(ADDRESS(ROW()-35*INT((ROW()-15)/35)+138,2+INT((ROW()-15)/35), 1, 1, "Variables_Simulación"))</f>
        <v>0</v>
      </c>
      <c r="C66" s="65" t="n">
        <f aca="true">INDIRECT(ADDRESS(ROW()-35*INT((ROW()-15)/35)+108,2+INT((ROW()-15)/35), 1, 1, "Variables_Simulación"))</f>
        <v>0</v>
      </c>
      <c r="D66" s="65" t="n">
        <f aca="true">INDIRECT(ADDRESS(ROW()-35*INT((ROW()-15)/35)+78,2+INT((ROW()-15)/35), 1, 1, "Variables_Simulación"))</f>
        <v>0</v>
      </c>
      <c r="E66" s="65" t="n">
        <f aca="true">INDIRECT(ADDRESS(ROW()-35*INT((ROW()-15)/35)+48,2+INT((ROW()-15)/35), 1, 1, "Variables_Simulación"))</f>
        <v>0</v>
      </c>
      <c r="F66" s="65" t="n">
        <f aca="true">INDIRECT(ADDRESS(ROW()-35*INT((ROW()-15)/35)+18,2+INT((ROW()-15)/35), 1, 1, "Variables_Simulación"))</f>
        <v>0</v>
      </c>
      <c r="G66" s="65" t="n">
        <f aca="true">INDIRECT(ADDRESS(ROW()-35*INT((ROW()-15)/35)-12,2+INT((ROW()-15)/35), 1, 1, "Variables_Simulación"))</f>
        <v>0</v>
      </c>
      <c r="H66" s="65" t="n">
        <f aca="true">INDIRECT(ADDRESS(ROW()-35*INT((ROW()-15)/35)+168,2+INT((ROW()-15)/35), 1, 1, "Variables_Simulación"))</f>
        <v>0</v>
      </c>
      <c r="I66" s="66" t="n">
        <f aca="false">AO66+AQ66+AS66+AU66+AW66</f>
        <v>0.050464923281386</v>
      </c>
      <c r="J66" s="65" t="n">
        <f aca="false">ROUND(AP66+AR66+AT66+AV66+AX66,0)</f>
        <v>614708</v>
      </c>
      <c r="K66" s="66" t="n">
        <f aca="false">I66-Tabla_Ministerio!J65</f>
        <v>0</v>
      </c>
      <c r="L66" s="65" t="n">
        <f aca="false">J66-Tabla_Ministerio!K65</f>
        <v>0</v>
      </c>
      <c r="M66" s="66" t="n">
        <f aca="false">P101/P$112</f>
        <v>0.0457652907577884</v>
      </c>
      <c r="N66" s="65" t="n">
        <f aca="false">ROUND(N$77*M66,0)</f>
        <v>10591780</v>
      </c>
      <c r="O66" s="65" t="n">
        <f aca="false">N66-Tabla_Ministerio!L65</f>
        <v>1</v>
      </c>
      <c r="P66" s="67" t="n">
        <f aca="false">N66+J66</f>
        <v>11206488</v>
      </c>
      <c r="Q66" s="65" t="n">
        <f aca="false">P66-Tabla_Ministerio!M65</f>
        <v>1</v>
      </c>
      <c r="S66" s="67" t="n">
        <f aca="false">B66+Tabla_Ministerio!B65</f>
        <v>8919</v>
      </c>
      <c r="T66" s="67" t="n">
        <f aca="false">C66+Tabla_Ministerio!C65</f>
        <v>67</v>
      </c>
      <c r="U66" s="67" t="n">
        <f aca="false">D66+Tabla_Ministerio!D65</f>
        <v>352.204545454545</v>
      </c>
      <c r="V66" s="67" t="n">
        <f aca="false">E66+Tabla_Ministerio!E65</f>
        <v>300.579545454545</v>
      </c>
      <c r="W66" s="67" t="n">
        <f aca="false">F66+Tabla_Ministerio!F65</f>
        <v>39</v>
      </c>
      <c r="X66" s="67" t="n">
        <f aca="false">G66+Tabla_Ministerio!G65</f>
        <v>249</v>
      </c>
      <c r="Y66" s="67" t="n">
        <f aca="false">H66+Tabla_Ministerio!H65</f>
        <v>33</v>
      </c>
      <c r="Z66" s="67" t="n">
        <f aca="false">X66+0.33*Y66</f>
        <v>259.89</v>
      </c>
      <c r="AC66" s="73" t="n">
        <f aca="false">IF(T66&gt;0,S66/T66,0)</f>
        <v>133.119402985075</v>
      </c>
      <c r="AD66" s="74" t="n">
        <f aca="false">EXP((((AC66-AC77)/AC78+2)/4-1.9)^3)</f>
        <v>0.0262679874537447</v>
      </c>
      <c r="AE66" s="75" t="n">
        <f aca="false">S66/U66</f>
        <v>25.3233529070143</v>
      </c>
      <c r="AF66" s="74" t="n">
        <f aca="false">EXP((((AE66-AE77)/AE78+2)/4-1.9)^3)</f>
        <v>0.260395791354124</v>
      </c>
      <c r="AG66" s="74" t="n">
        <f aca="false">V66/U66</f>
        <v>0.853423243208363</v>
      </c>
      <c r="AH66" s="74" t="n">
        <f aca="false">EXP((((AG66-AG77)/AG78+2)/4-1.9)^3)</f>
        <v>0.273131865768531</v>
      </c>
      <c r="AI66" s="74" t="n">
        <f aca="false">W66/U66</f>
        <v>0.110731109246951</v>
      </c>
      <c r="AJ66" s="74" t="n">
        <f aca="false">EXP((((AI66-AI77)/AI78+2)/4-1.9)^3)</f>
        <v>0.0268598268711045</v>
      </c>
      <c r="AK66" s="74" t="n">
        <f aca="false">Z66/U66</f>
        <v>0.737895076466414</v>
      </c>
      <c r="AL66" s="74" t="n">
        <f aca="false">EXP((((AK66-AK77)/AK78+2)/4-1.9)^3)</f>
        <v>0.121127918938569</v>
      </c>
      <c r="AM66" s="74" t="n">
        <f aca="false">0.01*AD66+0.15*AF66+0.24*AH66+0.25*AJ66+0.35*AL66</f>
        <v>0.153983424708379</v>
      </c>
      <c r="AO66" s="66" t="n">
        <f aca="false">0.01*AD66/$AM$77</f>
        <v>8.60879652547114E-005</v>
      </c>
      <c r="AP66" s="65" t="n">
        <f aca="false">AO66*$J$77</f>
        <v>1048.62820726739</v>
      </c>
      <c r="AQ66" s="66" t="n">
        <f aca="false">0.15*AF66/$AM$77</f>
        <v>0.0128009105444645</v>
      </c>
      <c r="AR66" s="65" t="n">
        <f aca="false">AQ66*$J$77</f>
        <v>155926.508843784</v>
      </c>
      <c r="AS66" s="66" t="n">
        <f aca="false">0.24*AH66/$AM$77</f>
        <v>0.0214832140710959</v>
      </c>
      <c r="AT66" s="65" t="n">
        <f aca="false">AS66*$J$77</f>
        <v>261684.7104129</v>
      </c>
      <c r="AU66" s="66" t="n">
        <f aca="false">0.25*AJ66/$AM$77</f>
        <v>0.00220068995245539</v>
      </c>
      <c r="AV66" s="65" t="n">
        <f aca="false">AU66*$J$77</f>
        <v>26806.3666363443</v>
      </c>
      <c r="AW66" s="66" t="n">
        <f aca="false">0.35*AL66/$AM$77</f>
        <v>0.0138940207481154</v>
      </c>
      <c r="AX66" s="65" t="n">
        <f aca="false">AW66*$J$77</f>
        <v>169241.566178553</v>
      </c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72" t="s">
        <v>61</v>
      </c>
      <c r="B67" s="65" t="n">
        <f aca="true">INDIRECT(ADDRESS(ROW()-35*INT((ROW()-15)/35)+138,2+INT((ROW()-15)/35), 1, 1, "Variables_Simulación"))</f>
        <v>0</v>
      </c>
      <c r="C67" s="65" t="n">
        <f aca="true">INDIRECT(ADDRESS(ROW()-35*INT((ROW()-15)/35)+108,2+INT((ROW()-15)/35), 1, 1, "Variables_Simulación"))</f>
        <v>0</v>
      </c>
      <c r="D67" s="65" t="n">
        <f aca="true">INDIRECT(ADDRESS(ROW()-35*INT((ROW()-15)/35)+78,2+INT((ROW()-15)/35), 1, 1, "Variables_Simulación"))</f>
        <v>0</v>
      </c>
      <c r="E67" s="65" t="n">
        <f aca="true">INDIRECT(ADDRESS(ROW()-35*INT((ROW()-15)/35)+48,2+INT((ROW()-15)/35), 1, 1, "Variables_Simulación"))</f>
        <v>0</v>
      </c>
      <c r="F67" s="65" t="n">
        <f aca="true">INDIRECT(ADDRESS(ROW()-35*INT((ROW()-15)/35)+18,2+INT((ROW()-15)/35), 1, 1, "Variables_Simulación"))</f>
        <v>0</v>
      </c>
      <c r="G67" s="65" t="n">
        <f aca="true">INDIRECT(ADDRESS(ROW()-35*INT((ROW()-15)/35)-12,2+INT((ROW()-15)/35), 1, 1, "Variables_Simulación"))</f>
        <v>0</v>
      </c>
      <c r="H67" s="65" t="n">
        <f aca="true">INDIRECT(ADDRESS(ROW()-35*INT((ROW()-15)/35)+168,2+INT((ROW()-15)/35), 1, 1, "Variables_Simulación"))</f>
        <v>0</v>
      </c>
      <c r="I67" s="66" t="n">
        <f aca="false">AO67+AQ67+AS67+AU67+AW67</f>
        <v>0.0217758867841463</v>
      </c>
      <c r="J67" s="65" t="n">
        <f aca="false">ROUND(AP67+AR67+AT67+AV67+AX67,0)</f>
        <v>265250</v>
      </c>
      <c r="K67" s="66" t="n">
        <f aca="false">I67-Tabla_Ministerio!J66</f>
        <v>1.31838984174237E-016</v>
      </c>
      <c r="L67" s="65" t="n">
        <f aca="false">J67-Tabla_Ministerio!K66</f>
        <v>0</v>
      </c>
      <c r="M67" s="66" t="n">
        <f aca="false">P102/P$112</f>
        <v>0.0100880358580317</v>
      </c>
      <c r="N67" s="65" t="n">
        <f aca="false">ROUND(N$77*M67,0)</f>
        <v>2334744</v>
      </c>
      <c r="O67" s="65" t="n">
        <f aca="false">N67-Tabla_Ministerio!L66</f>
        <v>-1</v>
      </c>
      <c r="P67" s="67" t="n">
        <f aca="false">N67+J67</f>
        <v>2599994</v>
      </c>
      <c r="Q67" s="65" t="n">
        <f aca="false">P67-Tabla_Ministerio!M66</f>
        <v>-1</v>
      </c>
      <c r="S67" s="67" t="n">
        <f aca="false">B67+Tabla_Ministerio!B66</f>
        <v>13265</v>
      </c>
      <c r="T67" s="67" t="n">
        <f aca="false">C67+Tabla_Ministerio!C66</f>
        <v>134</v>
      </c>
      <c r="U67" s="67" t="n">
        <f aca="false">D67+Tabla_Ministerio!D66</f>
        <v>474.321236409767</v>
      </c>
      <c r="V67" s="67" t="n">
        <f aca="false">E67+Tabla_Ministerio!E66</f>
        <v>269.646993985525</v>
      </c>
      <c r="W67" s="67" t="n">
        <f aca="false">F67+Tabla_Ministerio!F66</f>
        <v>21</v>
      </c>
      <c r="X67" s="67" t="n">
        <f aca="false">G67+Tabla_Ministerio!G66</f>
        <v>77</v>
      </c>
      <c r="Y67" s="67" t="n">
        <f aca="false">H67+Tabla_Ministerio!H66</f>
        <v>26</v>
      </c>
      <c r="Z67" s="67" t="n">
        <f aca="false">X67+0.33*Y67</f>
        <v>85.58</v>
      </c>
      <c r="AC67" s="73" t="n">
        <f aca="false">IF(T67&gt;0,S67/T67,0)</f>
        <v>98.9925373134328</v>
      </c>
      <c r="AD67" s="74" t="n">
        <f aca="false">EXP((((AC67-AC77)/AC78+2)/4-1.9)^3)</f>
        <v>0.0122823652884129</v>
      </c>
      <c r="AE67" s="75" t="n">
        <f aca="false">S67/U67</f>
        <v>27.9662789302993</v>
      </c>
      <c r="AF67" s="74" t="n">
        <f aca="false">EXP((((AE67-AE77)/AE78+2)/4-1.9)^3)</f>
        <v>0.412418600950862</v>
      </c>
      <c r="AG67" s="74" t="n">
        <f aca="false">V67/U67</f>
        <v>0.568490240973686</v>
      </c>
      <c r="AH67" s="74" t="n">
        <f aca="false">EXP((((AG67-AG77)/AG78+2)/4-1.9)^3)</f>
        <v>0.00423124364467899</v>
      </c>
      <c r="AI67" s="74" t="n">
        <f aca="false">W67/U67</f>
        <v>0.0442737925017932</v>
      </c>
      <c r="AJ67" s="74" t="n">
        <f aca="false">EXP((((AI67-AI77)/AI78+2)/4-1.9)^3)</f>
        <v>0.00814414204256013</v>
      </c>
      <c r="AK67" s="74" t="n">
        <f aca="false">Z67/U67</f>
        <v>0.180426245823974</v>
      </c>
      <c r="AL67" s="74" t="n">
        <f aca="false">EXP((((AK67-AK77)/AK78+2)/4-1.9)^3)</f>
        <v>0.00402151747981008</v>
      </c>
      <c r="AM67" s="74" t="n">
        <f aca="false">0.01*AD67+0.15*AF67+0.24*AH67+0.25*AJ67+0.35*AL67</f>
        <v>0.06644467889881</v>
      </c>
      <c r="AO67" s="66" t="n">
        <f aca="false">0.01*AD67/$AM$77</f>
        <v>4.02529443131672E-005</v>
      </c>
      <c r="AP67" s="65" t="n">
        <f aca="false">AO67*$J$77</f>
        <v>490.316767360703</v>
      </c>
      <c r="AQ67" s="66" t="n">
        <f aca="false">0.15*AF67/$AM$77</f>
        <v>0.0202742663012768</v>
      </c>
      <c r="AR67" s="65" t="n">
        <f aca="false">AQ67*$J$77</f>
        <v>246958.648195092</v>
      </c>
      <c r="AS67" s="66" t="n">
        <f aca="false">0.24*AH67/$AM$77</f>
        <v>0.00033280888976403</v>
      </c>
      <c r="AT67" s="65" t="n">
        <f aca="false">AS67*$J$77</f>
        <v>4053.90914285555</v>
      </c>
      <c r="AU67" s="66" t="n">
        <f aca="false">0.25*AJ67/$AM$77</f>
        <v>0.00066726906507773</v>
      </c>
      <c r="AV67" s="65" t="n">
        <f aca="false">AU67*$J$77</f>
        <v>8127.9324166528</v>
      </c>
      <c r="AW67" s="66" t="n">
        <f aca="false">0.35*AL67/$AM$77</f>
        <v>0.000461289583714617</v>
      </c>
      <c r="AX67" s="65" t="n">
        <f aca="false">AW67*$J$77</f>
        <v>5618.91859995271</v>
      </c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72" t="s">
        <v>62</v>
      </c>
      <c r="B68" s="65" t="n">
        <f aca="true">INDIRECT(ADDRESS(ROW()-35*INT((ROW()-15)/35)+138,2+INT((ROW()-15)/35), 1, 1, "Variables_Simulación"))</f>
        <v>0</v>
      </c>
      <c r="C68" s="65" t="n">
        <f aca="true">INDIRECT(ADDRESS(ROW()-35*INT((ROW()-15)/35)+108,2+INT((ROW()-15)/35), 1, 1, "Variables_Simulación"))</f>
        <v>0</v>
      </c>
      <c r="D68" s="65" t="n">
        <f aca="true">INDIRECT(ADDRESS(ROW()-35*INT((ROW()-15)/35)+78,2+INT((ROW()-15)/35), 1, 1, "Variables_Simulación"))</f>
        <v>0</v>
      </c>
      <c r="E68" s="65" t="n">
        <f aca="true">INDIRECT(ADDRESS(ROW()-35*INT((ROW()-15)/35)+48,2+INT((ROW()-15)/35), 1, 1, "Variables_Simulación"))</f>
        <v>0</v>
      </c>
      <c r="F68" s="65" t="n">
        <f aca="true">INDIRECT(ADDRESS(ROW()-35*INT((ROW()-15)/35)+18,2+INT((ROW()-15)/35), 1, 1, "Variables_Simulación"))</f>
        <v>0</v>
      </c>
      <c r="G68" s="65" t="n">
        <f aca="true">INDIRECT(ADDRESS(ROW()-35*INT((ROW()-15)/35)-12,2+INT((ROW()-15)/35), 1, 1, "Variables_Simulación"))</f>
        <v>0</v>
      </c>
      <c r="H68" s="65" t="n">
        <f aca="true">INDIRECT(ADDRESS(ROW()-35*INT((ROW()-15)/35)+168,2+INT((ROW()-15)/35), 1, 1, "Variables_Simulación"))</f>
        <v>0</v>
      </c>
      <c r="I68" s="66" t="n">
        <f aca="false">AO68+AQ68+AS68+AU68+AW68</f>
        <v>0.00468468394232448</v>
      </c>
      <c r="J68" s="65" t="n">
        <f aca="false">ROUND(AP68+AR68+AT68+AV68+AX68,0)</f>
        <v>57064</v>
      </c>
      <c r="K68" s="66" t="n">
        <f aca="false">I68-Tabla_Ministerio!J67</f>
        <v>0</v>
      </c>
      <c r="L68" s="65" t="n">
        <f aca="false">J68-Tabla_Ministerio!K67</f>
        <v>0</v>
      </c>
      <c r="M68" s="66" t="n">
        <f aca="false">P103/P$112</f>
        <v>0.0182108380323432</v>
      </c>
      <c r="N68" s="65" t="n">
        <f aca="false">ROUND(N$77*M68,0)</f>
        <v>4214661</v>
      </c>
      <c r="O68" s="65" t="n">
        <f aca="false">N68-Tabla_Ministerio!L67</f>
        <v>1</v>
      </c>
      <c r="P68" s="67" t="n">
        <f aca="false">N68+J68</f>
        <v>4271725</v>
      </c>
      <c r="Q68" s="65" t="n">
        <f aca="false">P68-Tabla_Ministerio!M67</f>
        <v>1</v>
      </c>
      <c r="S68" s="67" t="n">
        <f aca="false">B68+Tabla_Ministerio!B67</f>
        <v>4853</v>
      </c>
      <c r="T68" s="67" t="n">
        <f aca="false">C68+Tabla_Ministerio!C67</f>
        <v>22</v>
      </c>
      <c r="U68" s="67" t="n">
        <f aca="false">D68+Tabla_Ministerio!D67</f>
        <v>322.686393146005</v>
      </c>
      <c r="V68" s="67" t="n">
        <f aca="false">E68+Tabla_Ministerio!E67</f>
        <v>223.147302236914</v>
      </c>
      <c r="W68" s="67" t="n">
        <f aca="false">F68+Tabla_Ministerio!F67</f>
        <v>2</v>
      </c>
      <c r="X68" s="67" t="n">
        <f aca="false">G68+Tabla_Ministerio!G67</f>
        <v>32</v>
      </c>
      <c r="Y68" s="67" t="n">
        <f aca="false">H68+Tabla_Ministerio!H67</f>
        <v>5</v>
      </c>
      <c r="Z68" s="67" t="n">
        <f aca="false">X68+0.33*Y68</f>
        <v>33.65</v>
      </c>
      <c r="AC68" s="73" t="n">
        <f aca="false">IF(T68&gt;0,S68/T68,0)</f>
        <v>220.590909090909</v>
      </c>
      <c r="AD68" s="74" t="n">
        <f aca="false">EXP((((AC68-AC77)/AC78+2)/4-1.9)^3)</f>
        <v>0.122293922895253</v>
      </c>
      <c r="AE68" s="75" t="n">
        <f aca="false">S68/U68</f>
        <v>15.0393698125479</v>
      </c>
      <c r="AF68" s="74" t="n">
        <f aca="false">EXP((((AE68-AE77)/AE78+2)/4-1.9)^3)</f>
        <v>0.0100674031234292</v>
      </c>
      <c r="AG68" s="74" t="n">
        <f aca="false">V68/U68</f>
        <v>0.691529940451958</v>
      </c>
      <c r="AH68" s="74" t="n">
        <f aca="false">EXP((((AG68-AG77)/AG78+2)/4-1.9)^3)</f>
        <v>0.0412350666102546</v>
      </c>
      <c r="AI68" s="74" t="n">
        <f aca="false">W68/U68</f>
        <v>0.00619796818979927</v>
      </c>
      <c r="AJ68" s="74" t="n">
        <f aca="false">EXP((((AI68-AI77)/AI78+2)/4-1.9)^3)</f>
        <v>0.00369905256894576</v>
      </c>
      <c r="AK68" s="74" t="n">
        <f aca="false">Z68/U68</f>
        <v>0.104280814793373</v>
      </c>
      <c r="AL68" s="74" t="n">
        <f aca="false">EXP((((AK68-AK77)/AK78+2)/4-1.9)^3)</f>
        <v>0.00211465462888917</v>
      </c>
      <c r="AM68" s="74" t="n">
        <f aca="false">0.01*AD68+0.15*AF68+0.24*AH68+0.25*AJ68+0.35*AL68</f>
        <v>0.0142943579462757</v>
      </c>
      <c r="AO68" s="66" t="n">
        <f aca="false">0.01*AD68/$AM$77</f>
        <v>0.000400793361257985</v>
      </c>
      <c r="AP68" s="65" t="n">
        <f aca="false">AO68*$J$77</f>
        <v>4882.0206478005</v>
      </c>
      <c r="AQ68" s="66" t="n">
        <f aca="false">0.15*AF68/$AM$77</f>
        <v>0.000494907871313562</v>
      </c>
      <c r="AR68" s="65" t="n">
        <f aca="false">AQ68*$J$77</f>
        <v>6028.4193304204</v>
      </c>
      <c r="AS68" s="66" t="n">
        <f aca="false">0.24*AH68/$AM$77</f>
        <v>0.00324334826597909</v>
      </c>
      <c r="AT68" s="65" t="n">
        <f aca="false">AS68*$J$77</f>
        <v>39506.8749462786</v>
      </c>
      <c r="AU68" s="66" t="n">
        <f aca="false">0.25*AJ68/$AM$77</f>
        <v>0.000303072237254092</v>
      </c>
      <c r="AV68" s="65" t="n">
        <f aca="false">AU68*$J$77</f>
        <v>3691.69019019047</v>
      </c>
      <c r="AW68" s="66" t="n">
        <f aca="false">0.35*AL68/$AM$77</f>
        <v>0.000242562206519748</v>
      </c>
      <c r="AX68" s="65" t="n">
        <f aca="false">AW68*$J$77</f>
        <v>2954.62404089875</v>
      </c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72" t="s">
        <v>63</v>
      </c>
      <c r="B69" s="65" t="n">
        <f aca="true">INDIRECT(ADDRESS(ROW()-35*INT((ROW()-15)/35)+138,2+INT((ROW()-15)/35), 1, 1, "Variables_Simulación"))</f>
        <v>0</v>
      </c>
      <c r="C69" s="65" t="n">
        <f aca="true">INDIRECT(ADDRESS(ROW()-35*INT((ROW()-15)/35)+108,2+INT((ROW()-15)/35), 1, 1, "Variables_Simulación"))</f>
        <v>0</v>
      </c>
      <c r="D69" s="65" t="n">
        <f aca="true">INDIRECT(ADDRESS(ROW()-35*INT((ROW()-15)/35)+78,2+INT((ROW()-15)/35), 1, 1, "Variables_Simulación"))</f>
        <v>0</v>
      </c>
      <c r="E69" s="65" t="n">
        <f aca="true">INDIRECT(ADDRESS(ROW()-35*INT((ROW()-15)/35)+48,2+INT((ROW()-15)/35), 1, 1, "Variables_Simulación"))</f>
        <v>0</v>
      </c>
      <c r="F69" s="65" t="n">
        <f aca="true">INDIRECT(ADDRESS(ROW()-35*INT((ROW()-15)/35)+18,2+INT((ROW()-15)/35), 1, 1, "Variables_Simulación"))</f>
        <v>0</v>
      </c>
      <c r="G69" s="65" t="n">
        <f aca="true">INDIRECT(ADDRESS(ROW()-35*INT((ROW()-15)/35)-12,2+INT((ROW()-15)/35), 1, 1, "Variables_Simulación"))</f>
        <v>0</v>
      </c>
      <c r="H69" s="65" t="n">
        <f aca="true">INDIRECT(ADDRESS(ROW()-35*INT((ROW()-15)/35)+168,2+INT((ROW()-15)/35), 1, 1, "Variables_Simulación"))</f>
        <v>0</v>
      </c>
      <c r="I69" s="66" t="n">
        <f aca="false">AO69+AQ69+AS69+AU69+AW69</f>
        <v>0.024143815100431</v>
      </c>
      <c r="J69" s="65" t="n">
        <f aca="false">ROUND(AP69+AR69+AT69+AV69+AX69,0)</f>
        <v>294093</v>
      </c>
      <c r="K69" s="66" t="n">
        <f aca="false">I69-Tabla_Ministerio!J68</f>
        <v>0</v>
      </c>
      <c r="L69" s="65" t="n">
        <f aca="false">J69-Tabla_Ministerio!K68</f>
        <v>0</v>
      </c>
      <c r="M69" s="66" t="n">
        <f aca="false">P104/P$112</f>
        <v>0.0134970323302365</v>
      </c>
      <c r="N69" s="65" t="n">
        <f aca="false">ROUND(N$77*M69,0)</f>
        <v>3123712</v>
      </c>
      <c r="O69" s="65" t="n">
        <f aca="false">N69-Tabla_Ministerio!L68</f>
        <v>-1</v>
      </c>
      <c r="P69" s="67" t="n">
        <f aca="false">N69+J69</f>
        <v>3417805</v>
      </c>
      <c r="Q69" s="65" t="n">
        <f aca="false">P69-Tabla_Ministerio!M68</f>
        <v>-1</v>
      </c>
      <c r="S69" s="67" t="n">
        <f aca="false">B69+Tabla_Ministerio!B68</f>
        <v>8273</v>
      </c>
      <c r="T69" s="67" t="n">
        <f aca="false">C69+Tabla_Ministerio!C68</f>
        <v>76</v>
      </c>
      <c r="U69" s="67" t="n">
        <f aca="false">D69+Tabla_Ministerio!D68</f>
        <v>374.756643124355</v>
      </c>
      <c r="V69" s="67" t="n">
        <f aca="false">E69+Tabla_Ministerio!E68</f>
        <v>306.954112321824</v>
      </c>
      <c r="W69" s="67" t="n">
        <f aca="false">F69+Tabla_Ministerio!F68</f>
        <v>34</v>
      </c>
      <c r="X69" s="67" t="n">
        <f aca="false">G69+Tabla_Ministerio!G68</f>
        <v>85</v>
      </c>
      <c r="Y69" s="67" t="n">
        <f aca="false">H69+Tabla_Ministerio!H68</f>
        <v>17</v>
      </c>
      <c r="Z69" s="67" t="n">
        <f aca="false">X69+0.33*Y69</f>
        <v>90.61</v>
      </c>
      <c r="AC69" s="73" t="n">
        <f aca="false">IF(T69&gt;0,S69/T69,0)</f>
        <v>108.855263157895</v>
      </c>
      <c r="AD69" s="74" t="n">
        <f aca="false">EXP((((AC69-AC77)/AC78+2)/4-1.9)^3)</f>
        <v>0.0154525475009991</v>
      </c>
      <c r="AE69" s="75" t="n">
        <f aca="false">S69/U69</f>
        <v>22.0756593693118</v>
      </c>
      <c r="AF69" s="74" t="n">
        <f aca="false">EXP((((AE69-AE77)/AE78+2)/4-1.9)^3)</f>
        <v>0.122502432385773</v>
      </c>
      <c r="AG69" s="74" t="n">
        <f aca="false">V69/U69</f>
        <v>0.81907584015787</v>
      </c>
      <c r="AH69" s="74" t="n">
        <f aca="false">EXP((((AG69-AG77)/AG78+2)/4-1.9)^3)</f>
        <v>0.200229698954666</v>
      </c>
      <c r="AI69" s="74" t="n">
        <f aca="false">W69/U69</f>
        <v>0.0907255431592652</v>
      </c>
      <c r="AJ69" s="74" t="n">
        <f aca="false">EXP((((AI69-AI77)/AI78+2)/4-1.9)^3)</f>
        <v>0.0192032826567969</v>
      </c>
      <c r="AK69" s="74" t="n">
        <f aca="false">Z69/U69</f>
        <v>0.241783572519442</v>
      </c>
      <c r="AL69" s="74" t="n">
        <f aca="false">EXP((((AK69-AK77)/AK78+2)/4-1.9)^3)</f>
        <v>0.00652597326114981</v>
      </c>
      <c r="AM69" s="74" t="n">
        <f aca="false">0.01*AD69+0.15*AF69+0.24*AH69+0.25*AJ69+0.35*AL69</f>
        <v>0.0736699293875974</v>
      </c>
      <c r="AO69" s="66" t="n">
        <f aca="false">0.01*AD69/$AM$77</f>
        <v>5.06425691996873E-005</v>
      </c>
      <c r="AP69" s="65" t="n">
        <f aca="false">AO69*$J$77</f>
        <v>616.871666023918</v>
      </c>
      <c r="AQ69" s="66" t="n">
        <f aca="false">0.15*AF69/$AM$77</f>
        <v>0.00602215062806838</v>
      </c>
      <c r="AR69" s="65" t="n">
        <f aca="false">AQ69*$J$77</f>
        <v>73355.1664082331</v>
      </c>
      <c r="AS69" s="66" t="n">
        <f aca="false">0.24*AH69/$AM$77</f>
        <v>0.0157490868886005</v>
      </c>
      <c r="AT69" s="65" t="n">
        <f aca="false">AS69*$J$77</f>
        <v>191837.926488659</v>
      </c>
      <c r="AU69" s="66" t="n">
        <f aca="false">0.25*AJ69/$AM$77</f>
        <v>0.00157337094538152</v>
      </c>
      <c r="AV69" s="65" t="n">
        <f aca="false">AU69*$J$77</f>
        <v>19165.0615616302</v>
      </c>
      <c r="AW69" s="66" t="n">
        <f aca="false">0.35*AL69/$AM$77</f>
        <v>0.000748564069180842</v>
      </c>
      <c r="AX69" s="65" t="n">
        <f aca="false">AW69*$J$77</f>
        <v>9118.17808177236</v>
      </c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72" t="s">
        <v>64</v>
      </c>
      <c r="B70" s="65" t="n">
        <f aca="true">INDIRECT(ADDRESS(ROW()-35*INT((ROW()-15)/35)+138,2+INT((ROW()-15)/35), 1, 1, "Variables_Simulación"))</f>
        <v>0</v>
      </c>
      <c r="C70" s="65" t="n">
        <f aca="true">INDIRECT(ADDRESS(ROW()-35*INT((ROW()-15)/35)+108,2+INT((ROW()-15)/35), 1, 1, "Variables_Simulación"))</f>
        <v>0</v>
      </c>
      <c r="D70" s="65" t="n">
        <f aca="true">INDIRECT(ADDRESS(ROW()-35*INT((ROW()-15)/35)+78,2+INT((ROW()-15)/35), 1, 1, "Variables_Simulación"))</f>
        <v>0</v>
      </c>
      <c r="E70" s="65" t="n">
        <f aca="true">INDIRECT(ADDRESS(ROW()-35*INT((ROW()-15)/35)+48,2+INT((ROW()-15)/35), 1, 1, "Variables_Simulación"))</f>
        <v>0</v>
      </c>
      <c r="F70" s="65" t="n">
        <f aca="true">INDIRECT(ADDRESS(ROW()-35*INT((ROW()-15)/35)+18,2+INT((ROW()-15)/35), 1, 1, "Variables_Simulación"))</f>
        <v>0</v>
      </c>
      <c r="G70" s="65" t="n">
        <f aca="true">INDIRECT(ADDRESS(ROW()-35*INT((ROW()-15)/35)-12,2+INT((ROW()-15)/35), 1, 1, "Variables_Simulación"))</f>
        <v>0</v>
      </c>
      <c r="H70" s="65" t="n">
        <f aca="true">INDIRECT(ADDRESS(ROW()-35*INT((ROW()-15)/35)+168,2+INT((ROW()-15)/35), 1, 1, "Variables_Simulación"))</f>
        <v>0</v>
      </c>
      <c r="I70" s="66" t="n">
        <f aca="false">AO70+AQ70+AS70+AU70+AW70</f>
        <v>0.0177325008407746</v>
      </c>
      <c r="J70" s="65" t="n">
        <f aca="false">ROUND(AP70+AR70+AT70+AV70+AX70,0)</f>
        <v>215998</v>
      </c>
      <c r="K70" s="66" t="n">
        <f aca="false">I70-Tabla_Ministerio!J69</f>
        <v>1.07552855510562E-016</v>
      </c>
      <c r="L70" s="65" t="n">
        <f aca="false">J70-Tabla_Ministerio!K69</f>
        <v>0</v>
      </c>
      <c r="M70" s="66" t="n">
        <f aca="false">P105/P$112</f>
        <v>0.0190387055477239</v>
      </c>
      <c r="N70" s="65" t="n">
        <f aca="false">ROUND(N$77*M70,0)</f>
        <v>4406260</v>
      </c>
      <c r="O70" s="65" t="n">
        <f aca="false">N70-Tabla_Ministerio!L69</f>
        <v>0</v>
      </c>
      <c r="P70" s="67" t="n">
        <f aca="false">N70+J70</f>
        <v>4622258</v>
      </c>
      <c r="Q70" s="65" t="n">
        <f aca="false">P70-Tabla_Ministerio!M69</f>
        <v>0</v>
      </c>
      <c r="S70" s="67" t="n">
        <f aca="false">B70+Tabla_Ministerio!B69</f>
        <v>8976</v>
      </c>
      <c r="T70" s="67" t="n">
        <f aca="false">C70+Tabla_Ministerio!C69</f>
        <v>44</v>
      </c>
      <c r="U70" s="67" t="n">
        <f aca="false">D70+Tabla_Ministerio!D69</f>
        <v>348.818592897527</v>
      </c>
      <c r="V70" s="67" t="n">
        <f aca="false">E70+Tabla_Ministerio!E69</f>
        <v>225.904956533891</v>
      </c>
      <c r="W70" s="67" t="n">
        <f aca="false">F70+Tabla_Ministerio!F69</f>
        <v>23</v>
      </c>
      <c r="X70" s="67" t="n">
        <f aca="false">G70+Tabla_Ministerio!G69</f>
        <v>94</v>
      </c>
      <c r="Y70" s="67" t="n">
        <f aca="false">H70+Tabla_Ministerio!H69</f>
        <v>7</v>
      </c>
      <c r="Z70" s="67" t="n">
        <f aca="false">X70+0.33*Y70</f>
        <v>96.31</v>
      </c>
      <c r="AC70" s="73" t="n">
        <f aca="false">IF(T70&gt;0,S70/T70,0)</f>
        <v>204</v>
      </c>
      <c r="AD70" s="74" t="n">
        <f aca="false">EXP((((AC70-AC77)/AC78+2)/4-1.9)^3)</f>
        <v>0.095289974752829</v>
      </c>
      <c r="AE70" s="75" t="n">
        <f aca="false">S70/U70</f>
        <v>25.7325732709348</v>
      </c>
      <c r="AF70" s="74" t="n">
        <f aca="false">EXP((((AE70-AE77)/AE78+2)/4-1.9)^3)</f>
        <v>0.281997006317271</v>
      </c>
      <c r="AG70" s="74" t="n">
        <f aca="false">V70/U70</f>
        <v>0.64762877075264</v>
      </c>
      <c r="AH70" s="74" t="n">
        <f aca="false">EXP((((AG70-AG77)/AG78+2)/4-1.9)^3)</f>
        <v>0.0200749829292879</v>
      </c>
      <c r="AI70" s="74" t="n">
        <f aca="false">W70/U70</f>
        <v>0.0659368521871102</v>
      </c>
      <c r="AJ70" s="74" t="n">
        <f aca="false">EXP((((AI70-AI77)/AI78+2)/4-1.9)^3)</f>
        <v>0.0123210193500252</v>
      </c>
      <c r="AK70" s="74" t="n">
        <f aca="false">Z70/U70</f>
        <v>0.276103401484373</v>
      </c>
      <c r="AL70" s="74" t="n">
        <f aca="false">EXP((((AK70-AK77)/AK78+2)/4-1.9)^3)</f>
        <v>0.00844688461190642</v>
      </c>
      <c r="AM70" s="74" t="n">
        <f aca="false">0.01*AD70+0.15*AF70+0.24*AH70+0.25*AJ70+0.35*AL70</f>
        <v>0.0541071110498215</v>
      </c>
      <c r="AO70" s="66" t="n">
        <f aca="false">0.01*AD70/$AM$77</f>
        <v>0.000312293435120947</v>
      </c>
      <c r="AP70" s="65" t="n">
        <f aca="false">AO70*$J$77</f>
        <v>3804.01260551726</v>
      </c>
      <c r="AQ70" s="66" t="n">
        <f aca="false">0.15*AF70/$AM$77</f>
        <v>0.0138628141142459</v>
      </c>
      <c r="AR70" s="65" t="n">
        <f aca="false">AQ70*$J$77</f>
        <v>168861.441541705</v>
      </c>
      <c r="AS70" s="66" t="n">
        <f aca="false">0.24*AH70/$AM$77</f>
        <v>0.00157899977920913</v>
      </c>
      <c r="AT70" s="65" t="n">
        <f aca="false">AS70*$J$77</f>
        <v>19233.6257785703</v>
      </c>
      <c r="AU70" s="66" t="n">
        <f aca="false">0.25*AJ70/$AM$77</f>
        <v>0.00100949062768452</v>
      </c>
      <c r="AV70" s="65" t="n">
        <f aca="false">AU70*$J$77</f>
        <v>12296.4963108374</v>
      </c>
      <c r="AW70" s="66" t="n">
        <f aca="false">0.35*AL70/$AM$77</f>
        <v>0.000968902884514063</v>
      </c>
      <c r="AX70" s="65" t="n">
        <f aca="false">AW70*$J$77</f>
        <v>11802.1013947543</v>
      </c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72" t="s">
        <v>65</v>
      </c>
      <c r="B71" s="65" t="n">
        <f aca="true">INDIRECT(ADDRESS(ROW()-35*INT((ROW()-15)/35)+138,2+INT((ROW()-15)/35), 1, 1, "Variables_Simulación"))</f>
        <v>0</v>
      </c>
      <c r="C71" s="65" t="n">
        <f aca="true">INDIRECT(ADDRESS(ROW()-35*INT((ROW()-15)/35)+108,2+INT((ROW()-15)/35), 1, 1, "Variables_Simulación"))</f>
        <v>0</v>
      </c>
      <c r="D71" s="65" t="n">
        <f aca="true">INDIRECT(ADDRESS(ROW()-35*INT((ROW()-15)/35)+78,2+INT((ROW()-15)/35), 1, 1, "Variables_Simulación"))</f>
        <v>0</v>
      </c>
      <c r="E71" s="65" t="n">
        <f aca="true">INDIRECT(ADDRESS(ROW()-35*INT((ROW()-15)/35)+48,2+INT((ROW()-15)/35), 1, 1, "Variables_Simulación"))</f>
        <v>0</v>
      </c>
      <c r="F71" s="65" t="n">
        <f aca="true">INDIRECT(ADDRESS(ROW()-35*INT((ROW()-15)/35)+18,2+INT((ROW()-15)/35), 1, 1, "Variables_Simulación"))</f>
        <v>0</v>
      </c>
      <c r="G71" s="65" t="n">
        <f aca="true">INDIRECT(ADDRESS(ROW()-35*INT((ROW()-15)/35)-12,2+INT((ROW()-15)/35), 1, 1, "Variables_Simulación"))</f>
        <v>0</v>
      </c>
      <c r="H71" s="65" t="n">
        <f aca="true">INDIRECT(ADDRESS(ROW()-35*INT((ROW()-15)/35)+168,2+INT((ROW()-15)/35), 1, 1, "Variables_Simulación"))</f>
        <v>0</v>
      </c>
      <c r="I71" s="66" t="n">
        <f aca="false">AO71+AQ71+AS71+AU71+AW71</f>
        <v>0.00872372864467968</v>
      </c>
      <c r="J71" s="65" t="n">
        <f aca="false">ROUND(AP71+AR71+AT71+AV71+AX71,0)</f>
        <v>106263</v>
      </c>
      <c r="K71" s="66" t="n">
        <f aca="false">I71-Tabla_Ministerio!J70</f>
        <v>6.59194920871187E-017</v>
      </c>
      <c r="L71" s="65" t="n">
        <f aca="false">J71-Tabla_Ministerio!K70</f>
        <v>0</v>
      </c>
      <c r="M71" s="66" t="n">
        <f aca="false">P106/P$112</f>
        <v>0.0112607460212135</v>
      </c>
      <c r="N71" s="65" t="n">
        <f aca="false">ROUND(N$77*M71,0)</f>
        <v>2606153</v>
      </c>
      <c r="O71" s="65" t="n">
        <f aca="false">N71-Tabla_Ministerio!L70</f>
        <v>0</v>
      </c>
      <c r="P71" s="67" t="n">
        <f aca="false">N71+J71</f>
        <v>2712416</v>
      </c>
      <c r="Q71" s="65" t="n">
        <f aca="false">P71-Tabla_Ministerio!M70</f>
        <v>0</v>
      </c>
      <c r="S71" s="67" t="n">
        <f aca="false">B71+Tabla_Ministerio!B70</f>
        <v>9776</v>
      </c>
      <c r="T71" s="67" t="n">
        <f aca="false">C71+Tabla_Ministerio!C70</f>
        <v>125</v>
      </c>
      <c r="U71" s="67" t="n">
        <f aca="false">D71+Tabla_Ministerio!D70</f>
        <v>470.584581105169</v>
      </c>
      <c r="V71" s="67" t="n">
        <f aca="false">E71+Tabla_Ministerio!E70</f>
        <v>310.207575757576</v>
      </c>
      <c r="W71" s="67" t="n">
        <f aca="false">F71+Tabla_Ministerio!F70</f>
        <v>40</v>
      </c>
      <c r="X71" s="67" t="n">
        <f aca="false">G71+Tabla_Ministerio!G70</f>
        <v>134</v>
      </c>
      <c r="Y71" s="67" t="n">
        <f aca="false">H71+Tabla_Ministerio!H70</f>
        <v>26</v>
      </c>
      <c r="Z71" s="67" t="n">
        <f aca="false">X71+0.33*Y71</f>
        <v>142.58</v>
      </c>
      <c r="AC71" s="73" t="n">
        <f aca="false">IF(T71&gt;0,S71/T71,0)</f>
        <v>78.208</v>
      </c>
      <c r="AD71" s="74" t="n">
        <f aca="false">EXP((((AC71-AC77)/AC78+2)/4-1.9)^3)</f>
        <v>0.00736699606123873</v>
      </c>
      <c r="AE71" s="75" t="n">
        <f aca="false">S71/U71</f>
        <v>20.7741613145102</v>
      </c>
      <c r="AF71" s="74" t="n">
        <f aca="false">EXP((((AE71-AE77)/AE78+2)/4-1.9)^3)</f>
        <v>0.0848264018753784</v>
      </c>
      <c r="AG71" s="74" t="n">
        <f aca="false">V71/U71</f>
        <v>0.659196217243355</v>
      </c>
      <c r="AH71" s="74" t="n">
        <f aca="false">EXP((((AG71-AG77)/AG78+2)/4-1.9)^3)</f>
        <v>0.0244996489715565</v>
      </c>
      <c r="AI71" s="74" t="n">
        <f aca="false">W71/U71</f>
        <v>0.0850006600430042</v>
      </c>
      <c r="AJ71" s="74" t="n">
        <f aca="false">EXP((((AI71-AI77)/AI78+2)/4-1.9)^3)</f>
        <v>0.0173810193753364</v>
      </c>
      <c r="AK71" s="74" t="n">
        <f aca="false">Z71/U71</f>
        <v>0.302984852723288</v>
      </c>
      <c r="AL71" s="74" t="n">
        <f aca="false">EXP((((AK71-AK77)/AK78+2)/4-1.9)^3)</f>
        <v>0.0102739386984533</v>
      </c>
      <c r="AM71" s="74" t="n">
        <f aca="false">0.01*AD71+0.15*AF71+0.24*AH71+0.25*AJ71+0.35*AL71</f>
        <v>0.0266186793833855</v>
      </c>
      <c r="AO71" s="66" t="n">
        <f aca="false">0.01*AD71/$AM$77</f>
        <v>2.41438253337183E-005</v>
      </c>
      <c r="AP71" s="65" t="n">
        <f aca="false">AO71*$J$77</f>
        <v>294.093328856886</v>
      </c>
      <c r="AQ71" s="66" t="n">
        <f aca="false">0.15*AF71/$AM$77</f>
        <v>0.00417001817336908</v>
      </c>
      <c r="AR71" s="65" t="n">
        <f aca="false">AQ71*$J$77</f>
        <v>50794.5410078461</v>
      </c>
      <c r="AS71" s="66" t="n">
        <f aca="false">0.24*AH71/$AM$77</f>
        <v>0.00192702232689575</v>
      </c>
      <c r="AT71" s="65" t="n">
        <f aca="false">AS71*$J$77</f>
        <v>23472.8508455058</v>
      </c>
      <c r="AU71" s="66" t="n">
        <f aca="false">0.25*AJ71/$AM$77</f>
        <v>0.00142406854989391</v>
      </c>
      <c r="AV71" s="65" t="n">
        <f aca="false">AU71*$J$77</f>
        <v>17346.4252068543</v>
      </c>
      <c r="AW71" s="66" t="n">
        <f aca="false">0.35*AL71/$AM$77</f>
        <v>0.00117847576918721</v>
      </c>
      <c r="AX71" s="65" t="n">
        <f aca="false">AW71*$J$77</f>
        <v>14354.8860690864</v>
      </c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72" t="s">
        <v>66</v>
      </c>
      <c r="B72" s="65" t="n">
        <f aca="true">INDIRECT(ADDRESS(ROW()-35*INT((ROW()-15)/35)+138,2+INT((ROW()-15)/35), 1, 1, "Variables_Simulación"))</f>
        <v>0</v>
      </c>
      <c r="C72" s="65" t="n">
        <f aca="true">INDIRECT(ADDRESS(ROW()-35*INT((ROW()-15)/35)+108,2+INT((ROW()-15)/35), 1, 1, "Variables_Simulación"))</f>
        <v>0</v>
      </c>
      <c r="D72" s="65" t="n">
        <f aca="true">INDIRECT(ADDRESS(ROW()-35*INT((ROW()-15)/35)+78,2+INT((ROW()-15)/35), 1, 1, "Variables_Simulación"))</f>
        <v>0</v>
      </c>
      <c r="E72" s="65" t="n">
        <f aca="true">INDIRECT(ADDRESS(ROW()-35*INT((ROW()-15)/35)+48,2+INT((ROW()-15)/35), 1, 1, "Variables_Simulación"))</f>
        <v>0</v>
      </c>
      <c r="F72" s="65" t="n">
        <f aca="true">INDIRECT(ADDRESS(ROW()-35*INT((ROW()-15)/35)+18,2+INT((ROW()-15)/35), 1, 1, "Variables_Simulación"))</f>
        <v>0</v>
      </c>
      <c r="G72" s="65" t="n">
        <f aca="true">INDIRECT(ADDRESS(ROW()-35*INT((ROW()-15)/35)-12,2+INT((ROW()-15)/35), 1, 1, "Variables_Simulación"))</f>
        <v>0</v>
      </c>
      <c r="H72" s="65" t="n">
        <f aca="true">INDIRECT(ADDRESS(ROW()-35*INT((ROW()-15)/35)+168,2+INT((ROW()-15)/35), 1, 1, "Variables_Simulación"))</f>
        <v>0</v>
      </c>
      <c r="I72" s="66" t="n">
        <f aca="false">AO72+AQ72+AS72+AU72+AW72</f>
        <v>0.0100101153449379</v>
      </c>
      <c r="J72" s="65" t="n">
        <f aca="false">ROUND(AP72+AR72+AT72+AV72+AX72,0)</f>
        <v>121932</v>
      </c>
      <c r="K72" s="66" t="n">
        <f aca="false">I72-Tabla_Ministerio!J71</f>
        <v>4.33680868994202E-017</v>
      </c>
      <c r="L72" s="65" t="n">
        <f aca="false">J72-Tabla_Ministerio!K71</f>
        <v>0</v>
      </c>
      <c r="M72" s="66" t="n">
        <f aca="false">P107/P$112</f>
        <v>0.0109188970018536</v>
      </c>
      <c r="N72" s="65" t="n">
        <f aca="false">ROUND(N$77*M72,0)</f>
        <v>2527036</v>
      </c>
      <c r="O72" s="65" t="n">
        <f aca="false">N72-Tabla_Ministerio!L71</f>
        <v>0</v>
      </c>
      <c r="P72" s="67" t="n">
        <f aca="false">N72+J72</f>
        <v>2648968</v>
      </c>
      <c r="Q72" s="65" t="n">
        <f aca="false">P72-Tabla_Ministerio!M71</f>
        <v>0</v>
      </c>
      <c r="S72" s="67" t="n">
        <f aca="false">B72+Tabla_Ministerio!B71</f>
        <v>8152</v>
      </c>
      <c r="T72" s="67" t="n">
        <f aca="false">C72+Tabla_Ministerio!C71</f>
        <v>34</v>
      </c>
      <c r="U72" s="67" t="n">
        <f aca="false">D72+Tabla_Ministerio!D71</f>
        <v>442.755103218379</v>
      </c>
      <c r="V72" s="67" t="n">
        <f aca="false">E72+Tabla_Ministerio!E71</f>
        <v>306.007982006258</v>
      </c>
      <c r="W72" s="67" t="n">
        <f aca="false">F72+Tabla_Ministerio!F71</f>
        <v>32</v>
      </c>
      <c r="X72" s="67" t="n">
        <f aca="false">G72+Tabla_Ministerio!G71</f>
        <v>190</v>
      </c>
      <c r="Y72" s="67" t="n">
        <f aca="false">H72+Tabla_Ministerio!H71</f>
        <v>33</v>
      </c>
      <c r="Z72" s="67" t="n">
        <f aca="false">X72+0.33*Y72</f>
        <v>200.89</v>
      </c>
      <c r="AC72" s="73" t="n">
        <f aca="false">IF(T72&gt;0,S72/T72,0)</f>
        <v>239.764705882353</v>
      </c>
      <c r="AD72" s="74" t="n">
        <f aca="false">EXP((((AC72-AC77)/AC78+2)/4-1.9)^3)</f>
        <v>0.159494751451463</v>
      </c>
      <c r="AE72" s="75" t="n">
        <f aca="false">S72/U72</f>
        <v>18.4119842792172</v>
      </c>
      <c r="AF72" s="74" t="n">
        <f aca="false">EXP((((AE72-AE77)/AE78+2)/4-1.9)^3)</f>
        <v>0.0391916727677197</v>
      </c>
      <c r="AG72" s="74" t="n">
        <f aca="false">V72/U72</f>
        <v>0.691145013986042</v>
      </c>
      <c r="AH72" s="74" t="n">
        <f aca="false">EXP((((AG72-AG77)/AG78+2)/4-1.9)^3)</f>
        <v>0.0409928280042631</v>
      </c>
      <c r="AI72" s="74" t="n">
        <f aca="false">W72/U72</f>
        <v>0.0722747174846604</v>
      </c>
      <c r="AJ72" s="74" t="n">
        <f aca="false">EXP((((AI72-AI77)/AI78+2)/4-1.9)^3)</f>
        <v>0.0138428999800291</v>
      </c>
      <c r="AK72" s="74" t="n">
        <f aca="false">Z72/U72</f>
        <v>0.45372712485917</v>
      </c>
      <c r="AL72" s="74" t="n">
        <f aca="false">EXP((((AK72-AK77)/AK78+2)/4-1.9)^3)</f>
        <v>0.0279174971075592</v>
      </c>
      <c r="AM72" s="74" t="n">
        <f aca="false">0.01*AD72+0.15*AF72+0.24*AH72+0.25*AJ72+0.35*AL72</f>
        <v>0.0305438261333487</v>
      </c>
      <c r="AO72" s="66" t="n">
        <f aca="false">0.01*AD72/$AM$77</f>
        <v>0.000522711480863944</v>
      </c>
      <c r="AP72" s="65" t="n">
        <f aca="false">AO72*$J$77</f>
        <v>6367.09209556377</v>
      </c>
      <c r="AQ72" s="66" t="n">
        <f aca="false">0.15*AF72/$AM$77</f>
        <v>0.00192664057502081</v>
      </c>
      <c r="AR72" s="65" t="n">
        <f aca="false">AQ72*$J$77</f>
        <v>23468.2007671464</v>
      </c>
      <c r="AS72" s="66" t="n">
        <f aca="false">0.24*AH72/$AM$77</f>
        <v>0.00322429496432878</v>
      </c>
      <c r="AT72" s="65" t="n">
        <f aca="false">AS72*$J$77</f>
        <v>39274.7887366328</v>
      </c>
      <c r="AU72" s="66" t="n">
        <f aca="false">0.25*AJ72/$AM$77</f>
        <v>0.00113418195303663</v>
      </c>
      <c r="AV72" s="65" t="n">
        <f aca="false">AU72*$J$77</f>
        <v>13815.3478782882</v>
      </c>
      <c r="AW72" s="66" t="n">
        <f aca="false">0.35*AL72/$AM$77</f>
        <v>0.00320228637168778</v>
      </c>
      <c r="AX72" s="65" t="n">
        <f aca="false">AW72*$J$77</f>
        <v>39006.7044466007</v>
      </c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72" t="s">
        <v>67</v>
      </c>
      <c r="B73" s="65" t="n">
        <f aca="true">INDIRECT(ADDRESS(ROW()-35*INT((ROW()-15)/35)+138,2+INT((ROW()-15)/35), 1, 1, "Variables_Simulación"))</f>
        <v>0</v>
      </c>
      <c r="C73" s="65" t="n">
        <f aca="true">INDIRECT(ADDRESS(ROW()-35*INT((ROW()-15)/35)+108,2+INT((ROW()-15)/35), 1, 1, "Variables_Simulación"))</f>
        <v>0</v>
      </c>
      <c r="D73" s="65" t="n">
        <f aca="true">INDIRECT(ADDRESS(ROW()-35*INT((ROW()-15)/35)+78,2+INT((ROW()-15)/35), 1, 1, "Variables_Simulación"))</f>
        <v>0</v>
      </c>
      <c r="E73" s="65" t="n">
        <f aca="true">INDIRECT(ADDRESS(ROW()-35*INT((ROW()-15)/35)+48,2+INT((ROW()-15)/35), 1, 1, "Variables_Simulación"))</f>
        <v>0</v>
      </c>
      <c r="F73" s="65" t="n">
        <f aca="true">INDIRECT(ADDRESS(ROW()-35*INT((ROW()-15)/35)+18,2+INT((ROW()-15)/35), 1, 1, "Variables_Simulación"))</f>
        <v>0</v>
      </c>
      <c r="G73" s="65" t="n">
        <f aca="true">INDIRECT(ADDRESS(ROW()-35*INT((ROW()-15)/35)-12,2+INT((ROW()-15)/35), 1, 1, "Variables_Simulación"))</f>
        <v>0</v>
      </c>
      <c r="H73" s="65" t="n">
        <f aca="true">INDIRECT(ADDRESS(ROW()-35*INT((ROW()-15)/35)+168,2+INT((ROW()-15)/35), 1, 1, "Variables_Simulación"))</f>
        <v>0</v>
      </c>
      <c r="I73" s="66" t="n">
        <f aca="false">AO73+AQ73+AS73+AU73+AW73</f>
        <v>0.0108622613116411</v>
      </c>
      <c r="J73" s="65" t="n">
        <f aca="false">ROUND(AP73+AR73+AT73+AV73+AX73,0)</f>
        <v>132312</v>
      </c>
      <c r="K73" s="66" t="n">
        <f aca="false">I73-Tabla_Ministerio!J72</f>
        <v>8.84708972748172E-017</v>
      </c>
      <c r="L73" s="65" t="n">
        <f aca="false">J73-Tabla_Ministerio!K72</f>
        <v>0</v>
      </c>
      <c r="M73" s="66" t="n">
        <f aca="false">P108/P$112</f>
        <v>0.00897058690844422</v>
      </c>
      <c r="N73" s="65" t="n">
        <f aca="false">ROUND(N$77*M73,0)</f>
        <v>2076125</v>
      </c>
      <c r="O73" s="65" t="n">
        <f aca="false">N73-Tabla_Ministerio!L72</f>
        <v>-2</v>
      </c>
      <c r="P73" s="67" t="n">
        <f aca="false">N73+J73</f>
        <v>2208437</v>
      </c>
      <c r="Q73" s="65" t="n">
        <f aca="false">P73-Tabla_Ministerio!M72</f>
        <v>-2</v>
      </c>
      <c r="S73" s="67" t="n">
        <f aca="false">B73+Tabla_Ministerio!B72</f>
        <v>11057</v>
      </c>
      <c r="T73" s="67" t="n">
        <f aca="false">C73+Tabla_Ministerio!C72</f>
        <v>63</v>
      </c>
      <c r="U73" s="67" t="n">
        <f aca="false">D73+Tabla_Ministerio!D72</f>
        <v>514.993097593895</v>
      </c>
      <c r="V73" s="67" t="n">
        <f aca="false">E73+Tabla_Ministerio!E72</f>
        <v>350.056830669331</v>
      </c>
      <c r="W73" s="67" t="n">
        <f aca="false">F73+Tabla_Ministerio!F72</f>
        <v>48</v>
      </c>
      <c r="X73" s="67" t="n">
        <f aca="false">G73+Tabla_Ministerio!G72</f>
        <v>150</v>
      </c>
      <c r="Y73" s="67" t="n">
        <f aca="false">H73+Tabla_Ministerio!H72</f>
        <v>27</v>
      </c>
      <c r="Z73" s="67" t="n">
        <f aca="false">X73+0.33*Y73</f>
        <v>158.91</v>
      </c>
      <c r="AC73" s="73" t="n">
        <f aca="false">IF(T73&gt;0,S73/T73,0)</f>
        <v>175.507936507937</v>
      </c>
      <c r="AD73" s="74" t="n">
        <f aca="false">EXP((((AC73-AC77)/AC78+2)/4-1.9)^3)</f>
        <v>0.0593651757554011</v>
      </c>
      <c r="AE73" s="75" t="n">
        <f aca="false">S73/U73</f>
        <v>21.4701906717964</v>
      </c>
      <c r="AF73" s="74" t="n">
        <f aca="false">EXP((((AE73-AE77)/AE78+2)/4-1.9)^3)</f>
        <v>0.103758521496966</v>
      </c>
      <c r="AG73" s="74" t="n">
        <f aca="false">V73/U73</f>
        <v>0.679731111552437</v>
      </c>
      <c r="AH73" s="74" t="n">
        <f aca="false">EXP((((AG73-AG77)/AG78+2)/4-1.9)^3)</f>
        <v>0.0343078300063042</v>
      </c>
      <c r="AI73" s="74" t="n">
        <f aca="false">W73/U73</f>
        <v>0.0932051326984019</v>
      </c>
      <c r="AJ73" s="74" t="n">
        <f aca="false">EXP((((AI73-AI77)/AI78+2)/4-1.9)^3)</f>
        <v>0.0200404412556827</v>
      </c>
      <c r="AK73" s="74" t="n">
        <f aca="false">Z73/U73</f>
        <v>0.308567242439647</v>
      </c>
      <c r="AL73" s="74" t="n">
        <f aca="false">EXP((((AK73-AK77)/AK78+2)/4-1.9)^3)</f>
        <v>0.0106930180555534</v>
      </c>
      <c r="AM73" s="74" t="n">
        <f aca="false">0.01*AD73+0.15*AF73+0.24*AH73+0.25*AJ73+0.35*AL73</f>
        <v>0.0331439758169762</v>
      </c>
      <c r="AO73" s="66" t="n">
        <f aca="false">0.01*AD73/$AM$77</f>
        <v>0.000194557241843141</v>
      </c>
      <c r="AP73" s="65" t="n">
        <f aca="false">AO73*$J$77</f>
        <v>2369.88075070918</v>
      </c>
      <c r="AQ73" s="66" t="n">
        <f aca="false">0.15*AF73/$AM$77</f>
        <v>0.00510071051840573</v>
      </c>
      <c r="AR73" s="65" t="n">
        <f aca="false">AQ73*$J$77</f>
        <v>62131.2039479643</v>
      </c>
      <c r="AS73" s="66" t="n">
        <f aca="false">0.24*AH73/$AM$77</f>
        <v>0.00269848578182678</v>
      </c>
      <c r="AT73" s="65" t="n">
        <f aca="false">AS73*$J$77</f>
        <v>32869.9638719676</v>
      </c>
      <c r="AU73" s="66" t="n">
        <f aca="false">0.25*AJ73/$AM$77</f>
        <v>0.00164196135462059</v>
      </c>
      <c r="AV73" s="65" t="n">
        <f aca="false">AU73*$J$77</f>
        <v>20000.5539288071</v>
      </c>
      <c r="AW73" s="66" t="n">
        <f aca="false">0.35*AL73/$AM$77</f>
        <v>0.00122654641494485</v>
      </c>
      <c r="AX73" s="65" t="n">
        <f aca="false">AW73*$J$77</f>
        <v>14940.4294134304</v>
      </c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72" t="s">
        <v>68</v>
      </c>
      <c r="B74" s="65" t="n">
        <f aca="true">INDIRECT(ADDRESS(ROW()-35*INT((ROW()-15)/35)+138,2+INT((ROW()-15)/35), 1, 1, "Variables_Simulación"))</f>
        <v>0</v>
      </c>
      <c r="C74" s="65" t="n">
        <f aca="true">INDIRECT(ADDRESS(ROW()-35*INT((ROW()-15)/35)+108,2+INT((ROW()-15)/35), 1, 1, "Variables_Simulación"))</f>
        <v>0</v>
      </c>
      <c r="D74" s="65" t="n">
        <f aca="true">INDIRECT(ADDRESS(ROW()-35*INT((ROW()-15)/35)+78,2+INT((ROW()-15)/35), 1, 1, "Variables_Simulación"))</f>
        <v>0</v>
      </c>
      <c r="E74" s="65" t="n">
        <f aca="true">INDIRECT(ADDRESS(ROW()-35*INT((ROW()-15)/35)+48,2+INT((ROW()-15)/35), 1, 1, "Variables_Simulación"))</f>
        <v>0</v>
      </c>
      <c r="F74" s="65" t="n">
        <f aca="true">INDIRECT(ADDRESS(ROW()-35*INT((ROW()-15)/35)+18,2+INT((ROW()-15)/35), 1, 1, "Variables_Simulación"))</f>
        <v>0</v>
      </c>
      <c r="G74" s="65" t="n">
        <f aca="true">INDIRECT(ADDRESS(ROW()-35*INT((ROW()-15)/35)-12,2+INT((ROW()-15)/35), 1, 1, "Variables_Simulación"))</f>
        <v>0</v>
      </c>
      <c r="H74" s="65" t="n">
        <f aca="true">INDIRECT(ADDRESS(ROW()-35*INT((ROW()-15)/35)+168,2+INT((ROW()-15)/35), 1, 1, "Variables_Simulación"))</f>
        <v>0</v>
      </c>
      <c r="I74" s="66" t="n">
        <f aca="false">AO74+AQ74+AS74+AU74+AW74</f>
        <v>0.0161956403685109</v>
      </c>
      <c r="J74" s="65" t="n">
        <f aca="false">ROUND(AP74+AR74+AT74+AV74+AX74,0)</f>
        <v>197277</v>
      </c>
      <c r="K74" s="66" t="n">
        <f aca="false">I74-Tabla_Ministerio!J73</f>
        <v>0</v>
      </c>
      <c r="L74" s="65" t="n">
        <f aca="false">J74-Tabla_Ministerio!K73</f>
        <v>0</v>
      </c>
      <c r="M74" s="66" t="n">
        <f aca="false">P109/P$112</f>
        <v>0.00723657558192176</v>
      </c>
      <c r="N74" s="65" t="n">
        <f aca="false">ROUND(N$77*M74,0)</f>
        <v>1674811</v>
      </c>
      <c r="O74" s="65" t="n">
        <f aca="false">N74-Tabla_Ministerio!L73</f>
        <v>-2</v>
      </c>
      <c r="P74" s="67" t="n">
        <f aca="false">N74+J74</f>
        <v>1872088</v>
      </c>
      <c r="Q74" s="65" t="n">
        <f aca="false">P74-Tabla_Ministerio!M73</f>
        <v>-2</v>
      </c>
      <c r="S74" s="67" t="n">
        <f aca="false">B74+Tabla_Ministerio!B73</f>
        <v>13640</v>
      </c>
      <c r="T74" s="67" t="n">
        <f aca="false">C74+Tabla_Ministerio!C73</f>
        <v>104</v>
      </c>
      <c r="U74" s="67" t="n">
        <f aca="false">D74+Tabla_Ministerio!D73</f>
        <v>560.264224885289</v>
      </c>
      <c r="V74" s="67" t="n">
        <f aca="false">E74+Tabla_Ministerio!E73</f>
        <v>359.363172320832</v>
      </c>
      <c r="W74" s="67" t="n">
        <f aca="false">F74+Tabla_Ministerio!F73</f>
        <v>53</v>
      </c>
      <c r="X74" s="67" t="n">
        <f aca="false">G74+Tabla_Ministerio!G73</f>
        <v>227</v>
      </c>
      <c r="Y74" s="67" t="n">
        <f aca="false">H74+Tabla_Ministerio!H73</f>
        <v>23</v>
      </c>
      <c r="Z74" s="67" t="n">
        <f aca="false">X74+0.33*Y74</f>
        <v>234.59</v>
      </c>
      <c r="AC74" s="73" t="n">
        <f aca="false">IF(T74&gt;0,S74/T74,0)</f>
        <v>131.153846153846</v>
      </c>
      <c r="AD74" s="74" t="n">
        <f aca="false">EXP((((AC74-AC77)/AC78+2)/4-1.9)^3)</f>
        <v>0.0252077266421679</v>
      </c>
      <c r="AE74" s="75" t="n">
        <f aca="false">S74/U74</f>
        <v>24.3456558426387</v>
      </c>
      <c r="AF74" s="74" t="n">
        <f aca="false">EXP((((AE74-AE77)/AE78+2)/4-1.9)^3)</f>
        <v>0.212387338804341</v>
      </c>
      <c r="AG74" s="74" t="n">
        <f aca="false">V74/U74</f>
        <v>0.641417310545591</v>
      </c>
      <c r="AH74" s="74" t="n">
        <f aca="false">EXP((((AG74-AG77)/AG78+2)/4-1.9)^3)</f>
        <v>0.0179867130489158</v>
      </c>
      <c r="AI74" s="74" t="n">
        <f aca="false">W74/U74</f>
        <v>0.0945982228489628</v>
      </c>
      <c r="AJ74" s="74" t="n">
        <f aca="false">EXP((((AI74-AI77)/AI78+2)/4-1.9)^3)</f>
        <v>0.0205239105870139</v>
      </c>
      <c r="AK74" s="74" t="n">
        <f aca="false">Z74/U74</f>
        <v>0.41871315279506</v>
      </c>
      <c r="AL74" s="74" t="n">
        <f aca="false">EXP((((AK74-AK77)/AK78+2)/4-1.9)^3)</f>
        <v>0.0224563651002715</v>
      </c>
      <c r="AM74" s="74" t="n">
        <f aca="false">0.01*AD74+0.15*AF74+0.24*AH74+0.25*AJ74+0.35*AL74</f>
        <v>0.0494176946506611</v>
      </c>
      <c r="AO74" s="66" t="n">
        <f aca="false">0.01*AD74/$AM$77</f>
        <v>8.26131769379939E-005</v>
      </c>
      <c r="AP74" s="65" t="n">
        <f aca="false">AO74*$J$77</f>
        <v>1006.30218605859</v>
      </c>
      <c r="AQ74" s="66" t="n">
        <f aca="false">0.15*AF74/$AM$77</f>
        <v>0.0104408420377037</v>
      </c>
      <c r="AR74" s="65" t="n">
        <f aca="false">AQ74*$J$77</f>
        <v>127178.769250328</v>
      </c>
      <c r="AS74" s="66" t="n">
        <f aca="false">0.24*AH74/$AM$77</f>
        <v>0.00141474670404332</v>
      </c>
      <c r="AT74" s="65" t="n">
        <f aca="false">AS74*$J$77</f>
        <v>17232.8768093077</v>
      </c>
      <c r="AU74" s="66" t="n">
        <f aca="false">0.25*AJ74/$AM$77</f>
        <v>0.00168157315498277</v>
      </c>
      <c r="AV74" s="65" t="n">
        <f aca="false">AU74*$J$77</f>
        <v>20483.0609909444</v>
      </c>
      <c r="AW74" s="66" t="n">
        <f aca="false">0.35*AL74/$AM$77</f>
        <v>0.0025758652948431</v>
      </c>
      <c r="AX74" s="65" t="n">
        <f aca="false">AW74*$J$77</f>
        <v>31376.336963032</v>
      </c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72" t="s">
        <v>69</v>
      </c>
      <c r="B75" s="65" t="n">
        <f aca="true">INDIRECT(ADDRESS(ROW()-35*INT((ROW()-15)/35)+138,2+INT((ROW()-15)/35), 1, 1, "Variables_Simulación"))</f>
        <v>0</v>
      </c>
      <c r="C75" s="65" t="n">
        <f aca="true">INDIRECT(ADDRESS(ROW()-35*INT((ROW()-15)/35)+108,2+INT((ROW()-15)/35), 1, 1, "Variables_Simulación"))</f>
        <v>0</v>
      </c>
      <c r="D75" s="65" t="n">
        <f aca="true">INDIRECT(ADDRESS(ROW()-35*INT((ROW()-15)/35)+78,2+INT((ROW()-15)/35), 1, 1, "Variables_Simulación"))</f>
        <v>0</v>
      </c>
      <c r="E75" s="65" t="n">
        <f aca="true">INDIRECT(ADDRESS(ROW()-35*INT((ROW()-15)/35)+48,2+INT((ROW()-15)/35), 1, 1, "Variables_Simulación"))</f>
        <v>0</v>
      </c>
      <c r="F75" s="65" t="n">
        <f aca="true">INDIRECT(ADDRESS(ROW()-35*INT((ROW()-15)/35)+18,2+INT((ROW()-15)/35), 1, 1, "Variables_Simulación"))</f>
        <v>0</v>
      </c>
      <c r="G75" s="65" t="n">
        <f aca="true">INDIRECT(ADDRESS(ROW()-35*INT((ROW()-15)/35)-12,2+INT((ROW()-15)/35), 1, 1, "Variables_Simulación"))</f>
        <v>0</v>
      </c>
      <c r="H75" s="65" t="n">
        <f aca="true">INDIRECT(ADDRESS(ROW()-35*INT((ROW()-15)/35)+168,2+INT((ROW()-15)/35), 1, 1, "Variables_Simulación"))</f>
        <v>0</v>
      </c>
      <c r="I75" s="66" t="n">
        <f aca="false">AO75+AQ75+AS75+AU75+AW75</f>
        <v>0.0844855283644516</v>
      </c>
      <c r="J75" s="65" t="n">
        <f aca="false">ROUND(AP75+AR75+AT75+AV75+AX75,0)</f>
        <v>1029109</v>
      </c>
      <c r="K75" s="66" t="n">
        <f aca="false">I75-Tabla_Ministerio!J74</f>
        <v>0</v>
      </c>
      <c r="L75" s="65" t="n">
        <f aca="false">J75-Tabla_Ministerio!K74</f>
        <v>0</v>
      </c>
      <c r="M75" s="66" t="n">
        <f aca="false">P110/P$112</f>
        <v>0.0135601820466315</v>
      </c>
      <c r="N75" s="65" t="n">
        <f aca="false">ROUND(N$77*M75,0)</f>
        <v>3138327</v>
      </c>
      <c r="O75" s="65" t="n">
        <f aca="false">N75-Tabla_Ministerio!L74</f>
        <v>0</v>
      </c>
      <c r="P75" s="67" t="n">
        <f aca="false">N75+J75</f>
        <v>4167436</v>
      </c>
      <c r="Q75" s="65" t="n">
        <f aca="false">P75-Tabla_Ministerio!M74</f>
        <v>0</v>
      </c>
      <c r="S75" s="67" t="n">
        <f aca="false">B75+Tabla_Ministerio!B74</f>
        <v>1328</v>
      </c>
      <c r="T75" s="67" t="n">
        <f aca="false">C75+Tabla_Ministerio!C74</f>
        <v>20</v>
      </c>
      <c r="U75" s="67" t="n">
        <f aca="false">D75+Tabla_Ministerio!D74</f>
        <v>77.9494103935281</v>
      </c>
      <c r="V75" s="67" t="n">
        <f aca="false">E75+Tabla_Ministerio!E74</f>
        <v>70.5857740298917</v>
      </c>
      <c r="W75" s="67" t="n">
        <f aca="false">F75+Tabla_Ministerio!F74</f>
        <v>27</v>
      </c>
      <c r="X75" s="67" t="n">
        <f aca="false">G75+Tabla_Ministerio!G74</f>
        <v>64</v>
      </c>
      <c r="Y75" s="67" t="n">
        <f aca="false">H75+Tabla_Ministerio!H74</f>
        <v>4</v>
      </c>
      <c r="Z75" s="67" t="n">
        <f aca="false">X75+0.33*Y75</f>
        <v>65.32</v>
      </c>
      <c r="AC75" s="73" t="n">
        <f aca="false">IF(T75&gt;0,S75/T75,0)</f>
        <v>66.4</v>
      </c>
      <c r="AD75" s="74" t="n">
        <f aca="false">EXP((((AC75-AC77)/AC78+2)/4-1.9)^3)</f>
        <v>0.00541795220540828</v>
      </c>
      <c r="AE75" s="75" t="n">
        <f aca="false">S75/U75</f>
        <v>17.0366907625803</v>
      </c>
      <c r="AF75" s="74" t="n">
        <f aca="false">EXP((((AE75-AE77)/AE78+2)/4-1.9)^3)</f>
        <v>0.0233905371963364</v>
      </c>
      <c r="AG75" s="74" t="n">
        <f aca="false">V75/U75</f>
        <v>0.905533135831804</v>
      </c>
      <c r="AH75" s="74" t="n">
        <f aca="false">EXP((((AG75-AG77)/AG78+2)/4-1.9)^3)</f>
        <v>0.403580175410409</v>
      </c>
      <c r="AI75" s="74" t="n">
        <f aca="false">W75/U75</f>
        <v>0.346378501950051</v>
      </c>
      <c r="AJ75" s="74" t="n">
        <f aca="false">EXP((((AI75-AI77)/AI78+2)/4-1.9)^3)</f>
        <v>0.376327943517901</v>
      </c>
      <c r="AK75" s="74" t="n">
        <f aca="false">Z75/U75</f>
        <v>0.837979398051012</v>
      </c>
      <c r="AL75" s="74" t="n">
        <f aca="false">EXP((((AK75-AK77)/AK78+2)/4-1.9)^3)</f>
        <v>0.180818219968225</v>
      </c>
      <c r="AM75" s="74" t="n">
        <f aca="false">0.01*AD75+0.15*AF75+0.24*AH75+0.25*AJ75+0.35*AL75</f>
        <v>0.257790365068357</v>
      </c>
      <c r="AO75" s="66" t="n">
        <f aca="false">0.01*AD75/$AM$77</f>
        <v>1.77562320688707E-005</v>
      </c>
      <c r="AP75" s="65" t="n">
        <f aca="false">AO75*$J$77</f>
        <v>216.286745157851</v>
      </c>
      <c r="AQ75" s="66" t="n">
        <f aca="false">0.15*AF75/$AM$77</f>
        <v>0.00114986564368116</v>
      </c>
      <c r="AR75" s="65" t="n">
        <f aca="false">AQ75*$J$77</f>
        <v>14006.3892201906</v>
      </c>
      <c r="AS75" s="66" t="n">
        <f aca="false">0.24*AH75/$AM$77</f>
        <v>0.0317436388419795</v>
      </c>
      <c r="AT75" s="65" t="n">
        <f aca="false">AS75*$J$77</f>
        <v>386665.836421157</v>
      </c>
      <c r="AU75" s="66" t="n">
        <f aca="false">0.25*AJ75/$AM$77</f>
        <v>0.0308334498246149</v>
      </c>
      <c r="AV75" s="65" t="n">
        <f aca="false">AU75*$J$77</f>
        <v>375578.922301053</v>
      </c>
      <c r="AW75" s="66" t="n">
        <f aca="false">0.35*AL75/$AM$77</f>
        <v>0.0207408178221072</v>
      </c>
      <c r="AX75" s="65" t="n">
        <f aca="false">AW75*$J$77</f>
        <v>252641.661882763</v>
      </c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76" t="s">
        <v>70</v>
      </c>
      <c r="B76" s="78" t="n">
        <f aca="true">INDIRECT(ADDRESS(ROW()-35*INT((ROW()-15)/35)+138,2+INT((ROW()-15)/35), 1, 1, "Variables_Simulación"))</f>
        <v>0</v>
      </c>
      <c r="C76" s="78" t="n">
        <f aca="true">INDIRECT(ADDRESS(ROW()-35*INT((ROW()-15)/35)+108,2+INT((ROW()-15)/35), 1, 1, "Variables_Simulación"))</f>
        <v>0</v>
      </c>
      <c r="D76" s="78" t="n">
        <f aca="true">INDIRECT(ADDRESS(ROW()-35*INT((ROW()-15)/35)+78,2+INT((ROW()-15)/35), 1, 1, "Variables_Simulación"))</f>
        <v>0</v>
      </c>
      <c r="E76" s="78" t="n">
        <f aca="true">INDIRECT(ADDRESS(ROW()-35*INT((ROW()-15)/35)+48,2+INT((ROW()-15)/35), 1, 1, "Variables_Simulación"))</f>
        <v>0</v>
      </c>
      <c r="F76" s="78" t="n">
        <f aca="true">INDIRECT(ADDRESS(ROW()-35*INT((ROW()-15)/35)+18,2+INT((ROW()-15)/35), 1, 1, "Variables_Simulación"))</f>
        <v>0</v>
      </c>
      <c r="G76" s="78" t="n">
        <f aca="true">INDIRECT(ADDRESS(ROW()-35*INT((ROW()-15)/35)-12,2+INT((ROW()-15)/35), 1, 1, "Variables_Simulación"))</f>
        <v>0</v>
      </c>
      <c r="H76" s="78" t="n">
        <f aca="true">INDIRECT(ADDRESS(ROW()-35*INT((ROW()-15)/35)+168,2+INT((ROW()-15)/35), 1, 1, "Variables_Simulación"))</f>
        <v>0</v>
      </c>
      <c r="I76" s="77" t="n">
        <f aca="false">AO76+AQ76+AS76+AU76+AW76</f>
        <v>0.0330678569509417</v>
      </c>
      <c r="J76" s="78" t="n">
        <f aca="false">ROUND(AP76+AR76+AT76+AV76+AX76,0)</f>
        <v>402796</v>
      </c>
      <c r="K76" s="77" t="n">
        <f aca="false">I76-Tabla_Ministerio!J75</f>
        <v>0</v>
      </c>
      <c r="L76" s="78" t="n">
        <f aca="false">J76-Tabla_Ministerio!K75</f>
        <v>0</v>
      </c>
      <c r="M76" s="77" t="n">
        <f aca="false">P111/P$112</f>
        <v>0.0130320150966931</v>
      </c>
      <c r="N76" s="78" t="n">
        <f aca="false">ROUND(N$77*M76,0)</f>
        <v>3016090</v>
      </c>
      <c r="O76" s="78" t="n">
        <f aca="false">N76-Tabla_Ministerio!L75</f>
        <v>0</v>
      </c>
      <c r="P76" s="79" t="n">
        <f aca="false">N76+J76</f>
        <v>3418886</v>
      </c>
      <c r="Q76" s="78" t="n">
        <f aca="false">P76-Tabla_Ministerio!M75</f>
        <v>0</v>
      </c>
      <c r="S76" s="79" t="n">
        <f aca="false">B76+Tabla_Ministerio!B75</f>
        <v>199</v>
      </c>
      <c r="T76" s="79" t="n">
        <f aca="false">C76+Tabla_Ministerio!C75</f>
        <v>6</v>
      </c>
      <c r="U76" s="79" t="n">
        <f aca="false">D76+Tabla_Ministerio!D75</f>
        <v>28.2898407148407</v>
      </c>
      <c r="V76" s="79" t="n">
        <f aca="false">E76+Tabla_Ministerio!E75</f>
        <v>22.1989316239316</v>
      </c>
      <c r="W76" s="79" t="n">
        <f aca="false">F76+Tabla_Ministerio!F75</f>
        <v>7</v>
      </c>
      <c r="X76" s="79" t="n">
        <f aca="false">G76+Tabla_Ministerio!G75</f>
        <v>18</v>
      </c>
      <c r="Y76" s="79" t="n">
        <f aca="false">H76+Tabla_Ministerio!H75</f>
        <v>0</v>
      </c>
      <c r="Z76" s="79" t="n">
        <f aca="false">X76+0.33*Y76</f>
        <v>18</v>
      </c>
      <c r="AC76" s="80" t="n">
        <f aca="false">IF(T76&gt;0,S76/T76,0)</f>
        <v>33.1666666666667</v>
      </c>
      <c r="AD76" s="81" t="n">
        <f aca="false">EXP((((AC76-AC77)/AC78+2)/4-1.9)^3)</f>
        <v>0.00213105934073449</v>
      </c>
      <c r="AE76" s="82" t="n">
        <f aca="false">S76/U76</f>
        <v>7.03432734054263</v>
      </c>
      <c r="AF76" s="81" t="n">
        <f aca="false">EXP((((AE76-AE77)/AE78+2)/4-1.9)^3)</f>
        <v>9.76301571262201E-005</v>
      </c>
      <c r="AG76" s="81" t="n">
        <f aca="false">V76/U76</f>
        <v>0.784696239462605</v>
      </c>
      <c r="AH76" s="81" t="n">
        <f aca="false">EXP((((AG76-AG77)/AG78+2)/4-1.9)^3)</f>
        <v>0.14014413268314</v>
      </c>
      <c r="AI76" s="81" t="n">
        <f aca="false">W76/U76</f>
        <v>0.247438650169841</v>
      </c>
      <c r="AJ76" s="81" t="n">
        <f aca="false">EXP((((AI76-AI77)/AI78+2)/4-1.9)^3)</f>
        <v>0.162538886752717</v>
      </c>
      <c r="AK76" s="81" t="n">
        <f aca="false">Z76/U76</f>
        <v>0.636270814722449</v>
      </c>
      <c r="AL76" s="81" t="n">
        <f aca="false">EXP((((AK76-AK77)/AK78+2)/4-1.9)^3)</f>
        <v>0.0759844429429223</v>
      </c>
      <c r="AM76" s="81" t="n">
        <f aca="false">0.01*AD76+0.15*AF76+0.24*AH76+0.25*AJ76+0.35*AL76</f>
        <v>0.100899823679132</v>
      </c>
      <c r="AO76" s="77" t="n">
        <f aca="false">0.01*AD76/$AM$77</f>
        <v>6.98411185112415E-006</v>
      </c>
      <c r="AP76" s="78" t="n">
        <f aca="false">AO76*$J$77</f>
        <v>85.0727121744633</v>
      </c>
      <c r="AQ76" s="77" t="n">
        <f aca="false">0.15*AF76/$AM$77</f>
        <v>4.7994435751658E-006</v>
      </c>
      <c r="AR76" s="78" t="n">
        <f aca="false">AQ76*$J$77</f>
        <v>58.4615038491885</v>
      </c>
      <c r="AS76" s="77" t="n">
        <f aca="false">0.24*AH76/$AM$77</f>
        <v>0.0110230506966604</v>
      </c>
      <c r="AT76" s="78" t="n">
        <f aca="false">AS76*$J$77</f>
        <v>134270.590046545</v>
      </c>
      <c r="AU76" s="77" t="n">
        <f aca="false">0.25*AJ76/$AM$77</f>
        <v>0.0133172003183981</v>
      </c>
      <c r="AV76" s="78" t="n">
        <f aca="false">AU76*$J$77</f>
        <v>162215.378820772</v>
      </c>
      <c r="AW76" s="77" t="n">
        <f aca="false">0.35*AL76/$AM$77</f>
        <v>0.00871582238045698</v>
      </c>
      <c r="AX76" s="78" t="n">
        <f aca="false">AW76*$J$77</f>
        <v>106166.491107529</v>
      </c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83" t="s">
        <v>71</v>
      </c>
      <c r="B77" s="86"/>
      <c r="C77" s="86"/>
      <c r="D77" s="86"/>
      <c r="E77" s="86"/>
      <c r="F77" s="86"/>
      <c r="G77" s="86"/>
      <c r="H77" s="86"/>
      <c r="I77" s="84"/>
      <c r="J77" s="85" t="n">
        <f aca="false">Tabla_Ministerio!K76</f>
        <v>12180892</v>
      </c>
      <c r="K77" s="84"/>
      <c r="L77" s="86"/>
      <c r="M77" s="84"/>
      <c r="N77" s="85" t="n">
        <f aca="false">Tabla_Ministerio!L76</f>
        <v>231436955</v>
      </c>
      <c r="O77" s="86"/>
      <c r="P77" s="87" t="n">
        <f aca="false">Tabla_Ministerio!M76</f>
        <v>243617847</v>
      </c>
      <c r="Q77" s="86"/>
      <c r="S77" s="88"/>
      <c r="T77" s="88"/>
      <c r="U77" s="88"/>
      <c r="V77" s="88"/>
      <c r="W77" s="88"/>
      <c r="X77" s="88"/>
      <c r="Y77" s="88"/>
      <c r="Z77" s="88"/>
      <c r="AB77" s="89" t="s">
        <v>241</v>
      </c>
      <c r="AC77" s="89" t="n">
        <f aca="false">AVERAGE(AC50:AC76)</f>
        <v>180.090953242769</v>
      </c>
      <c r="AD77" s="88"/>
      <c r="AE77" s="90" t="n">
        <f aca="false">AVERAGE(AE50:AE76)</f>
        <v>19.8769520878493</v>
      </c>
      <c r="AF77" s="88"/>
      <c r="AG77" s="91" t="n">
        <f aca="false">AVERAGE(AG50:AG76)</f>
        <v>0.722050927977948</v>
      </c>
      <c r="AH77" s="88"/>
      <c r="AI77" s="91" t="n">
        <f aca="false">AVERAGE(AI50:AI76)</f>
        <v>0.169372477414708</v>
      </c>
      <c r="AJ77" s="88"/>
      <c r="AK77" s="91" t="n">
        <f aca="false">AVERAGE(AK50:AK76)</f>
        <v>0.602924558740456</v>
      </c>
      <c r="AL77" s="92"/>
      <c r="AM77" s="91" t="n">
        <f aca="false">SUM(AM50:AM76)</f>
        <v>3.05129612205663</v>
      </c>
      <c r="AO77" s="84" t="n">
        <f aca="false">SUM(AO50:AO76)</f>
        <v>0.00984770161556675</v>
      </c>
      <c r="AP77" s="86" t="n">
        <f aca="false">SUM(AP50:AP76)</f>
        <v>119953.789827444</v>
      </c>
      <c r="AQ77" s="84" t="n">
        <f aca="false">SUM(AQ50:AQ76)</f>
        <v>0.143023745753848</v>
      </c>
      <c r="AR77" s="86" t="n">
        <f aca="false">SUM(AR50:AR76)</f>
        <v>1742156.80046308</v>
      </c>
      <c r="AS77" s="84" t="n">
        <f aca="false">SUM(AS50:AS76)</f>
        <v>0.241732894510167</v>
      </c>
      <c r="AT77" s="86" t="n">
        <f aca="false">SUM(AT50:AT76)</f>
        <v>2944522.28087573</v>
      </c>
      <c r="AU77" s="84" t="n">
        <f aca="false">SUM(AU50:AU76)</f>
        <v>0.25710336413075</v>
      </c>
      <c r="AV77" s="86" t="n">
        <f aca="false">SUM(AV50:AV76)</f>
        <v>3131748.31131334</v>
      </c>
      <c r="AW77" s="84" t="n">
        <f aca="false">SUM(AW50:AW76)</f>
        <v>0.348292293989669</v>
      </c>
      <c r="AX77" s="86" t="n">
        <f aca="false">SUM(AX50:AX76)</f>
        <v>4242510.81752041</v>
      </c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43" t="s">
        <v>72</v>
      </c>
      <c r="B78" s="8"/>
      <c r="C78" s="8"/>
      <c r="D78" s="8"/>
      <c r="E78" s="8"/>
      <c r="F78" s="8"/>
      <c r="G78" s="8"/>
      <c r="H78" s="8"/>
      <c r="AB78" s="89" t="s">
        <v>242</v>
      </c>
      <c r="AC78" s="89" t="n">
        <f aca="false">_xlfn.STDEV.P(AC50:AC76)</f>
        <v>84.9761363941811</v>
      </c>
      <c r="AD78" s="88"/>
      <c r="AE78" s="90" t="n">
        <f aca="false">_xlfn.STDEV.P(AE50:AE76)</f>
        <v>4.59991427430262</v>
      </c>
      <c r="AF78" s="88"/>
      <c r="AG78" s="91" t="n">
        <f aca="false">_xlfn.STDEV.P(AG50:AG76)</f>
        <v>0.106211643277894</v>
      </c>
      <c r="AH78" s="88"/>
      <c r="AI78" s="91" t="n">
        <f aca="false">_xlfn.STDEV.P(AI50:AI76)</f>
        <v>0.108558933235547</v>
      </c>
      <c r="AJ78" s="88"/>
      <c r="AK78" s="91" t="n">
        <f aca="false">_xlfn.STDEV.P(AK50:AK76)</f>
        <v>0.287888194595009</v>
      </c>
      <c r="AL78" s="88"/>
      <c r="AM78" s="91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43" t="s">
        <v>73</v>
      </c>
      <c r="B79" s="8"/>
      <c r="C79" s="8"/>
      <c r="D79" s="8"/>
      <c r="E79" s="8"/>
      <c r="F79" s="8"/>
      <c r="G79" s="8"/>
      <c r="H79" s="8"/>
      <c r="AB79" s="8" t="n">
        <f aca="false">MIN(AC79:AL79)</f>
        <v>-2.79192697547688</v>
      </c>
      <c r="AC79" s="8" t="n">
        <f aca="false">(MIN(AC50:AC76)-AC77)/AC78</f>
        <v>-1.72900643416594</v>
      </c>
      <c r="AE79" s="8" t="n">
        <f aca="false">(MIN(AE50:AE76)-AE77)/AE78</f>
        <v>-2.79192697547688</v>
      </c>
      <c r="AG79" s="8" t="n">
        <f aca="false">(MIN(AG50:AG76)-AG77)/AG78</f>
        <v>-1.8516904163303</v>
      </c>
      <c r="AI79" s="8" t="n">
        <f aca="false">(MIN(AI50:AI76)-AI77)/AI78</f>
        <v>-1.50309610053794</v>
      </c>
      <c r="AK79" s="8" t="n">
        <f aca="false">(MIN(AK50:AK76)-AK77)/AK78</f>
        <v>-1.73207430283328</v>
      </c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1" customFormat="false" ht="15" hidden="false" customHeight="false" outlineLevel="0" collapsed="false">
      <c r="A81" s="14" t="str">
        <f aca="false">"Tabla " &amp; TEXT((ROW()+24) / 35, "0")</f>
        <v>Tabla 3</v>
      </c>
      <c r="B81" s="14"/>
      <c r="C81" s="14"/>
      <c r="D81" s="14"/>
      <c r="E81" s="14"/>
      <c r="F81" s="14"/>
      <c r="G81" s="14"/>
      <c r="H81" s="14"/>
      <c r="I81" s="14"/>
      <c r="J81" s="14"/>
    </row>
    <row r="82" customFormat="false" ht="15" hidden="false" customHeight="false" outlineLevel="0" collapsed="false">
      <c r="A82" s="14" t="s">
        <v>82</v>
      </c>
      <c r="B82" s="14"/>
      <c r="C82" s="14"/>
      <c r="D82" s="14"/>
      <c r="E82" s="14"/>
      <c r="F82" s="14"/>
      <c r="G82" s="14"/>
      <c r="H82" s="14"/>
      <c r="I82" s="14"/>
      <c r="J82" s="14"/>
    </row>
    <row r="83" customFormat="false" ht="12.75" hidden="false" customHeight="true" outlineLevel="0" collapsed="false">
      <c r="A83" s="52" t="s">
        <v>30</v>
      </c>
      <c r="B83" s="53" t="s">
        <v>253</v>
      </c>
      <c r="C83" s="53"/>
      <c r="D83" s="53"/>
      <c r="E83" s="53"/>
      <c r="F83" s="53"/>
      <c r="G83" s="53"/>
      <c r="H83" s="53"/>
      <c r="I83" s="52" t="s">
        <v>32</v>
      </c>
      <c r="J83" s="54" t="s">
        <v>33</v>
      </c>
      <c r="K83" s="55" t="s">
        <v>223</v>
      </c>
      <c r="L83" s="54" t="s">
        <v>224</v>
      </c>
      <c r="M83" s="55" t="s">
        <v>225</v>
      </c>
      <c r="N83" s="54" t="s">
        <v>34</v>
      </c>
      <c r="O83" s="54" t="s">
        <v>226</v>
      </c>
      <c r="P83" s="52" t="s">
        <v>227</v>
      </c>
      <c r="Q83" s="54" t="s">
        <v>228</v>
      </c>
      <c r="S83" s="56" t="s">
        <v>254</v>
      </c>
      <c r="T83" s="56"/>
      <c r="U83" s="56"/>
      <c r="V83" s="56"/>
      <c r="W83" s="56"/>
      <c r="X83" s="56"/>
      <c r="Y83" s="56"/>
      <c r="Z83" s="56"/>
      <c r="AC83" s="57" t="s">
        <v>230</v>
      </c>
      <c r="AD83" s="57"/>
      <c r="AE83" s="57" t="s">
        <v>231</v>
      </c>
      <c r="AF83" s="57"/>
      <c r="AG83" s="57" t="s">
        <v>232</v>
      </c>
      <c r="AH83" s="57"/>
      <c r="AI83" s="57" t="s">
        <v>233</v>
      </c>
      <c r="AJ83" s="57"/>
      <c r="AK83" s="57" t="s">
        <v>234</v>
      </c>
      <c r="AL83" s="57"/>
      <c r="AM83" s="58" t="s">
        <v>235</v>
      </c>
      <c r="AO83" s="57" t="s">
        <v>230</v>
      </c>
      <c r="AP83" s="57"/>
      <c r="AQ83" s="57" t="s">
        <v>231</v>
      </c>
      <c r="AR83" s="57"/>
      <c r="AS83" s="57" t="s">
        <v>232</v>
      </c>
      <c r="AT83" s="57"/>
      <c r="AU83" s="57" t="s">
        <v>233</v>
      </c>
      <c r="AV83" s="57"/>
      <c r="AW83" s="58" t="s">
        <v>234</v>
      </c>
      <c r="AX83" s="58"/>
    </row>
    <row r="84" customFormat="false" ht="37.3" hidden="false" customHeight="false" outlineLevel="0" collapsed="false">
      <c r="A84" s="52"/>
      <c r="B84" s="18" t="s">
        <v>83</v>
      </c>
      <c r="C84" s="18" t="s">
        <v>84</v>
      </c>
      <c r="D84" s="18" t="s">
        <v>85</v>
      </c>
      <c r="E84" s="18" t="s">
        <v>86</v>
      </c>
      <c r="F84" s="18" t="s">
        <v>87</v>
      </c>
      <c r="G84" s="18" t="s">
        <v>88</v>
      </c>
      <c r="H84" s="18" t="s">
        <v>89</v>
      </c>
      <c r="I84" s="52"/>
      <c r="J84" s="54"/>
      <c r="K84" s="55"/>
      <c r="L84" s="54"/>
      <c r="M84" s="55"/>
      <c r="N84" s="54"/>
      <c r="O84" s="54"/>
      <c r="P84" s="52"/>
      <c r="Q84" s="54"/>
      <c r="S84" s="59" t="str">
        <f aca="false">B84</f>
        <v>Alumnos Pregrado
(2017)</v>
      </c>
      <c r="T84" s="59" t="str">
        <f aca="false">C84</f>
        <v>N° Carreras Pregrado
(2017)</v>
      </c>
      <c r="U84" s="59" t="str">
        <f aca="false">D84</f>
        <v>JCE Totales
(2018)</v>
      </c>
      <c r="V84" s="59" t="str">
        <f aca="false">E84</f>
        <v>JCE              (Phd + Msc)
(2018)</v>
      </c>
      <c r="W84" s="59" t="str">
        <f aca="false">F84</f>
        <v>Total Proyectos 
(2018)</v>
      </c>
      <c r="X84" s="59" t="str">
        <f aca="false">G84</f>
        <v>Publicaciones ISI
(2018)</v>
      </c>
      <c r="Y84" s="59" t="str">
        <f aca="false">H84</f>
        <v>Publicaciones Scielo
(2018)</v>
      </c>
      <c r="Z84" s="52" t="s">
        <v>43</v>
      </c>
      <c r="AC84" s="59" t="s">
        <v>236</v>
      </c>
      <c r="AD84" s="59" t="s">
        <v>237</v>
      </c>
      <c r="AE84" s="59" t="s">
        <v>236</v>
      </c>
      <c r="AF84" s="59" t="s">
        <v>237</v>
      </c>
      <c r="AG84" s="59" t="s">
        <v>236</v>
      </c>
      <c r="AH84" s="59" t="s">
        <v>237</v>
      </c>
      <c r="AI84" s="59" t="s">
        <v>236</v>
      </c>
      <c r="AJ84" s="59" t="s">
        <v>237</v>
      </c>
      <c r="AK84" s="59" t="s">
        <v>236</v>
      </c>
      <c r="AL84" s="59" t="s">
        <v>237</v>
      </c>
      <c r="AM84" s="60" t="s">
        <v>238</v>
      </c>
      <c r="AO84" s="59" t="s">
        <v>239</v>
      </c>
      <c r="AP84" s="59" t="s">
        <v>240</v>
      </c>
      <c r="AQ84" s="59" t="s">
        <v>239</v>
      </c>
      <c r="AR84" s="59" t="s">
        <v>240</v>
      </c>
      <c r="AS84" s="59" t="s">
        <v>239</v>
      </c>
      <c r="AT84" s="59" t="s">
        <v>240</v>
      </c>
      <c r="AU84" s="59" t="s">
        <v>239</v>
      </c>
      <c r="AV84" s="59" t="s">
        <v>240</v>
      </c>
      <c r="AW84" s="59" t="s">
        <v>239</v>
      </c>
      <c r="AX84" s="60" t="s">
        <v>240</v>
      </c>
    </row>
    <row r="85" customFormat="false" ht="15" hidden="false" customHeight="false" outlineLevel="0" collapsed="false">
      <c r="A85" s="61" t="s">
        <v>44</v>
      </c>
      <c r="B85" s="64" t="n">
        <f aca="true">INDIRECT(ADDRESS(ROW()-35*INT((ROW()-15)/35)+138,2+INT((ROW()-15)/35), 1, 1, "Variables_Simulación"))</f>
        <v>0</v>
      </c>
      <c r="C85" s="64" t="n">
        <f aca="true">INDIRECT(ADDRESS(ROW()-35*INT((ROW()-15)/35)+108,2+INT((ROW()-15)/35), 1, 1, "Variables_Simulación"))</f>
        <v>0</v>
      </c>
      <c r="D85" s="64" t="n">
        <f aca="true">INDIRECT(ADDRESS(ROW()-35*INT((ROW()-15)/35)+78,2+INT((ROW()-15)/35), 1, 1, "Variables_Simulación"))</f>
        <v>0</v>
      </c>
      <c r="E85" s="64" t="n">
        <f aca="true">INDIRECT(ADDRESS(ROW()-35*INT((ROW()-15)/35)+48,2+INT((ROW()-15)/35), 1, 1, "Variables_Simulación"))</f>
        <v>0</v>
      </c>
      <c r="F85" s="64" t="n">
        <f aca="true">INDIRECT(ADDRESS(ROW()-35*INT((ROW()-15)/35)+18,2+INT((ROW()-15)/35), 1, 1, "Variables_Simulación"))</f>
        <v>0</v>
      </c>
      <c r="G85" s="64" t="n">
        <f aca="true">INDIRECT(ADDRESS(ROW()-35*INT((ROW()-15)/35)-12,2+INT((ROW()-15)/35), 1, 1, "Variables_Simulación"))</f>
        <v>0</v>
      </c>
      <c r="H85" s="64" t="n">
        <f aca="true">INDIRECT(ADDRESS(ROW()-35*INT((ROW()-15)/35)+168,2+INT((ROW()-15)/35), 1, 1, "Variables_Simulación"))</f>
        <v>0</v>
      </c>
      <c r="I85" s="63" t="n">
        <f aca="false">AO85+AQ85+AS85+AU85+AW85</f>
        <v>0.0973242477728659</v>
      </c>
      <c r="J85" s="64" t="n">
        <f aca="false">ROUND(AP85+AR85+AT85+AV85+AX85,0)</f>
        <v>1167126</v>
      </c>
      <c r="K85" s="63" t="n">
        <f aca="false">I85-Tabla_Ministerio!J84</f>
        <v>0</v>
      </c>
      <c r="L85" s="65" t="n">
        <f aca="false">J85-Tabla_Ministerio!K84</f>
        <v>0</v>
      </c>
      <c r="M85" s="66" t="n">
        <f aca="false">P120/P$147</f>
        <v>0.172584235793336</v>
      </c>
      <c r="N85" s="65" t="n">
        <f aca="false">ROUND(N$112*M85,0)</f>
        <v>39323420</v>
      </c>
      <c r="O85" s="65" t="n">
        <f aca="false">N85-Tabla_Ministerio!L84</f>
        <v>3</v>
      </c>
      <c r="P85" s="67" t="n">
        <f aca="false">N85+J85</f>
        <v>40490546</v>
      </c>
      <c r="Q85" s="65" t="n">
        <f aca="false">P85-Tabla_Ministerio!M84</f>
        <v>3</v>
      </c>
      <c r="S85" s="68" t="n">
        <f aca="false">B85+Tabla_Ministerio!B84</f>
        <v>31095</v>
      </c>
      <c r="T85" s="68" t="n">
        <f aca="false">C85+Tabla_Ministerio!C84</f>
        <v>77</v>
      </c>
      <c r="U85" s="68" t="n">
        <f aca="false">D85+Tabla_Ministerio!D84</f>
        <v>2297.19764758572</v>
      </c>
      <c r="V85" s="68" t="n">
        <f aca="false">E85+Tabla_Ministerio!E84</f>
        <v>1574.74565071734</v>
      </c>
      <c r="W85" s="68" t="n">
        <f aca="false">F85+Tabla_Ministerio!F84</f>
        <v>831.5</v>
      </c>
      <c r="X85" s="68" t="n">
        <f aca="false">G85+Tabla_Ministerio!G84</f>
        <v>2407</v>
      </c>
      <c r="Y85" s="68" t="n">
        <f aca="false">H85+Tabla_Ministerio!H84</f>
        <v>284</v>
      </c>
      <c r="Z85" s="68" t="n">
        <f aca="false">X85+0.33*Y85</f>
        <v>2500.72</v>
      </c>
      <c r="AC85" s="69" t="n">
        <f aca="false">IF(T85&gt;0,S85/T85,0)</f>
        <v>403.831168831169</v>
      </c>
      <c r="AD85" s="70" t="n">
        <f aca="false">EXP((((AC85-AC112)/AC113+2)/4-1.9)^3)</f>
        <v>0.591916193174701</v>
      </c>
      <c r="AE85" s="71" t="n">
        <f aca="false">S85/U85</f>
        <v>13.5360577409087</v>
      </c>
      <c r="AF85" s="70" t="n">
        <f aca="false">EXP((((AE85-AE112)/AE113+2)/4-1.9)^3)</f>
        <v>0.0224272999891907</v>
      </c>
      <c r="AG85" s="70" t="n">
        <f aca="false">V85/U85</f>
        <v>0.685507253749953</v>
      </c>
      <c r="AH85" s="70" t="n">
        <f aca="false">EXP((((AG85-AG112)/AG113+2)/4-1.9)^3)</f>
        <v>0.0545038380102171</v>
      </c>
      <c r="AI85" s="70" t="n">
        <f aca="false">W85/U85</f>
        <v>0.361962759658003</v>
      </c>
      <c r="AJ85" s="70" t="n">
        <f aca="false">EXP((((AI85-AI112)/AI113+2)/4-1.9)^3)</f>
        <v>0.458294386216949</v>
      </c>
      <c r="AK85" s="70" t="n">
        <f aca="false">Z85/U85</f>
        <v>1.08859592583519</v>
      </c>
      <c r="AL85" s="70" t="n">
        <f aca="false">EXP((((AK85-AK112)/AK113+2)/4-1.9)^3)</f>
        <v>0.457941830182563</v>
      </c>
      <c r="AM85" s="70" t="n">
        <f aca="false">0.01*AD85+0.15*AF85+0.24*AH85+0.25*AJ85+0.35*AL85</f>
        <v>0.297217415170712</v>
      </c>
      <c r="AO85" s="63" t="n">
        <f aca="false">0.01*AD85/$AM$112</f>
        <v>0.00193823764372011</v>
      </c>
      <c r="AP85" s="64" t="n">
        <f aca="false">AO85*$J$112</f>
        <v>23243.609423811</v>
      </c>
      <c r="AQ85" s="63" t="n">
        <f aca="false">0.15*AF85/$AM$112</f>
        <v>0.00110157749324886</v>
      </c>
      <c r="AR85" s="64" t="n">
        <f aca="false">AQ85*$J$112</f>
        <v>13210.2671135794</v>
      </c>
      <c r="AS85" s="63" t="n">
        <f aca="false">0.24*AH85/$AM$112</f>
        <v>0.00428336545382989</v>
      </c>
      <c r="AT85" s="64" t="n">
        <f aca="false">AS85*$J$112</f>
        <v>51366.7010600298</v>
      </c>
      <c r="AU85" s="63" t="n">
        <f aca="false">0.25*AJ85/$AM$112</f>
        <v>0.0375172803816637</v>
      </c>
      <c r="AV85" s="64" t="n">
        <f aca="false">AU85*$J$112</f>
        <v>449912.328687044</v>
      </c>
      <c r="AW85" s="63" t="n">
        <f aca="false">0.35*AL85/$AM$112</f>
        <v>0.0524837868004033</v>
      </c>
      <c r="AX85" s="64" t="n">
        <f aca="false">AW85*$J$112</f>
        <v>629392.709105441</v>
      </c>
    </row>
    <row r="86" customFormat="false" ht="15" hidden="false" customHeight="false" outlineLevel="0" collapsed="false">
      <c r="A86" s="72" t="s">
        <v>45</v>
      </c>
      <c r="B86" s="65" t="n">
        <f aca="true">INDIRECT(ADDRESS(ROW()-35*INT((ROW()-15)/35)+138,2+INT((ROW()-15)/35), 1, 1, "Variables_Simulación"))</f>
        <v>0</v>
      </c>
      <c r="C86" s="65" t="n">
        <f aca="true">INDIRECT(ADDRESS(ROW()-35*INT((ROW()-15)/35)+108,2+INT((ROW()-15)/35), 1, 1, "Variables_Simulación"))</f>
        <v>0</v>
      </c>
      <c r="D86" s="65" t="n">
        <f aca="true">INDIRECT(ADDRESS(ROW()-35*INT((ROW()-15)/35)+78,2+INT((ROW()-15)/35), 1, 1, "Variables_Simulación"))</f>
        <v>0</v>
      </c>
      <c r="E86" s="65" t="n">
        <f aca="true">INDIRECT(ADDRESS(ROW()-35*INT((ROW()-15)/35)+48,2+INT((ROW()-15)/35), 1, 1, "Variables_Simulación"))</f>
        <v>0</v>
      </c>
      <c r="F86" s="65" t="n">
        <f aca="true">INDIRECT(ADDRESS(ROW()-35*INT((ROW()-15)/35)+18,2+INT((ROW()-15)/35), 1, 1, "Variables_Simulación"))</f>
        <v>0</v>
      </c>
      <c r="G86" s="65" t="n">
        <f aca="true">INDIRECT(ADDRESS(ROW()-35*INT((ROW()-15)/35)-12,2+INT((ROW()-15)/35), 1, 1, "Variables_Simulación"))</f>
        <v>0</v>
      </c>
      <c r="H86" s="65" t="n">
        <f aca="true">INDIRECT(ADDRESS(ROW()-35*INT((ROW()-15)/35)+168,2+INT((ROW()-15)/35), 1, 1, "Variables_Simulación"))</f>
        <v>0</v>
      </c>
      <c r="I86" s="66" t="n">
        <f aca="false">AO86+AQ86+AS86+AU86+AW86</f>
        <v>0.0877940002349738</v>
      </c>
      <c r="J86" s="65" t="n">
        <f aca="false">ROUND(AP86+AR86+AT86+AV86+AX86,0)</f>
        <v>1052838</v>
      </c>
      <c r="K86" s="66" t="n">
        <f aca="false">I86-Tabla_Ministerio!J85</f>
        <v>0</v>
      </c>
      <c r="L86" s="65" t="n">
        <f aca="false">J86-Tabla_Ministerio!K85</f>
        <v>0</v>
      </c>
      <c r="M86" s="66" t="n">
        <f aca="false">P121/P$147</f>
        <v>0.113076758719375</v>
      </c>
      <c r="N86" s="65" t="n">
        <f aca="false">ROUND(N$112*M86,0)</f>
        <v>25764606</v>
      </c>
      <c r="O86" s="65" t="n">
        <f aca="false">N86-Tabla_Ministerio!L85</f>
        <v>0</v>
      </c>
      <c r="P86" s="67" t="n">
        <f aca="false">N86+J86</f>
        <v>26817444</v>
      </c>
      <c r="Q86" s="65" t="n">
        <f aca="false">P86-Tabla_Ministerio!M85</f>
        <v>0</v>
      </c>
      <c r="S86" s="67" t="n">
        <f aca="false">B86+Tabla_Ministerio!B85</f>
        <v>26624</v>
      </c>
      <c r="T86" s="67" t="n">
        <f aca="false">C86+Tabla_Ministerio!C85</f>
        <v>75</v>
      </c>
      <c r="U86" s="67" t="n">
        <f aca="false">D86+Tabla_Ministerio!D85</f>
        <v>2238.60421146454</v>
      </c>
      <c r="V86" s="67" t="n">
        <f aca="false">E86+Tabla_Ministerio!E85</f>
        <v>1548.25402593578</v>
      </c>
      <c r="W86" s="67" t="n">
        <f aca="false">F86+Tabla_Ministerio!F85</f>
        <v>786</v>
      </c>
      <c r="X86" s="67" t="n">
        <f aca="false">G86+Tabla_Ministerio!G85</f>
        <v>2248</v>
      </c>
      <c r="Y86" s="67" t="n">
        <f aca="false">H86+Tabla_Ministerio!H85</f>
        <v>203</v>
      </c>
      <c r="Z86" s="67" t="n">
        <f aca="false">X86+0.33*Y86</f>
        <v>2314.99</v>
      </c>
      <c r="AC86" s="73" t="n">
        <f aca="false">IF(T86&gt;0,S86/T86,0)</f>
        <v>354.986666666667</v>
      </c>
      <c r="AD86" s="74" t="n">
        <f aca="false">EXP((((AC86-AC112)/AC113+2)/4-1.9)^3)</f>
        <v>0.430970674917742</v>
      </c>
      <c r="AE86" s="75" t="n">
        <f aca="false">S86/U86</f>
        <v>11.8931251284398</v>
      </c>
      <c r="AF86" s="74" t="n">
        <f aca="false">EXP((((AE86-AE112)/AE113+2)/4-1.9)^3)</f>
        <v>0.0121553042090445</v>
      </c>
      <c r="AG86" s="74" t="n">
        <f aca="false">V86/U86</f>
        <v>0.691615792558025</v>
      </c>
      <c r="AH86" s="74" t="n">
        <f aca="false">EXP((((AG86-AG112)/AG113+2)/4-1.9)^3)</f>
        <v>0.0592208326102869</v>
      </c>
      <c r="AI86" s="74" t="n">
        <f aca="false">W86/U86</f>
        <v>0.351111641787622</v>
      </c>
      <c r="AJ86" s="74" t="n">
        <f aca="false">EXP((((AI86-AI112)/AI113+2)/4-1.9)^3)</f>
        <v>0.429037420611064</v>
      </c>
      <c r="AK86" s="74" t="n">
        <f aca="false">Z86/U86</f>
        <v>1.03412206058769</v>
      </c>
      <c r="AL86" s="74" t="n">
        <f aca="false">EXP((((AK86-AK112)/AK113+2)/4-1.9)^3)</f>
        <v>0.401450694484472</v>
      </c>
      <c r="AM86" s="74" t="n">
        <f aca="false">0.01*AD86+0.15*AF86+0.24*AH86+0.25*AJ86+0.35*AL86</f>
        <v>0.268113100429334</v>
      </c>
      <c r="AO86" s="66" t="n">
        <f aca="false">0.01*AD86/$AM$112</f>
        <v>0.00141121935013271</v>
      </c>
      <c r="AP86" s="65" t="n">
        <f aca="false">AO86*$J$112</f>
        <v>16923.534372623</v>
      </c>
      <c r="AQ86" s="66" t="n">
        <f aca="false">0.15*AF86/$AM$112</f>
        <v>0.000597040640056098</v>
      </c>
      <c r="AR86" s="65" t="n">
        <f aca="false">AQ86*$J$112</f>
        <v>7159.79255307978</v>
      </c>
      <c r="AS86" s="66" t="n">
        <f aca="false">0.24*AH86/$AM$112</f>
        <v>0.00465406616874199</v>
      </c>
      <c r="AT86" s="65" t="n">
        <f aca="false">AS86*$J$112</f>
        <v>55812.194448553</v>
      </c>
      <c r="AU86" s="66" t="n">
        <f aca="false">0.25*AJ86/$AM$112</f>
        <v>0.0351222220637705</v>
      </c>
      <c r="AV86" s="65" t="n">
        <f aca="false">AU86*$J$112</f>
        <v>421190.463610937</v>
      </c>
      <c r="AW86" s="66" t="n">
        <f aca="false">0.35*AL86/$AM$112</f>
        <v>0.0460094520122725</v>
      </c>
      <c r="AX86" s="65" t="n">
        <f aca="false">AW86*$J$112</f>
        <v>551751.605816646</v>
      </c>
    </row>
    <row r="87" customFormat="false" ht="15" hidden="false" customHeight="false" outlineLevel="0" collapsed="false">
      <c r="A87" s="72" t="s">
        <v>46</v>
      </c>
      <c r="B87" s="65" t="n">
        <f aca="true">INDIRECT(ADDRESS(ROW()-35*INT((ROW()-15)/35)+138,2+INT((ROW()-15)/35), 1, 1, "Variables_Simulación"))</f>
        <v>0</v>
      </c>
      <c r="C87" s="65" t="n">
        <f aca="true">INDIRECT(ADDRESS(ROW()-35*INT((ROW()-15)/35)+108,2+INT((ROW()-15)/35), 1, 1, "Variables_Simulación"))</f>
        <v>0</v>
      </c>
      <c r="D87" s="65" t="n">
        <f aca="true">INDIRECT(ADDRESS(ROW()-35*INT((ROW()-15)/35)+78,2+INT((ROW()-15)/35), 1, 1, "Variables_Simulación"))</f>
        <v>0</v>
      </c>
      <c r="E87" s="65" t="n">
        <f aca="true">INDIRECT(ADDRESS(ROW()-35*INT((ROW()-15)/35)+48,2+INT((ROW()-15)/35), 1, 1, "Variables_Simulación"))</f>
        <v>0</v>
      </c>
      <c r="F87" s="65" t="n">
        <f aca="true">INDIRECT(ADDRESS(ROW()-35*INT((ROW()-15)/35)+18,2+INT((ROW()-15)/35), 1, 1, "Variables_Simulación"))</f>
        <v>0</v>
      </c>
      <c r="G87" s="65" t="n">
        <f aca="true">INDIRECT(ADDRESS(ROW()-35*INT((ROW()-15)/35)-12,2+INT((ROW()-15)/35), 1, 1, "Variables_Simulación"))</f>
        <v>0</v>
      </c>
      <c r="H87" s="65" t="n">
        <f aca="true">INDIRECT(ADDRESS(ROW()-35*INT((ROW()-15)/35)+168,2+INT((ROW()-15)/35), 1, 1, "Variables_Simulación"))</f>
        <v>0</v>
      </c>
      <c r="I87" s="66" t="n">
        <f aca="false">AO87+AQ87+AS87+AU87+AW87</f>
        <v>0.0555654533607034</v>
      </c>
      <c r="J87" s="65" t="n">
        <f aca="false">ROUND(AP87+AR87+AT87+AV87+AX87,0)</f>
        <v>666348</v>
      </c>
      <c r="K87" s="66" t="n">
        <f aca="false">I87-Tabla_Ministerio!J86</f>
        <v>0</v>
      </c>
      <c r="L87" s="65" t="n">
        <f aca="false">J87-Tabla_Ministerio!K86</f>
        <v>0</v>
      </c>
      <c r="M87" s="66" t="n">
        <f aca="false">P122/P$147</f>
        <v>0.0702191538911908</v>
      </c>
      <c r="N87" s="65" t="n">
        <f aca="false">ROUND(N$112*M87,0)</f>
        <v>15999476</v>
      </c>
      <c r="O87" s="65" t="n">
        <f aca="false">N87-Tabla_Ministerio!L86</f>
        <v>1</v>
      </c>
      <c r="P87" s="67" t="n">
        <f aca="false">N87+J87</f>
        <v>16665824</v>
      </c>
      <c r="Q87" s="65" t="n">
        <f aca="false">P87-Tabla_Ministerio!M86</f>
        <v>1</v>
      </c>
      <c r="S87" s="67" t="n">
        <f aca="false">B87+Tabla_Ministerio!B86</f>
        <v>24547</v>
      </c>
      <c r="T87" s="67" t="n">
        <f aca="false">C87+Tabla_Ministerio!C86</f>
        <v>90</v>
      </c>
      <c r="U87" s="67" t="n">
        <f aca="false">D87+Tabla_Ministerio!D86</f>
        <v>1462.06886174944</v>
      </c>
      <c r="V87" s="67" t="n">
        <f aca="false">E87+Tabla_Ministerio!E86</f>
        <v>1165.81645382302</v>
      </c>
      <c r="W87" s="67" t="n">
        <f aca="false">F87+Tabla_Ministerio!F86</f>
        <v>349</v>
      </c>
      <c r="X87" s="67" t="n">
        <f aca="false">G87+Tabla_Ministerio!G86</f>
        <v>1143</v>
      </c>
      <c r="Y87" s="67" t="n">
        <f aca="false">H87+Tabla_Ministerio!H86</f>
        <v>93</v>
      </c>
      <c r="Z87" s="67" t="n">
        <f aca="false">X87+0.33*Y87</f>
        <v>1173.69</v>
      </c>
      <c r="AC87" s="73" t="n">
        <f aca="false">IF(T87&gt;0,S87/T87,0)</f>
        <v>272.744444444444</v>
      </c>
      <c r="AD87" s="74" t="n">
        <f aca="false">EXP((((AC87-AC112)/AC113+2)/4-1.9)^3)</f>
        <v>0.196504527945503</v>
      </c>
      <c r="AE87" s="75" t="n">
        <f aca="false">S87/U87</f>
        <v>16.7892228896991</v>
      </c>
      <c r="AF87" s="74" t="n">
        <f aca="false">EXP((((AE87-AE112)/AE113+2)/4-1.9)^3)</f>
        <v>0.0634625119606177</v>
      </c>
      <c r="AG87" s="74" t="n">
        <f aca="false">V87/U87</f>
        <v>0.797374517933486</v>
      </c>
      <c r="AH87" s="74" t="n">
        <f aca="false">EXP((((AG87-AG112)/AG113+2)/4-1.9)^3)</f>
        <v>0.196166690987859</v>
      </c>
      <c r="AI87" s="74" t="n">
        <f aca="false">W87/U87</f>
        <v>0.238702847130199</v>
      </c>
      <c r="AJ87" s="74" t="n">
        <f aca="false">EXP((((AI87-AI112)/AI113+2)/4-1.9)^3)</f>
        <v>0.172022740949534</v>
      </c>
      <c r="AK87" s="74" t="n">
        <f aca="false">Z87/U87</f>
        <v>0.802759726785796</v>
      </c>
      <c r="AL87" s="74" t="n">
        <f aca="false">EXP((((AK87-AK112)/AK113+2)/4-1.9)^3)</f>
        <v>0.19463026837857</v>
      </c>
      <c r="AM87" s="74" t="n">
        <f aca="false">0.01*AD87+0.15*AF87+0.24*AH87+0.25*AJ87+0.35*AL87</f>
        <v>0.169690707080517</v>
      </c>
      <c r="AO87" s="66" t="n">
        <f aca="false">0.01*AD87/$AM$112</f>
        <v>0.000643456755563048</v>
      </c>
      <c r="AP87" s="65" t="n">
        <f aca="false">AO87*$J$112</f>
        <v>7716.42092283082</v>
      </c>
      <c r="AQ87" s="66" t="n">
        <f aca="false">0.15*AF87/$AM$112</f>
        <v>0.00311713290831027</v>
      </c>
      <c r="AR87" s="65" t="n">
        <f aca="false">AQ87*$J$112</f>
        <v>37381.0817665323</v>
      </c>
      <c r="AS87" s="66" t="n">
        <f aca="false">0.24*AH87/$AM$112</f>
        <v>0.0154164120921541</v>
      </c>
      <c r="AT87" s="65" t="n">
        <f aca="false">AS87*$J$112</f>
        <v>184875.710441156</v>
      </c>
      <c r="AU87" s="66" t="n">
        <f aca="false">0.25*AJ87/$AM$112</f>
        <v>0.014082270257552</v>
      </c>
      <c r="AV87" s="65" t="n">
        <f aca="false">AU87*$J$112</f>
        <v>168876.500117318</v>
      </c>
      <c r="AW87" s="66" t="n">
        <f aca="false">0.35*AL87/$AM$112</f>
        <v>0.0223061813471241</v>
      </c>
      <c r="AX87" s="65" t="n">
        <f aca="false">AW87*$J$112</f>
        <v>267498.760355375</v>
      </c>
    </row>
    <row r="88" customFormat="false" ht="15" hidden="false" customHeight="false" outlineLevel="0" collapsed="false">
      <c r="A88" s="72" t="s">
        <v>47</v>
      </c>
      <c r="B88" s="65" t="n">
        <f aca="true">INDIRECT(ADDRESS(ROW()-35*INT((ROW()-15)/35)+138,2+INT((ROW()-15)/35), 1, 1, "Variables_Simulación"))</f>
        <v>0</v>
      </c>
      <c r="C88" s="65" t="n">
        <f aca="true">INDIRECT(ADDRESS(ROW()-35*INT((ROW()-15)/35)+108,2+INT((ROW()-15)/35), 1, 1, "Variables_Simulación"))</f>
        <v>0</v>
      </c>
      <c r="D88" s="65" t="n">
        <f aca="true">INDIRECT(ADDRESS(ROW()-35*INT((ROW()-15)/35)+78,2+INT((ROW()-15)/35), 1, 1, "Variables_Simulación"))</f>
        <v>0</v>
      </c>
      <c r="E88" s="65" t="n">
        <f aca="true">INDIRECT(ADDRESS(ROW()-35*INT((ROW()-15)/35)+48,2+INT((ROW()-15)/35), 1, 1, "Variables_Simulación"))</f>
        <v>0</v>
      </c>
      <c r="F88" s="65" t="n">
        <f aca="true">INDIRECT(ADDRESS(ROW()-35*INT((ROW()-15)/35)+18,2+INT((ROW()-15)/35), 1, 1, "Variables_Simulación"))</f>
        <v>0</v>
      </c>
      <c r="G88" s="65" t="n">
        <f aca="true">INDIRECT(ADDRESS(ROW()-35*INT((ROW()-15)/35)-12,2+INT((ROW()-15)/35), 1, 1, "Variables_Simulación"))</f>
        <v>0</v>
      </c>
      <c r="H88" s="65" t="n">
        <f aca="true">INDIRECT(ADDRESS(ROW()-35*INT((ROW()-15)/35)+168,2+INT((ROW()-15)/35), 1, 1, "Variables_Simulación"))</f>
        <v>0</v>
      </c>
      <c r="I88" s="66" t="n">
        <f aca="false">AO88+AQ88+AS88+AU88+AW88</f>
        <v>0.0985299576066262</v>
      </c>
      <c r="J88" s="65" t="n">
        <f aca="false">ROUND(AP88+AR88+AT88+AV88+AX88,0)</f>
        <v>1181585</v>
      </c>
      <c r="K88" s="66" t="n">
        <f aca="false">I88-Tabla_Ministerio!J87</f>
        <v>0</v>
      </c>
      <c r="L88" s="65" t="n">
        <f aca="false">J88-Tabla_Ministerio!K87</f>
        <v>0</v>
      </c>
      <c r="M88" s="66" t="n">
        <f aca="false">P123/P$147</f>
        <v>0.0615236366500576</v>
      </c>
      <c r="N88" s="65" t="n">
        <f aca="false">ROUND(N$112*M88,0)</f>
        <v>14018197</v>
      </c>
      <c r="O88" s="65" t="n">
        <f aca="false">N88-Tabla_Ministerio!L87</f>
        <v>-2</v>
      </c>
      <c r="P88" s="67" t="n">
        <f aca="false">N88+J88</f>
        <v>15199782</v>
      </c>
      <c r="Q88" s="65" t="n">
        <f aca="false">P88-Tabla_Ministerio!M87</f>
        <v>-2</v>
      </c>
      <c r="S88" s="67" t="n">
        <f aca="false">B88+Tabla_Ministerio!B87</f>
        <v>14619</v>
      </c>
      <c r="T88" s="67" t="n">
        <f aca="false">C88+Tabla_Ministerio!C87</f>
        <v>52</v>
      </c>
      <c r="U88" s="67" t="n">
        <f aca="false">D88+Tabla_Ministerio!D87</f>
        <v>652.179955847292</v>
      </c>
      <c r="V88" s="67" t="n">
        <f aca="false">E88+Tabla_Ministerio!E87</f>
        <v>550.123213004177</v>
      </c>
      <c r="W88" s="67" t="n">
        <f aca="false">F88+Tabla_Ministerio!F87</f>
        <v>202</v>
      </c>
      <c r="X88" s="67" t="n">
        <f aca="false">G88+Tabla_Ministerio!G87</f>
        <v>603</v>
      </c>
      <c r="Y88" s="67" t="n">
        <f aca="false">H88+Tabla_Ministerio!H87</f>
        <v>58</v>
      </c>
      <c r="Z88" s="67" t="n">
        <f aca="false">X88+0.33*Y88</f>
        <v>622.14</v>
      </c>
      <c r="AC88" s="73" t="n">
        <f aca="false">IF(T88&gt;0,S88/T88,0)</f>
        <v>281.134615384615</v>
      </c>
      <c r="AD88" s="74" t="n">
        <f aca="false">EXP((((AC88-AC112)/AC113+2)/4-1.9)^3)</f>
        <v>0.216359520830118</v>
      </c>
      <c r="AE88" s="75" t="n">
        <f aca="false">S88/U88</f>
        <v>22.4155923053591</v>
      </c>
      <c r="AF88" s="74" t="n">
        <f aca="false">EXP((((AE88-AE112)/AE113+2)/4-1.9)^3)</f>
        <v>0.236971919683028</v>
      </c>
      <c r="AG88" s="74" t="n">
        <f aca="false">V88/U88</f>
        <v>0.843514444244877</v>
      </c>
      <c r="AH88" s="74" t="n">
        <f aca="false">EXP((((AG88-AG112)/AG113+2)/4-1.9)^3)</f>
        <v>0.290676317963942</v>
      </c>
      <c r="AI88" s="74" t="n">
        <f aca="false">W88/U88</f>
        <v>0.30973046348468</v>
      </c>
      <c r="AJ88" s="74" t="n">
        <f aca="false">EXP((((AI88-AI112)/AI113+2)/4-1.9)^3)</f>
        <v>0.322448254761208</v>
      </c>
      <c r="AK88" s="74" t="n">
        <f aca="false">Z88/U88</f>
        <v>0.953939161150292</v>
      </c>
      <c r="AL88" s="74" t="n">
        <f aca="false">EXP((((AK88-AK112)/AK113+2)/4-1.9)^3)</f>
        <v>0.322330730225621</v>
      </c>
      <c r="AM88" s="74" t="n">
        <f aca="false">0.01*AD88+0.15*AF88+0.24*AH88+0.25*AJ88+0.35*AL88</f>
        <v>0.300899518741371</v>
      </c>
      <c r="AO88" s="66" t="n">
        <f aca="false">0.01*AD88/$AM$112</f>
        <v>0.000708472200432619</v>
      </c>
      <c r="AP88" s="65" t="n">
        <f aca="false">AO88*$J$112</f>
        <v>8496.09497980722</v>
      </c>
      <c r="AQ88" s="66" t="n">
        <f aca="false">0.15*AF88/$AM$112</f>
        <v>0.0116395167220582</v>
      </c>
      <c r="AR88" s="65" t="n">
        <f aca="false">AQ88*$J$112</f>
        <v>139582.667505196</v>
      </c>
      <c r="AS88" s="66" t="n">
        <f aca="false">0.24*AH88/$AM$112</f>
        <v>0.02284376557812</v>
      </c>
      <c r="AT88" s="65" t="n">
        <f aca="false">AS88*$J$112</f>
        <v>273945.543564933</v>
      </c>
      <c r="AU88" s="66" t="n">
        <f aca="false">0.25*AJ88/$AM$112</f>
        <v>0.0263965301480426</v>
      </c>
      <c r="AV88" s="65" t="n">
        <f aca="false">AU88*$J$112</f>
        <v>316550.779463427</v>
      </c>
      <c r="AW88" s="66" t="n">
        <f aca="false">0.35*AL88/$AM$112</f>
        <v>0.0369416729579729</v>
      </c>
      <c r="AX88" s="65" t="n">
        <f aca="false">AW88*$J$112</f>
        <v>443009.566179533</v>
      </c>
    </row>
    <row r="89" customFormat="false" ht="15" hidden="false" customHeight="false" outlineLevel="0" collapsed="false">
      <c r="A89" s="72" t="s">
        <v>48</v>
      </c>
      <c r="B89" s="65" t="n">
        <f aca="true">INDIRECT(ADDRESS(ROW()-35*INT((ROW()-15)/35)+138,2+INT((ROW()-15)/35), 1, 1, "Variables_Simulación"))</f>
        <v>0</v>
      </c>
      <c r="C89" s="65" t="n">
        <f aca="true">INDIRECT(ADDRESS(ROW()-35*INT((ROW()-15)/35)+108,2+INT((ROW()-15)/35), 1, 1, "Variables_Simulación"))</f>
        <v>0</v>
      </c>
      <c r="D89" s="65" t="n">
        <f aca="true">INDIRECT(ADDRESS(ROW()-35*INT((ROW()-15)/35)+78,2+INT((ROW()-15)/35), 1, 1, "Variables_Simulación"))</f>
        <v>0</v>
      </c>
      <c r="E89" s="65" t="n">
        <f aca="true">INDIRECT(ADDRESS(ROW()-35*INT((ROW()-15)/35)+48,2+INT((ROW()-15)/35), 1, 1, "Variables_Simulación"))</f>
        <v>0</v>
      </c>
      <c r="F89" s="65" t="n">
        <f aca="true">INDIRECT(ADDRESS(ROW()-35*INT((ROW()-15)/35)+18,2+INT((ROW()-15)/35), 1, 1, "Variables_Simulación"))</f>
        <v>0</v>
      </c>
      <c r="G89" s="65" t="n">
        <f aca="true">INDIRECT(ADDRESS(ROW()-35*INT((ROW()-15)/35)-12,2+INT((ROW()-15)/35), 1, 1, "Variables_Simulación"))</f>
        <v>0</v>
      </c>
      <c r="H89" s="65" t="n">
        <f aca="true">INDIRECT(ADDRESS(ROW()-35*INT((ROW()-15)/35)+168,2+INT((ROW()-15)/35), 1, 1, "Variables_Simulación"))</f>
        <v>0</v>
      </c>
      <c r="I89" s="66" t="n">
        <f aca="false">AO89+AQ89+AS89+AU89+AW89</f>
        <v>0.0497525015056151</v>
      </c>
      <c r="J89" s="65" t="n">
        <f aca="false">ROUND(AP89+AR89+AT89+AV89+AX89,0)</f>
        <v>596639</v>
      </c>
      <c r="K89" s="66" t="n">
        <f aca="false">I89-Tabla_Ministerio!J88</f>
        <v>0</v>
      </c>
      <c r="L89" s="65" t="n">
        <f aca="false">J89-Tabla_Ministerio!K88</f>
        <v>0</v>
      </c>
      <c r="M89" s="66" t="n">
        <f aca="false">P124/P$147</f>
        <v>0.0545437456683003</v>
      </c>
      <c r="N89" s="65" t="n">
        <f aca="false">ROUND(N$112*M89,0)</f>
        <v>12427825</v>
      </c>
      <c r="O89" s="65" t="n">
        <f aca="false">N89-Tabla_Ministerio!L88</f>
        <v>0</v>
      </c>
      <c r="P89" s="67" t="n">
        <f aca="false">N89+J89</f>
        <v>13024464</v>
      </c>
      <c r="Q89" s="65" t="n">
        <f aca="false">P89-Tabla_Ministerio!M88</f>
        <v>0</v>
      </c>
      <c r="S89" s="67" t="n">
        <f aca="false">B89+Tabla_Ministerio!B88</f>
        <v>15151</v>
      </c>
      <c r="T89" s="67" t="n">
        <f aca="false">C89+Tabla_Ministerio!C88</f>
        <v>76</v>
      </c>
      <c r="U89" s="67" t="n">
        <f aca="false">D89+Tabla_Ministerio!D88</f>
        <v>672.210041999508</v>
      </c>
      <c r="V89" s="67" t="n">
        <f aca="false">E89+Tabla_Ministerio!E88</f>
        <v>421.298290461157</v>
      </c>
      <c r="W89" s="67" t="n">
        <f aca="false">F89+Tabla_Ministerio!F88</f>
        <v>160</v>
      </c>
      <c r="X89" s="67" t="n">
        <f aca="false">G89+Tabla_Ministerio!G88</f>
        <v>535</v>
      </c>
      <c r="Y89" s="67" t="n">
        <f aca="false">H89+Tabla_Ministerio!H88</f>
        <v>3</v>
      </c>
      <c r="Z89" s="67" t="n">
        <f aca="false">X89+0.33*Y89</f>
        <v>535.99</v>
      </c>
      <c r="AC89" s="73" t="n">
        <f aca="false">IF(T89&gt;0,S89/T89,0)</f>
        <v>199.355263157895</v>
      </c>
      <c r="AD89" s="74" t="n">
        <f aca="false">EXP((((AC89-AC112)/AC113+2)/4-1.9)^3)</f>
        <v>0.0709145194648848</v>
      </c>
      <c r="AE89" s="75" t="n">
        <f aca="false">S89/U89</f>
        <v>22.5390860793048</v>
      </c>
      <c r="AF89" s="74" t="n">
        <f aca="false">EXP((((AE89-AE112)/AE113+2)/4-1.9)^3)</f>
        <v>0.242438206716254</v>
      </c>
      <c r="AG89" s="74" t="n">
        <f aca="false">V89/U89</f>
        <v>0.626736085655598</v>
      </c>
      <c r="AH89" s="74" t="n">
        <f aca="false">EXP((((AG89-AG112)/AG113+2)/4-1.9)^3)</f>
        <v>0.0225379856811726</v>
      </c>
      <c r="AI89" s="74" t="n">
        <f aca="false">W89/U89</f>
        <v>0.238020841706077</v>
      </c>
      <c r="AJ89" s="74" t="n">
        <f aca="false">EXP((((AI89-AI112)/AI113+2)/4-1.9)^3)</f>
        <v>0.170831554201603</v>
      </c>
      <c r="AK89" s="74" t="n">
        <f aca="false">Z89/U89</f>
        <v>0.79735494341275</v>
      </c>
      <c r="AL89" s="74" t="n">
        <f aca="false">EXP((((AK89-AK112)/AK113+2)/4-1.9)^3)</f>
        <v>0.190704908855788</v>
      </c>
      <c r="AM89" s="74" t="n">
        <f aca="false">0.01*AD89+0.15*AF89+0.24*AH89+0.25*AJ89+0.35*AL89</f>
        <v>0.151938599415495</v>
      </c>
      <c r="AO89" s="66" t="n">
        <f aca="false">0.01*AD89/$AM$112</f>
        <v>0.000232210560714622</v>
      </c>
      <c r="AP89" s="65" t="n">
        <f aca="false">AO89*$J$112</f>
        <v>2784.70062472601</v>
      </c>
      <c r="AQ89" s="66" t="n">
        <f aca="false">0.15*AF89/$AM$112</f>
        <v>0.0119080081931823</v>
      </c>
      <c r="AR89" s="65" t="n">
        <f aca="false">AQ89*$J$112</f>
        <v>142802.453741756</v>
      </c>
      <c r="AS89" s="66" t="n">
        <f aca="false">0.24*AH89/$AM$112</f>
        <v>0.00177122259257322</v>
      </c>
      <c r="AT89" s="65" t="n">
        <f aca="false">AS89*$J$112</f>
        <v>21240.7422164106</v>
      </c>
      <c r="AU89" s="66" t="n">
        <f aca="false">0.25*AJ89/$AM$112</f>
        <v>0.0139847563264346</v>
      </c>
      <c r="AV89" s="65" t="n">
        <f aca="false">AU89*$J$112</f>
        <v>167707.099793464</v>
      </c>
      <c r="AW89" s="66" t="n">
        <f aca="false">0.35*AL89/$AM$112</f>
        <v>0.0218563038327103</v>
      </c>
      <c r="AX89" s="65" t="n">
        <f aca="false">AW89*$J$112</f>
        <v>262103.768019184</v>
      </c>
    </row>
    <row r="90" customFormat="false" ht="15" hidden="false" customHeight="false" outlineLevel="0" collapsed="false">
      <c r="A90" s="72" t="s">
        <v>49</v>
      </c>
      <c r="B90" s="65" t="n">
        <f aca="true">INDIRECT(ADDRESS(ROW()-35*INT((ROW()-15)/35)+138,2+INT((ROW()-15)/35), 1, 1, "Variables_Simulación"))</f>
        <v>0</v>
      </c>
      <c r="C90" s="65" t="n">
        <f aca="true">INDIRECT(ADDRESS(ROW()-35*INT((ROW()-15)/35)+108,2+INT((ROW()-15)/35), 1, 1, "Variables_Simulación"))</f>
        <v>0</v>
      </c>
      <c r="D90" s="65" t="n">
        <f aca="true">INDIRECT(ADDRESS(ROW()-35*INT((ROW()-15)/35)+78,2+INT((ROW()-15)/35), 1, 1, "Variables_Simulación"))</f>
        <v>0</v>
      </c>
      <c r="E90" s="65" t="n">
        <f aca="true">INDIRECT(ADDRESS(ROW()-35*INT((ROW()-15)/35)+48,2+INT((ROW()-15)/35), 1, 1, "Variables_Simulación"))</f>
        <v>0</v>
      </c>
      <c r="F90" s="65" t="n">
        <f aca="true">INDIRECT(ADDRESS(ROW()-35*INT((ROW()-15)/35)+18,2+INT((ROW()-15)/35), 1, 1, "Variables_Simulación"))</f>
        <v>0</v>
      </c>
      <c r="G90" s="65" t="n">
        <f aca="true">INDIRECT(ADDRESS(ROW()-35*INT((ROW()-15)/35)-12,2+INT((ROW()-15)/35), 1, 1, "Variables_Simulación"))</f>
        <v>0</v>
      </c>
      <c r="H90" s="65" t="n">
        <f aca="true">INDIRECT(ADDRESS(ROW()-35*INT((ROW()-15)/35)+168,2+INT((ROW()-15)/35), 1, 1, "Variables_Simulación"))</f>
        <v>0</v>
      </c>
      <c r="I90" s="66" t="n">
        <f aca="false">AO90+AQ90+AS90+AU90+AW90</f>
        <v>0.0210786772288061</v>
      </c>
      <c r="J90" s="65" t="n">
        <f aca="false">ROUND(AP90+AR90+AT90+AV90+AX90,0)</f>
        <v>252778</v>
      </c>
      <c r="K90" s="66" t="n">
        <f aca="false">I90-Tabla_Ministerio!J89</f>
        <v>-2.46330733588707E-016</v>
      </c>
      <c r="L90" s="65" t="n">
        <f aca="false">J90-Tabla_Ministerio!K89</f>
        <v>0</v>
      </c>
      <c r="M90" s="66" t="n">
        <f aca="false">P125/P$147</f>
        <v>0.0533660229341656</v>
      </c>
      <c r="N90" s="65" t="n">
        <f aca="false">ROUND(N$112*M90,0)</f>
        <v>12159480</v>
      </c>
      <c r="O90" s="65" t="n">
        <f aca="false">N90-Tabla_Ministerio!L89</f>
        <v>0</v>
      </c>
      <c r="P90" s="67" t="n">
        <f aca="false">N90+J90</f>
        <v>12412258</v>
      </c>
      <c r="Q90" s="65" t="n">
        <f aca="false">P90-Tabla_Ministerio!M89</f>
        <v>0</v>
      </c>
      <c r="S90" s="67" t="n">
        <f aca="false">B90+Tabla_Ministerio!B89</f>
        <v>18895</v>
      </c>
      <c r="T90" s="67" t="n">
        <f aca="false">C90+Tabla_Ministerio!C89</f>
        <v>66</v>
      </c>
      <c r="U90" s="67" t="n">
        <f aca="false">D90+Tabla_Ministerio!D89</f>
        <v>1140.16026249561</v>
      </c>
      <c r="V90" s="67" t="n">
        <f aca="false">E90+Tabla_Ministerio!E89</f>
        <v>720.619873664664</v>
      </c>
      <c r="W90" s="67" t="n">
        <f aca="false">F90+Tabla_Ministerio!F89</f>
        <v>210</v>
      </c>
      <c r="X90" s="67" t="n">
        <f aca="false">G90+Tabla_Ministerio!G89</f>
        <v>631</v>
      </c>
      <c r="Y90" s="67" t="n">
        <f aca="false">H90+Tabla_Ministerio!H89</f>
        <v>54</v>
      </c>
      <c r="Z90" s="67" t="n">
        <f aca="false">X90+0.33*Y90</f>
        <v>648.82</v>
      </c>
      <c r="AC90" s="73" t="n">
        <f aca="false">IF(T90&gt;0,S90/T90,0)</f>
        <v>286.287878787879</v>
      </c>
      <c r="AD90" s="74" t="n">
        <f aca="false">EXP((((AC90-AC112)/AC113+2)/4-1.9)^3)</f>
        <v>0.229095065164296</v>
      </c>
      <c r="AE90" s="75" t="n">
        <f aca="false">S90/U90</f>
        <v>16.5722316603476</v>
      </c>
      <c r="AF90" s="74" t="n">
        <f aca="false">EXP((((AE90-AE112)/AE113+2)/4-1.9)^3)</f>
        <v>0.059612060934212</v>
      </c>
      <c r="AG90" s="74" t="n">
        <f aca="false">V90/U90</f>
        <v>0.632033844160955</v>
      </c>
      <c r="AH90" s="74" t="n">
        <f aca="false">EXP((((AG90-AG112)/AG113+2)/4-1.9)^3)</f>
        <v>0.0245637512919834</v>
      </c>
      <c r="AI90" s="74" t="n">
        <f aca="false">W90/U90</f>
        <v>0.184184633430696</v>
      </c>
      <c r="AJ90" s="74" t="n">
        <f aca="false">EXP((((AI90-AI112)/AI113+2)/4-1.9)^3)</f>
        <v>0.0929975722412134</v>
      </c>
      <c r="AK90" s="74" t="n">
        <f aca="false">Z90/U90</f>
        <v>0.56906035172621</v>
      </c>
      <c r="AL90" s="74" t="n">
        <f aca="false">EXP((((AK90-AK112)/AK113+2)/4-1.9)^3)</f>
        <v>0.0685556568044203</v>
      </c>
      <c r="AM90" s="74" t="n">
        <f aca="false">0.01*AD90+0.15*AF90+0.24*AH90+0.25*AJ90+0.35*AL90</f>
        <v>0.0643719330437012</v>
      </c>
      <c r="AO90" s="66" t="n">
        <f aca="false">0.01*AD90/$AM$112</f>
        <v>0.00075017491396944</v>
      </c>
      <c r="AP90" s="65" t="n">
        <f aca="false">AO90*$J$112</f>
        <v>8996.19959210982</v>
      </c>
      <c r="AQ90" s="66" t="n">
        <f aca="false">0.15*AF90/$AM$112</f>
        <v>0.00292800759266417</v>
      </c>
      <c r="AR90" s="65" t="n">
        <f aca="false">AQ90*$J$112</f>
        <v>35113.0652602613</v>
      </c>
      <c r="AS90" s="66" t="n">
        <f aca="false">0.24*AH90/$AM$112</f>
        <v>0.0019304241231751</v>
      </c>
      <c r="AT90" s="65" t="n">
        <f aca="false">AS90*$J$112</f>
        <v>23149.9086227965</v>
      </c>
      <c r="AU90" s="66" t="n">
        <f aca="false">0.25*AJ90/$AM$112</f>
        <v>0.00761304545182883</v>
      </c>
      <c r="AV90" s="65" t="n">
        <f aca="false">AU90*$J$112</f>
        <v>91296.6764325128</v>
      </c>
      <c r="AW90" s="66" t="n">
        <f aca="false">0.35*AL90/$AM$112</f>
        <v>0.00785702514716861</v>
      </c>
      <c r="AX90" s="65" t="n">
        <f aca="false">AW90*$J$112</f>
        <v>94222.514120266</v>
      </c>
    </row>
    <row r="91" customFormat="false" ht="15" hidden="false" customHeight="false" outlineLevel="0" collapsed="false">
      <c r="A91" s="72" t="s">
        <v>50</v>
      </c>
      <c r="B91" s="65" t="n">
        <f aca="true">INDIRECT(ADDRESS(ROW()-35*INT((ROW()-15)/35)+138,2+INT((ROW()-15)/35), 1, 1, "Variables_Simulación"))</f>
        <v>0</v>
      </c>
      <c r="C91" s="65" t="n">
        <f aca="true">INDIRECT(ADDRESS(ROW()-35*INT((ROW()-15)/35)+108,2+INT((ROW()-15)/35), 1, 1, "Variables_Simulación"))</f>
        <v>0</v>
      </c>
      <c r="D91" s="65" t="n">
        <f aca="true">INDIRECT(ADDRESS(ROW()-35*INT((ROW()-15)/35)+78,2+INT((ROW()-15)/35), 1, 1, "Variables_Simulación"))</f>
        <v>0</v>
      </c>
      <c r="E91" s="65" t="n">
        <f aca="true">INDIRECT(ADDRESS(ROW()-35*INT((ROW()-15)/35)+48,2+INT((ROW()-15)/35), 1, 1, "Variables_Simulación"))</f>
        <v>0</v>
      </c>
      <c r="F91" s="65" t="n">
        <f aca="true">INDIRECT(ADDRESS(ROW()-35*INT((ROW()-15)/35)+18,2+INT((ROW()-15)/35), 1, 1, "Variables_Simulación"))</f>
        <v>0</v>
      </c>
      <c r="G91" s="65" t="n">
        <f aca="true">INDIRECT(ADDRESS(ROW()-35*INT((ROW()-15)/35)-12,2+INT((ROW()-15)/35), 1, 1, "Variables_Simulación"))</f>
        <v>0</v>
      </c>
      <c r="H91" s="65" t="n">
        <f aca="true">INDIRECT(ADDRESS(ROW()-35*INT((ROW()-15)/35)+168,2+INT((ROW()-15)/35), 1, 1, "Variables_Simulación"))</f>
        <v>0</v>
      </c>
      <c r="I91" s="66" t="n">
        <f aca="false">AO91+AQ91+AS91+AU91+AW91</f>
        <v>0.0330027962923314</v>
      </c>
      <c r="J91" s="65" t="n">
        <f aca="false">ROUND(AP91+AR91+AT91+AV91+AX91,0)</f>
        <v>395774</v>
      </c>
      <c r="K91" s="66" t="n">
        <f aca="false">I91-Tabla_Ministerio!J90</f>
        <v>0</v>
      </c>
      <c r="L91" s="65" t="n">
        <f aca="false">J91-Tabla_Ministerio!K90</f>
        <v>0</v>
      </c>
      <c r="M91" s="66" t="n">
        <f aca="false">P126/P$147</f>
        <v>0.041545179714449</v>
      </c>
      <c r="N91" s="65" t="n">
        <f aca="false">ROUND(N$112*M91,0)</f>
        <v>9466094</v>
      </c>
      <c r="O91" s="65" t="n">
        <f aca="false">N91-Tabla_Ministerio!L90</f>
        <v>1</v>
      </c>
      <c r="P91" s="67" t="n">
        <f aca="false">N91+J91</f>
        <v>9861868</v>
      </c>
      <c r="Q91" s="65" t="n">
        <f aca="false">P91-Tabla_Ministerio!M90</f>
        <v>1</v>
      </c>
      <c r="S91" s="67" t="n">
        <f aca="false">B91+Tabla_Ministerio!B90</f>
        <v>14330</v>
      </c>
      <c r="T91" s="67" t="n">
        <f aca="false">C91+Tabla_Ministerio!C90</f>
        <v>73</v>
      </c>
      <c r="U91" s="67" t="n">
        <f aca="false">D91+Tabla_Ministerio!D90</f>
        <v>917.480920338957</v>
      </c>
      <c r="V91" s="67" t="n">
        <f aca="false">E91+Tabla_Ministerio!E90</f>
        <v>669.144556702593</v>
      </c>
      <c r="W91" s="67" t="n">
        <f aca="false">F91+Tabla_Ministerio!F90</f>
        <v>177</v>
      </c>
      <c r="X91" s="67" t="n">
        <f aca="false">G91+Tabla_Ministerio!G90</f>
        <v>628</v>
      </c>
      <c r="Y91" s="67" t="n">
        <f aca="false">H91+Tabla_Ministerio!H90</f>
        <v>39</v>
      </c>
      <c r="Z91" s="67" t="n">
        <f aca="false">X91+0.33*Y91</f>
        <v>640.87</v>
      </c>
      <c r="AC91" s="73" t="n">
        <f aca="false">IF(T91&gt;0,S91/T91,0)</f>
        <v>196.301369863014</v>
      </c>
      <c r="AD91" s="74" t="n">
        <f aca="false">EXP((((AC91-AC112)/AC113+2)/4-1.9)^3)</f>
        <v>0.0674727850927902</v>
      </c>
      <c r="AE91" s="75" t="n">
        <f aca="false">S91/U91</f>
        <v>15.6188534086419</v>
      </c>
      <c r="AF91" s="74" t="n">
        <f aca="false">EXP((((AE91-AE112)/AE113+2)/4-1.9)^3)</f>
        <v>0.0447737116428839</v>
      </c>
      <c r="AG91" s="74" t="n">
        <f aca="false">V91/U91</f>
        <v>0.729328034914756</v>
      </c>
      <c r="AH91" s="74" t="n">
        <f aca="false">EXP((((AG91-AG112)/AG113+2)/4-1.9)^3)</f>
        <v>0.0954879928827461</v>
      </c>
      <c r="AI91" s="74" t="n">
        <f aca="false">W91/U91</f>
        <v>0.19291954314931</v>
      </c>
      <c r="AJ91" s="74" t="n">
        <f aca="false">EXP((((AI91-AI112)/AI113+2)/4-1.9)^3)</f>
        <v>0.103488832684523</v>
      </c>
      <c r="AK91" s="74" t="n">
        <f aca="false">Z91/U91</f>
        <v>0.698510438520329</v>
      </c>
      <c r="AL91" s="74" t="n">
        <f aca="false">EXP((((AK91-AK112)/AK113+2)/4-1.9)^3)</f>
        <v>0.127447867985122</v>
      </c>
      <c r="AM91" s="74" t="n">
        <f aca="false">0.01*AD91+0.15*AF91+0.24*AH91+0.25*AJ91+0.35*AL91</f>
        <v>0.100786864855143</v>
      </c>
      <c r="AO91" s="66" t="n">
        <f aca="false">0.01*AD91/$AM$112</f>
        <v>0.000220940554594498</v>
      </c>
      <c r="AP91" s="65" t="n">
        <f aca="false">AO91*$J$112</f>
        <v>2649.54917861265</v>
      </c>
      <c r="AQ91" s="66" t="n">
        <f aca="false">0.15*AF91/$AM$112</f>
        <v>0.00219918193713853</v>
      </c>
      <c r="AR91" s="65" t="n">
        <f aca="false">AQ91*$J$112</f>
        <v>26372.8888789087</v>
      </c>
      <c r="AS91" s="66" t="n">
        <f aca="false">0.24*AH91/$AM$112</f>
        <v>0.00750424162593536</v>
      </c>
      <c r="AT91" s="65" t="n">
        <f aca="false">AS91*$J$112</f>
        <v>89991.8861550779</v>
      </c>
      <c r="AU91" s="66" t="n">
        <f aca="false">0.25*AJ91/$AM$112</f>
        <v>0.00847188983536525</v>
      </c>
      <c r="AV91" s="65" t="n">
        <f aca="false">AU91*$J$112</f>
        <v>101596.055082718</v>
      </c>
      <c r="AW91" s="66" t="n">
        <f aca="false">0.35*AL91/$AM$112</f>
        <v>0.0146065423392978</v>
      </c>
      <c r="AX91" s="65" t="n">
        <f aca="false">AW91*$J$112</f>
        <v>175163.642222617</v>
      </c>
    </row>
    <row r="92" customFormat="false" ht="15" hidden="false" customHeight="false" outlineLevel="0" collapsed="false">
      <c r="A92" s="72" t="s">
        <v>51</v>
      </c>
      <c r="B92" s="65" t="n">
        <f aca="true">INDIRECT(ADDRESS(ROW()-35*INT((ROW()-15)/35)+138,2+INT((ROW()-15)/35), 1, 1, "Variables_Simulación"))</f>
        <v>0</v>
      </c>
      <c r="C92" s="65" t="n">
        <f aca="true">INDIRECT(ADDRESS(ROW()-35*INT((ROW()-15)/35)+108,2+INT((ROW()-15)/35), 1, 1, "Variables_Simulación"))</f>
        <v>0</v>
      </c>
      <c r="D92" s="65" t="n">
        <f aca="true">INDIRECT(ADDRESS(ROW()-35*INT((ROW()-15)/35)+78,2+INT((ROW()-15)/35), 1, 1, "Variables_Simulación"))</f>
        <v>0</v>
      </c>
      <c r="E92" s="65" t="n">
        <f aca="true">INDIRECT(ADDRESS(ROW()-35*INT((ROW()-15)/35)+48,2+INT((ROW()-15)/35), 1, 1, "Variables_Simulación"))</f>
        <v>0</v>
      </c>
      <c r="F92" s="65" t="n">
        <f aca="true">INDIRECT(ADDRESS(ROW()-35*INT((ROW()-15)/35)+18,2+INT((ROW()-15)/35), 1, 1, "Variables_Simulación"))</f>
        <v>0</v>
      </c>
      <c r="G92" s="65" t="n">
        <f aca="true">INDIRECT(ADDRESS(ROW()-35*INT((ROW()-15)/35)-12,2+INT((ROW()-15)/35), 1, 1, "Variables_Simulación"))</f>
        <v>0</v>
      </c>
      <c r="H92" s="65" t="n">
        <f aca="true">INDIRECT(ADDRESS(ROW()-35*INT((ROW()-15)/35)+168,2+INT((ROW()-15)/35), 1, 1, "Variables_Simulación"))</f>
        <v>0</v>
      </c>
      <c r="I92" s="66" t="n">
        <f aca="false">AO92+AQ92+AS92+AU92+AW92</f>
        <v>0.0182563387300751</v>
      </c>
      <c r="J92" s="65" t="n">
        <f aca="false">ROUND(AP92+AR92+AT92+AV92+AX92,0)</f>
        <v>218932</v>
      </c>
      <c r="K92" s="66" t="n">
        <f aca="false">I92-Tabla_Ministerio!J91</f>
        <v>0</v>
      </c>
      <c r="L92" s="65" t="n">
        <f aca="false">J92-Tabla_Ministerio!K91</f>
        <v>0</v>
      </c>
      <c r="M92" s="66" t="n">
        <f aca="false">P127/P$147</f>
        <v>0.0403987949419137</v>
      </c>
      <c r="N92" s="65" t="n">
        <f aca="false">ROUND(N$112*M92,0)</f>
        <v>9204889</v>
      </c>
      <c r="O92" s="65" t="n">
        <f aca="false">N92-Tabla_Ministerio!L91</f>
        <v>1</v>
      </c>
      <c r="P92" s="67" t="n">
        <f aca="false">N92+J92</f>
        <v>9423821</v>
      </c>
      <c r="Q92" s="65" t="n">
        <f aca="false">P92-Tabla_Ministerio!M91</f>
        <v>1</v>
      </c>
      <c r="S92" s="67" t="n">
        <f aca="false">B92+Tabla_Ministerio!B91</f>
        <v>10643</v>
      </c>
      <c r="T92" s="67" t="n">
        <f aca="false">C92+Tabla_Ministerio!C91</f>
        <v>52</v>
      </c>
      <c r="U92" s="67" t="n">
        <f aca="false">D92+Tabla_Ministerio!D91</f>
        <v>633.137049544421</v>
      </c>
      <c r="V92" s="67" t="n">
        <f aca="false">E92+Tabla_Ministerio!E91</f>
        <v>373.113088909293</v>
      </c>
      <c r="W92" s="67" t="n">
        <f aca="false">F92+Tabla_Ministerio!F91</f>
        <v>72</v>
      </c>
      <c r="X92" s="67" t="n">
        <f aca="false">G92+Tabla_Ministerio!G91</f>
        <v>394</v>
      </c>
      <c r="Y92" s="67" t="n">
        <f aca="false">H92+Tabla_Ministerio!H91</f>
        <v>31</v>
      </c>
      <c r="Z92" s="67" t="n">
        <f aca="false">X92+0.33*Y92</f>
        <v>404.23</v>
      </c>
      <c r="AC92" s="73" t="n">
        <f aca="false">IF(T92&gt;0,S92/T92,0)</f>
        <v>204.673076923077</v>
      </c>
      <c r="AD92" s="74" t="n">
        <f aca="false">EXP((((AC92-AC112)/AC113+2)/4-1.9)^3)</f>
        <v>0.077218564868427</v>
      </c>
      <c r="AE92" s="75" t="n">
        <f aca="false">S92/U92</f>
        <v>16.8099466105455</v>
      </c>
      <c r="AF92" s="74" t="n">
        <f aca="false">EXP((((AE92-AE112)/AE113+2)/4-1.9)^3)</f>
        <v>0.0638398901587316</v>
      </c>
      <c r="AG92" s="74" t="n">
        <f aca="false">V92/U92</f>
        <v>0.589308569412846</v>
      </c>
      <c r="AH92" s="74" t="n">
        <f aca="false">EXP((((AG92-AG112)/AG113+2)/4-1.9)^3)</f>
        <v>0.0118093345283834</v>
      </c>
      <c r="AI92" s="74" t="n">
        <f aca="false">W92/U92</f>
        <v>0.113719454661212</v>
      </c>
      <c r="AJ92" s="74" t="n">
        <f aca="false">EXP((((AI92-AI112)/AI113+2)/4-1.9)^3)</f>
        <v>0.0346403799076056</v>
      </c>
      <c r="AK92" s="74" t="n">
        <f aca="false">Z92/U92</f>
        <v>0.638455766079188</v>
      </c>
      <c r="AL92" s="74" t="n">
        <f aca="false">EXP((((AK92-AK112)/AK113+2)/4-1.9)^3)</f>
        <v>0.0968866317527626</v>
      </c>
      <c r="AM92" s="74" t="n">
        <f aca="false">0.01*AD92+0.15*AF92+0.24*AH92+0.25*AJ92+0.35*AL92</f>
        <v>0.0557528255496743</v>
      </c>
      <c r="AO92" s="66" t="n">
        <f aca="false">0.01*AD92/$AM$112</f>
        <v>0.000252853243327057</v>
      </c>
      <c r="AP92" s="65" t="n">
        <f aca="false">AO92*$J$112</f>
        <v>3032.25048201916</v>
      </c>
      <c r="AQ92" s="66" t="n">
        <f aca="false">0.15*AF92/$AM$112</f>
        <v>0.00313566885912403</v>
      </c>
      <c r="AR92" s="65" t="n">
        <f aca="false">AQ92*$J$112</f>
        <v>37603.3674095802</v>
      </c>
      <c r="AS92" s="66" t="n">
        <f aca="false">0.24*AH92/$AM$112</f>
        <v>0.000928075845633399</v>
      </c>
      <c r="AT92" s="65" t="n">
        <f aca="false">AS92*$J$112</f>
        <v>11129.6117591507</v>
      </c>
      <c r="AU92" s="66" t="n">
        <f aca="false">0.25*AJ92/$AM$112</f>
        <v>0.00283575990587364</v>
      </c>
      <c r="AV92" s="65" t="n">
        <f aca="false">AU92*$J$112</f>
        <v>34006.8184545838</v>
      </c>
      <c r="AW92" s="66" t="n">
        <f aca="false">0.35*AL92/$AM$112</f>
        <v>0.011103980876117</v>
      </c>
      <c r="AX92" s="65" t="n">
        <f aca="false">AW92*$J$112</f>
        <v>133160.448807794</v>
      </c>
    </row>
    <row r="93" customFormat="false" ht="15" hidden="false" customHeight="false" outlineLevel="0" collapsed="false">
      <c r="A93" s="72" t="s">
        <v>52</v>
      </c>
      <c r="B93" s="65" t="n">
        <f aca="true">INDIRECT(ADDRESS(ROW()-35*INT((ROW()-15)/35)+138,2+INT((ROW()-15)/35), 1, 1, "Variables_Simulación"))</f>
        <v>0</v>
      </c>
      <c r="C93" s="65" t="n">
        <f aca="true">INDIRECT(ADDRESS(ROW()-35*INT((ROW()-15)/35)+108,2+INT((ROW()-15)/35), 1, 1, "Variables_Simulación"))</f>
        <v>0</v>
      </c>
      <c r="D93" s="65" t="n">
        <f aca="true">INDIRECT(ADDRESS(ROW()-35*INT((ROW()-15)/35)+78,2+INT((ROW()-15)/35), 1, 1, "Variables_Simulación"))</f>
        <v>0</v>
      </c>
      <c r="E93" s="65" t="n">
        <f aca="true">INDIRECT(ADDRESS(ROW()-35*INT((ROW()-15)/35)+48,2+INT((ROW()-15)/35), 1, 1, "Variables_Simulación"))</f>
        <v>0</v>
      </c>
      <c r="F93" s="65" t="n">
        <f aca="true">INDIRECT(ADDRESS(ROW()-35*INT((ROW()-15)/35)+18,2+INT((ROW()-15)/35), 1, 1, "Variables_Simulación"))</f>
        <v>0</v>
      </c>
      <c r="G93" s="65" t="n">
        <f aca="true">INDIRECT(ADDRESS(ROW()-35*INT((ROW()-15)/35)-12,2+INT((ROW()-15)/35), 1, 1, "Variables_Simulación"))</f>
        <v>0</v>
      </c>
      <c r="H93" s="65" t="n">
        <f aca="true">INDIRECT(ADDRESS(ROW()-35*INT((ROW()-15)/35)+168,2+INT((ROW()-15)/35), 1, 1, "Variables_Simulación"))</f>
        <v>0</v>
      </c>
      <c r="I93" s="66" t="n">
        <f aca="false">AO93+AQ93+AS93+AU93+AW93</f>
        <v>0.0175102295160787</v>
      </c>
      <c r="J93" s="65" t="n">
        <f aca="false">ROUND(AP93+AR93+AT93+AV93+AX93,0)</f>
        <v>209985</v>
      </c>
      <c r="K93" s="66" t="n">
        <f aca="false">I93-Tabla_Ministerio!J92</f>
        <v>0</v>
      </c>
      <c r="L93" s="65" t="n">
        <f aca="false">J93-Tabla_Ministerio!K92</f>
        <v>0</v>
      </c>
      <c r="M93" s="66" t="n">
        <f aca="false">P128/P$147</f>
        <v>0.0184351445927266</v>
      </c>
      <c r="N93" s="65" t="n">
        <f aca="false">ROUND(N$112*M93,0)</f>
        <v>4200459</v>
      </c>
      <c r="O93" s="65" t="n">
        <f aca="false">N93-Tabla_Ministerio!L92</f>
        <v>-1</v>
      </c>
      <c r="P93" s="67" t="n">
        <f aca="false">N93+J93</f>
        <v>4410444</v>
      </c>
      <c r="Q93" s="65" t="n">
        <f aca="false">P93-Tabla_Ministerio!M92</f>
        <v>-1</v>
      </c>
      <c r="S93" s="67" t="n">
        <f aca="false">B93+Tabla_Ministerio!B92</f>
        <v>14936</v>
      </c>
      <c r="T93" s="67" t="n">
        <f aca="false">C93+Tabla_Ministerio!C92</f>
        <v>61</v>
      </c>
      <c r="U93" s="67" t="n">
        <f aca="false">D93+Tabla_Ministerio!D92</f>
        <v>881.328478412968</v>
      </c>
      <c r="V93" s="67" t="n">
        <f aca="false">E93+Tabla_Ministerio!E92</f>
        <v>590.575324082353</v>
      </c>
      <c r="W93" s="67" t="n">
        <f aca="false">F93+Tabla_Ministerio!F92</f>
        <v>143</v>
      </c>
      <c r="X93" s="67" t="n">
        <f aca="false">G93+Tabla_Ministerio!G92</f>
        <v>400</v>
      </c>
      <c r="Y93" s="67" t="n">
        <f aca="false">H93+Tabla_Ministerio!H92</f>
        <v>51</v>
      </c>
      <c r="Z93" s="67" t="n">
        <f aca="false">X93+0.33*Y93</f>
        <v>416.83</v>
      </c>
      <c r="AC93" s="73" t="n">
        <f aca="false">IF(T93&gt;0,S93/T93,0)</f>
        <v>244.852459016393</v>
      </c>
      <c r="AD93" s="74" t="n">
        <f aca="false">EXP((((AC93-AC112)/AC113+2)/4-1.9)^3)</f>
        <v>0.138634495967052</v>
      </c>
      <c r="AE93" s="75" t="n">
        <f aca="false">S93/U93</f>
        <v>16.947143279536</v>
      </c>
      <c r="AF93" s="74" t="n">
        <f aca="false">EXP((((AE93-AE112)/AE113+2)/4-1.9)^3)</f>
        <v>0.066381252787357</v>
      </c>
      <c r="AG93" s="74" t="n">
        <f aca="false">V93/U93</f>
        <v>0.67009672165118</v>
      </c>
      <c r="AH93" s="74" t="n">
        <f aca="false">EXP((((AG93-AG112)/AG113+2)/4-1.9)^3)</f>
        <v>0.043890086037233</v>
      </c>
      <c r="AI93" s="74" t="n">
        <f aca="false">W93/U93</f>
        <v>0.16225505416267</v>
      </c>
      <c r="AJ93" s="74" t="n">
        <f aca="false">EXP((((AI93-AI112)/AI113+2)/4-1.9)^3)</f>
        <v>0.070072882549068</v>
      </c>
      <c r="AK93" s="74" t="n">
        <f aca="false">Z93/U93</f>
        <v>0.472956463123258</v>
      </c>
      <c r="AL93" s="74" t="n">
        <f aca="false">EXP((((AK93-AK112)/AK113+2)/4-1.9)^3)</f>
        <v>0.0402254769401051</v>
      </c>
      <c r="AM93" s="74" t="n">
        <f aca="false">0.01*AD93+0.15*AF93+0.24*AH93+0.25*AJ93+0.35*AL93</f>
        <v>0.0534742910930138</v>
      </c>
      <c r="AO93" s="66" t="n">
        <f aca="false">0.01*AD93/$AM$112</f>
        <v>0.000453960546948911</v>
      </c>
      <c r="AP93" s="65" t="n">
        <f aca="false">AO93*$J$112</f>
        <v>5443.95661764572</v>
      </c>
      <c r="AQ93" s="66" t="n">
        <f aca="false">0.15*AF93/$AM$112</f>
        <v>0.00326049475770419</v>
      </c>
      <c r="AR93" s="65" t="n">
        <f aca="false">AQ93*$J$112</f>
        <v>39100.2965616757</v>
      </c>
      <c r="AS93" s="66" t="n">
        <f aca="false">0.24*AH93/$AM$112</f>
        <v>0.00344924844122471</v>
      </c>
      <c r="AT93" s="65" t="n">
        <f aca="false">AS93*$J$112</f>
        <v>41363.8564049548</v>
      </c>
      <c r="AU93" s="66" t="n">
        <f aca="false">0.25*AJ93/$AM$112</f>
        <v>0.00573636522900867</v>
      </c>
      <c r="AV93" s="65" t="n">
        <f aca="false">AU93*$J$112</f>
        <v>68791.2719719431</v>
      </c>
      <c r="AW93" s="66" t="n">
        <f aca="false">0.35*AL93/$AM$112</f>
        <v>0.00461016054119225</v>
      </c>
      <c r="AX93" s="65" t="n">
        <f aca="false">AW93*$J$112</f>
        <v>55285.672191811</v>
      </c>
    </row>
    <row r="94" customFormat="false" ht="15" hidden="false" customHeight="false" outlineLevel="0" collapsed="false">
      <c r="A94" s="72" t="s">
        <v>53</v>
      </c>
      <c r="B94" s="65" t="n">
        <f aca="true">INDIRECT(ADDRESS(ROW()-35*INT((ROW()-15)/35)+138,2+INT((ROW()-15)/35), 1, 1, "Variables_Simulación"))</f>
        <v>0</v>
      </c>
      <c r="C94" s="65" t="n">
        <f aca="true">INDIRECT(ADDRESS(ROW()-35*INT((ROW()-15)/35)+108,2+INT((ROW()-15)/35), 1, 1, "Variables_Simulación"))</f>
        <v>0</v>
      </c>
      <c r="D94" s="65" t="n">
        <f aca="true">INDIRECT(ADDRESS(ROW()-35*INT((ROW()-15)/35)+78,2+INT((ROW()-15)/35), 1, 1, "Variables_Simulación"))</f>
        <v>0</v>
      </c>
      <c r="E94" s="65" t="n">
        <f aca="true">INDIRECT(ADDRESS(ROW()-35*INT((ROW()-15)/35)+48,2+INT((ROW()-15)/35), 1, 1, "Variables_Simulación"))</f>
        <v>0</v>
      </c>
      <c r="F94" s="65" t="n">
        <f aca="true">INDIRECT(ADDRESS(ROW()-35*INT((ROW()-15)/35)+18,2+INT((ROW()-15)/35), 1, 1, "Variables_Simulación"))</f>
        <v>0</v>
      </c>
      <c r="G94" s="65" t="n">
        <f aca="true">INDIRECT(ADDRESS(ROW()-35*INT((ROW()-15)/35)-12,2+INT((ROW()-15)/35), 1, 1, "Variables_Simulación"))</f>
        <v>0</v>
      </c>
      <c r="H94" s="65" t="n">
        <f aca="true">INDIRECT(ADDRESS(ROW()-35*INT((ROW()-15)/35)+168,2+INT((ROW()-15)/35), 1, 1, "Variables_Simulación"))</f>
        <v>0</v>
      </c>
      <c r="I94" s="66" t="n">
        <f aca="false">AO94+AQ94+AS94+AU94+AW94</f>
        <v>0.0152648231100367</v>
      </c>
      <c r="J94" s="65" t="n">
        <f aca="false">ROUND(AP94+AR94+AT94+AV94+AX94,0)</f>
        <v>183058</v>
      </c>
      <c r="K94" s="66" t="n">
        <f aca="false">I94-Tabla_Ministerio!J93</f>
        <v>-6.07153216591883E-017</v>
      </c>
      <c r="L94" s="65" t="n">
        <f aca="false">J94-Tabla_Ministerio!K93</f>
        <v>0</v>
      </c>
      <c r="M94" s="66" t="n">
        <f aca="false">P129/P$147</f>
        <v>0.0178476892244819</v>
      </c>
      <c r="N94" s="65" t="n">
        <f aca="false">ROUND(N$112*M94,0)</f>
        <v>4066606</v>
      </c>
      <c r="O94" s="65" t="n">
        <f aca="false">N94-Tabla_Ministerio!L93</f>
        <v>0</v>
      </c>
      <c r="P94" s="67" t="n">
        <f aca="false">N94+J94</f>
        <v>4249664</v>
      </c>
      <c r="Q94" s="65" t="n">
        <f aca="false">P94-Tabla_Ministerio!M93</f>
        <v>0</v>
      </c>
      <c r="S94" s="67" t="n">
        <f aca="false">B94+Tabla_Ministerio!B93</f>
        <v>6684</v>
      </c>
      <c r="T94" s="67" t="n">
        <f aca="false">C94+Tabla_Ministerio!C93</f>
        <v>54</v>
      </c>
      <c r="U94" s="67" t="n">
        <f aca="false">D94+Tabla_Ministerio!D93</f>
        <v>429.812662540667</v>
      </c>
      <c r="V94" s="67" t="n">
        <f aca="false">E94+Tabla_Ministerio!E93</f>
        <v>286.049675527679</v>
      </c>
      <c r="W94" s="67" t="n">
        <f aca="false">F94+Tabla_Ministerio!F93</f>
        <v>40</v>
      </c>
      <c r="X94" s="67" t="n">
        <f aca="false">G94+Tabla_Ministerio!G93</f>
        <v>240</v>
      </c>
      <c r="Y94" s="67" t="n">
        <f aca="false">H94+Tabla_Ministerio!H93</f>
        <v>12</v>
      </c>
      <c r="Z94" s="67" t="n">
        <f aca="false">X94+0.33*Y94</f>
        <v>243.96</v>
      </c>
      <c r="AC94" s="73" t="n">
        <f aca="false">IF(T94&gt;0,S94/T94,0)</f>
        <v>123.777777777778</v>
      </c>
      <c r="AD94" s="74" t="n">
        <f aca="false">EXP((((AC94-AC112)/AC113+2)/4-1.9)^3)</f>
        <v>0.0171089691164726</v>
      </c>
      <c r="AE94" s="75" t="n">
        <f aca="false">S94/U94</f>
        <v>15.5509611105689</v>
      </c>
      <c r="AF94" s="74" t="n">
        <f aca="false">EXP((((AE94-AE112)/AE113+2)/4-1.9)^3)</f>
        <v>0.0438392584318554</v>
      </c>
      <c r="AG94" s="74" t="n">
        <f aca="false">V94/U94</f>
        <v>0.665521750422172</v>
      </c>
      <c r="AH94" s="74" t="n">
        <f aca="false">EXP((((AG94-AG112)/AG113+2)/4-1.9)^3)</f>
        <v>0.0410743043445433</v>
      </c>
      <c r="AI94" s="74" t="n">
        <f aca="false">W94/U94</f>
        <v>0.093063800781382</v>
      </c>
      <c r="AJ94" s="74" t="n">
        <f aca="false">EXP((((AI94-AI112)/AI113+2)/4-1.9)^3)</f>
        <v>0.0248019935723001</v>
      </c>
      <c r="AK94" s="74" t="n">
        <f aca="false">Z94/U94</f>
        <v>0.567596120965649</v>
      </c>
      <c r="AL94" s="74" t="n">
        <f aca="false">EXP((((AK94-AK112)/AK113+2)/4-1.9)^3)</f>
        <v>0.0680336002118876</v>
      </c>
      <c r="AM94" s="74" t="n">
        <f aca="false">0.01*AD94+0.15*AF94+0.24*AH94+0.25*AJ94+0.35*AL94</f>
        <v>0.0466170699658691</v>
      </c>
      <c r="AO94" s="66" t="n">
        <f aca="false">0.01*AD94/$AM$112</f>
        <v>5.60235526062125E-005</v>
      </c>
      <c r="AP94" s="65" t="n">
        <f aca="false">AO94*$J$112</f>
        <v>671.842062056854</v>
      </c>
      <c r="AQ94" s="66" t="n">
        <f aca="false">0.15*AF94/$AM$112</f>
        <v>0.00215328374046486</v>
      </c>
      <c r="AR94" s="65" t="n">
        <f aca="false">AQ94*$J$112</f>
        <v>25822.4714622433</v>
      </c>
      <c r="AS94" s="66" t="n">
        <f aca="false">0.24*AH94/$AM$112</f>
        <v>0.00322796086830676</v>
      </c>
      <c r="AT94" s="65" t="n">
        <f aca="false">AS94*$J$112</f>
        <v>38710.1457354128</v>
      </c>
      <c r="AU94" s="66" t="n">
        <f aca="false">0.25*AJ94/$AM$112</f>
        <v>0.00203036165150781</v>
      </c>
      <c r="AV94" s="65" t="n">
        <f aca="false">AU94*$J$112</f>
        <v>24348.3730540663</v>
      </c>
      <c r="AW94" s="66" t="n">
        <f aca="false">0.35*AL94/$AM$112</f>
        <v>0.00779719329715109</v>
      </c>
      <c r="AX94" s="65" t="n">
        <f aca="false">AW94*$J$112</f>
        <v>93505.0024377243</v>
      </c>
    </row>
    <row r="95" customFormat="false" ht="15" hidden="false" customHeight="false" outlineLevel="0" collapsed="false">
      <c r="A95" s="72" t="s">
        <v>54</v>
      </c>
      <c r="B95" s="65" t="n">
        <f aca="true">INDIRECT(ADDRESS(ROW()-35*INT((ROW()-15)/35)+138,2+INT((ROW()-15)/35), 1, 1, "Variables_Simulación"))</f>
        <v>0</v>
      </c>
      <c r="C95" s="65" t="n">
        <f aca="true">INDIRECT(ADDRESS(ROW()-35*INT((ROW()-15)/35)+108,2+INT((ROW()-15)/35), 1, 1, "Variables_Simulación"))</f>
        <v>0</v>
      </c>
      <c r="D95" s="65" t="n">
        <f aca="true">INDIRECT(ADDRESS(ROW()-35*INT((ROW()-15)/35)+78,2+INT((ROW()-15)/35), 1, 1, "Variables_Simulación"))</f>
        <v>0</v>
      </c>
      <c r="E95" s="65" t="n">
        <f aca="true">INDIRECT(ADDRESS(ROW()-35*INT((ROW()-15)/35)+48,2+INT((ROW()-15)/35), 1, 1, "Variables_Simulación"))</f>
        <v>0</v>
      </c>
      <c r="F95" s="65" t="n">
        <f aca="true">INDIRECT(ADDRESS(ROW()-35*INT((ROW()-15)/35)+18,2+INT((ROW()-15)/35), 1, 1, "Variables_Simulación"))</f>
        <v>0</v>
      </c>
      <c r="G95" s="65" t="n">
        <f aca="true">INDIRECT(ADDRESS(ROW()-35*INT((ROW()-15)/35)-12,2+INT((ROW()-15)/35), 1, 1, "Variables_Simulación"))</f>
        <v>0</v>
      </c>
      <c r="H95" s="65" t="n">
        <f aca="true">INDIRECT(ADDRESS(ROW()-35*INT((ROW()-15)/35)+168,2+INT((ROW()-15)/35), 1, 1, "Variables_Simulación"))</f>
        <v>0</v>
      </c>
      <c r="I95" s="66" t="n">
        <f aca="false">AO95+AQ95+AS95+AU95+AW95</f>
        <v>0.0187833487284884</v>
      </c>
      <c r="J95" s="65" t="n">
        <f aca="false">ROUND(AP95+AR95+AT95+AV95+AX95,0)</f>
        <v>225252</v>
      </c>
      <c r="K95" s="66" t="n">
        <f aca="false">I95-Tabla_Ministerio!J94</f>
        <v>0</v>
      </c>
      <c r="L95" s="65" t="n">
        <f aca="false">J95-Tabla_Ministerio!K94</f>
        <v>0</v>
      </c>
      <c r="M95" s="66" t="n">
        <f aca="false">P130/P$147</f>
        <v>0.0193216888168961</v>
      </c>
      <c r="N95" s="65" t="n">
        <f aca="false">ROUND(N$112*M95,0)</f>
        <v>4402458</v>
      </c>
      <c r="O95" s="65" t="n">
        <f aca="false">N95-Tabla_Ministerio!L94</f>
        <v>-1</v>
      </c>
      <c r="P95" s="67" t="n">
        <f aca="false">N95+J95</f>
        <v>4627710</v>
      </c>
      <c r="Q95" s="65" t="n">
        <f aca="false">P95-Tabla_Ministerio!M94</f>
        <v>-1</v>
      </c>
      <c r="S95" s="67" t="n">
        <f aca="false">B95+Tabla_Ministerio!B94</f>
        <v>7404</v>
      </c>
      <c r="T95" s="67" t="n">
        <f aca="false">C95+Tabla_Ministerio!C94</f>
        <v>42</v>
      </c>
      <c r="U95" s="67" t="n">
        <f aca="false">D95+Tabla_Ministerio!D94</f>
        <v>357.951168831169</v>
      </c>
      <c r="V95" s="67" t="n">
        <f aca="false">E95+Tabla_Ministerio!E94</f>
        <v>194.126623376623</v>
      </c>
      <c r="W95" s="67" t="n">
        <f aca="false">F95+Tabla_Ministerio!F94</f>
        <v>31</v>
      </c>
      <c r="X95" s="67" t="n">
        <f aca="false">G95+Tabla_Ministerio!G94</f>
        <v>201</v>
      </c>
      <c r="Y95" s="67" t="n">
        <f aca="false">H95+Tabla_Ministerio!H94</f>
        <v>17</v>
      </c>
      <c r="Z95" s="67" t="n">
        <f aca="false">X95+0.33*Y95</f>
        <v>206.61</v>
      </c>
      <c r="AC95" s="73" t="n">
        <f aca="false">IF(T95&gt;0,S95/T95,0)</f>
        <v>176.285714285714</v>
      </c>
      <c r="AD95" s="74" t="n">
        <f aca="false">EXP((((AC95-AC112)/AC113+2)/4-1.9)^3)</f>
        <v>0.0479487995994468</v>
      </c>
      <c r="AE95" s="75" t="n">
        <f aca="false">S95/U95</f>
        <v>20.6843855942042</v>
      </c>
      <c r="AF95" s="74" t="n">
        <f aca="false">EXP((((AE95-AE112)/AE113+2)/4-1.9)^3)</f>
        <v>0.167676161880463</v>
      </c>
      <c r="AG95" s="74" t="n">
        <f aca="false">V95/U95</f>
        <v>0.542327111294291</v>
      </c>
      <c r="AH95" s="74" t="n">
        <f aca="false">EXP((((AG95-AG112)/AG113+2)/4-1.9)^3)</f>
        <v>0.00475276124145983</v>
      </c>
      <c r="AI95" s="74" t="n">
        <f aca="false">W95/U95</f>
        <v>0.0866039915478567</v>
      </c>
      <c r="AJ95" s="74" t="n">
        <f aca="false">EXP((((AI95-AI112)/AI113+2)/4-1.9)^3)</f>
        <v>0.0222440041056295</v>
      </c>
      <c r="AK95" s="74" t="n">
        <f aca="false">Z95/U95</f>
        <v>0.577201635280732</v>
      </c>
      <c r="AL95" s="74" t="n">
        <f aca="false">EXP((((AK95-AK112)/AK113+2)/4-1.9)^3)</f>
        <v>0.0715133697065269</v>
      </c>
      <c r="AM95" s="74" t="n">
        <f aca="false">0.01*AD95+0.15*AF95+0.24*AH95+0.25*AJ95+0.35*AL95</f>
        <v>0.0573622553997061</v>
      </c>
      <c r="AO95" s="66" t="n">
        <f aca="false">0.01*AD95/$AM$112</f>
        <v>0.000157008997940034</v>
      </c>
      <c r="AP95" s="65" t="n">
        <f aca="false">AO95*$J$112</f>
        <v>1882.87325652061</v>
      </c>
      <c r="AQ95" s="66" t="n">
        <f aca="false">0.15*AF95/$AM$112</f>
        <v>0.00823586816829911</v>
      </c>
      <c r="AR95" s="65" t="n">
        <f aca="false">AQ95*$J$112</f>
        <v>98765.6511523138</v>
      </c>
      <c r="AS95" s="66" t="n">
        <f aca="false">0.24*AH95/$AM$112</f>
        <v>0.00037351155542761</v>
      </c>
      <c r="AT95" s="65" t="n">
        <f aca="false">AS95*$J$112</f>
        <v>4479.20137025944</v>
      </c>
      <c r="AU95" s="66" t="n">
        <f aca="false">0.25*AJ95/$AM$112</f>
        <v>0.00182095736701153</v>
      </c>
      <c r="AV95" s="65" t="n">
        <f aca="false">AU95*$J$112</f>
        <v>21837.1683954042</v>
      </c>
      <c r="AW95" s="66" t="n">
        <f aca="false">0.35*AL95/$AM$112</f>
        <v>0.00819600263981015</v>
      </c>
      <c r="AX95" s="65" t="n">
        <f aca="false">AW95*$J$112</f>
        <v>98287.5783129624</v>
      </c>
    </row>
    <row r="96" customFormat="false" ht="15" hidden="false" customHeight="false" outlineLevel="0" collapsed="false">
      <c r="A96" s="72" t="s">
        <v>55</v>
      </c>
      <c r="B96" s="65" t="n">
        <f aca="true">INDIRECT(ADDRESS(ROW()-35*INT((ROW()-15)/35)+138,2+INT((ROW()-15)/35), 1, 1, "Variables_Simulación"))</f>
        <v>0</v>
      </c>
      <c r="C96" s="65" t="n">
        <f aca="true">INDIRECT(ADDRESS(ROW()-35*INT((ROW()-15)/35)+108,2+INT((ROW()-15)/35), 1, 1, "Variables_Simulación"))</f>
        <v>0</v>
      </c>
      <c r="D96" s="65" t="n">
        <f aca="true">INDIRECT(ADDRESS(ROW()-35*INT((ROW()-15)/35)+78,2+INT((ROW()-15)/35), 1, 1, "Variables_Simulación"))</f>
        <v>0</v>
      </c>
      <c r="E96" s="65" t="n">
        <f aca="true">INDIRECT(ADDRESS(ROW()-35*INT((ROW()-15)/35)+48,2+INT((ROW()-15)/35), 1, 1, "Variables_Simulación"))</f>
        <v>0</v>
      </c>
      <c r="F96" s="65" t="n">
        <f aca="true">INDIRECT(ADDRESS(ROW()-35*INT((ROW()-15)/35)+18,2+INT((ROW()-15)/35), 1, 1, "Variables_Simulación"))</f>
        <v>0</v>
      </c>
      <c r="G96" s="65" t="n">
        <f aca="true">INDIRECT(ADDRESS(ROW()-35*INT((ROW()-15)/35)-12,2+INT((ROW()-15)/35), 1, 1, "Variables_Simulación"))</f>
        <v>0</v>
      </c>
      <c r="H96" s="65" t="n">
        <f aca="true">INDIRECT(ADDRESS(ROW()-35*INT((ROW()-15)/35)+168,2+INT((ROW()-15)/35), 1, 1, "Variables_Simulación"))</f>
        <v>0</v>
      </c>
      <c r="I96" s="66" t="n">
        <f aca="false">AO96+AQ96+AS96+AU96+AW96</f>
        <v>0.0505701335048555</v>
      </c>
      <c r="J96" s="65" t="n">
        <f aca="false">ROUND(AP96+AR96+AT96+AV96+AX96,0)</f>
        <v>606444</v>
      </c>
      <c r="K96" s="66" t="n">
        <f aca="false">I96-Tabla_Ministerio!J95</f>
        <v>-2.08166817117217E-016</v>
      </c>
      <c r="L96" s="65" t="n">
        <f aca="false">J96-Tabla_Ministerio!K95</f>
        <v>0</v>
      </c>
      <c r="M96" s="66" t="n">
        <f aca="false">P131/P$147</f>
        <v>0.0292905238914435</v>
      </c>
      <c r="N96" s="65" t="n">
        <f aca="false">ROUND(N$112*M96,0)</f>
        <v>6673863</v>
      </c>
      <c r="O96" s="65" t="n">
        <f aca="false">N96-Tabla_Ministerio!L95</f>
        <v>0</v>
      </c>
      <c r="P96" s="67" t="n">
        <f aca="false">N96+J96</f>
        <v>7280307</v>
      </c>
      <c r="Q96" s="65" t="n">
        <f aca="false">P96-Tabla_Ministerio!M95</f>
        <v>0</v>
      </c>
      <c r="S96" s="67" t="n">
        <f aca="false">B96+Tabla_Ministerio!B95</f>
        <v>11445</v>
      </c>
      <c r="T96" s="67" t="n">
        <f aca="false">C96+Tabla_Ministerio!C95</f>
        <v>41</v>
      </c>
      <c r="U96" s="67" t="n">
        <f aca="false">D96+Tabla_Ministerio!D95</f>
        <v>499.116882063745</v>
      </c>
      <c r="V96" s="67" t="n">
        <f aca="false">E96+Tabla_Ministerio!E95</f>
        <v>437.889609336472</v>
      </c>
      <c r="W96" s="67" t="n">
        <f aca="false">F96+Tabla_Ministerio!F95</f>
        <v>59</v>
      </c>
      <c r="X96" s="67" t="n">
        <f aca="false">G96+Tabla_Ministerio!G95</f>
        <v>234</v>
      </c>
      <c r="Y96" s="67" t="n">
        <f aca="false">H96+Tabla_Ministerio!H95</f>
        <v>22</v>
      </c>
      <c r="Z96" s="67" t="n">
        <f aca="false">X96+0.33*Y96</f>
        <v>241.26</v>
      </c>
      <c r="AC96" s="73" t="n">
        <f aca="false">IF(T96&gt;0,S96/T96,0)</f>
        <v>279.146341463415</v>
      </c>
      <c r="AD96" s="74" t="n">
        <f aca="false">EXP((((AC96-AC112)/AC113+2)/4-1.9)^3)</f>
        <v>0.211554826473119</v>
      </c>
      <c r="AE96" s="75" t="n">
        <f aca="false">S96/U96</f>
        <v>22.930500672863</v>
      </c>
      <c r="AF96" s="74" t="n">
        <f aca="false">EXP((((AE96-AE112)/AE113+2)/4-1.9)^3)</f>
        <v>0.260195873445062</v>
      </c>
      <c r="AG96" s="74" t="n">
        <f aca="false">V96/U96</f>
        <v>0.877328788250738</v>
      </c>
      <c r="AH96" s="74" t="n">
        <f aca="false">EXP((((AG96-AG112)/AG113+2)/4-1.9)^3)</f>
        <v>0.371002687287216</v>
      </c>
      <c r="AI96" s="74" t="n">
        <f aca="false">W96/U96</f>
        <v>0.118208784595799</v>
      </c>
      <c r="AJ96" s="74" t="n">
        <f aca="false">EXP((((AI96-AI112)/AI113+2)/4-1.9)^3)</f>
        <v>0.0371462766123075</v>
      </c>
      <c r="AK96" s="74" t="n">
        <f aca="false">Z96/U96</f>
        <v>0.483373752060719</v>
      </c>
      <c r="AL96" s="74" t="n">
        <f aca="false">EXP((((AK96-AK112)/AK113+2)/4-1.9)^3)</f>
        <v>0.0427526088868069</v>
      </c>
      <c r="AM96" s="74" t="n">
        <f aca="false">0.01*AD96+0.15*AF96+0.24*AH96+0.25*AJ96+0.35*AL96</f>
        <v>0.154435556493882</v>
      </c>
      <c r="AO96" s="66" t="n">
        <f aca="false">0.01*AD96/$AM$112</f>
        <v>0.000692739163261667</v>
      </c>
      <c r="AP96" s="65" t="n">
        <f aca="false">AO96*$J$112</f>
        <v>8307.42225836011</v>
      </c>
      <c r="AQ96" s="66" t="n">
        <f aca="false">0.15*AF96/$AM$112</f>
        <v>0.0127802240198978</v>
      </c>
      <c r="AR96" s="65" t="n">
        <f aca="false">AQ96*$J$112</f>
        <v>153262.184557081</v>
      </c>
      <c r="AS96" s="66" t="n">
        <f aca="false">0.24*AH96/$AM$112</f>
        <v>0.0291564805712622</v>
      </c>
      <c r="AT96" s="65" t="n">
        <f aca="false">AS96*$J$112</f>
        <v>349648.480291933</v>
      </c>
      <c r="AU96" s="66" t="n">
        <f aca="false">0.25*AJ96/$AM$112</f>
        <v>0.00304089972888967</v>
      </c>
      <c r="AV96" s="65" t="n">
        <f aca="false">AU96*$J$112</f>
        <v>36466.883111208</v>
      </c>
      <c r="AW96" s="66" t="n">
        <f aca="false">0.35*AL96/$AM$112</f>
        <v>0.00489979002154418</v>
      </c>
      <c r="AX96" s="65" t="n">
        <f aca="false">AW96*$J$112</f>
        <v>58758.9483098008</v>
      </c>
    </row>
    <row r="97" customFormat="false" ht="15" hidden="false" customHeight="false" outlineLevel="0" collapsed="false">
      <c r="A97" s="72" t="s">
        <v>56</v>
      </c>
      <c r="B97" s="65" t="n">
        <f aca="true">INDIRECT(ADDRESS(ROW()-35*INT((ROW()-15)/35)+138,2+INT((ROW()-15)/35), 1, 1, "Variables_Simulación"))</f>
        <v>0</v>
      </c>
      <c r="C97" s="65" t="n">
        <f aca="true">INDIRECT(ADDRESS(ROW()-35*INT((ROW()-15)/35)+108,2+INT((ROW()-15)/35), 1, 1, "Variables_Simulación"))</f>
        <v>0</v>
      </c>
      <c r="D97" s="65" t="n">
        <f aca="true">INDIRECT(ADDRESS(ROW()-35*INT((ROW()-15)/35)+78,2+INT((ROW()-15)/35), 1, 1, "Variables_Simulación"))</f>
        <v>0</v>
      </c>
      <c r="E97" s="65" t="n">
        <f aca="true">INDIRECT(ADDRESS(ROW()-35*INT((ROW()-15)/35)+48,2+INT((ROW()-15)/35), 1, 1, "Variables_Simulación"))</f>
        <v>0</v>
      </c>
      <c r="F97" s="65" t="n">
        <f aca="true">INDIRECT(ADDRESS(ROW()-35*INT((ROW()-15)/35)+18,2+INT((ROW()-15)/35), 1, 1, "Variables_Simulación"))</f>
        <v>0</v>
      </c>
      <c r="G97" s="65" t="n">
        <f aca="true">INDIRECT(ADDRESS(ROW()-35*INT((ROW()-15)/35)-12,2+INT((ROW()-15)/35), 1, 1, "Variables_Simulación"))</f>
        <v>0</v>
      </c>
      <c r="H97" s="65" t="n">
        <f aca="true">INDIRECT(ADDRESS(ROW()-35*INT((ROW()-15)/35)+168,2+INT((ROW()-15)/35), 1, 1, "Variables_Simulación"))</f>
        <v>0</v>
      </c>
      <c r="I97" s="66" t="n">
        <f aca="false">AO97+AQ97+AS97+AU97+AW97</f>
        <v>0.122063804227711</v>
      </c>
      <c r="J97" s="65" t="n">
        <f aca="false">ROUND(AP97+AR97+AT97+AV97+AX97,0)</f>
        <v>1463806</v>
      </c>
      <c r="K97" s="66" t="n">
        <f aca="false">I97-Tabla_Ministerio!J96</f>
        <v>5.68989300120393E-016</v>
      </c>
      <c r="L97" s="65" t="n">
        <f aca="false">J97-Tabla_Ministerio!K96</f>
        <v>0</v>
      </c>
      <c r="M97" s="66" t="n">
        <f aca="false">P132/P$147</f>
        <v>0.0527706187579876</v>
      </c>
      <c r="N97" s="65" t="n">
        <f aca="false">ROUND(N$112*M97,0)</f>
        <v>12023817</v>
      </c>
      <c r="O97" s="65" t="n">
        <f aca="false">N97-Tabla_Ministerio!L96</f>
        <v>0</v>
      </c>
      <c r="P97" s="67" t="n">
        <f aca="false">N97+J97</f>
        <v>13487623</v>
      </c>
      <c r="Q97" s="65" t="n">
        <f aca="false">P97-Tabla_Ministerio!M96</f>
        <v>0</v>
      </c>
      <c r="S97" s="67" t="n">
        <f aca="false">B97+Tabla_Ministerio!B96</f>
        <v>9484</v>
      </c>
      <c r="T97" s="67" t="n">
        <f aca="false">C97+Tabla_Ministerio!C96</f>
        <v>49</v>
      </c>
      <c r="U97" s="67" t="n">
        <f aca="false">D97+Tabla_Ministerio!D96</f>
        <v>425.510938690939</v>
      </c>
      <c r="V97" s="67" t="n">
        <f aca="false">E97+Tabla_Ministerio!E96</f>
        <v>308.47002960003</v>
      </c>
      <c r="W97" s="67" t="n">
        <f aca="false">F97+Tabla_Ministerio!F96</f>
        <v>176</v>
      </c>
      <c r="X97" s="67" t="n">
        <f aca="false">G97+Tabla_Ministerio!G96</f>
        <v>448</v>
      </c>
      <c r="Y97" s="67" t="n">
        <f aca="false">H97+Tabla_Ministerio!H96</f>
        <v>66</v>
      </c>
      <c r="Z97" s="67" t="n">
        <f aca="false">X97+0.33*Y97</f>
        <v>469.78</v>
      </c>
      <c r="AC97" s="73" t="n">
        <f aca="false">IF(T97&gt;0,S97/T97,0)</f>
        <v>193.551020408163</v>
      </c>
      <c r="AD97" s="74" t="n">
        <f aca="false">EXP((((AC97-AC112)/AC113+2)/4-1.9)^3)</f>
        <v>0.0644821373976543</v>
      </c>
      <c r="AE97" s="75" t="n">
        <f aca="false">S97/U97</f>
        <v>22.2884986909549</v>
      </c>
      <c r="AF97" s="74" t="n">
        <f aca="false">EXP((((AE97-AE112)/AE113+2)/4-1.9)^3)</f>
        <v>0.231416133528991</v>
      </c>
      <c r="AG97" s="74" t="n">
        <f aca="false">V97/U97</f>
        <v>0.724940304822765</v>
      </c>
      <c r="AH97" s="74" t="n">
        <f aca="false">EXP((((AG97-AG112)/AG113+2)/4-1.9)^3)</f>
        <v>0.0905972149999302</v>
      </c>
      <c r="AI97" s="74" t="n">
        <f aca="false">W97/U97</f>
        <v>0.413620389035014</v>
      </c>
      <c r="AJ97" s="74" t="n">
        <f aca="false">EXP((((AI97-AI112)/AI113+2)/4-1.9)^3)</f>
        <v>0.598807425743394</v>
      </c>
      <c r="AK97" s="74" t="n">
        <f aca="false">Z97/U97</f>
        <v>1.10403742250494</v>
      </c>
      <c r="AL97" s="74" t="n">
        <f aca="false">EXP((((AK97-AK112)/AK113+2)/4-1.9)^3)</f>
        <v>0.474190960785423</v>
      </c>
      <c r="AM97" s="74" t="n">
        <f aca="false">0.01*AD97+0.15*AF97+0.24*AH97+0.25*AJ97+0.35*AL97</f>
        <v>0.372769265714055</v>
      </c>
      <c r="AO97" s="66" t="n">
        <f aca="false">0.01*AD97/$AM$112</f>
        <v>0.000211147637947418</v>
      </c>
      <c r="AP97" s="65" t="n">
        <f aca="false">AO97*$J$112</f>
        <v>2532.1111903442</v>
      </c>
      <c r="AQ97" s="66" t="n">
        <f aca="false">0.15*AF97/$AM$112</f>
        <v>0.0113666292595664</v>
      </c>
      <c r="AR97" s="65" t="n">
        <f aca="false">AQ97*$J$112</f>
        <v>136310.1639423</v>
      </c>
      <c r="AS97" s="66" t="n">
        <f aca="false">0.24*AH97/$AM$112</f>
        <v>0.00711988357354129</v>
      </c>
      <c r="AT97" s="65" t="n">
        <f aca="false">AS97*$J$112</f>
        <v>85382.6121180732</v>
      </c>
      <c r="AU97" s="66" t="n">
        <f aca="false">0.25*AJ97/$AM$112</f>
        <v>0.0490200769677382</v>
      </c>
      <c r="AV97" s="65" t="n">
        <f aca="false">AU97*$J$112</f>
        <v>587855.429727584</v>
      </c>
      <c r="AW97" s="66" t="n">
        <f aca="false">0.35*AL97/$AM$112</f>
        <v>0.0543460667889172</v>
      </c>
      <c r="AX97" s="65" t="n">
        <f aca="false">AW97*$J$112</f>
        <v>651725.423997778</v>
      </c>
    </row>
    <row r="98" customFormat="false" ht="15" hidden="false" customHeight="false" outlineLevel="0" collapsed="false">
      <c r="A98" s="72" t="s">
        <v>57</v>
      </c>
      <c r="B98" s="65" t="n">
        <f aca="true">INDIRECT(ADDRESS(ROW()-35*INT((ROW()-15)/35)+138,2+INT((ROW()-15)/35), 1, 1, "Variables_Simulación"))</f>
        <v>0</v>
      </c>
      <c r="C98" s="65" t="n">
        <f aca="true">INDIRECT(ADDRESS(ROW()-35*INT((ROW()-15)/35)+108,2+INT((ROW()-15)/35), 1, 1, "Variables_Simulación"))</f>
        <v>0</v>
      </c>
      <c r="D98" s="65" t="n">
        <f aca="true">INDIRECT(ADDRESS(ROW()-35*INT((ROW()-15)/35)+78,2+INT((ROW()-15)/35), 1, 1, "Variables_Simulación"))</f>
        <v>0</v>
      </c>
      <c r="E98" s="65" t="n">
        <f aca="true">INDIRECT(ADDRESS(ROW()-35*INT((ROW()-15)/35)+48,2+INT((ROW()-15)/35), 1, 1, "Variables_Simulación"))</f>
        <v>0</v>
      </c>
      <c r="F98" s="65" t="n">
        <f aca="true">INDIRECT(ADDRESS(ROW()-35*INT((ROW()-15)/35)+18,2+INT((ROW()-15)/35), 1, 1, "Variables_Simulación"))</f>
        <v>0</v>
      </c>
      <c r="G98" s="65" t="n">
        <f aca="true">INDIRECT(ADDRESS(ROW()-35*INT((ROW()-15)/35)-12,2+INT((ROW()-15)/35), 1, 1, "Variables_Simulación"))</f>
        <v>0</v>
      </c>
      <c r="H98" s="65" t="n">
        <f aca="true">INDIRECT(ADDRESS(ROW()-35*INT((ROW()-15)/35)+168,2+INT((ROW()-15)/35), 1, 1, "Variables_Simulación"))</f>
        <v>0</v>
      </c>
      <c r="I98" s="66" t="n">
        <f aca="false">AO98+AQ98+AS98+AU98+AW98</f>
        <v>0.0207399427547328</v>
      </c>
      <c r="J98" s="65" t="n">
        <f aca="false">ROUND(AP98+AR98+AT98+AV98+AX98,0)</f>
        <v>248716</v>
      </c>
      <c r="K98" s="66" t="n">
        <f aca="false">I98-Tabla_Ministerio!J97</f>
        <v>-1.59594559789866E-016</v>
      </c>
      <c r="L98" s="65" t="n">
        <f aca="false">J98-Tabla_Ministerio!K97</f>
        <v>0</v>
      </c>
      <c r="M98" s="66" t="n">
        <f aca="false">P133/P$147</f>
        <v>0.00925778429004523</v>
      </c>
      <c r="N98" s="65" t="n">
        <f aca="false">ROUND(N$112*M98,0)</f>
        <v>2109392</v>
      </c>
      <c r="O98" s="65" t="n">
        <f aca="false">N98-Tabla_Ministerio!L97</f>
        <v>0</v>
      </c>
      <c r="P98" s="67" t="n">
        <f aca="false">N98+J98</f>
        <v>2358108</v>
      </c>
      <c r="Q98" s="65" t="n">
        <f aca="false">P98-Tabla_Ministerio!M97</f>
        <v>0</v>
      </c>
      <c r="S98" s="67" t="n">
        <f aca="false">B98+Tabla_Ministerio!B97</f>
        <v>3084</v>
      </c>
      <c r="T98" s="67" t="n">
        <f aca="false">C98+Tabla_Ministerio!C97</f>
        <v>27</v>
      </c>
      <c r="U98" s="67" t="n">
        <f aca="false">D98+Tabla_Ministerio!D97</f>
        <v>212.045454545455</v>
      </c>
      <c r="V98" s="67" t="n">
        <f aca="false">E98+Tabla_Ministerio!E97</f>
        <v>142.5</v>
      </c>
      <c r="W98" s="67" t="n">
        <f aca="false">F98+Tabla_Ministerio!F97</f>
        <v>28</v>
      </c>
      <c r="X98" s="67" t="n">
        <f aca="false">G98+Tabla_Ministerio!G97</f>
        <v>133</v>
      </c>
      <c r="Y98" s="67" t="n">
        <f aca="false">H98+Tabla_Ministerio!H97</f>
        <v>16</v>
      </c>
      <c r="Z98" s="67" t="n">
        <f aca="false">X98+0.33*Y98</f>
        <v>138.28</v>
      </c>
      <c r="AC98" s="73" t="n">
        <f aca="false">IF(T98&gt;0,S98/T98,0)</f>
        <v>114.222222222222</v>
      </c>
      <c r="AD98" s="74" t="n">
        <f aca="false">EXP((((AC98-AC112)/AC113+2)/4-1.9)^3)</f>
        <v>0.0138742820899853</v>
      </c>
      <c r="AE98" s="75" t="n">
        <f aca="false">S98/U98</f>
        <v>14.5440514469453</v>
      </c>
      <c r="AF98" s="74" t="n">
        <f aca="false">EXP((((AE98-AE112)/AE113+2)/4-1.9)^3)</f>
        <v>0.0317033824231113</v>
      </c>
      <c r="AG98" s="74" t="n">
        <f aca="false">V98/U98</f>
        <v>0.672025723472667</v>
      </c>
      <c r="AH98" s="74" t="n">
        <f aca="false">EXP((((AG98-AG112)/AG113+2)/4-1.9)^3)</f>
        <v>0.0451219265628461</v>
      </c>
      <c r="AI98" s="74" t="n">
        <f aca="false">W98/U98</f>
        <v>0.132047159699893</v>
      </c>
      <c r="AJ98" s="74" t="n">
        <f aca="false">EXP((((AI98-AI112)/AI113+2)/4-1.9)^3)</f>
        <v>0.0457896725498147</v>
      </c>
      <c r="AK98" s="74" t="n">
        <f aca="false">Z98/U98</f>
        <v>0.652124330117898</v>
      </c>
      <c r="AL98" s="74" t="n">
        <f aca="false">EXP((((AK98-AK112)/AK113+2)/4-1.9)^3)</f>
        <v>0.103332985664876</v>
      </c>
      <c r="AM98" s="74" t="n">
        <f aca="false">0.01*AD98+0.15*AF98+0.24*AH98+0.25*AJ98+0.35*AL98</f>
        <v>0.06333747567961</v>
      </c>
      <c r="AO98" s="66" t="n">
        <f aca="false">0.01*AD98/$AM$112</f>
        <v>4.54315258418084E-005</v>
      </c>
      <c r="AP98" s="65" t="n">
        <f aca="false">AO98*$J$112</f>
        <v>544.82103658248</v>
      </c>
      <c r="AQ98" s="66" t="n">
        <f aca="false">0.15*AF98/$AM$112</f>
        <v>0.00155719736900978</v>
      </c>
      <c r="AR98" s="65" t="n">
        <f aca="false">AQ98*$J$112</f>
        <v>18674.1226280075</v>
      </c>
      <c r="AS98" s="66" t="n">
        <f aca="false">0.24*AH98/$AM$112</f>
        <v>0.00354605672747878</v>
      </c>
      <c r="AT98" s="65" t="n">
        <f aca="false">AS98*$J$112</f>
        <v>42524.7945396405</v>
      </c>
      <c r="AU98" s="66" t="n">
        <f aca="false">0.25*AJ98/$AM$112</f>
        <v>0.00374847267455452</v>
      </c>
      <c r="AV98" s="65" t="n">
        <f aca="false">AU98*$J$112</f>
        <v>44952.1941055415</v>
      </c>
      <c r="AW98" s="66" t="n">
        <f aca="false">0.35*AL98/$AM$112</f>
        <v>0.011842784457848</v>
      </c>
      <c r="AX98" s="65" t="n">
        <f aca="false">AW98*$J$112</f>
        <v>142020.281837199</v>
      </c>
    </row>
    <row r="99" customFormat="false" ht="15" hidden="false" customHeight="false" outlineLevel="0" collapsed="false">
      <c r="A99" s="72" t="s">
        <v>58</v>
      </c>
      <c r="B99" s="65" t="n">
        <f aca="true">INDIRECT(ADDRESS(ROW()-35*INT((ROW()-15)/35)+138,2+INT((ROW()-15)/35), 1, 1, "Variables_Simulación"))</f>
        <v>0</v>
      </c>
      <c r="C99" s="65" t="n">
        <f aca="true">INDIRECT(ADDRESS(ROW()-35*INT((ROW()-15)/35)+108,2+INT((ROW()-15)/35), 1, 1, "Variables_Simulación"))</f>
        <v>0</v>
      </c>
      <c r="D99" s="65" t="n">
        <f aca="true">INDIRECT(ADDRESS(ROW()-35*INT((ROW()-15)/35)+78,2+INT((ROW()-15)/35), 1, 1, "Variables_Simulación"))</f>
        <v>0</v>
      </c>
      <c r="E99" s="65" t="n">
        <f aca="true">INDIRECT(ADDRESS(ROW()-35*INT((ROW()-15)/35)+48,2+INT((ROW()-15)/35), 1, 1, "Variables_Simulación"))</f>
        <v>0</v>
      </c>
      <c r="F99" s="65" t="n">
        <f aca="true">INDIRECT(ADDRESS(ROW()-35*INT((ROW()-15)/35)+18,2+INT((ROW()-15)/35), 1, 1, "Variables_Simulación"))</f>
        <v>0</v>
      </c>
      <c r="G99" s="65" t="n">
        <f aca="true">INDIRECT(ADDRESS(ROW()-35*INT((ROW()-15)/35)-12,2+INT((ROW()-15)/35), 1, 1, "Variables_Simulación"))</f>
        <v>0</v>
      </c>
      <c r="H99" s="65" t="n">
        <f aca="true">INDIRECT(ADDRESS(ROW()-35*INT((ROW()-15)/35)+168,2+INT((ROW()-15)/35), 1, 1, "Variables_Simulación"))</f>
        <v>0</v>
      </c>
      <c r="I99" s="66" t="n">
        <f aca="false">AO99+AQ99+AS99+AU99+AW99</f>
        <v>0.067405773520098</v>
      </c>
      <c r="J99" s="65" t="n">
        <f aca="false">ROUND(AP99+AR99+AT99+AV99+AX99,0)</f>
        <v>808339</v>
      </c>
      <c r="K99" s="66" t="n">
        <f aca="false">I99-Tabla_Ministerio!J98</f>
        <v>0</v>
      </c>
      <c r="L99" s="65" t="n">
        <f aca="false">J99-Tabla_Ministerio!K98</f>
        <v>0</v>
      </c>
      <c r="M99" s="66" t="n">
        <f aca="false">P134/P$147</f>
        <v>0.068963481556678</v>
      </c>
      <c r="N99" s="65" t="n">
        <f aca="false">ROUND(N$112*M99,0)</f>
        <v>15713370</v>
      </c>
      <c r="O99" s="65" t="n">
        <f aca="false">N99-Tabla_Ministerio!L98</f>
        <v>0</v>
      </c>
      <c r="P99" s="67" t="n">
        <f aca="false">N99+J99</f>
        <v>16521709</v>
      </c>
      <c r="Q99" s="65" t="n">
        <f aca="false">P99-Tabla_Ministerio!M98</f>
        <v>0</v>
      </c>
      <c r="S99" s="67" t="n">
        <f aca="false">B99+Tabla_Ministerio!B98</f>
        <v>9680</v>
      </c>
      <c r="T99" s="67" t="n">
        <f aca="false">C99+Tabla_Ministerio!C98</f>
        <v>43</v>
      </c>
      <c r="U99" s="67" t="n">
        <f aca="false">D99+Tabla_Ministerio!D98</f>
        <v>526.627676065913</v>
      </c>
      <c r="V99" s="67" t="n">
        <f aca="false">E99+Tabla_Ministerio!E98</f>
        <v>484.195857884095</v>
      </c>
      <c r="W99" s="67" t="n">
        <f aca="false">F99+Tabla_Ministerio!F98</f>
        <v>129</v>
      </c>
      <c r="X99" s="67" t="n">
        <f aca="false">G99+Tabla_Ministerio!G98</f>
        <v>306</v>
      </c>
      <c r="Y99" s="67" t="n">
        <f aca="false">H99+Tabla_Ministerio!H98</f>
        <v>44</v>
      </c>
      <c r="Z99" s="67" t="n">
        <f aca="false">X99+0.33*Y99</f>
        <v>320.52</v>
      </c>
      <c r="AC99" s="73" t="n">
        <f aca="false">IF(T99&gt;0,S99/T99,0)</f>
        <v>225.116279069767</v>
      </c>
      <c r="AD99" s="74" t="n">
        <f aca="false">EXP((((AC99-AC112)/AC113+2)/4-1.9)^3)</f>
        <v>0.105321441403472</v>
      </c>
      <c r="AE99" s="75" t="n">
        <f aca="false">S99/U99</f>
        <v>18.3811076400558</v>
      </c>
      <c r="AF99" s="74" t="n">
        <f aca="false">EXP((((AE99-AE112)/AE113+2)/4-1.9)^3)</f>
        <v>0.0976657280906428</v>
      </c>
      <c r="AG99" s="74" t="n">
        <f aca="false">V99/U99</f>
        <v>0.919427291594703</v>
      </c>
      <c r="AH99" s="74" t="n">
        <f aca="false">EXP((((AG99-AG112)/AG113+2)/4-1.9)^3)</f>
        <v>0.479214709105888</v>
      </c>
      <c r="AI99" s="74" t="n">
        <f aca="false">W99/U99</f>
        <v>0.244954843550331</v>
      </c>
      <c r="AJ99" s="74" t="n">
        <f aca="false">EXP((((AI99-AI112)/AI113+2)/4-1.9)^3)</f>
        <v>0.183181736349903</v>
      </c>
      <c r="AK99" s="74" t="n">
        <f aca="false">Z99/U99</f>
        <v>0.608627336858543</v>
      </c>
      <c r="AL99" s="74" t="n">
        <f aca="false">EXP((((AK99-AK112)/AK113+2)/4-1.9)^3)</f>
        <v>0.0838276813418248</v>
      </c>
      <c r="AM99" s="74" t="n">
        <f aca="false">0.01*AD99+0.15*AF99+0.24*AH99+0.25*AJ99+0.35*AL99</f>
        <v>0.205849726370159</v>
      </c>
      <c r="AO99" s="66" t="n">
        <f aca="false">0.01*AD99/$AM$112</f>
        <v>0.000344876495647452</v>
      </c>
      <c r="AP99" s="65" t="n">
        <f aca="false">AO99*$J$112</f>
        <v>4135.80583900766</v>
      </c>
      <c r="AQ99" s="66" t="n">
        <f aca="false">0.15*AF99/$AM$112</f>
        <v>0.00479711637059603</v>
      </c>
      <c r="AR99" s="65" t="n">
        <f aca="false">AQ99*$J$112</f>
        <v>57527.671924014</v>
      </c>
      <c r="AS99" s="66" t="n">
        <f aca="false">0.24*AH99/$AM$112</f>
        <v>0.0376606823461958</v>
      </c>
      <c r="AT99" s="65" t="n">
        <f aca="false">AS99*$J$112</f>
        <v>451632.02454838</v>
      </c>
      <c r="AU99" s="66" t="n">
        <f aca="false">0.25*AJ99/$AM$112</f>
        <v>0.0149957773215795</v>
      </c>
      <c r="AV99" s="65" t="n">
        <f aca="false">AU99*$J$112</f>
        <v>179831.401066097</v>
      </c>
      <c r="AW99" s="66" t="n">
        <f aca="false">0.35*AL99/$AM$112</f>
        <v>0.00960732098607925</v>
      </c>
      <c r="AX99" s="65" t="n">
        <f aca="false">AW99*$J$112</f>
        <v>115212.299860716</v>
      </c>
    </row>
    <row r="100" customFormat="false" ht="15" hidden="false" customHeight="false" outlineLevel="0" collapsed="false">
      <c r="A100" s="72" t="s">
        <v>59</v>
      </c>
      <c r="B100" s="65" t="n">
        <f aca="true">INDIRECT(ADDRESS(ROW()-35*INT((ROW()-15)/35)+138,2+INT((ROW()-15)/35), 1, 1, "Variables_Simulación"))</f>
        <v>0</v>
      </c>
      <c r="C100" s="65" t="n">
        <f aca="true">INDIRECT(ADDRESS(ROW()-35*INT((ROW()-15)/35)+108,2+INT((ROW()-15)/35), 1, 1, "Variables_Simulación"))</f>
        <v>0</v>
      </c>
      <c r="D100" s="65" t="n">
        <f aca="true">INDIRECT(ADDRESS(ROW()-35*INT((ROW()-15)/35)+78,2+INT((ROW()-15)/35), 1, 1, "Variables_Simulación"))</f>
        <v>0</v>
      </c>
      <c r="E100" s="65" t="n">
        <f aca="true">INDIRECT(ADDRESS(ROW()-35*INT((ROW()-15)/35)+48,2+INT((ROW()-15)/35), 1, 1, "Variables_Simulación"))</f>
        <v>0</v>
      </c>
      <c r="F100" s="65" t="n">
        <f aca="true">INDIRECT(ADDRESS(ROW()-35*INT((ROW()-15)/35)+18,2+INT((ROW()-15)/35), 1, 1, "Variables_Simulación"))</f>
        <v>0</v>
      </c>
      <c r="G100" s="65" t="n">
        <f aca="true">INDIRECT(ADDRESS(ROW()-35*INT((ROW()-15)/35)-12,2+INT((ROW()-15)/35), 1, 1, "Variables_Simulación"))</f>
        <v>0</v>
      </c>
      <c r="H100" s="65" t="n">
        <f aca="true">INDIRECT(ADDRESS(ROW()-35*INT((ROW()-15)/35)+168,2+INT((ROW()-15)/35), 1, 1, "Variables_Simulación"))</f>
        <v>0</v>
      </c>
      <c r="I100" s="66" t="n">
        <f aca="false">AO100+AQ100+AS100+AU100+AW100</f>
        <v>0.0108606589206587</v>
      </c>
      <c r="J100" s="65" t="n">
        <f aca="false">ROUND(AP100+AR100+AT100+AV100+AX100,0)</f>
        <v>130242</v>
      </c>
      <c r="K100" s="66" t="n">
        <f aca="false">I100-Tabla_Ministerio!J99</f>
        <v>0</v>
      </c>
      <c r="L100" s="65" t="n">
        <f aca="false">J100-Tabla_Ministerio!K99</f>
        <v>0</v>
      </c>
      <c r="M100" s="66" t="n">
        <f aca="false">P135/P$147</f>
        <v>0.00758809444812903</v>
      </c>
      <c r="N100" s="65" t="n">
        <f aca="false">ROUND(N$112*M100,0)</f>
        <v>1728952</v>
      </c>
      <c r="O100" s="65" t="n">
        <f aca="false">N100-Tabla_Ministerio!L99</f>
        <v>-4</v>
      </c>
      <c r="P100" s="67" t="n">
        <f aca="false">N100+J100</f>
        <v>1859194</v>
      </c>
      <c r="Q100" s="65" t="n">
        <f aca="false">P100-Tabla_Ministerio!M99</f>
        <v>-4</v>
      </c>
      <c r="S100" s="67" t="n">
        <f aca="false">B100+Tabla_Ministerio!B99</f>
        <v>6928</v>
      </c>
      <c r="T100" s="67" t="n">
        <f aca="false">C100+Tabla_Ministerio!C99</f>
        <v>70</v>
      </c>
      <c r="U100" s="67" t="n">
        <f aca="false">D100+Tabla_Ministerio!D99</f>
        <v>330.545454545455</v>
      </c>
      <c r="V100" s="67" t="n">
        <f aca="false">E100+Tabla_Ministerio!E99</f>
        <v>151.5</v>
      </c>
      <c r="W100" s="67" t="n">
        <f aca="false">F100+Tabla_Ministerio!F99</f>
        <v>5</v>
      </c>
      <c r="X100" s="67" t="n">
        <f aca="false">G100+Tabla_Ministerio!G99</f>
        <v>98</v>
      </c>
      <c r="Y100" s="67" t="n">
        <f aca="false">H100+Tabla_Ministerio!H99</f>
        <v>11</v>
      </c>
      <c r="Z100" s="67" t="n">
        <f aca="false">X100+0.33*Y100</f>
        <v>101.63</v>
      </c>
      <c r="AC100" s="73" t="n">
        <f aca="false">IF(T100&gt;0,S100/T100,0)</f>
        <v>98.9714285714286</v>
      </c>
      <c r="AD100" s="74" t="n">
        <f aca="false">EXP((((AC100-AC112)/AC113+2)/4-1.9)^3)</f>
        <v>0.00978508474437293</v>
      </c>
      <c r="AE100" s="75" t="n">
        <f aca="false">S100/U100</f>
        <v>20.9592959295929</v>
      </c>
      <c r="AF100" s="74" t="n">
        <f aca="false">EXP((((AE100-AE112)/AE113+2)/4-1.9)^3)</f>
        <v>0.177736818960495</v>
      </c>
      <c r="AG100" s="74" t="n">
        <f aca="false">V100/U100</f>
        <v>0.458333333333333</v>
      </c>
      <c r="AH100" s="74" t="n">
        <f aca="false">EXP((((AG100-AG112)/AG113+2)/4-1.9)^3)</f>
        <v>0.000695111797005449</v>
      </c>
      <c r="AI100" s="74" t="n">
        <f aca="false">W100/U100</f>
        <v>0.0151265126512651</v>
      </c>
      <c r="AJ100" s="74" t="n">
        <f aca="false">EXP((((AI100-AI112)/AI113+2)/4-1.9)^3)</f>
        <v>0.00576515047839198</v>
      </c>
      <c r="AK100" s="74" t="n">
        <f aca="false">Z100/U100</f>
        <v>0.307461496149614</v>
      </c>
      <c r="AL100" s="74" t="n">
        <f aca="false">EXP((((AK100-AK112)/AK113+2)/4-1.9)^3)</f>
        <v>0.0137164423262327</v>
      </c>
      <c r="AM100" s="74" t="n">
        <f aca="false">0.01*AD100+0.15*AF100+0.24*AH100+0.25*AJ100+0.35*AL100</f>
        <v>0.0331672429565787</v>
      </c>
      <c r="AO100" s="66" t="n">
        <f aca="false">0.01*AD100/$AM$112</f>
        <v>3.20413933885017E-005</v>
      </c>
      <c r="AP100" s="65" t="n">
        <f aca="false">AO100*$J$112</f>
        <v>384.244747144413</v>
      </c>
      <c r="AQ100" s="66" t="n">
        <f aca="false">0.15*AF100/$AM$112</f>
        <v>0.00873002454967356</v>
      </c>
      <c r="AR100" s="65" t="n">
        <f aca="false">AQ100*$J$112</f>
        <v>104691.641683024</v>
      </c>
      <c r="AS100" s="66" t="n">
        <f aca="false">0.24*AH100/$AM$112</f>
        <v>5.46276733261356E-005</v>
      </c>
      <c r="AT100" s="65" t="n">
        <f aca="false">AS100*$J$112</f>
        <v>655.102487890591</v>
      </c>
      <c r="AU100" s="66" t="n">
        <f aca="false">0.25*AJ100/$AM$112</f>
        <v>0.000471951595841554</v>
      </c>
      <c r="AV100" s="65" t="n">
        <f aca="false">AU100*$J$112</f>
        <v>5659.70772274895</v>
      </c>
      <c r="AW100" s="66" t="n">
        <f aca="false">0.35*AL100/$AM$112</f>
        <v>0.00157201370842894</v>
      </c>
      <c r="AX100" s="65" t="n">
        <f aca="false">AW100*$J$112</f>
        <v>18851.8021853442</v>
      </c>
    </row>
    <row r="101" customFormat="false" ht="15" hidden="false" customHeight="false" outlineLevel="0" collapsed="false">
      <c r="A101" s="72" t="s">
        <v>60</v>
      </c>
      <c r="B101" s="65" t="n">
        <f aca="true">INDIRECT(ADDRESS(ROW()-35*INT((ROW()-15)/35)+138,2+INT((ROW()-15)/35), 1, 1, "Variables_Simulación"))</f>
        <v>0</v>
      </c>
      <c r="C101" s="65" t="n">
        <f aca="true">INDIRECT(ADDRESS(ROW()-35*INT((ROW()-15)/35)+108,2+INT((ROW()-15)/35), 1, 1, "Variables_Simulación"))</f>
        <v>0</v>
      </c>
      <c r="D101" s="65" t="n">
        <f aca="true">INDIRECT(ADDRESS(ROW()-35*INT((ROW()-15)/35)+78,2+INT((ROW()-15)/35), 1, 1, "Variables_Simulación"))</f>
        <v>0</v>
      </c>
      <c r="E101" s="65" t="n">
        <f aca="true">INDIRECT(ADDRESS(ROW()-35*INT((ROW()-15)/35)+48,2+INT((ROW()-15)/35), 1, 1, "Variables_Simulación"))</f>
        <v>0</v>
      </c>
      <c r="F101" s="65" t="n">
        <f aca="true">INDIRECT(ADDRESS(ROW()-35*INT((ROW()-15)/35)+18,2+INT((ROW()-15)/35), 1, 1, "Variables_Simulación"))</f>
        <v>0</v>
      </c>
      <c r="G101" s="65" t="n">
        <f aca="true">INDIRECT(ADDRESS(ROW()-35*INT((ROW()-15)/35)-12,2+INT((ROW()-15)/35), 1, 1, "Variables_Simulación"))</f>
        <v>0</v>
      </c>
      <c r="H101" s="65" t="n">
        <f aca="true">INDIRECT(ADDRESS(ROW()-35*INT((ROW()-15)/35)+168,2+INT((ROW()-15)/35), 1, 1, "Variables_Simulación"))</f>
        <v>0</v>
      </c>
      <c r="I101" s="66" t="n">
        <f aca="false">AO101+AQ101+AS101+AU101+AW101</f>
        <v>0.0613337485283699</v>
      </c>
      <c r="J101" s="65" t="n">
        <f aca="false">ROUND(AP101+AR101+AT101+AV101+AX101,0)</f>
        <v>735523</v>
      </c>
      <c r="K101" s="66" t="n">
        <f aca="false">I101-Tabla_Ministerio!J100</f>
        <v>0</v>
      </c>
      <c r="L101" s="65" t="n">
        <f aca="false">J101-Tabla_Ministerio!K100</f>
        <v>0</v>
      </c>
      <c r="M101" s="66" t="n">
        <f aca="false">P136/P$147</f>
        <v>0.0449458976995</v>
      </c>
      <c r="N101" s="65" t="n">
        <f aca="false">ROUND(N$112*M101,0)</f>
        <v>10240949</v>
      </c>
      <c r="O101" s="65" t="n">
        <f aca="false">N101-Tabla_Ministerio!L100</f>
        <v>1</v>
      </c>
      <c r="P101" s="67" t="n">
        <f aca="false">N101+J101</f>
        <v>10976472</v>
      </c>
      <c r="Q101" s="65" t="n">
        <f aca="false">P101-Tabla_Ministerio!M100</f>
        <v>1</v>
      </c>
      <c r="S101" s="67" t="n">
        <f aca="false">B101+Tabla_Ministerio!B100</f>
        <v>8452</v>
      </c>
      <c r="T101" s="67" t="n">
        <f aca="false">C101+Tabla_Ministerio!C100</f>
        <v>72</v>
      </c>
      <c r="U101" s="67" t="n">
        <f aca="false">D101+Tabla_Ministerio!D100</f>
        <v>358</v>
      </c>
      <c r="V101" s="67" t="n">
        <f aca="false">E101+Tabla_Ministerio!E100</f>
        <v>311.840909090909</v>
      </c>
      <c r="W101" s="67" t="n">
        <f aca="false">F101+Tabla_Ministerio!F100</f>
        <v>41</v>
      </c>
      <c r="X101" s="67" t="n">
        <f aca="false">G101+Tabla_Ministerio!G100</f>
        <v>244</v>
      </c>
      <c r="Y101" s="67" t="n">
        <f aca="false">H101+Tabla_Ministerio!H100</f>
        <v>43</v>
      </c>
      <c r="Z101" s="67" t="n">
        <f aca="false">X101+0.33*Y101</f>
        <v>258.19</v>
      </c>
      <c r="AC101" s="73" t="n">
        <f aca="false">IF(T101&gt;0,S101/T101,0)</f>
        <v>117.388888888889</v>
      </c>
      <c r="AD101" s="74" t="n">
        <f aca="false">EXP((((AC101-AC112)/AC113+2)/4-1.9)^3)</f>
        <v>0.0148836643077777</v>
      </c>
      <c r="AE101" s="75" t="n">
        <f aca="false">S101/U101</f>
        <v>23.608938547486</v>
      </c>
      <c r="AF101" s="74" t="n">
        <f aca="false">EXP((((AE101-AE112)/AE113+2)/4-1.9)^3)</f>
        <v>0.292457146821343</v>
      </c>
      <c r="AG101" s="74" t="n">
        <f aca="false">V101/U101</f>
        <v>0.871063991874047</v>
      </c>
      <c r="AH101" s="74" t="n">
        <f aca="false">EXP((((AG101-AG112)/AG113+2)/4-1.9)^3)</f>
        <v>0.355555474309996</v>
      </c>
      <c r="AI101" s="74" t="n">
        <f aca="false">W101/U101</f>
        <v>0.114525139664804</v>
      </c>
      <c r="AJ101" s="74" t="n">
        <f aca="false">EXP((((AI101-AI112)/AI113+2)/4-1.9)^3)</f>
        <v>0.0350798410806864</v>
      </c>
      <c r="AK101" s="74" t="n">
        <f aca="false">Z101/U101</f>
        <v>0.721201117318436</v>
      </c>
      <c r="AL101" s="74" t="n">
        <f aca="false">EXP((((AK101-AK112)/AK113+2)/4-1.9)^3)</f>
        <v>0.140530729782975</v>
      </c>
      <c r="AM101" s="74" t="n">
        <f aca="false">0.01*AD101+0.15*AF101+0.24*AH101+0.25*AJ101+0.35*AL101</f>
        <v>0.187306438194891</v>
      </c>
      <c r="AO101" s="66" t="n">
        <f aca="false">0.01*AD101/$AM$112</f>
        <v>4.87367616741545E-005</v>
      </c>
      <c r="AP101" s="65" t="n">
        <f aca="false">AO101*$J$112</f>
        <v>584.457874196048</v>
      </c>
      <c r="AQ101" s="66" t="n">
        <f aca="false">0.15*AF101/$AM$112</f>
        <v>0.0143648237118798</v>
      </c>
      <c r="AR101" s="65" t="n">
        <f aca="false">AQ101*$J$112</f>
        <v>172264.919568887</v>
      </c>
      <c r="AS101" s="66" t="n">
        <f aca="false">0.24*AH101/$AM$112</f>
        <v>0.0279425099438694</v>
      </c>
      <c r="AT101" s="65" t="n">
        <f aca="false">AS101*$J$112</f>
        <v>335090.379428234</v>
      </c>
      <c r="AU101" s="66" t="n">
        <f aca="false">0.25*AJ101/$AM$112</f>
        <v>0.00287173544592644</v>
      </c>
      <c r="AV101" s="65" t="n">
        <f aca="false">AU101*$J$112</f>
        <v>34438.2420235706</v>
      </c>
      <c r="AW101" s="66" t="n">
        <f aca="false">0.35*AL101/$AM$112</f>
        <v>0.0161059426650201</v>
      </c>
      <c r="AX101" s="65" t="n">
        <f aca="false">AW101*$J$112</f>
        <v>193144.654847124</v>
      </c>
    </row>
    <row r="102" customFormat="false" ht="15" hidden="false" customHeight="false" outlineLevel="0" collapsed="false">
      <c r="A102" s="72" t="s">
        <v>61</v>
      </c>
      <c r="B102" s="65" t="n">
        <f aca="true">INDIRECT(ADDRESS(ROW()-35*INT((ROW()-15)/35)+138,2+INT((ROW()-15)/35), 1, 1, "Variables_Simulación"))</f>
        <v>0</v>
      </c>
      <c r="C102" s="65" t="n">
        <f aca="true">INDIRECT(ADDRESS(ROW()-35*INT((ROW()-15)/35)+108,2+INT((ROW()-15)/35), 1, 1, "Variables_Simulación"))</f>
        <v>0</v>
      </c>
      <c r="D102" s="65" t="n">
        <f aca="true">INDIRECT(ADDRESS(ROW()-35*INT((ROW()-15)/35)+78,2+INT((ROW()-15)/35), 1, 1, "Variables_Simulación"))</f>
        <v>0</v>
      </c>
      <c r="E102" s="65" t="n">
        <f aca="true">INDIRECT(ADDRESS(ROW()-35*INT((ROW()-15)/35)+48,2+INT((ROW()-15)/35), 1, 1, "Variables_Simulación"))</f>
        <v>0</v>
      </c>
      <c r="F102" s="65" t="n">
        <f aca="true">INDIRECT(ADDRESS(ROW()-35*INT((ROW()-15)/35)+18,2+INT((ROW()-15)/35), 1, 1, "Variables_Simulación"))</f>
        <v>0</v>
      </c>
      <c r="G102" s="65" t="n">
        <f aca="true">INDIRECT(ADDRESS(ROW()-35*INT((ROW()-15)/35)-12,2+INT((ROW()-15)/35), 1, 1, "Variables_Simulación"))</f>
        <v>0</v>
      </c>
      <c r="H102" s="65" t="n">
        <f aca="true">INDIRECT(ADDRESS(ROW()-35*INT((ROW()-15)/35)+168,2+INT((ROW()-15)/35), 1, 1, "Variables_Simulación"))</f>
        <v>0</v>
      </c>
      <c r="I102" s="66" t="n">
        <f aca="false">AO102+AQ102+AS102+AU102+AW102</f>
        <v>0.0019537755283872</v>
      </c>
      <c r="J102" s="65" t="n">
        <f aca="false">ROUND(AP102+AR102+AT102+AV102+AX102,0)</f>
        <v>23430</v>
      </c>
      <c r="K102" s="66" t="n">
        <f aca="false">I102-Tabla_Ministerio!J101</f>
        <v>1.17093834628434E-017</v>
      </c>
      <c r="L102" s="65" t="n">
        <f aca="false">J102-Tabla_Ministerio!K101</f>
        <v>0</v>
      </c>
      <c r="M102" s="66" t="n">
        <f aca="false">P137/P$147</f>
        <v>0.0105161532362817</v>
      </c>
      <c r="N102" s="65" t="n">
        <f aca="false">ROUND(N$112*M102,0)</f>
        <v>2396112</v>
      </c>
      <c r="O102" s="65" t="n">
        <f aca="false">N102-Tabla_Ministerio!L101</f>
        <v>-1</v>
      </c>
      <c r="P102" s="67" t="n">
        <f aca="false">N102+J102</f>
        <v>2419542</v>
      </c>
      <c r="Q102" s="65" t="n">
        <f aca="false">P102-Tabla_Ministerio!M101</f>
        <v>-1</v>
      </c>
      <c r="S102" s="67" t="n">
        <f aca="false">B102+Tabla_Ministerio!B101</f>
        <v>4089</v>
      </c>
      <c r="T102" s="67" t="n">
        <f aca="false">C102+Tabla_Ministerio!C101</f>
        <v>38</v>
      </c>
      <c r="U102" s="67" t="n">
        <f aca="false">D102+Tabla_Ministerio!D101</f>
        <v>468.664552114552</v>
      </c>
      <c r="V102" s="67" t="n">
        <f aca="false">E102+Tabla_Ministerio!E101</f>
        <v>247.882084582085</v>
      </c>
      <c r="W102" s="67" t="n">
        <f aca="false">F102+Tabla_Ministerio!F101</f>
        <v>24</v>
      </c>
      <c r="X102" s="67" t="n">
        <f aca="false">G102+Tabla_Ministerio!G101</f>
        <v>70</v>
      </c>
      <c r="Y102" s="67" t="n">
        <f aca="false">H102+Tabla_Ministerio!H101</f>
        <v>19</v>
      </c>
      <c r="Z102" s="67" t="n">
        <f aca="false">X102+0.33*Y102</f>
        <v>76.27</v>
      </c>
      <c r="AC102" s="73" t="n">
        <f aca="false">IF(T102&gt;0,S102/T102,0)</f>
        <v>107.605263157895</v>
      </c>
      <c r="AD102" s="74" t="n">
        <f aca="false">EXP((((AC102-AC112)/AC113+2)/4-1.9)^3)</f>
        <v>0.0119505670441578</v>
      </c>
      <c r="AE102" s="75" t="n">
        <f aca="false">S102/U102</f>
        <v>8.72479043177253</v>
      </c>
      <c r="AF102" s="74" t="n">
        <f aca="false">EXP((((AE102-AE112)/AE113+2)/4-1.9)^3)</f>
        <v>0.00311819427864708</v>
      </c>
      <c r="AG102" s="74" t="n">
        <f aca="false">V102/U102</f>
        <v>0.528911528434728</v>
      </c>
      <c r="AH102" s="74" t="n">
        <f aca="false">EXP((((AG102-AG112)/AG113+2)/4-1.9)^3)</f>
        <v>0.00358848754441704</v>
      </c>
      <c r="AI102" s="74" t="n">
        <f aca="false">W102/U102</f>
        <v>0.0512093348893472</v>
      </c>
      <c r="AJ102" s="74" t="n">
        <f aca="false">EXP((((AI102-AI112)/AI113+2)/4-1.9)^3)</f>
        <v>0.0117935371097112</v>
      </c>
      <c r="AK102" s="74" t="n">
        <f aca="false">Z102/U102</f>
        <v>0.162738998833771</v>
      </c>
      <c r="AL102" s="74" t="n">
        <f aca="false">EXP((((AK102-AK112)/AK113+2)/4-1.9)^3)</f>
        <v>0.00448501943135679</v>
      </c>
      <c r="AM102" s="74" t="n">
        <f aca="false">0.01*AD102+0.15*AF102+0.24*AH102+0.25*AJ102+0.35*AL102</f>
        <v>0.00596661290130141</v>
      </c>
      <c r="AO102" s="66" t="n">
        <f aca="false">0.01*AD102/$AM$112</f>
        <v>3.91322946996165E-005</v>
      </c>
      <c r="AP102" s="65" t="n">
        <f aca="false">AO102*$J$112</f>
        <v>469.279800029881</v>
      </c>
      <c r="AQ102" s="66" t="n">
        <f aca="false">0.15*AF102/$AM$112</f>
        <v>0.00015315854510309</v>
      </c>
      <c r="AR102" s="65" t="n">
        <f aca="false">AQ102*$J$112</f>
        <v>1836.69810243839</v>
      </c>
      <c r="AS102" s="66" t="n">
        <f aca="false">0.24*AH102/$AM$112</f>
        <v>0.000282013233203383</v>
      </c>
      <c r="AT102" s="65" t="n">
        <f aca="false">AS102*$J$112</f>
        <v>3381.94104637469</v>
      </c>
      <c r="AU102" s="66" t="n">
        <f aca="false">0.25*AJ102/$AM$112</f>
        <v>0.000965452450964864</v>
      </c>
      <c r="AV102" s="65" t="n">
        <f aca="false">AU102*$J$112</f>
        <v>11577.837093504</v>
      </c>
      <c r="AW102" s="66" t="n">
        <f aca="false">0.35*AL102/$AM$112</f>
        <v>0.000514019004416248</v>
      </c>
      <c r="AX102" s="65" t="n">
        <f aca="false">AW102*$J$112</f>
        <v>6164.18580754425</v>
      </c>
    </row>
    <row r="103" customFormat="false" ht="15" hidden="false" customHeight="false" outlineLevel="0" collapsed="false">
      <c r="A103" s="72" t="s">
        <v>62</v>
      </c>
      <c r="B103" s="65" t="n">
        <f aca="true">INDIRECT(ADDRESS(ROW()-35*INT((ROW()-15)/35)+138,2+INT((ROW()-15)/35), 1, 1, "Variables_Simulación"))</f>
        <v>0</v>
      </c>
      <c r="C103" s="65" t="n">
        <f aca="true">INDIRECT(ADDRESS(ROW()-35*INT((ROW()-15)/35)+108,2+INT((ROW()-15)/35), 1, 1, "Variables_Simulación"))</f>
        <v>0</v>
      </c>
      <c r="D103" s="65" t="n">
        <f aca="true">INDIRECT(ADDRESS(ROW()-35*INT((ROW()-15)/35)+78,2+INT((ROW()-15)/35), 1, 1, "Variables_Simulación"))</f>
        <v>0</v>
      </c>
      <c r="E103" s="65" t="n">
        <f aca="true">INDIRECT(ADDRESS(ROW()-35*INT((ROW()-15)/35)+48,2+INT((ROW()-15)/35), 1, 1, "Variables_Simulación"))</f>
        <v>0</v>
      </c>
      <c r="F103" s="65" t="n">
        <f aca="true">INDIRECT(ADDRESS(ROW()-35*INT((ROW()-15)/35)+18,2+INT((ROW()-15)/35), 1, 1, "Variables_Simulación"))</f>
        <v>0</v>
      </c>
      <c r="G103" s="65" t="n">
        <f aca="true">INDIRECT(ADDRESS(ROW()-35*INT((ROW()-15)/35)-12,2+INT((ROW()-15)/35), 1, 1, "Variables_Simulación"))</f>
        <v>0</v>
      </c>
      <c r="H103" s="65" t="n">
        <f aca="true">INDIRECT(ADDRESS(ROW()-35*INT((ROW()-15)/35)+168,2+INT((ROW()-15)/35), 1, 1, "Variables_Simulación"))</f>
        <v>0</v>
      </c>
      <c r="I103" s="66" t="n">
        <f aca="false">AO103+AQ103+AS103+AU103+AW103</f>
        <v>0.00644744706673823</v>
      </c>
      <c r="J103" s="65" t="n">
        <f aca="false">ROUND(AP103+AR103+AT103+AV103+AX103,0)</f>
        <v>77319</v>
      </c>
      <c r="K103" s="66" t="n">
        <f aca="false">I103-Tabla_Ministerio!J102</f>
        <v>0</v>
      </c>
      <c r="L103" s="65" t="n">
        <f aca="false">J103-Tabla_Ministerio!K102</f>
        <v>0</v>
      </c>
      <c r="M103" s="66" t="n">
        <f aca="false">P138/P$147</f>
        <v>0.0188299610280631</v>
      </c>
      <c r="N103" s="65" t="n">
        <f aca="false">ROUND(N$112*M103,0)</f>
        <v>4290418</v>
      </c>
      <c r="O103" s="65" t="n">
        <f aca="false">N103-Tabla_Ministerio!L102</f>
        <v>1</v>
      </c>
      <c r="P103" s="67" t="n">
        <f aca="false">N103+J103</f>
        <v>4367737</v>
      </c>
      <c r="Q103" s="65" t="n">
        <f aca="false">P103-Tabla_Ministerio!M102</f>
        <v>1</v>
      </c>
      <c r="S103" s="67" t="n">
        <f aca="false">B103+Tabla_Ministerio!B102</f>
        <v>4699</v>
      </c>
      <c r="T103" s="67" t="n">
        <f aca="false">C103+Tabla_Ministerio!C102</f>
        <v>23</v>
      </c>
      <c r="U103" s="67" t="n">
        <f aca="false">D103+Tabla_Ministerio!D102</f>
        <v>311.528039371521</v>
      </c>
      <c r="V103" s="67" t="n">
        <f aca="false">E103+Tabla_Ministerio!E102</f>
        <v>210.022794616276</v>
      </c>
      <c r="W103" s="67" t="n">
        <f aca="false">F103+Tabla_Ministerio!F102</f>
        <v>1</v>
      </c>
      <c r="X103" s="67" t="n">
        <f aca="false">G103+Tabla_Ministerio!G102</f>
        <v>31</v>
      </c>
      <c r="Y103" s="67" t="n">
        <f aca="false">H103+Tabla_Ministerio!H102</f>
        <v>6</v>
      </c>
      <c r="Z103" s="67" t="n">
        <f aca="false">X103+0.33*Y103</f>
        <v>32.98</v>
      </c>
      <c r="AC103" s="73" t="n">
        <f aca="false">IF(T103&gt;0,S103/T103,0)</f>
        <v>204.304347826087</v>
      </c>
      <c r="AD103" s="74" t="n">
        <f aca="false">EXP((((AC103-AC112)/AC113+2)/4-1.9)^3)</f>
        <v>0.0767685111877542</v>
      </c>
      <c r="AE103" s="75" t="n">
        <f aca="false">S103/U103</f>
        <v>15.0837144851545</v>
      </c>
      <c r="AF103" s="74" t="n">
        <f aca="false">EXP((((AE103-AE112)/AE113+2)/4-1.9)^3)</f>
        <v>0.0378177846628525</v>
      </c>
      <c r="AG103" s="74" t="n">
        <f aca="false">V103/U103</f>
        <v>0.674169795566324</v>
      </c>
      <c r="AH103" s="74" t="n">
        <f aca="false">EXP((((AG103-AG112)/AG113+2)/4-1.9)^3)</f>
        <v>0.0465227747512203</v>
      </c>
      <c r="AI103" s="74" t="n">
        <f aca="false">W103/U103</f>
        <v>0.00320998392959236</v>
      </c>
      <c r="AJ103" s="74" t="n">
        <f aca="false">EXP((((AI103-AI112)/AI113+2)/4-1.9)^3)</f>
        <v>0.00447984374733585</v>
      </c>
      <c r="AK103" s="74" t="n">
        <f aca="false">Z103/U103</f>
        <v>0.105865269997956</v>
      </c>
      <c r="AL103" s="74" t="n">
        <f aca="false">EXP((((AK103-AK112)/AK113+2)/4-1.9)^3)</f>
        <v>0.00275430199670001</v>
      </c>
      <c r="AM103" s="74" t="n">
        <f aca="false">0.01*AD103+0.15*AF103+0.24*AH103+0.25*AJ103+0.35*AL103</f>
        <v>0.0196897853872773</v>
      </c>
      <c r="AO103" s="66" t="n">
        <f aca="false">0.01*AD103/$AM$112</f>
        <v>0.000251379536414435</v>
      </c>
      <c r="AP103" s="65" t="n">
        <f aca="false">AO103*$J$112</f>
        <v>3014.57758829885</v>
      </c>
      <c r="AQ103" s="66" t="n">
        <f aca="false">0.15*AF103/$AM$112</f>
        <v>0.00185752277131927</v>
      </c>
      <c r="AR103" s="65" t="n">
        <f aca="false">AQ103*$J$112</f>
        <v>22275.6656967576</v>
      </c>
      <c r="AS103" s="66" t="n">
        <f aca="false">0.24*AH103/$AM$112</f>
        <v>0.00365614704322898</v>
      </c>
      <c r="AT103" s="65" t="n">
        <f aca="false">AS103*$J$112</f>
        <v>43845.0125783998</v>
      </c>
      <c r="AU103" s="66" t="n">
        <f aca="false">0.25*AJ103/$AM$112</f>
        <v>0.000366732735528818</v>
      </c>
      <c r="AV103" s="65" t="n">
        <f aca="false">AU103*$J$112</f>
        <v>4397.90884011362</v>
      </c>
      <c r="AW103" s="66" t="n">
        <f aca="false">0.35*AL103/$AM$112</f>
        <v>0.000315664980246727</v>
      </c>
      <c r="AX103" s="65" t="n">
        <f aca="false">AW103*$J$112</f>
        <v>3785.49737355606</v>
      </c>
    </row>
    <row r="104" customFormat="false" ht="15" hidden="false" customHeight="false" outlineLevel="0" collapsed="false">
      <c r="A104" s="72" t="s">
        <v>63</v>
      </c>
      <c r="B104" s="65" t="n">
        <f aca="true">INDIRECT(ADDRESS(ROW()-35*INT((ROW()-15)/35)+138,2+INT((ROW()-15)/35), 1, 1, "Variables_Simulación"))</f>
        <v>0</v>
      </c>
      <c r="C104" s="65" t="n">
        <f aca="true">INDIRECT(ADDRESS(ROW()-35*INT((ROW()-15)/35)+108,2+INT((ROW()-15)/35), 1, 1, "Variables_Simulación"))</f>
        <v>0</v>
      </c>
      <c r="D104" s="65" t="n">
        <f aca="true">INDIRECT(ADDRESS(ROW()-35*INT((ROW()-15)/35)+78,2+INT((ROW()-15)/35), 1, 1, "Variables_Simulación"))</f>
        <v>0</v>
      </c>
      <c r="E104" s="65" t="n">
        <f aca="true">INDIRECT(ADDRESS(ROW()-35*INT((ROW()-15)/35)+48,2+INT((ROW()-15)/35), 1, 1, "Variables_Simulación"))</f>
        <v>0</v>
      </c>
      <c r="F104" s="65" t="n">
        <f aca="true">INDIRECT(ADDRESS(ROW()-35*INT((ROW()-15)/35)+18,2+INT((ROW()-15)/35), 1, 1, "Variables_Simulación"))</f>
        <v>0</v>
      </c>
      <c r="G104" s="65" t="n">
        <f aca="true">INDIRECT(ADDRESS(ROW()-35*INT((ROW()-15)/35)-12,2+INT((ROW()-15)/35), 1, 1, "Variables_Simulación"))</f>
        <v>0</v>
      </c>
      <c r="H104" s="65" t="n">
        <f aca="true">INDIRECT(ADDRESS(ROW()-35*INT((ROW()-15)/35)+168,2+INT((ROW()-15)/35), 1, 1, "Variables_Simulación"))</f>
        <v>0</v>
      </c>
      <c r="I104" s="66" t="n">
        <f aca="false">AO104+AQ104+AS104+AU104+AW104</f>
        <v>0.0205396323002226</v>
      </c>
      <c r="J104" s="65" t="n">
        <f aca="false">ROUND(AP104+AR104+AT104+AV104+AX104,0)</f>
        <v>246314</v>
      </c>
      <c r="K104" s="66" t="n">
        <f aca="false">I104-Tabla_Ministerio!J103</f>
        <v>-1.21430643318377E-016</v>
      </c>
      <c r="L104" s="65" t="n">
        <f aca="false">J104-Tabla_Ministerio!K103</f>
        <v>0</v>
      </c>
      <c r="M104" s="66" t="n">
        <f aca="false">P139/P$147</f>
        <v>0.0131263708194714</v>
      </c>
      <c r="N104" s="65" t="n">
        <f aca="false">ROUND(N$112*M104,0)</f>
        <v>2990851</v>
      </c>
      <c r="O104" s="65" t="n">
        <f aca="false">N104-Tabla_Ministerio!L103</f>
        <v>-1</v>
      </c>
      <c r="P104" s="67" t="n">
        <f aca="false">N104+J104</f>
        <v>3237165</v>
      </c>
      <c r="Q104" s="65" t="n">
        <f aca="false">P104-Tabla_Ministerio!M103</f>
        <v>-1</v>
      </c>
      <c r="S104" s="67" t="n">
        <f aca="false">B104+Tabla_Ministerio!B103</f>
        <v>6951</v>
      </c>
      <c r="T104" s="67" t="n">
        <f aca="false">C104+Tabla_Ministerio!C103</f>
        <v>76</v>
      </c>
      <c r="U104" s="67" t="n">
        <f aca="false">D104+Tabla_Ministerio!D103</f>
        <v>391.904728051949</v>
      </c>
      <c r="V104" s="67" t="n">
        <f aca="false">E104+Tabla_Ministerio!E103</f>
        <v>305.652444502165</v>
      </c>
      <c r="W104" s="67" t="n">
        <f aca="false">F104+Tabla_Ministerio!F103</f>
        <v>41</v>
      </c>
      <c r="X104" s="67" t="n">
        <f aca="false">G104+Tabla_Ministerio!G103</f>
        <v>88</v>
      </c>
      <c r="Y104" s="67" t="n">
        <f aca="false">H104+Tabla_Ministerio!H103</f>
        <v>22</v>
      </c>
      <c r="Z104" s="67" t="n">
        <f aca="false">X104+0.33*Y104</f>
        <v>95.26</v>
      </c>
      <c r="AC104" s="73" t="n">
        <f aca="false">IF(T104&gt;0,S104/T104,0)</f>
        <v>91.4605263157895</v>
      </c>
      <c r="AD104" s="74" t="n">
        <f aca="false">EXP((((AC104-AC112)/AC113+2)/4-1.9)^3)</f>
        <v>0.0081835127123022</v>
      </c>
      <c r="AE104" s="75" t="n">
        <f aca="false">S104/U104</f>
        <v>17.7364535369387</v>
      </c>
      <c r="AF104" s="74" t="n">
        <f aca="false">EXP((((AE104-AE112)/AE113+2)/4-1.9)^3)</f>
        <v>0.0825037853654992</v>
      </c>
      <c r="AG104" s="74" t="n">
        <f aca="false">V104/U104</f>
        <v>0.779915174847416</v>
      </c>
      <c r="AH104" s="74" t="n">
        <f aca="false">EXP((((AG104-AG112)/AG113+2)/4-1.9)^3)</f>
        <v>0.165800685943949</v>
      </c>
      <c r="AI104" s="74" t="n">
        <f aca="false">W104/U104</f>
        <v>0.104617262985828</v>
      </c>
      <c r="AJ104" s="74" t="n">
        <f aca="false">EXP((((AI104-AI112)/AI113+2)/4-1.9)^3)</f>
        <v>0.0299759118807036</v>
      </c>
      <c r="AK104" s="74" t="n">
        <f aca="false">Z104/U104</f>
        <v>0.243069279805608</v>
      </c>
      <c r="AL104" s="74" t="n">
        <f aca="false">EXP((((AK104-AK112)/AK113+2)/4-1.9)^3)</f>
        <v>0.00852058379544568</v>
      </c>
      <c r="AM104" s="74" t="n">
        <f aca="false">0.01*AD104+0.15*AF104+0.24*AH104+0.25*AJ104+0.35*AL104</f>
        <v>0.0627257498570775</v>
      </c>
      <c r="AO104" s="66" t="n">
        <f aca="false">0.01*AD104/$AM$112</f>
        <v>2.67970239364016E-005</v>
      </c>
      <c r="AP104" s="65" t="n">
        <f aca="false">AO104*$J$112</f>
        <v>321.353555440583</v>
      </c>
      <c r="AQ104" s="66" t="n">
        <f aca="false">0.15*AF104/$AM$112</f>
        <v>0.00405239654841519</v>
      </c>
      <c r="AR104" s="65" t="n">
        <f aca="false">AQ104*$J$112</f>
        <v>48596.8905345256</v>
      </c>
      <c r="AS104" s="66" t="n">
        <f aca="false">0.24*AH104/$AM$112</f>
        <v>0.0130299985527713</v>
      </c>
      <c r="AT104" s="65" t="n">
        <f aca="false">AS104*$J$112</f>
        <v>156257.514724636</v>
      </c>
      <c r="AU104" s="66" t="n">
        <f aca="false">0.25*AJ104/$AM$112</f>
        <v>0.00245391330233757</v>
      </c>
      <c r="AV104" s="65" t="n">
        <f aca="false">AU104*$J$112</f>
        <v>29427.6620538412</v>
      </c>
      <c r="AW104" s="66" t="n">
        <f aca="false">0.35*AL104/$AM$112</f>
        <v>0.000976526872762125</v>
      </c>
      <c r="AX104" s="65" t="n">
        <f aca="false">AW104*$J$112</f>
        <v>11710.6430658181</v>
      </c>
    </row>
    <row r="105" customFormat="false" ht="15" hidden="false" customHeight="false" outlineLevel="0" collapsed="false">
      <c r="A105" s="72" t="s">
        <v>64</v>
      </c>
      <c r="B105" s="65" t="n">
        <f aca="true">INDIRECT(ADDRESS(ROW()-35*INT((ROW()-15)/35)+138,2+INT((ROW()-15)/35), 1, 1, "Variables_Simulación"))</f>
        <v>0</v>
      </c>
      <c r="C105" s="65" t="n">
        <f aca="true">INDIRECT(ADDRESS(ROW()-35*INT((ROW()-15)/35)+108,2+INT((ROW()-15)/35), 1, 1, "Variables_Simulación"))</f>
        <v>0</v>
      </c>
      <c r="D105" s="65" t="n">
        <f aca="true">INDIRECT(ADDRESS(ROW()-35*INT((ROW()-15)/35)+78,2+INT((ROW()-15)/35), 1, 1, "Variables_Simulación"))</f>
        <v>0</v>
      </c>
      <c r="E105" s="65" t="n">
        <f aca="true">INDIRECT(ADDRESS(ROW()-35*INT((ROW()-15)/35)+48,2+INT((ROW()-15)/35), 1, 1, "Variables_Simulación"))</f>
        <v>0</v>
      </c>
      <c r="F105" s="65" t="n">
        <f aca="true">INDIRECT(ADDRESS(ROW()-35*INT((ROW()-15)/35)+18,2+INT((ROW()-15)/35), 1, 1, "Variables_Simulación"))</f>
        <v>0</v>
      </c>
      <c r="G105" s="65" t="n">
        <f aca="true">INDIRECT(ADDRESS(ROW()-35*INT((ROW()-15)/35)-12,2+INT((ROW()-15)/35), 1, 1, "Variables_Simulación"))</f>
        <v>0</v>
      </c>
      <c r="H105" s="65" t="n">
        <f aca="true">INDIRECT(ADDRESS(ROW()-35*INT((ROW()-15)/35)+168,2+INT((ROW()-15)/35), 1, 1, "Variables_Simulación"))</f>
        <v>0</v>
      </c>
      <c r="I105" s="66" t="n">
        <f aca="false">AO105+AQ105+AS105+AU105+AW105</f>
        <v>0.0185681957223412</v>
      </c>
      <c r="J105" s="65" t="n">
        <f aca="false">ROUND(AP105+AR105+AT105+AV105+AX105,0)</f>
        <v>222672</v>
      </c>
      <c r="K105" s="66" t="n">
        <f aca="false">I105-Tabla_Ministerio!J104</f>
        <v>6.93889390390723E-017</v>
      </c>
      <c r="L105" s="65" t="n">
        <f aca="false">J105-Tabla_Ministerio!K104</f>
        <v>0</v>
      </c>
      <c r="M105" s="66" t="n">
        <f aca="false">P140/P$147</f>
        <v>0.0190634722185381</v>
      </c>
      <c r="N105" s="65" t="n">
        <f aca="false">ROUND(N$112*M105,0)</f>
        <v>4343623</v>
      </c>
      <c r="O105" s="65" t="n">
        <f aca="false">N105-Tabla_Ministerio!L104</f>
        <v>0</v>
      </c>
      <c r="P105" s="67" t="n">
        <f aca="false">N105+J105</f>
        <v>4566295</v>
      </c>
      <c r="Q105" s="65" t="n">
        <f aca="false">P105-Tabla_Ministerio!M104</f>
        <v>0</v>
      </c>
      <c r="S105" s="67" t="n">
        <f aca="false">B105+Tabla_Ministerio!B104</f>
        <v>8132</v>
      </c>
      <c r="T105" s="67" t="n">
        <f aca="false">C105+Tabla_Ministerio!C104</f>
        <v>36</v>
      </c>
      <c r="U105" s="67" t="n">
        <f aca="false">D105+Tabla_Ministerio!D104</f>
        <v>336.670815706672</v>
      </c>
      <c r="V105" s="67" t="n">
        <f aca="false">E105+Tabla_Ministerio!E104</f>
        <v>193.630546346402</v>
      </c>
      <c r="W105" s="67" t="n">
        <f aca="false">F105+Tabla_Ministerio!F104</f>
        <v>14</v>
      </c>
      <c r="X105" s="67" t="n">
        <f aca="false">G105+Tabla_Ministerio!G104</f>
        <v>83</v>
      </c>
      <c r="Y105" s="67" t="n">
        <f aca="false">H105+Tabla_Ministerio!H104</f>
        <v>0</v>
      </c>
      <c r="Z105" s="67" t="n">
        <f aca="false">X105+0.33*Y105</f>
        <v>83</v>
      </c>
      <c r="AC105" s="73" t="n">
        <f aca="false">IF(T105&gt;0,S105/T105,0)</f>
        <v>225.888888888889</v>
      </c>
      <c r="AD105" s="74" t="n">
        <f aca="false">EXP((((AC105-AC112)/AC113+2)/4-1.9)^3)</f>
        <v>0.106508745866144</v>
      </c>
      <c r="AE105" s="75" t="n">
        <f aca="false">S105/U105</f>
        <v>24.1541577725736</v>
      </c>
      <c r="AF105" s="74" t="n">
        <f aca="false">EXP((((AE105-AE112)/AE113+2)/4-1.9)^3)</f>
        <v>0.319638177067578</v>
      </c>
      <c r="AG105" s="74" t="n">
        <f aca="false">V105/U105</f>
        <v>0.575133148799879</v>
      </c>
      <c r="AH105" s="74" t="n">
        <f aca="false">EXP((((AG105-AG112)/AG113+2)/4-1.9)^3)</f>
        <v>0.00908057510055377</v>
      </c>
      <c r="AI105" s="74" t="n">
        <f aca="false">W105/U105</f>
        <v>0.0415836459439289</v>
      </c>
      <c r="AJ105" s="74" t="n">
        <f aca="false">EXP((((AI105-AI112)/AI113+2)/4-1.9)^3)</f>
        <v>0.009811601692021</v>
      </c>
      <c r="AK105" s="74" t="n">
        <f aca="false">Z105/U105</f>
        <v>0.246531615239007</v>
      </c>
      <c r="AL105" s="74" t="n">
        <f aca="false">EXP((((AK105-AK112)/AK113+2)/4-1.9)^3)</f>
        <v>0.00874899888950887</v>
      </c>
      <c r="AM105" s="74" t="n">
        <f aca="false">0.01*AD105+0.15*AF105+0.24*AH105+0.25*AJ105+0.35*AL105</f>
        <v>0.0567052020772645</v>
      </c>
      <c r="AO105" s="66" t="n">
        <f aca="false">0.01*AD105/$AM$112</f>
        <v>0.000348764340296143</v>
      </c>
      <c r="AP105" s="65" t="n">
        <f aca="false">AO105*$J$112</f>
        <v>4182.42940078162</v>
      </c>
      <c r="AQ105" s="66" t="n">
        <f aca="false">0.15*AF105/$AM$112</f>
        <v>0.0156998935230921</v>
      </c>
      <c r="AR105" s="65" t="n">
        <f aca="false">AQ105*$J$112</f>
        <v>188275.258314439</v>
      </c>
      <c r="AS105" s="66" t="n">
        <f aca="false">0.24*AH105/$AM$112</f>
        <v>0.00071362720693777</v>
      </c>
      <c r="AT105" s="65" t="n">
        <f aca="false">AS105*$J$112</f>
        <v>8557.91451889788</v>
      </c>
      <c r="AU105" s="66" t="n">
        <f aca="false">0.25*AJ105/$AM$112</f>
        <v>0.000803205587376546</v>
      </c>
      <c r="AV105" s="65" t="n">
        <f aca="false">AU105*$J$112</f>
        <v>9632.15063977942</v>
      </c>
      <c r="AW105" s="66" t="n">
        <f aca="false">0.35*AL105/$AM$112</f>
        <v>0.00100270506463865</v>
      </c>
      <c r="AX105" s="65" t="n">
        <f aca="false">AW105*$J$112</f>
        <v>12024.5755030355</v>
      </c>
    </row>
    <row r="106" customFormat="false" ht="15" hidden="false" customHeight="false" outlineLevel="0" collapsed="false">
      <c r="A106" s="72" t="s">
        <v>65</v>
      </c>
      <c r="B106" s="65" t="n">
        <f aca="true">INDIRECT(ADDRESS(ROW()-35*INT((ROW()-15)/35)+138,2+INT((ROW()-15)/35), 1, 1, "Variables_Simulación"))</f>
        <v>0</v>
      </c>
      <c r="C106" s="65" t="n">
        <f aca="true">INDIRECT(ADDRESS(ROW()-35*INT((ROW()-15)/35)+108,2+INT((ROW()-15)/35), 1, 1, "Variables_Simulación"))</f>
        <v>0</v>
      </c>
      <c r="D106" s="65" t="n">
        <f aca="true">INDIRECT(ADDRESS(ROW()-35*INT((ROW()-15)/35)+78,2+INT((ROW()-15)/35), 1, 1, "Variables_Simulación"))</f>
        <v>0</v>
      </c>
      <c r="E106" s="65" t="n">
        <f aca="true">INDIRECT(ADDRESS(ROW()-35*INT((ROW()-15)/35)+48,2+INT((ROW()-15)/35), 1, 1, "Variables_Simulación"))</f>
        <v>0</v>
      </c>
      <c r="F106" s="65" t="n">
        <f aca="true">INDIRECT(ADDRESS(ROW()-35*INT((ROW()-15)/35)+18,2+INT((ROW()-15)/35), 1, 1, "Variables_Simulación"))</f>
        <v>0</v>
      </c>
      <c r="G106" s="65" t="n">
        <f aca="true">INDIRECT(ADDRESS(ROW()-35*INT((ROW()-15)/35)-12,2+INT((ROW()-15)/35), 1, 1, "Variables_Simulación"))</f>
        <v>0</v>
      </c>
      <c r="H106" s="65" t="n">
        <f aca="true">INDIRECT(ADDRESS(ROW()-35*INT((ROW()-15)/35)+168,2+INT((ROW()-15)/35), 1, 1, "Variables_Simulación"))</f>
        <v>0</v>
      </c>
      <c r="I106" s="66" t="n">
        <f aca="false">AO106+AQ106+AS106+AU106+AW106</f>
        <v>0.0054304539104988</v>
      </c>
      <c r="J106" s="65" t="n">
        <f aca="false">ROUND(AP106+AR106+AT106+AV106+AX106,0)</f>
        <v>65123</v>
      </c>
      <c r="K106" s="66" t="n">
        <f aca="false">I106-Tabla_Ministerio!J105</f>
        <v>0</v>
      </c>
      <c r="L106" s="65" t="n">
        <f aca="false">J106-Tabla_Ministerio!K105</f>
        <v>0</v>
      </c>
      <c r="M106" s="66" t="n">
        <f aca="false">P141/P$147</f>
        <v>0.0115676010366459</v>
      </c>
      <c r="N106" s="65" t="n">
        <f aca="false">ROUND(N$112*M106,0)</f>
        <v>2635685</v>
      </c>
      <c r="O106" s="65" t="n">
        <f aca="false">N106-Tabla_Ministerio!L105</f>
        <v>0</v>
      </c>
      <c r="P106" s="67" t="n">
        <f aca="false">N106+J106</f>
        <v>2700808</v>
      </c>
      <c r="Q106" s="65" t="n">
        <f aca="false">P106-Tabla_Ministerio!M105</f>
        <v>0</v>
      </c>
      <c r="S106" s="67" t="n">
        <f aca="false">B106+Tabla_Ministerio!B105</f>
        <v>4482</v>
      </c>
      <c r="T106" s="67" t="n">
        <f aca="false">C106+Tabla_Ministerio!C105</f>
        <v>38</v>
      </c>
      <c r="U106" s="67" t="n">
        <f aca="false">D106+Tabla_Ministerio!D105</f>
        <v>456.251532634033</v>
      </c>
      <c r="V106" s="67" t="n">
        <f aca="false">E106+Tabla_Ministerio!E105</f>
        <v>292.288578088578</v>
      </c>
      <c r="W106" s="67" t="n">
        <f aca="false">F106+Tabla_Ministerio!F105</f>
        <v>37</v>
      </c>
      <c r="X106" s="67" t="n">
        <f aca="false">G106+Tabla_Ministerio!G105</f>
        <v>122</v>
      </c>
      <c r="Y106" s="67" t="n">
        <f aca="false">H106+Tabla_Ministerio!H105</f>
        <v>13</v>
      </c>
      <c r="Z106" s="67" t="n">
        <f aca="false">X106+0.33*Y106</f>
        <v>126.29</v>
      </c>
      <c r="AC106" s="73" t="n">
        <f aca="false">IF(T106&gt;0,S106/T106,0)</f>
        <v>117.947368421053</v>
      </c>
      <c r="AD106" s="74" t="n">
        <f aca="false">EXP((((AC106-AC112)/AC113+2)/4-1.9)^3)</f>
        <v>0.0150679413201521</v>
      </c>
      <c r="AE106" s="75" t="n">
        <f aca="false">S106/U106</f>
        <v>9.82352864465901</v>
      </c>
      <c r="AF106" s="74" t="n">
        <f aca="false">EXP((((AE106-AE112)/AE113+2)/4-1.9)^3)</f>
        <v>0.00513856717662242</v>
      </c>
      <c r="AG106" s="74" t="n">
        <f aca="false">V106/U106</f>
        <v>0.640630347916064</v>
      </c>
      <c r="AH106" s="74" t="n">
        <f aca="false">EXP((((AG106-AG112)/AG113+2)/4-1.9)^3)</f>
        <v>0.028166878191974</v>
      </c>
      <c r="AI106" s="74" t="n">
        <f aca="false">W106/U106</f>
        <v>0.0810956179947308</v>
      </c>
      <c r="AJ106" s="74" t="n">
        <f aca="false">EXP((((AI106-AI112)/AI113+2)/4-1.9)^3)</f>
        <v>0.0202384144024262</v>
      </c>
      <c r="AK106" s="74" t="n">
        <f aca="false">Z106/U106</f>
        <v>0.27679907017715</v>
      </c>
      <c r="AL106" s="74" t="n">
        <f aca="false">EXP((((AK106-AK112)/AK113+2)/4-1.9)^3)</f>
        <v>0.0109796647967816</v>
      </c>
      <c r="AM106" s="74" t="n">
        <f aca="false">0.01*AD106+0.15*AF106+0.24*AH106+0.25*AJ106+0.35*AL106</f>
        <v>0.0165840015352488</v>
      </c>
      <c r="AO106" s="66" t="n">
        <f aca="false">0.01*AD106/$AM$112</f>
        <v>4.93401792632907E-005</v>
      </c>
      <c r="AP106" s="65" t="n">
        <f aca="false">AO106*$J$112</f>
        <v>591.694139989762</v>
      </c>
      <c r="AQ106" s="66" t="n">
        <f aca="false">0.15*AF106/$AM$112</f>
        <v>0.000252394624053845</v>
      </c>
      <c r="AR106" s="65" t="n">
        <f aca="false">AQ106*$J$112</f>
        <v>3026.75065732258</v>
      </c>
      <c r="AS106" s="66" t="n">
        <f aca="false">0.24*AH106/$AM$112</f>
        <v>0.00221358783884393</v>
      </c>
      <c r="AT106" s="65" t="n">
        <f aca="false">AS106*$J$112</f>
        <v>26545.6464113625</v>
      </c>
      <c r="AU106" s="66" t="n">
        <f aca="false">0.25*AJ106/$AM$112</f>
        <v>0.00165677409641385</v>
      </c>
      <c r="AV106" s="65" t="n">
        <f aca="false">AU106*$J$112</f>
        <v>19868.260285472</v>
      </c>
      <c r="AW106" s="66" t="n">
        <f aca="false">0.35*AL106/$AM$112</f>
        <v>0.00125835717192389</v>
      </c>
      <c r="AX106" s="65" t="n">
        <f aca="false">AW106*$J$112</f>
        <v>15090.3903422867</v>
      </c>
    </row>
    <row r="107" customFormat="false" ht="15" hidden="false" customHeight="false" outlineLevel="0" collapsed="false">
      <c r="A107" s="72" t="s">
        <v>66</v>
      </c>
      <c r="B107" s="65" t="n">
        <f aca="true">INDIRECT(ADDRESS(ROW()-35*INT((ROW()-15)/35)+138,2+INT((ROW()-15)/35), 1, 1, "Variables_Simulación"))</f>
        <v>0</v>
      </c>
      <c r="C107" s="65" t="n">
        <f aca="true">INDIRECT(ADDRESS(ROW()-35*INT((ROW()-15)/35)+108,2+INT((ROW()-15)/35), 1, 1, "Variables_Simulación"))</f>
        <v>0</v>
      </c>
      <c r="D107" s="65" t="n">
        <f aca="true">INDIRECT(ADDRESS(ROW()-35*INT((ROW()-15)/35)+78,2+INT((ROW()-15)/35), 1, 1, "Variables_Simulación"))</f>
        <v>0</v>
      </c>
      <c r="E107" s="65" t="n">
        <f aca="true">INDIRECT(ADDRESS(ROW()-35*INT((ROW()-15)/35)+48,2+INT((ROW()-15)/35), 1, 1, "Variables_Simulación"))</f>
        <v>0</v>
      </c>
      <c r="F107" s="65" t="n">
        <f aca="true">INDIRECT(ADDRESS(ROW()-35*INT((ROW()-15)/35)+18,2+INT((ROW()-15)/35), 1, 1, "Variables_Simulación"))</f>
        <v>0</v>
      </c>
      <c r="G107" s="65" t="n">
        <f aca="true">INDIRECT(ADDRESS(ROW()-35*INT((ROW()-15)/35)-12,2+INT((ROW()-15)/35), 1, 1, "Variables_Simulación"))</f>
        <v>0</v>
      </c>
      <c r="H107" s="65" t="n">
        <f aca="true">INDIRECT(ADDRESS(ROW()-35*INT((ROW()-15)/35)+168,2+INT((ROW()-15)/35), 1, 1, "Variables_Simulación"))</f>
        <v>0</v>
      </c>
      <c r="I107" s="66" t="n">
        <f aca="false">AO107+AQ107+AS107+AU107+AW107</f>
        <v>0.012530285910279</v>
      </c>
      <c r="J107" s="65" t="n">
        <f aca="false">ROUND(AP107+AR107+AT107+AV107+AX107,0)</f>
        <v>150265</v>
      </c>
      <c r="K107" s="66" t="n">
        <f aca="false">I107-Tabla_Ministerio!J106</f>
        <v>6.41847686111419E-017</v>
      </c>
      <c r="L107" s="65" t="n">
        <f aca="false">J107-Tabla_Ministerio!K106</f>
        <v>0</v>
      </c>
      <c r="M107" s="66" t="n">
        <f aca="false">P142/P$147</f>
        <v>0.0108340884594031</v>
      </c>
      <c r="N107" s="65" t="n">
        <f aca="false">ROUND(N$112*M107,0)</f>
        <v>2468553</v>
      </c>
      <c r="O107" s="65" t="n">
        <f aca="false">N107-Tabla_Ministerio!L106</f>
        <v>0</v>
      </c>
      <c r="P107" s="67" t="n">
        <f aca="false">N107+J107</f>
        <v>2618818</v>
      </c>
      <c r="Q107" s="65" t="n">
        <f aca="false">P107-Tabla_Ministerio!M106</f>
        <v>0</v>
      </c>
      <c r="S107" s="67" t="n">
        <f aca="false">B107+Tabla_Ministerio!B106</f>
        <v>7332</v>
      </c>
      <c r="T107" s="67" t="n">
        <f aca="false">C107+Tabla_Ministerio!C106</f>
        <v>31</v>
      </c>
      <c r="U107" s="67" t="n">
        <f aca="false">D107+Tabla_Ministerio!D106</f>
        <v>410.595888810015</v>
      </c>
      <c r="V107" s="67" t="n">
        <f aca="false">E107+Tabla_Ministerio!E106</f>
        <v>286.857387470085</v>
      </c>
      <c r="W107" s="67" t="n">
        <f aca="false">F107+Tabla_Ministerio!F106</f>
        <v>23</v>
      </c>
      <c r="X107" s="67" t="n">
        <f aca="false">G107+Tabla_Ministerio!G106</f>
        <v>126</v>
      </c>
      <c r="Y107" s="67" t="n">
        <f aca="false">H107+Tabla_Ministerio!H106</f>
        <v>22</v>
      </c>
      <c r="Z107" s="67" t="n">
        <f aca="false">X107+0.33*Y107</f>
        <v>133.26</v>
      </c>
      <c r="AC107" s="73" t="n">
        <f aca="false">IF(T107&gt;0,S107/T107,0)</f>
        <v>236.516129032258</v>
      </c>
      <c r="AD107" s="74" t="n">
        <f aca="false">EXP((((AC107-AC112)/AC113+2)/4-1.9)^3)</f>
        <v>0.123799704442798</v>
      </c>
      <c r="AE107" s="75" t="n">
        <f aca="false">S107/U107</f>
        <v>17.8569737296921</v>
      </c>
      <c r="AF107" s="74" t="n">
        <f aca="false">EXP((((AE107-AE112)/AE113+2)/4-1.9)^3)</f>
        <v>0.0851985400958493</v>
      </c>
      <c r="AG107" s="74" t="n">
        <f aca="false">V107/U107</f>
        <v>0.698636774716503</v>
      </c>
      <c r="AH107" s="74" t="n">
        <f aca="false">EXP((((AG107-AG112)/AG113+2)/4-1.9)^3)</f>
        <v>0.0650207271140527</v>
      </c>
      <c r="AI107" s="74" t="n">
        <f aca="false">W107/U107</f>
        <v>0.0560161478154552</v>
      </c>
      <c r="AJ107" s="74" t="n">
        <f aca="false">EXP((((AI107-AI112)/AI113+2)/4-1.9)^3)</f>
        <v>0.0129044671754845</v>
      </c>
      <c r="AK107" s="74" t="n">
        <f aca="false">Z107/U107</f>
        <v>0.324552689473372</v>
      </c>
      <c r="AL107" s="74" t="n">
        <f aca="false">EXP((((AK107-AK112)/AK113+2)/4-1.9)^3)</f>
        <v>0.0154777957193043</v>
      </c>
      <c r="AM107" s="74" t="n">
        <f aca="false">0.01*AD107+0.15*AF107+0.24*AH107+0.25*AJ107+0.35*AL107</f>
        <v>0.0382660978618056</v>
      </c>
      <c r="AO107" s="66" t="n">
        <f aca="false">0.01*AD107/$AM$112</f>
        <v>0.00040538381987065</v>
      </c>
      <c r="AP107" s="65" t="n">
        <f aca="false">AO107*$J$112</f>
        <v>4861.41790008834</v>
      </c>
      <c r="AQ107" s="66" t="n">
        <f aca="false">0.15*AF107/$AM$112</f>
        <v>0.00418475671491808</v>
      </c>
      <c r="AR107" s="65" t="n">
        <f aca="false">AQ107*$J$112</f>
        <v>50184.1716522109</v>
      </c>
      <c r="AS107" s="66" t="n">
        <f aca="false">0.24*AH107/$AM$112</f>
        <v>0.00510987017558334</v>
      </c>
      <c r="AT107" s="65" t="n">
        <f aca="false">AS107*$J$112</f>
        <v>61278.2580879393</v>
      </c>
      <c r="AU107" s="66" t="n">
        <f aca="false">0.25*AJ107/$AM$112</f>
        <v>0.00105639634208708</v>
      </c>
      <c r="AV107" s="65" t="n">
        <f aca="false">AU107*$J$112</f>
        <v>12668.4486042108</v>
      </c>
      <c r="AW107" s="66" t="n">
        <f aca="false">0.35*AL107/$AM$112</f>
        <v>0.00177387885781981</v>
      </c>
      <c r="AX107" s="65" t="n">
        <f aca="false">AW107*$J$112</f>
        <v>21272.5965104999</v>
      </c>
    </row>
    <row r="108" customFormat="false" ht="15" hidden="false" customHeight="false" outlineLevel="0" collapsed="false">
      <c r="A108" s="72" t="s">
        <v>67</v>
      </c>
      <c r="B108" s="65" t="n">
        <f aca="true">INDIRECT(ADDRESS(ROW()-35*INT((ROW()-15)/35)+138,2+INT((ROW()-15)/35), 1, 1, "Variables_Simulación"))</f>
        <v>0</v>
      </c>
      <c r="C108" s="65" t="n">
        <f aca="true">INDIRECT(ADDRESS(ROW()-35*INT((ROW()-15)/35)+108,2+INT((ROW()-15)/35), 1, 1, "Variables_Simulación"))</f>
        <v>0</v>
      </c>
      <c r="D108" s="65" t="n">
        <f aca="true">INDIRECT(ADDRESS(ROW()-35*INT((ROW()-15)/35)+78,2+INT((ROW()-15)/35), 1, 1, "Variables_Simulación"))</f>
        <v>0</v>
      </c>
      <c r="E108" s="65" t="n">
        <f aca="true">INDIRECT(ADDRESS(ROW()-35*INT((ROW()-15)/35)+48,2+INT((ROW()-15)/35), 1, 1, "Variables_Simulación"))</f>
        <v>0</v>
      </c>
      <c r="F108" s="65" t="n">
        <f aca="true">INDIRECT(ADDRESS(ROW()-35*INT((ROW()-15)/35)+18,2+INT((ROW()-15)/35), 1, 1, "Variables_Simulación"))</f>
        <v>0</v>
      </c>
      <c r="G108" s="65" t="n">
        <f aca="true">INDIRECT(ADDRESS(ROW()-35*INT((ROW()-15)/35)-12,2+INT((ROW()-15)/35), 1, 1, "Variables_Simulación"))</f>
        <v>0</v>
      </c>
      <c r="H108" s="65" t="n">
        <f aca="true">INDIRECT(ADDRESS(ROW()-35*INT((ROW()-15)/35)+168,2+INT((ROW()-15)/35), 1, 1, "Variables_Simulación"))</f>
        <v>0</v>
      </c>
      <c r="I108" s="66" t="n">
        <f aca="false">AO108+AQ108+AS108+AU108+AW108</f>
        <v>0.0154225529000388</v>
      </c>
      <c r="J108" s="65" t="n">
        <f aca="false">ROUND(AP108+AR108+AT108+AV108+AX108,0)</f>
        <v>184949</v>
      </c>
      <c r="K108" s="66" t="n">
        <f aca="false">I108-Tabla_Ministerio!J107</f>
        <v>7.11236625150491E-017</v>
      </c>
      <c r="L108" s="65" t="n">
        <f aca="false">J108-Tabla_Ministerio!K107</f>
        <v>0</v>
      </c>
      <c r="M108" s="66" t="n">
        <f aca="false">P143/P$147</f>
        <v>0.00863101223739922</v>
      </c>
      <c r="N108" s="65" t="n">
        <f aca="false">ROUND(N$112*M108,0)</f>
        <v>1966581</v>
      </c>
      <c r="O108" s="65" t="n">
        <f aca="false">N108-Tabla_Ministerio!L107</f>
        <v>-2</v>
      </c>
      <c r="P108" s="67" t="n">
        <f aca="false">N108+J108</f>
        <v>2151530</v>
      </c>
      <c r="Q108" s="65" t="n">
        <f aca="false">P108-Tabla_Ministerio!M107</f>
        <v>-2</v>
      </c>
      <c r="S108" s="67" t="n">
        <f aca="false">B108+Tabla_Ministerio!B107</f>
        <v>9938</v>
      </c>
      <c r="T108" s="67" t="n">
        <f aca="false">C108+Tabla_Ministerio!C107</f>
        <v>55</v>
      </c>
      <c r="U108" s="67" t="n">
        <f aca="false">D108+Tabla_Ministerio!D107</f>
        <v>486.251614076376</v>
      </c>
      <c r="V108" s="67" t="n">
        <f aca="false">E108+Tabla_Ministerio!E107</f>
        <v>338.649665333629</v>
      </c>
      <c r="W108" s="67" t="n">
        <f aca="false">F108+Tabla_Ministerio!F107</f>
        <v>34</v>
      </c>
      <c r="X108" s="67" t="n">
        <f aca="false">G108+Tabla_Ministerio!G107</f>
        <v>120</v>
      </c>
      <c r="Y108" s="67" t="n">
        <f aca="false">H108+Tabla_Ministerio!H107</f>
        <v>21</v>
      </c>
      <c r="Z108" s="67" t="n">
        <f aca="false">X108+0.33*Y108</f>
        <v>126.93</v>
      </c>
      <c r="AC108" s="73" t="n">
        <f aca="false">IF(T108&gt;0,S108/T108,0)</f>
        <v>180.690909090909</v>
      </c>
      <c r="AD108" s="74" t="n">
        <f aca="false">EXP((((AC108-AC112)/AC113+2)/4-1.9)^3)</f>
        <v>0.0518136252685917</v>
      </c>
      <c r="AE108" s="75" t="n">
        <f aca="false">S108/U108</f>
        <v>20.4379784299061</v>
      </c>
      <c r="AF108" s="74" t="n">
        <f aca="false">EXP((((AE108-AE112)/AE113+2)/4-1.9)^3)</f>
        <v>0.158968447880547</v>
      </c>
      <c r="AG108" s="74" t="n">
        <f aca="false">V108/U108</f>
        <v>0.696449442079254</v>
      </c>
      <c r="AH108" s="74" t="n">
        <f aca="false">EXP((((AG108-AG112)/AG113+2)/4-1.9)^3)</f>
        <v>0.0631695411361782</v>
      </c>
      <c r="AI108" s="74" t="n">
        <f aca="false">W108/U108</f>
        <v>0.0699226470735367</v>
      </c>
      <c r="AJ108" s="74" t="n">
        <f aca="false">EXP((((AI108-AI112)/AI113+2)/4-1.9)^3)</f>
        <v>0.0166289483757423</v>
      </c>
      <c r="AK108" s="74" t="n">
        <f aca="false">Z108/U108</f>
        <v>0.261037693913059</v>
      </c>
      <c r="AL108" s="74" t="n">
        <f aca="false">EXP((((AK108-AK112)/AK113+2)/4-1.9)^3)</f>
        <v>0.00976408222620262</v>
      </c>
      <c r="AM108" s="74" t="n">
        <f aca="false">0.01*AD108+0.15*AF108+0.24*AH108+0.25*AJ108+0.35*AL108</f>
        <v>0.0470987591805572</v>
      </c>
      <c r="AO108" s="66" t="n">
        <f aca="false">0.01*AD108/$AM$112</f>
        <v>0.000169664422280049</v>
      </c>
      <c r="AP108" s="65" t="n">
        <f aca="false">AO108*$J$112</f>
        <v>2034.63882634378</v>
      </c>
      <c r="AQ108" s="66" t="n">
        <f aca="false">0.15*AF108/$AM$112</f>
        <v>0.00780816524531778</v>
      </c>
      <c r="AR108" s="65" t="n">
        <f aca="false">AQ108*$J$112</f>
        <v>93636.5795323242</v>
      </c>
      <c r="AS108" s="66" t="n">
        <f aca="false">0.24*AH108/$AM$112</f>
        <v>0.00496438856629271</v>
      </c>
      <c r="AT108" s="65" t="n">
        <f aca="false">AS108*$J$112</f>
        <v>59533.6228438272</v>
      </c>
      <c r="AU108" s="66" t="n">
        <f aca="false">0.25*AJ108/$AM$112</f>
        <v>0.00136129295367281</v>
      </c>
      <c r="AV108" s="65" t="n">
        <f aca="false">AU108*$J$112</f>
        <v>16324.810236286</v>
      </c>
      <c r="AW108" s="66" t="n">
        <f aca="false">0.35*AL108/$AM$112</f>
        <v>0.00111904171247543</v>
      </c>
      <c r="AX108" s="65" t="n">
        <f aca="false">AW108*$J$112</f>
        <v>13419.7004056782</v>
      </c>
    </row>
    <row r="109" customFormat="false" ht="15" hidden="false" customHeight="false" outlineLevel="0" collapsed="false">
      <c r="A109" s="72" t="s">
        <v>68</v>
      </c>
      <c r="B109" s="65" t="n">
        <f aca="true">INDIRECT(ADDRESS(ROW()-35*INT((ROW()-15)/35)+138,2+INT((ROW()-15)/35), 1, 1, "Variables_Simulación"))</f>
        <v>0</v>
      </c>
      <c r="C109" s="65" t="n">
        <f aca="true">INDIRECT(ADDRESS(ROW()-35*INT((ROW()-15)/35)+108,2+INT((ROW()-15)/35), 1, 1, "Variables_Simulación"))</f>
        <v>0</v>
      </c>
      <c r="D109" s="65" t="n">
        <f aca="true">INDIRECT(ADDRESS(ROW()-35*INT((ROW()-15)/35)+78,2+INT((ROW()-15)/35), 1, 1, "Variables_Simulación"))</f>
        <v>0</v>
      </c>
      <c r="E109" s="65" t="n">
        <f aca="true">INDIRECT(ADDRESS(ROW()-35*INT((ROW()-15)/35)+48,2+INT((ROW()-15)/35), 1, 1, "Variables_Simulación"))</f>
        <v>0</v>
      </c>
      <c r="F109" s="65" t="n">
        <f aca="true">INDIRECT(ADDRESS(ROW()-35*INT((ROW()-15)/35)+18,2+INT((ROW()-15)/35), 1, 1, "Variables_Simulación"))</f>
        <v>0</v>
      </c>
      <c r="G109" s="65" t="n">
        <f aca="true">INDIRECT(ADDRESS(ROW()-35*INT((ROW()-15)/35)-12,2+INT((ROW()-15)/35), 1, 1, "Variables_Simulación"))</f>
        <v>0</v>
      </c>
      <c r="H109" s="65" t="n">
        <f aca="true">INDIRECT(ADDRESS(ROW()-35*INT((ROW()-15)/35)+168,2+INT((ROW()-15)/35), 1, 1, "Variables_Simulación"))</f>
        <v>0</v>
      </c>
      <c r="I109" s="66" t="n">
        <f aca="false">AO109+AQ109+AS109+AU109+AW109</f>
        <v>0.01031857158236</v>
      </c>
      <c r="J109" s="65" t="n">
        <f aca="false">ROUND(AP109+AR109+AT109+AV109+AX109,0)</f>
        <v>123742</v>
      </c>
      <c r="K109" s="66" t="n">
        <f aca="false">I109-Tabla_Ministerio!J108</f>
        <v>9.19403442267708E-017</v>
      </c>
      <c r="L109" s="65" t="n">
        <f aca="false">J109-Tabla_Ministerio!K108</f>
        <v>0</v>
      </c>
      <c r="M109" s="66" t="n">
        <f aca="false">P144/P$147</f>
        <v>0.00707436213668932</v>
      </c>
      <c r="N109" s="65" t="n">
        <f aca="false">ROUND(N$112*M109,0)</f>
        <v>1611898</v>
      </c>
      <c r="O109" s="65" t="n">
        <f aca="false">N109-Tabla_Ministerio!L108</f>
        <v>-2</v>
      </c>
      <c r="P109" s="67" t="n">
        <f aca="false">N109+J109</f>
        <v>1735640</v>
      </c>
      <c r="Q109" s="65" t="n">
        <f aca="false">P109-Tabla_Ministerio!M108</f>
        <v>-2</v>
      </c>
      <c r="S109" s="67" t="n">
        <f aca="false">B109+Tabla_Ministerio!B108</f>
        <v>9022</v>
      </c>
      <c r="T109" s="67" t="n">
        <f aca="false">C109+Tabla_Ministerio!C108</f>
        <v>40</v>
      </c>
      <c r="U109" s="67" t="n">
        <f aca="false">D109+Tabla_Ministerio!D108</f>
        <v>494.119856039039</v>
      </c>
      <c r="V109" s="67" t="n">
        <f aca="false">E109+Tabla_Ministerio!E108</f>
        <v>311.385694676621</v>
      </c>
      <c r="W109" s="67" t="n">
        <f aca="false">F109+Tabla_Ministerio!F108</f>
        <v>35</v>
      </c>
      <c r="X109" s="67" t="n">
        <f aca="false">G109+Tabla_Ministerio!G108</f>
        <v>163</v>
      </c>
      <c r="Y109" s="67" t="n">
        <f aca="false">H109+Tabla_Ministerio!H108</f>
        <v>25</v>
      </c>
      <c r="Z109" s="67" t="n">
        <f aca="false">X109+0.33*Y109</f>
        <v>171.25</v>
      </c>
      <c r="AC109" s="73" t="n">
        <f aca="false">IF(T109&gt;0,S109/T109,0)</f>
        <v>225.55</v>
      </c>
      <c r="AD109" s="74" t="n">
        <f aca="false">EXP((((AC109-AC112)/AC113+2)/4-1.9)^3)</f>
        <v>0.105986807848215</v>
      </c>
      <c r="AE109" s="75" t="n">
        <f aca="false">S109/U109</f>
        <v>18.2587278971586</v>
      </c>
      <c r="AF109" s="74" t="n">
        <f aca="false">EXP((((AE109-AE112)/AE113+2)/4-1.9)^3)</f>
        <v>0.0946445097358838</v>
      </c>
      <c r="AG109" s="74" t="n">
        <f aca="false">V109/U109</f>
        <v>0.630182517198862</v>
      </c>
      <c r="AH109" s="74" t="n">
        <f aca="false">EXP((((AG109-AG112)/AG113+2)/4-1.9)^3)</f>
        <v>0.0238395038886702</v>
      </c>
      <c r="AI109" s="74" t="n">
        <f aca="false">W109/U109</f>
        <v>0.0708330166704225</v>
      </c>
      <c r="AJ109" s="74" t="n">
        <f aca="false">EXP((((AI109-AI112)/AI113+2)/4-1.9)^3)</f>
        <v>0.0169013255133967</v>
      </c>
      <c r="AK109" s="74" t="n">
        <f aca="false">Z109/U109</f>
        <v>0.346575831565996</v>
      </c>
      <c r="AL109" s="74" t="n">
        <f aca="false">EXP((((AK109-AK112)/AK113+2)/4-1.9)^3)</f>
        <v>0.0180240335399355</v>
      </c>
      <c r="AM109" s="74" t="n">
        <f aca="false">0.01*AD109+0.15*AF109+0.24*AH109+0.25*AJ109+0.35*AL109</f>
        <v>0.0315117685894722</v>
      </c>
      <c r="AO109" s="66" t="n">
        <f aca="false">0.01*AD109/$AM$112</f>
        <v>0.000347055247141226</v>
      </c>
      <c r="AP109" s="65" t="n">
        <f aca="false">AO109*$J$112</f>
        <v>4161.9337232312</v>
      </c>
      <c r="AQ109" s="66" t="n">
        <f aca="false">0.15*AF109/$AM$112</f>
        <v>0.00464872106026457</v>
      </c>
      <c r="AR109" s="65" t="n">
        <f aca="false">AQ109*$J$112</f>
        <v>55748.0951807569</v>
      </c>
      <c r="AS109" s="66" t="n">
        <f aca="false">0.24*AH109/$AM$112</f>
        <v>0.00187350673128801</v>
      </c>
      <c r="AT109" s="65" t="n">
        <f aca="false">AS109*$J$112</f>
        <v>22467.3475185213</v>
      </c>
      <c r="AU109" s="66" t="n">
        <f aca="false">0.25*AJ109/$AM$112</f>
        <v>0.0013835905199321</v>
      </c>
      <c r="AV109" s="65" t="n">
        <f aca="false">AU109*$J$112</f>
        <v>16592.2056833364</v>
      </c>
      <c r="AW109" s="66" t="n">
        <f aca="false">0.35*AL109/$AM$112</f>
        <v>0.00206569802373409</v>
      </c>
      <c r="AX109" s="65" t="n">
        <f aca="false">AW109*$J$112</f>
        <v>24772.1316355505</v>
      </c>
    </row>
    <row r="110" customFormat="false" ht="15" hidden="false" customHeight="false" outlineLevel="0" collapsed="false">
      <c r="A110" s="72" t="s">
        <v>69</v>
      </c>
      <c r="B110" s="65" t="n">
        <f aca="true">INDIRECT(ADDRESS(ROW()-35*INT((ROW()-15)/35)+138,2+INT((ROW()-15)/35), 1, 1, "Variables_Simulación"))</f>
        <v>0</v>
      </c>
      <c r="C110" s="65" t="n">
        <f aca="true">INDIRECT(ADDRESS(ROW()-35*INT((ROW()-15)/35)+108,2+INT((ROW()-15)/35), 1, 1, "Variables_Simulación"))</f>
        <v>0</v>
      </c>
      <c r="D110" s="65" t="n">
        <f aca="true">INDIRECT(ADDRESS(ROW()-35*INT((ROW()-15)/35)+78,2+INT((ROW()-15)/35), 1, 1, "Variables_Simulación"))</f>
        <v>0</v>
      </c>
      <c r="E110" s="65" t="n">
        <f aca="true">INDIRECT(ADDRESS(ROW()-35*INT((ROW()-15)/35)+48,2+INT((ROW()-15)/35), 1, 1, "Variables_Simulación"))</f>
        <v>0</v>
      </c>
      <c r="F110" s="65" t="n">
        <f aca="true">INDIRECT(ADDRESS(ROW()-35*INT((ROW()-15)/35)+18,2+INT((ROW()-15)/35), 1, 1, "Variables_Simulación"))</f>
        <v>0</v>
      </c>
      <c r="G110" s="65" t="n">
        <f aca="true">INDIRECT(ADDRESS(ROW()-35*INT((ROW()-15)/35)-12,2+INT((ROW()-15)/35), 1, 1, "Variables_Simulación"))</f>
        <v>0</v>
      </c>
      <c r="H110" s="65" t="n">
        <f aca="true">INDIRECT(ADDRESS(ROW()-35*INT((ROW()-15)/35)+168,2+INT((ROW()-15)/35), 1, 1, "Variables_Simulación"))</f>
        <v>0</v>
      </c>
      <c r="I110" s="66" t="n">
        <f aca="false">AO110+AQ110+AS110+AU110+AW110</f>
        <v>0.0278323344342573</v>
      </c>
      <c r="J110" s="65" t="n">
        <f aca="false">ROUND(AP110+AR110+AT110+AV110+AX110,0)</f>
        <v>333769</v>
      </c>
      <c r="K110" s="66" t="n">
        <f aca="false">I110-Tabla_Ministerio!J109</f>
        <v>0</v>
      </c>
      <c r="L110" s="65" t="n">
        <f aca="false">J110-Tabla_Ministerio!K109</f>
        <v>0</v>
      </c>
      <c r="M110" s="66" t="n">
        <f aca="false">P145/P$147</f>
        <v>0.0128090167995107</v>
      </c>
      <c r="N110" s="65" t="n">
        <f aca="false">ROUND(N$112*M110,0)</f>
        <v>2918542</v>
      </c>
      <c r="O110" s="65" t="n">
        <v>0</v>
      </c>
      <c r="P110" s="67" t="n">
        <f aca="false">N110+J110</f>
        <v>3252311</v>
      </c>
      <c r="Q110" s="65" t="n">
        <f aca="false">P110-Tabla_Ministerio!M109</f>
        <v>0</v>
      </c>
      <c r="S110" s="67" t="n">
        <f aca="false">B110+Tabla_Ministerio!B109</f>
        <v>435</v>
      </c>
      <c r="T110" s="67" t="n">
        <f aca="false">C110+Tabla_Ministerio!C109</f>
        <v>10</v>
      </c>
      <c r="U110" s="67" t="n">
        <f aca="false">D110+Tabla_Ministerio!D109</f>
        <v>67.0369163226917</v>
      </c>
      <c r="V110" s="67" t="n">
        <f aca="false">E110+Tabla_Ministerio!E109</f>
        <v>52.3891890499644</v>
      </c>
      <c r="W110" s="67" t="n">
        <f aca="false">F110+Tabla_Ministerio!F109</f>
        <v>10</v>
      </c>
      <c r="X110" s="67" t="n">
        <f aca="false">G110+Tabla_Ministerio!G109</f>
        <v>40</v>
      </c>
      <c r="Y110" s="67" t="n">
        <f aca="false">H110+Tabla_Ministerio!H109</f>
        <v>3</v>
      </c>
      <c r="Z110" s="67" t="n">
        <f aca="false">X110+0.33*Y110</f>
        <v>40.99</v>
      </c>
      <c r="AC110" s="73" t="n">
        <f aca="false">IF(T110&gt;0,S110/T110,0)</f>
        <v>43.5</v>
      </c>
      <c r="AD110" s="74" t="n">
        <f aca="false">EXP((((AC110-AC112)/AC113+2)/4-1.9)^3)</f>
        <v>0.00234249849360844</v>
      </c>
      <c r="AE110" s="75" t="n">
        <f aca="false">S110/U110</f>
        <v>6.48896196098976</v>
      </c>
      <c r="AF110" s="74" t="n">
        <f aca="false">EXP((((AE110-AE112)/AE113+2)/4-1.9)^3)</f>
        <v>0.00102563596391331</v>
      </c>
      <c r="AG110" s="74" t="n">
        <f aca="false">V110/U110</f>
        <v>0.781497597499587</v>
      </c>
      <c r="AH110" s="74" t="n">
        <f aca="false">EXP((((AG110-AG112)/AG113+2)/4-1.9)^3)</f>
        <v>0.16842409057118</v>
      </c>
      <c r="AI110" s="74" t="n">
        <f aca="false">W110/U110</f>
        <v>0.149171539333098</v>
      </c>
      <c r="AJ110" s="74" t="n">
        <f aca="false">EXP((((AI110-AI112)/AI113+2)/4-1.9)^3)</f>
        <v>0.0585814010868034</v>
      </c>
      <c r="AK110" s="74" t="n">
        <f aca="false">Z110/U110</f>
        <v>0.611454139726369</v>
      </c>
      <c r="AL110" s="74" t="n">
        <f aca="false">EXP((((AK110-AK112)/AK113+2)/4-1.9)^3)</f>
        <v>0.0850069934523272</v>
      </c>
      <c r="AM110" s="74" t="n">
        <f aca="false">0.01*AD110+0.15*AF110+0.24*AH110+0.25*AJ110+0.35*AL110</f>
        <v>0.0849968500966217</v>
      </c>
      <c r="AO110" s="66" t="n">
        <f aca="false">0.01*AD110/$AM$112</f>
        <v>7.67054325092518E-006</v>
      </c>
      <c r="AP110" s="65" t="n">
        <f aca="false">AO110*$J$112</f>
        <v>91.9861978589769</v>
      </c>
      <c r="AQ110" s="66" t="n">
        <f aca="false">0.15*AF110/$AM$112</f>
        <v>5.03768841839206E-005</v>
      </c>
      <c r="AR110" s="65" t="n">
        <f aca="false">AQ110*$J$112</f>
        <v>604.126446389825</v>
      </c>
      <c r="AS110" s="66" t="n">
        <f aca="false">0.24*AH110/$AM$112</f>
        <v>0.0132361675339281</v>
      </c>
      <c r="AT110" s="65" t="n">
        <f aca="false">AS110*$J$112</f>
        <v>158729.92118565</v>
      </c>
      <c r="AU110" s="66" t="n">
        <f aca="false">0.25*AJ110/$AM$112</f>
        <v>0.00479563991142561</v>
      </c>
      <c r="AV110" s="65" t="n">
        <f aca="false">AU110*$J$112</f>
        <v>57509.9660248439</v>
      </c>
      <c r="AW110" s="66" t="n">
        <f aca="false">0.35*AL110/$AM$112</f>
        <v>0.00974247956146877</v>
      </c>
      <c r="AX110" s="65" t="n">
        <f aca="false">AW110*$J$112</f>
        <v>116833.139878354</v>
      </c>
    </row>
    <row r="111" customFormat="false" ht="15" hidden="false" customHeight="false" outlineLevel="0" collapsed="false">
      <c r="A111" s="76" t="s">
        <v>70</v>
      </c>
      <c r="B111" s="78" t="n">
        <f aca="true">INDIRECT(ADDRESS(ROW()-35*INT((ROW()-15)/35)+138,2+INT((ROW()-15)/35), 1, 1, "Variables_Simulación"))</f>
        <v>0</v>
      </c>
      <c r="C111" s="78" t="n">
        <f aca="true">INDIRECT(ADDRESS(ROW()-35*INT((ROW()-15)/35)+108,2+INT((ROW()-15)/35), 1, 1, "Variables_Simulación"))</f>
        <v>0</v>
      </c>
      <c r="D111" s="78" t="n">
        <f aca="true">INDIRECT(ADDRESS(ROW()-35*INT((ROW()-15)/35)+78,2+INT((ROW()-15)/35), 1, 1, "Variables_Simulación"))</f>
        <v>0</v>
      </c>
      <c r="E111" s="78" t="n">
        <f aca="true">INDIRECT(ADDRESS(ROW()-35*INT((ROW()-15)/35)+48,2+INT((ROW()-15)/35), 1, 1, "Variables_Simulación"))</f>
        <v>0</v>
      </c>
      <c r="F111" s="78" t="n">
        <f aca="true">INDIRECT(ADDRESS(ROW()-35*INT((ROW()-15)/35)+18,2+INT((ROW()-15)/35), 1, 1, "Variables_Simulación"))</f>
        <v>0</v>
      </c>
      <c r="G111" s="78" t="n">
        <f aca="true">INDIRECT(ADDRESS(ROW()-35*INT((ROW()-15)/35)-12,2+INT((ROW()-15)/35), 1, 1, "Variables_Simulación"))</f>
        <v>0</v>
      </c>
      <c r="H111" s="78" t="n">
        <f aca="true">INDIRECT(ADDRESS(ROW()-35*INT((ROW()-15)/35)+168,2+INT((ROW()-15)/35), 1, 1, "Variables_Simulación"))</f>
        <v>0</v>
      </c>
      <c r="I111" s="77" t="n">
        <f aca="false">AO111+AQ111+AS111+AU111+AW111</f>
        <v>0.0351203151018505</v>
      </c>
      <c r="J111" s="78" t="n">
        <f aca="false">ROUND(AP111+AR111+AT111+AV111+AX111,0)</f>
        <v>421168</v>
      </c>
      <c r="K111" s="77" t="n">
        <f aca="false">I111-Tabla_Ministerio!J110</f>
        <v>0</v>
      </c>
      <c r="L111" s="78" t="n">
        <f aca="false">J111-Tabla_Ministerio!K110</f>
        <v>0</v>
      </c>
      <c r="M111" s="77" t="n">
        <f aca="false">P146/P$147</f>
        <v>0.0118694719753473</v>
      </c>
      <c r="N111" s="78" t="n">
        <f aca="false">ROUND(N$112*M111,0)</f>
        <v>2704466</v>
      </c>
      <c r="O111" s="78" t="n">
        <v>0</v>
      </c>
      <c r="P111" s="79" t="n">
        <f aca="false">N111+J111</f>
        <v>3125634</v>
      </c>
      <c r="Q111" s="78" t="n">
        <f aca="false">P111-Tabla_Ministerio!M110</f>
        <v>0</v>
      </c>
      <c r="S111" s="79" t="n">
        <f aca="false">B111+Tabla_Ministerio!B110</f>
        <v>93</v>
      </c>
      <c r="T111" s="79" t="n">
        <f aca="false">C111+Tabla_Ministerio!C110</f>
        <v>6</v>
      </c>
      <c r="U111" s="79" t="n">
        <f aca="false">D111+Tabla_Ministerio!D110</f>
        <v>23.6544318181818</v>
      </c>
      <c r="V111" s="79" t="n">
        <f aca="false">E111+Tabla_Ministerio!E110</f>
        <v>19.84</v>
      </c>
      <c r="W111" s="79" t="n">
        <f aca="false">F111+Tabla_Ministerio!F110</f>
        <v>5</v>
      </c>
      <c r="X111" s="79" t="n">
        <f aca="false">G111+Tabla_Ministerio!G110</f>
        <v>9</v>
      </c>
      <c r="Y111" s="79" t="n">
        <f aca="false">H111+Tabla_Ministerio!H110</f>
        <v>0</v>
      </c>
      <c r="Z111" s="79" t="n">
        <f aca="false">X111+0.33*Y111</f>
        <v>9</v>
      </c>
      <c r="AC111" s="80" t="n">
        <f aca="false">IF(T111&gt;0,S111/T111,0)</f>
        <v>15.5</v>
      </c>
      <c r="AD111" s="81" t="n">
        <f aca="false">EXP((((AC111-AC112)/AC113+2)/4-1.9)^3)</f>
        <v>0.00102976862917889</v>
      </c>
      <c r="AE111" s="82" t="n">
        <f aca="false">S111/U111</f>
        <v>3.93160997122392</v>
      </c>
      <c r="AF111" s="81" t="n">
        <f aca="false">EXP((((AE111-AE112)/AE113+2)/4-1.9)^3)</f>
        <v>0.000243717871007788</v>
      </c>
      <c r="AG111" s="81" t="n">
        <f aca="false">V111/U111</f>
        <v>0.83874346052777</v>
      </c>
      <c r="AH111" s="81" t="n">
        <f aca="false">EXP((((AG111-AG112)/AG113+2)/4-1.9)^3)</f>
        <v>0.280019798409818</v>
      </c>
      <c r="AI111" s="81" t="n">
        <f aca="false">W111/U111</f>
        <v>0.211376880173329</v>
      </c>
      <c r="AJ111" s="81" t="n">
        <f aca="false">EXP((((AI111-AI112)/AI113+2)/4-1.9)^3)</f>
        <v>0.128339755136897</v>
      </c>
      <c r="AK111" s="81" t="n">
        <f aca="false">Z111/U111</f>
        <v>0.380478384311993</v>
      </c>
      <c r="AL111" s="81" t="n">
        <f aca="false">EXP((((AK111-AK112)/AK113+2)/4-1.9)^3)</f>
        <v>0.0226199592396807</v>
      </c>
      <c r="AM111" s="81" t="n">
        <f aca="false">0.01*AD111+0.15*AF111+0.24*AH111+0.25*AJ111+0.35*AL111</f>
        <v>0.107253531503412</v>
      </c>
      <c r="AO111" s="77" t="n">
        <f aca="false">0.01*AD111/$AM$112</f>
        <v>3.37199141434451E-006</v>
      </c>
      <c r="AP111" s="78" t="n">
        <f aca="false">AO111*$J$112</f>
        <v>40.4373796316518</v>
      </c>
      <c r="AQ111" s="77" t="n">
        <f aca="false">0.15*AF111/$AM$112</f>
        <v>1.19708623656929E-005</v>
      </c>
      <c r="AR111" s="78" t="n">
        <f aca="false">AQ111*$J$112</f>
        <v>143.556209526671</v>
      </c>
      <c r="AS111" s="77" t="n">
        <f aca="false">0.24*AH111/$AM$112</f>
        <v>0.0220062875328557</v>
      </c>
      <c r="AT111" s="78" t="n">
        <f aca="false">AS111*$J$112</f>
        <v>263902.39294911</v>
      </c>
      <c r="AU111" s="77" t="n">
        <f aca="false">0.25*AJ111/$AM$112</f>
        <v>0.0105062569439935</v>
      </c>
      <c r="AV111" s="78" t="n">
        <f aca="false">AU111*$J$112</f>
        <v>125992.462123314</v>
      </c>
      <c r="AW111" s="77" t="n">
        <f aca="false">0.35*AL111/$AM$112</f>
        <v>0.00259242777122137</v>
      </c>
      <c r="AX111" s="78" t="n">
        <f aca="false">AW111*$J$112</f>
        <v>31088.7464026635</v>
      </c>
    </row>
    <row r="112" customFormat="false" ht="15" hidden="false" customHeight="false" outlineLevel="0" collapsed="false">
      <c r="A112" s="83" t="s">
        <v>71</v>
      </c>
      <c r="B112" s="86"/>
      <c r="C112" s="86"/>
      <c r="D112" s="86"/>
      <c r="E112" s="86"/>
      <c r="F112" s="86"/>
      <c r="G112" s="86"/>
      <c r="H112" s="86"/>
      <c r="I112" s="84"/>
      <c r="J112" s="85" t="n">
        <f aca="false">Tabla_Ministerio!K111</f>
        <v>11992136</v>
      </c>
      <c r="K112" s="84"/>
      <c r="L112" s="86"/>
      <c r="M112" s="84"/>
      <c r="N112" s="85" t="n">
        <f aca="false">Tabla_Ministerio!L111</f>
        <v>227850588</v>
      </c>
      <c r="O112" s="86"/>
      <c r="P112" s="87" t="n">
        <f aca="false">Tabla_Ministerio!M111</f>
        <v>239842724</v>
      </c>
      <c r="Q112" s="86"/>
      <c r="S112" s="88"/>
      <c r="T112" s="88"/>
      <c r="U112" s="88"/>
      <c r="V112" s="88"/>
      <c r="W112" s="88"/>
      <c r="X112" s="88"/>
      <c r="Y112" s="88"/>
      <c r="Z112" s="88"/>
      <c r="AB112" s="89" t="s">
        <v>241</v>
      </c>
      <c r="AC112" s="89" t="n">
        <f aca="false">AVERAGE(AC85:AC111)</f>
        <v>193.392224018349</v>
      </c>
      <c r="AD112" s="88"/>
      <c r="AE112" s="90" t="n">
        <f aca="false">AVERAGE(AE85:AE111)</f>
        <v>16.8357739109453</v>
      </c>
      <c r="AF112" s="88"/>
      <c r="AG112" s="91" t="n">
        <f aca="false">AVERAGE(AG85:AG111)</f>
        <v>0.697805679516029</v>
      </c>
      <c r="AH112" s="88"/>
      <c r="AI112" s="91" t="n">
        <f aca="false">AVERAGE(AI85:AI111)</f>
        <v>0.155918293981707</v>
      </c>
      <c r="AJ112" s="88"/>
      <c r="AK112" s="91" t="n">
        <f aca="false">AVERAGE(AK85:AK111)</f>
        <v>0.556906704500797</v>
      </c>
      <c r="AL112" s="92"/>
      <c r="AM112" s="91" t="n">
        <f aca="false">SUM(AM85:AM111)</f>
        <v>3.05388864514375</v>
      </c>
      <c r="AO112" s="84" t="n">
        <f aca="false">SUM(AO85:AO111)</f>
        <v>0.00984809069627734</v>
      </c>
      <c r="AP112" s="86" t="n">
        <f aca="false">SUM(AP85:AP111)</f>
        <v>118099.642970093</v>
      </c>
      <c r="AQ112" s="84" t="n">
        <f aca="false">SUM(AQ85:AQ111)</f>
        <v>0.142591153071907</v>
      </c>
      <c r="AR112" s="86" t="n">
        <f aca="false">SUM(AR85:AR111)</f>
        <v>1709972.50003513</v>
      </c>
      <c r="AS112" s="84" t="n">
        <f aca="false">SUM(AS85:AS111)</f>
        <v>0.238948129595729</v>
      </c>
      <c r="AT112" s="86" t="n">
        <f aca="false">SUM(AT85:AT111)</f>
        <v>2865498.46705761</v>
      </c>
      <c r="AU112" s="84" t="n">
        <f aca="false">SUM(AU85:AU111)</f>
        <v>0.255109607196322</v>
      </c>
      <c r="AV112" s="86" t="n">
        <f aca="false">SUM(AV85:AV111)</f>
        <v>3059309.10440487</v>
      </c>
      <c r="AW112" s="84" t="n">
        <f aca="false">SUM(AW85:AW111)</f>
        <v>0.353503019439765</v>
      </c>
      <c r="AX112" s="86" t="n">
        <f aca="false">SUM(AX85:AX111)</f>
        <v>4239256.2855323</v>
      </c>
    </row>
    <row r="113" customFormat="false" ht="15" hidden="false" customHeight="false" outlineLevel="0" collapsed="false">
      <c r="A113" s="43" t="s">
        <v>72</v>
      </c>
      <c r="AB113" s="89" t="s">
        <v>242</v>
      </c>
      <c r="AC113" s="89" t="n">
        <f aca="false">_xlfn.STDEV.P(AC85:AC111)</f>
        <v>88.6285414206037</v>
      </c>
      <c r="AD113" s="88"/>
      <c r="AE113" s="90" t="n">
        <f aca="false">_xlfn.STDEV.P(AE85:AE111)</f>
        <v>5.15113125632359</v>
      </c>
      <c r="AF113" s="88"/>
      <c r="AG113" s="91" t="n">
        <f aca="false">_xlfn.STDEV.P(AG85:AG111)</f>
        <v>0.111414800825642</v>
      </c>
      <c r="AH113" s="88"/>
      <c r="AI113" s="91" t="n">
        <f aca="false">_xlfn.STDEV.P(AI85:AI111)</f>
        <v>0.107451872116217</v>
      </c>
      <c r="AJ113" s="88"/>
      <c r="AK113" s="91" t="n">
        <f aca="false">_xlfn.STDEV.P(AK85:AK111)</f>
        <v>0.277450229849355</v>
      </c>
      <c r="AL113" s="88"/>
      <c r="AM113" s="91"/>
    </row>
    <row r="114" customFormat="false" ht="15" hidden="false" customHeight="false" outlineLevel="0" collapsed="false">
      <c r="A114" s="43" t="s">
        <v>73</v>
      </c>
      <c r="B114" s="8"/>
      <c r="C114" s="8"/>
      <c r="D114" s="8"/>
      <c r="E114" s="8"/>
      <c r="F114" s="8"/>
      <c r="G114" s="8"/>
      <c r="H114" s="8"/>
      <c r="AB114" s="8" t="n">
        <f aca="false">MIN(AC114:AL114)</f>
        <v>-2.5051126243153</v>
      </c>
      <c r="AC114" s="8" t="n">
        <f aca="false">(MIN(AC85:AC111)-AC112)/AC113</f>
        <v>-2.00716632776486</v>
      </c>
      <c r="AE114" s="8" t="n">
        <f aca="false">(MIN(AE85:AE111)-AE112)/AE113</f>
        <v>-2.5051126243153</v>
      </c>
      <c r="AG114" s="8" t="n">
        <f aca="false">(MIN(AG85:AG111)-AG112)/AG113</f>
        <v>-2.14937642403056</v>
      </c>
      <c r="AI114" s="8" t="n">
        <f aca="false">(MIN(AI85:AI111)-AI112)/AI113</f>
        <v>-1.42117868255426</v>
      </c>
      <c r="AK114" s="8" t="n">
        <f aca="false">(MIN(AK85:AK111)-AK112)/AK113</f>
        <v>-1.62566610504428</v>
      </c>
    </row>
    <row r="115" customFormat="false" ht="15" hidden="false" customHeight="false" outlineLevel="0" collapsed="false">
      <c r="A115" s="43"/>
      <c r="B115" s="8"/>
      <c r="C115" s="8"/>
      <c r="D115" s="8"/>
      <c r="E115" s="8"/>
      <c r="F115" s="8"/>
      <c r="G115" s="8"/>
      <c r="H115" s="8"/>
    </row>
    <row r="116" customFormat="false" ht="15" hidden="false" customHeight="false" outlineLevel="0" collapsed="false">
      <c r="A116" s="14" t="str">
        <f aca="false">"Tabla " &amp; TEXT((ROW()+24) / 35, "0")</f>
        <v>Tabla 4</v>
      </c>
      <c r="B116" s="14"/>
      <c r="C116" s="14"/>
      <c r="D116" s="14"/>
      <c r="E116" s="14"/>
      <c r="F116" s="14"/>
      <c r="G116" s="14"/>
      <c r="H116" s="14"/>
      <c r="I116" s="14"/>
      <c r="J116" s="14"/>
    </row>
    <row r="117" customFormat="false" ht="15" hidden="false" customHeight="false" outlineLevel="0" collapsed="false">
      <c r="A117" s="14" t="s">
        <v>90</v>
      </c>
      <c r="B117" s="14"/>
      <c r="C117" s="14"/>
      <c r="D117" s="14"/>
      <c r="E117" s="14"/>
      <c r="F117" s="14"/>
      <c r="G117" s="14"/>
      <c r="H117" s="14"/>
      <c r="I117" s="14"/>
      <c r="J117" s="14"/>
    </row>
    <row r="118" customFormat="false" ht="12.75" hidden="false" customHeight="true" outlineLevel="0" collapsed="false">
      <c r="A118" s="52" t="s">
        <v>30</v>
      </c>
      <c r="B118" s="122" t="s">
        <v>253</v>
      </c>
      <c r="C118" s="122"/>
      <c r="D118" s="122"/>
      <c r="E118" s="122"/>
      <c r="F118" s="122"/>
      <c r="G118" s="122"/>
      <c r="H118" s="122"/>
      <c r="I118" s="52" t="s">
        <v>32</v>
      </c>
      <c r="J118" s="54" t="s">
        <v>33</v>
      </c>
      <c r="K118" s="55" t="s">
        <v>223</v>
      </c>
      <c r="L118" s="54" t="s">
        <v>224</v>
      </c>
      <c r="M118" s="55" t="s">
        <v>225</v>
      </c>
      <c r="N118" s="54" t="s">
        <v>34</v>
      </c>
      <c r="O118" s="54" t="s">
        <v>226</v>
      </c>
      <c r="P118" s="52" t="s">
        <v>227</v>
      </c>
      <c r="Q118" s="54" t="s">
        <v>228</v>
      </c>
      <c r="S118" s="56" t="s">
        <v>254</v>
      </c>
      <c r="T118" s="56"/>
      <c r="U118" s="56"/>
      <c r="V118" s="56"/>
      <c r="W118" s="56"/>
      <c r="X118" s="56"/>
      <c r="Y118" s="56"/>
      <c r="Z118" s="56"/>
      <c r="AC118" s="57" t="s">
        <v>230</v>
      </c>
      <c r="AD118" s="57"/>
      <c r="AE118" s="57" t="s">
        <v>231</v>
      </c>
      <c r="AF118" s="57"/>
      <c r="AG118" s="57" t="s">
        <v>232</v>
      </c>
      <c r="AH118" s="57"/>
      <c r="AI118" s="57" t="s">
        <v>233</v>
      </c>
      <c r="AJ118" s="57"/>
      <c r="AK118" s="57" t="s">
        <v>234</v>
      </c>
      <c r="AL118" s="57"/>
      <c r="AM118" s="58" t="s">
        <v>235</v>
      </c>
      <c r="AO118" s="57" t="s">
        <v>230</v>
      </c>
      <c r="AP118" s="57"/>
      <c r="AQ118" s="57" t="s">
        <v>231</v>
      </c>
      <c r="AR118" s="57"/>
      <c r="AS118" s="57" t="s">
        <v>232</v>
      </c>
      <c r="AT118" s="57"/>
      <c r="AU118" s="57" t="s">
        <v>233</v>
      </c>
      <c r="AV118" s="57"/>
      <c r="AW118" s="58" t="s">
        <v>234</v>
      </c>
      <c r="AX118" s="58"/>
    </row>
    <row r="119" customFormat="false" ht="37.3" hidden="false" customHeight="false" outlineLevel="0" collapsed="false">
      <c r="A119" s="52"/>
      <c r="B119" s="104" t="s">
        <v>91</v>
      </c>
      <c r="C119" s="104" t="s">
        <v>92</v>
      </c>
      <c r="D119" s="104" t="s">
        <v>93</v>
      </c>
      <c r="E119" s="104" t="s">
        <v>94</v>
      </c>
      <c r="F119" s="104" t="s">
        <v>95</v>
      </c>
      <c r="G119" s="104" t="s">
        <v>96</v>
      </c>
      <c r="H119" s="104" t="s">
        <v>97</v>
      </c>
      <c r="I119" s="52"/>
      <c r="J119" s="54"/>
      <c r="K119" s="55"/>
      <c r="L119" s="54"/>
      <c r="M119" s="55"/>
      <c r="N119" s="54"/>
      <c r="O119" s="54"/>
      <c r="P119" s="52"/>
      <c r="Q119" s="54"/>
      <c r="S119" s="59" t="s">
        <v>91</v>
      </c>
      <c r="T119" s="59" t="s">
        <v>92</v>
      </c>
      <c r="U119" s="59" t="s">
        <v>93</v>
      </c>
      <c r="V119" s="59" t="s">
        <v>94</v>
      </c>
      <c r="W119" s="59" t="s">
        <v>95</v>
      </c>
      <c r="X119" s="59" t="s">
        <v>96</v>
      </c>
      <c r="Y119" s="59" t="s">
        <v>97</v>
      </c>
      <c r="Z119" s="52" t="s">
        <v>43</v>
      </c>
      <c r="AC119" s="59" t="s">
        <v>236</v>
      </c>
      <c r="AD119" s="59" t="s">
        <v>237</v>
      </c>
      <c r="AE119" s="59" t="s">
        <v>236</v>
      </c>
      <c r="AF119" s="59" t="s">
        <v>237</v>
      </c>
      <c r="AG119" s="59" t="s">
        <v>236</v>
      </c>
      <c r="AH119" s="59" t="s">
        <v>237</v>
      </c>
      <c r="AI119" s="59" t="s">
        <v>236</v>
      </c>
      <c r="AJ119" s="59" t="s">
        <v>237</v>
      </c>
      <c r="AK119" s="59" t="s">
        <v>236</v>
      </c>
      <c r="AL119" s="59" t="s">
        <v>237</v>
      </c>
      <c r="AM119" s="60" t="s">
        <v>238</v>
      </c>
      <c r="AO119" s="59" t="s">
        <v>239</v>
      </c>
      <c r="AP119" s="59" t="s">
        <v>240</v>
      </c>
      <c r="AQ119" s="59" t="s">
        <v>239</v>
      </c>
      <c r="AR119" s="59" t="s">
        <v>240</v>
      </c>
      <c r="AS119" s="59" t="s">
        <v>239</v>
      </c>
      <c r="AT119" s="59" t="s">
        <v>240</v>
      </c>
      <c r="AU119" s="59" t="s">
        <v>239</v>
      </c>
      <c r="AV119" s="59" t="s">
        <v>240</v>
      </c>
      <c r="AW119" s="59" t="s">
        <v>239</v>
      </c>
      <c r="AX119" s="60" t="s">
        <v>240</v>
      </c>
    </row>
    <row r="120" customFormat="false" ht="15" hidden="false" customHeight="false" outlineLevel="0" collapsed="false">
      <c r="A120" s="61" t="s">
        <v>44</v>
      </c>
      <c r="B120" s="64" t="n">
        <f aca="true">INDIRECT(ADDRESS(ROW()-35*INT((ROW()-15)/35)+138,2+INT((ROW()-15)/35), 1, 1, "Variables_Simulación"))</f>
        <v>0</v>
      </c>
      <c r="C120" s="64" t="n">
        <f aca="true">INDIRECT(ADDRESS(ROW()-35*INT((ROW()-15)/35)+108,2+INT((ROW()-15)/35), 1, 1, "Variables_Simulación"))</f>
        <v>0</v>
      </c>
      <c r="D120" s="64" t="n">
        <f aca="true">INDIRECT(ADDRESS(ROW()-35*INT((ROW()-15)/35)+78,2+INT((ROW()-15)/35), 1, 1, "Variables_Simulación"))</f>
        <v>0</v>
      </c>
      <c r="E120" s="64" t="n">
        <f aca="true">INDIRECT(ADDRESS(ROW()-35*INT((ROW()-15)/35)+48,2+INT((ROW()-15)/35), 1, 1, "Variables_Simulación"))</f>
        <v>0</v>
      </c>
      <c r="F120" s="64" t="n">
        <f aca="true">INDIRECT(ADDRESS(ROW()-35*INT((ROW()-15)/35)+18,2+INT((ROW()-15)/35), 1, 1, "Variables_Simulación"))</f>
        <v>0</v>
      </c>
      <c r="G120" s="64" t="n">
        <f aca="true">INDIRECT(ADDRESS(ROW()-35*INT((ROW()-15)/35)-12,2+INT((ROW()-15)/35), 1, 1, "Variables_Simulación"))</f>
        <v>0</v>
      </c>
      <c r="H120" s="64" t="n">
        <f aca="true">INDIRECT(ADDRESS(ROW()-35*INT((ROW()-15)/35)+168,2+INT((ROW()-15)/35), 1, 1, "Variables_Simulación"))</f>
        <v>0</v>
      </c>
      <c r="I120" s="63" t="n">
        <f aca="false">AO120+AQ120+AS120+AU120+AW120</f>
        <v>0.104304483167813</v>
      </c>
      <c r="J120" s="64" t="n">
        <f aca="false">ROUND(AP120+AR120+AT120+AV120+AX120,0)</f>
        <v>1220349</v>
      </c>
      <c r="K120" s="63" t="n">
        <f aca="false">I120-Tabla_Ministerio!J119</f>
        <v>5.68989300120393E-016</v>
      </c>
      <c r="L120" s="65" t="n">
        <f aca="false">J120-Tabla_Ministerio!K119</f>
        <v>0</v>
      </c>
      <c r="M120" s="66" t="n">
        <f aca="false">P155/P$180</f>
        <v>0.180441757379725</v>
      </c>
      <c r="N120" s="65" t="n">
        <f aca="false">ROUND((N$147-N$146-N$145)*M120,0)</f>
        <v>39163905</v>
      </c>
      <c r="O120" s="65" t="n">
        <f aca="false">N120-Tabla_Ministerio!L119</f>
        <v>3</v>
      </c>
      <c r="P120" s="67" t="n">
        <f aca="false">N120+J120</f>
        <v>40384254</v>
      </c>
      <c r="Q120" s="65" t="n">
        <f aca="false">P120-Tabla_Ministerio!M119</f>
        <v>3</v>
      </c>
      <c r="S120" s="68" t="n">
        <f aca="false">B120+Tabla_Ministerio!B119</f>
        <v>30480</v>
      </c>
      <c r="T120" s="68" t="n">
        <f aca="false">C120+Tabla_Ministerio!C119</f>
        <v>77</v>
      </c>
      <c r="U120" s="68" t="n">
        <f aca="false">D120+Tabla_Ministerio!D119</f>
        <v>2236.63707702301</v>
      </c>
      <c r="V120" s="68" t="n">
        <f aca="false">E120+Tabla_Ministerio!E119</f>
        <v>1499.84219932412</v>
      </c>
      <c r="W120" s="68" t="n">
        <f aca="false">F120+Tabla_Ministerio!F119</f>
        <v>855.5</v>
      </c>
      <c r="X120" s="68" t="n">
        <f aca="false">G120+Tabla_Ministerio!G119</f>
        <v>2305</v>
      </c>
      <c r="Y120" s="68" t="n">
        <f aca="false">H120+Tabla_Ministerio!H119</f>
        <v>279</v>
      </c>
      <c r="Z120" s="68" t="n">
        <f aca="false">X120+0.33*Y120</f>
        <v>2397.07</v>
      </c>
      <c r="AC120" s="69" t="n">
        <f aca="false">IF(T120&gt;0,S120/T120,0)</f>
        <v>395.844155844156</v>
      </c>
      <c r="AD120" s="70" t="n">
        <f aca="false">EXP((((AC120-AC147)/AC148+2)/4-1.9)^3)</f>
        <v>0.560728418623798</v>
      </c>
      <c r="AE120" s="71" t="n">
        <f aca="false">S120/U120</f>
        <v>13.6276020428711</v>
      </c>
      <c r="AF120" s="70" t="n">
        <f aca="false">EXP((((AE120-AE147)/AE148+2)/4-1.9)^3)</f>
        <v>0.0331773313769304</v>
      </c>
      <c r="AG120" s="70" t="n">
        <f aca="false">V120/U120</f>
        <v>0.670579154182863</v>
      </c>
      <c r="AH120" s="70" t="n">
        <f aca="false">EXP((((AG120-AG147)/AG148+2)/4-1.9)^3)</f>
        <v>0.0618994361910884</v>
      </c>
      <c r="AI120" s="70" t="n">
        <f aca="false">W120/U120</f>
        <v>0.382493882797776</v>
      </c>
      <c r="AJ120" s="70" t="n">
        <f aca="false">EXP((((AI120-AI147)/AI148+2)/4-1.9)^3)</f>
        <v>0.512006008430854</v>
      </c>
      <c r="AK120" s="70" t="n">
        <f aca="false">Z120/U120</f>
        <v>1.07172952850738</v>
      </c>
      <c r="AL120" s="70" t="n">
        <f aca="false">EXP((((AK120-AK147)/AK148+2)/4-1.9)^3)</f>
        <v>0.475038132963378</v>
      </c>
      <c r="AM120" s="70" t="n">
        <f aca="false">0.01*AD120+0.15*AF120+0.24*AH120+0.25*AJ120+0.35*AL120</f>
        <v>0.319704597223535</v>
      </c>
      <c r="AO120" s="63" t="n">
        <f aca="false">0.01*AD120/$AM$147</f>
        <v>0.00182939151985878</v>
      </c>
      <c r="AP120" s="64" t="n">
        <f aca="false">AO120*$J$147</f>
        <v>21403.6393026671</v>
      </c>
      <c r="AQ120" s="63" t="n">
        <f aca="false">0.15*AF120/$AM$147</f>
        <v>0.00162362901513349</v>
      </c>
      <c r="AR120" s="64" t="n">
        <f aca="false">AQ120*$J$147</f>
        <v>18996.2451580318</v>
      </c>
      <c r="AS120" s="63" t="n">
        <f aca="false">0.24*AH120/$AM$147</f>
        <v>0.00484676573789239</v>
      </c>
      <c r="AT120" s="64" t="n">
        <f aca="false">AS120*$J$147</f>
        <v>56706.5193602635</v>
      </c>
      <c r="AU120" s="63" t="n">
        <f aca="false">0.25*AJ120/$AM$147</f>
        <v>0.0417608337133599</v>
      </c>
      <c r="AV120" s="64" t="n">
        <f aca="false">AU120*$J$147</f>
        <v>488596.24201626</v>
      </c>
      <c r="AW120" s="63" t="n">
        <f aca="false">0.35*AL120/$AM$147</f>
        <v>0.0542438631815681</v>
      </c>
      <c r="AX120" s="64" t="n">
        <f aca="false">AW120*$J$147</f>
        <v>634646.039034406</v>
      </c>
    </row>
    <row r="121" customFormat="false" ht="15" hidden="false" customHeight="false" outlineLevel="0" collapsed="false">
      <c r="A121" s="72" t="s">
        <v>45</v>
      </c>
      <c r="B121" s="65" t="n">
        <f aca="true">INDIRECT(ADDRESS(ROW()-35*INT((ROW()-15)/35)+138,2+INT((ROW()-15)/35), 1, 1, "Variables_Simulación"))</f>
        <v>0</v>
      </c>
      <c r="C121" s="65" t="n">
        <f aca="true">INDIRECT(ADDRESS(ROW()-35*INT((ROW()-15)/35)+108,2+INT((ROW()-15)/35), 1, 1, "Variables_Simulación"))</f>
        <v>0</v>
      </c>
      <c r="D121" s="65" t="n">
        <f aca="true">INDIRECT(ADDRESS(ROW()-35*INT((ROW()-15)/35)+78,2+INT((ROW()-15)/35), 1, 1, "Variables_Simulación"))</f>
        <v>0</v>
      </c>
      <c r="E121" s="65" t="n">
        <f aca="true">INDIRECT(ADDRESS(ROW()-35*INT((ROW()-15)/35)+48,2+INT((ROW()-15)/35), 1, 1, "Variables_Simulación"))</f>
        <v>0</v>
      </c>
      <c r="F121" s="65" t="n">
        <f aca="true">INDIRECT(ADDRESS(ROW()-35*INT((ROW()-15)/35)+18,2+INT((ROW()-15)/35), 1, 1, "Variables_Simulación"))</f>
        <v>0</v>
      </c>
      <c r="G121" s="65" t="n">
        <f aca="true">INDIRECT(ADDRESS(ROW()-35*INT((ROW()-15)/35)-12,2+INT((ROW()-15)/35), 1, 1, "Variables_Simulación"))</f>
        <v>0</v>
      </c>
      <c r="H121" s="65" t="n">
        <f aca="true">INDIRECT(ADDRESS(ROW()-35*INT((ROW()-15)/35)+168,2+INT((ROW()-15)/35), 1, 1, "Variables_Simulación"))</f>
        <v>0</v>
      </c>
      <c r="I121" s="66" t="n">
        <f aca="false">AO121+AQ121+AS121+AU121+AW121</f>
        <v>0.0876135463888688</v>
      </c>
      <c r="J121" s="65" t="n">
        <f aca="false">ROUND(AP121+AR121+AT121+AV121+AX121,0)</f>
        <v>1025067</v>
      </c>
      <c r="K121" s="66" t="n">
        <f aca="false">I121-Tabla_Ministerio!J120</f>
        <v>0</v>
      </c>
      <c r="L121" s="65" t="n">
        <f aca="false">J121-Tabla_Ministerio!K120</f>
        <v>0</v>
      </c>
      <c r="M121" s="66" t="n">
        <f aca="false">P156/P$180</f>
        <v>0.117186040636013</v>
      </c>
      <c r="N121" s="65" t="n">
        <f aca="false">ROUND((N$147-N$146-N$145)*M121,0)</f>
        <v>25434595</v>
      </c>
      <c r="O121" s="65" t="n">
        <f aca="false">N121-Tabla_Ministerio!L120</f>
        <v>0</v>
      </c>
      <c r="P121" s="67" t="n">
        <f aca="false">N121+J121</f>
        <v>26459662</v>
      </c>
      <c r="Q121" s="65" t="n">
        <f aca="false">P121-Tabla_Ministerio!M120</f>
        <v>0</v>
      </c>
      <c r="S121" s="67" t="n">
        <f aca="false">B121+Tabla_Ministerio!B120</f>
        <v>26767</v>
      </c>
      <c r="T121" s="67" t="n">
        <f aca="false">C121+Tabla_Ministerio!C120</f>
        <v>76</v>
      </c>
      <c r="U121" s="67" t="n">
        <f aca="false">D121+Tabla_Ministerio!D120</f>
        <v>2232.59710255467</v>
      </c>
      <c r="V121" s="67" t="n">
        <f aca="false">E121+Tabla_Ministerio!E120</f>
        <v>1508.93801164558</v>
      </c>
      <c r="W121" s="67" t="n">
        <f aca="false">F121+Tabla_Ministerio!F120</f>
        <v>763</v>
      </c>
      <c r="X121" s="67" t="n">
        <f aca="false">G121+Tabla_Ministerio!G120</f>
        <v>2171</v>
      </c>
      <c r="Y121" s="67" t="n">
        <f aca="false">H121+Tabla_Ministerio!H120</f>
        <v>237</v>
      </c>
      <c r="Z121" s="67" t="n">
        <f aca="false">X121+0.33*Y121</f>
        <v>2249.21</v>
      </c>
      <c r="AC121" s="73" t="n">
        <f aca="false">IF(T121&gt;0,S121/T121,0)</f>
        <v>352.197368421053</v>
      </c>
      <c r="AD121" s="74" t="n">
        <f aca="false">EXP((((AC121-AC147)/AC148+2)/4-1.9)^3)</f>
        <v>0.421090807090519</v>
      </c>
      <c r="AE121" s="75" t="n">
        <f aca="false">S121/U121</f>
        <v>11.9891761793346</v>
      </c>
      <c r="AF121" s="74" t="n">
        <f aca="false">EXP((((AE121-AE147)/AE148+2)/4-1.9)^3)</f>
        <v>0.0207365954782126</v>
      </c>
      <c r="AG121" s="74" t="n">
        <f aca="false">V121/U121</f>
        <v>0.675866689031784</v>
      </c>
      <c r="AH121" s="74" t="n">
        <f aca="false">EXP((((AG121-AG147)/AG148+2)/4-1.9)^3)</f>
        <v>0.0661886510022742</v>
      </c>
      <c r="AI121" s="74" t="n">
        <f aca="false">W121/U121</f>
        <v>0.341754452304417</v>
      </c>
      <c r="AJ121" s="74" t="n">
        <f aca="false">EXP((((AI121-AI147)/AI148+2)/4-1.9)^3)</f>
        <v>0.40611976379211</v>
      </c>
      <c r="AK121" s="74" t="n">
        <f aca="false">Z121/U121</f>
        <v>1.00744106378456</v>
      </c>
      <c r="AL121" s="74" t="n">
        <f aca="false">EXP((((AK121-AK147)/AK148+2)/4-1.9)^3)</f>
        <v>0.410881269036979</v>
      </c>
      <c r="AM121" s="74" t="n">
        <f aca="false">0.01*AD121+0.15*AF121+0.24*AH121+0.25*AJ121+0.35*AL121</f>
        <v>0.268545058744153</v>
      </c>
      <c r="AO121" s="66" t="n">
        <f aca="false">0.01*AD121/$AM$147</f>
        <v>0.00137382006332502</v>
      </c>
      <c r="AP121" s="65" t="n">
        <f aca="false">AO121*$J$147</f>
        <v>16073.5133966544</v>
      </c>
      <c r="AQ121" s="66" t="n">
        <f aca="false">0.15*AF121/$AM$147</f>
        <v>0.00101480549206929</v>
      </c>
      <c r="AR121" s="65" t="n">
        <f aca="false">AQ121*$J$147</f>
        <v>11873.0903028858</v>
      </c>
      <c r="AS121" s="66" t="n">
        <f aca="false">0.24*AH121/$AM$147</f>
        <v>0.00518261402131033</v>
      </c>
      <c r="AT121" s="65" t="n">
        <f aca="false">AS121*$J$147</f>
        <v>60635.8999442801</v>
      </c>
      <c r="AU121" s="66" t="n">
        <f aca="false">0.25*AJ121/$AM$147</f>
        <v>0.0331244158157604</v>
      </c>
      <c r="AV121" s="65" t="n">
        <f aca="false">AU121*$J$147</f>
        <v>387551.292621509</v>
      </c>
      <c r="AW121" s="66" t="n">
        <f aca="false">0.35*AL121/$AM$147</f>
        <v>0.0469178909964038</v>
      </c>
      <c r="AX121" s="65" t="n">
        <f aca="false">AW121*$J$147</f>
        <v>548933.131496312</v>
      </c>
    </row>
    <row r="122" customFormat="false" ht="15" hidden="false" customHeight="false" outlineLevel="0" collapsed="false">
      <c r="A122" s="72" t="s">
        <v>46</v>
      </c>
      <c r="B122" s="65" t="n">
        <f aca="true">INDIRECT(ADDRESS(ROW()-35*INT((ROW()-15)/35)+138,2+INT((ROW()-15)/35), 1, 1, "Variables_Simulación"))</f>
        <v>0</v>
      </c>
      <c r="C122" s="65" t="n">
        <f aca="true">INDIRECT(ADDRESS(ROW()-35*INT((ROW()-15)/35)+108,2+INT((ROW()-15)/35), 1, 1, "Variables_Simulación"))</f>
        <v>0</v>
      </c>
      <c r="D122" s="65" t="n">
        <f aca="true">INDIRECT(ADDRESS(ROW()-35*INT((ROW()-15)/35)+78,2+INT((ROW()-15)/35), 1, 1, "Variables_Simulación"))</f>
        <v>0</v>
      </c>
      <c r="E122" s="65" t="n">
        <f aca="true">INDIRECT(ADDRESS(ROW()-35*INT((ROW()-15)/35)+48,2+INT((ROW()-15)/35), 1, 1, "Variables_Simulación"))</f>
        <v>0</v>
      </c>
      <c r="F122" s="65" t="n">
        <f aca="true">INDIRECT(ADDRESS(ROW()-35*INT((ROW()-15)/35)+18,2+INT((ROW()-15)/35), 1, 1, "Variables_Simulación"))</f>
        <v>0</v>
      </c>
      <c r="G122" s="65" t="n">
        <f aca="true">INDIRECT(ADDRESS(ROW()-35*INT((ROW()-15)/35)-12,2+INT((ROW()-15)/35), 1, 1, "Variables_Simulación"))</f>
        <v>0</v>
      </c>
      <c r="H122" s="65" t="n">
        <f aca="true">INDIRECT(ADDRESS(ROW()-35*INT((ROW()-15)/35)+168,2+INT((ROW()-15)/35), 1, 1, "Variables_Simulación"))</f>
        <v>0</v>
      </c>
      <c r="I122" s="66" t="n">
        <f aca="false">AO122+AQ122+AS122+AU122+AW122</f>
        <v>0.0639331676705094</v>
      </c>
      <c r="J122" s="65" t="n">
        <f aca="false">ROUND(AP122+AR122+AT122+AV122+AX122,0)</f>
        <v>748010</v>
      </c>
      <c r="K122" s="66" t="n">
        <f aca="false">I122-Tabla_Ministerio!J121</f>
        <v>-3.05311331771918E-016</v>
      </c>
      <c r="L122" s="65" t="n">
        <f aca="false">J122-Tabla_Ministerio!K121</f>
        <v>0</v>
      </c>
      <c r="M122" s="66" t="n">
        <f aca="false">P157/P$180</f>
        <v>0.0722574409347582</v>
      </c>
      <c r="N122" s="65" t="n">
        <f aca="false">ROUND((N$147-N$146-N$145)*M122,0)</f>
        <v>15683086</v>
      </c>
      <c r="O122" s="65" t="n">
        <f aca="false">N122-Tabla_Ministerio!L121</f>
        <v>0</v>
      </c>
      <c r="P122" s="67" t="n">
        <f aca="false">N122+J122</f>
        <v>16431096</v>
      </c>
      <c r="Q122" s="65" t="n">
        <f aca="false">P122-Tabla_Ministerio!M121</f>
        <v>0</v>
      </c>
      <c r="S122" s="67" t="n">
        <f aca="false">B122+Tabla_Ministerio!B121</f>
        <v>24666</v>
      </c>
      <c r="T122" s="67" t="n">
        <f aca="false">C122+Tabla_Ministerio!C121</f>
        <v>90</v>
      </c>
      <c r="U122" s="67" t="n">
        <f aca="false">D122+Tabla_Ministerio!D121</f>
        <v>1432.1590251547</v>
      </c>
      <c r="V122" s="67" t="n">
        <f aca="false">E122+Tabla_Ministerio!E121</f>
        <v>1129.66821277559</v>
      </c>
      <c r="W122" s="67" t="n">
        <f aca="false">F122+Tabla_Ministerio!F121</f>
        <v>388</v>
      </c>
      <c r="X122" s="67" t="n">
        <f aca="false">G122+Tabla_Ministerio!G121</f>
        <v>1050</v>
      </c>
      <c r="Y122" s="67" t="n">
        <f aca="false">H122+Tabla_Ministerio!H121</f>
        <v>121</v>
      </c>
      <c r="Z122" s="67" t="n">
        <f aca="false">X122+0.33*Y122</f>
        <v>1089.93</v>
      </c>
      <c r="AC122" s="73" t="n">
        <f aca="false">IF(T122&gt;0,S122/T122,0)</f>
        <v>274.066666666667</v>
      </c>
      <c r="AD122" s="74" t="n">
        <f aca="false">EXP((((AC122-AC147)/AC148+2)/4-1.9)^3)</f>
        <v>0.204280972424082</v>
      </c>
      <c r="AE122" s="75" t="n">
        <f aca="false">S122/U122</f>
        <v>17.2229477081539</v>
      </c>
      <c r="AF122" s="74" t="n">
        <f aca="false">EXP((((AE122-AE147)/AE148+2)/4-1.9)^3)</f>
        <v>0.0811864801810657</v>
      </c>
      <c r="AG122" s="74" t="n">
        <f aca="false">V122/U122</f>
        <v>0.788786854625704</v>
      </c>
      <c r="AH122" s="74" t="n">
        <f aca="false">EXP((((AG122-AG147)/AG148+2)/4-1.9)^3)</f>
        <v>0.216762545836565</v>
      </c>
      <c r="AI122" s="74" t="n">
        <f aca="false">W122/U122</f>
        <v>0.270919634750819</v>
      </c>
      <c r="AJ122" s="74" t="n">
        <f aca="false">EXP((((AI122-AI147)/AI148+2)/4-1.9)^3)</f>
        <v>0.241439540038553</v>
      </c>
      <c r="AK122" s="74" t="n">
        <f aca="false">Z122/U122</f>
        <v>0.76103978738134</v>
      </c>
      <c r="AL122" s="74" t="n">
        <f aca="false">EXP((((AK122-AK147)/AK148+2)/4-1.9)^3)</f>
        <v>0.198166977063415</v>
      </c>
      <c r="AM122" s="74" t="n">
        <f aca="false">0.01*AD122+0.15*AF122+0.24*AH122+0.25*AJ122+0.35*AL122</f>
        <v>0.19596211973401</v>
      </c>
      <c r="AO122" s="66" t="n">
        <f aca="false">0.01*AD122/$AM$147</f>
        <v>0.000666472156945997</v>
      </c>
      <c r="AP122" s="65" t="n">
        <f aca="false">AO122*$J$147</f>
        <v>7797.63626194345</v>
      </c>
      <c r="AQ122" s="66" t="n">
        <f aca="false">0.15*AF122/$AM$147</f>
        <v>0.00397309606854625</v>
      </c>
      <c r="AR122" s="65" t="n">
        <f aca="false">AQ122*$J$147</f>
        <v>46484.6995533101</v>
      </c>
      <c r="AS122" s="66" t="n">
        <f aca="false">0.24*AH122/$AM$147</f>
        <v>0.0169726470072476</v>
      </c>
      <c r="AT122" s="65" t="n">
        <f aca="false">AS122*$J$147</f>
        <v>198577.729595392</v>
      </c>
      <c r="AU122" s="66" t="n">
        <f aca="false">0.25*AJ122/$AM$147</f>
        <v>0.019692574534976</v>
      </c>
      <c r="AV122" s="65" t="n">
        <f aca="false">AU122*$J$147</f>
        <v>230400.52263938</v>
      </c>
      <c r="AW122" s="66" t="n">
        <f aca="false">0.35*AL122/$AM$147</f>
        <v>0.0226283779027935</v>
      </c>
      <c r="AX122" s="65" t="n">
        <f aca="false">AW122*$J$147</f>
        <v>264749.034516801</v>
      </c>
    </row>
    <row r="123" customFormat="false" ht="15" hidden="false" customHeight="false" outlineLevel="0" collapsed="false">
      <c r="A123" s="72" t="s">
        <v>47</v>
      </c>
      <c r="B123" s="65" t="n">
        <f aca="true">INDIRECT(ADDRESS(ROW()-35*INT((ROW()-15)/35)+138,2+INT((ROW()-15)/35), 1, 1, "Variables_Simulación"))</f>
        <v>0</v>
      </c>
      <c r="C123" s="65" t="n">
        <f aca="true">INDIRECT(ADDRESS(ROW()-35*INT((ROW()-15)/35)+108,2+INT((ROW()-15)/35), 1, 1, "Variables_Simulación"))</f>
        <v>0</v>
      </c>
      <c r="D123" s="65" t="n">
        <f aca="true">INDIRECT(ADDRESS(ROW()-35*INT((ROW()-15)/35)+78,2+INT((ROW()-15)/35), 1, 1, "Variables_Simulación"))</f>
        <v>0</v>
      </c>
      <c r="E123" s="65" t="n">
        <f aca="true">INDIRECT(ADDRESS(ROW()-35*INT((ROW()-15)/35)+48,2+INT((ROW()-15)/35), 1, 1, "Variables_Simulación"))</f>
        <v>0</v>
      </c>
      <c r="F123" s="65" t="n">
        <f aca="true">INDIRECT(ADDRESS(ROW()-35*INT((ROW()-15)/35)+18,2+INT((ROW()-15)/35), 1, 1, "Variables_Simulación"))</f>
        <v>0</v>
      </c>
      <c r="G123" s="65" t="n">
        <f aca="true">INDIRECT(ADDRESS(ROW()-35*INT((ROW()-15)/35)-12,2+INT((ROW()-15)/35), 1, 1, "Variables_Simulación"))</f>
        <v>0</v>
      </c>
      <c r="H123" s="65" t="n">
        <f aca="true">INDIRECT(ADDRESS(ROW()-35*INT((ROW()-15)/35)+168,2+INT((ROW()-15)/35), 1, 1, "Variables_Simulación"))</f>
        <v>0</v>
      </c>
      <c r="I123" s="66" t="n">
        <f aca="false">AO123+AQ123+AS123+AU123+AW123</f>
        <v>0.09878846122084</v>
      </c>
      <c r="J123" s="65" t="n">
        <f aca="false">ROUND(AP123+AR123+AT123+AV123+AX123,0)</f>
        <v>1155812</v>
      </c>
      <c r="K123" s="66" t="n">
        <f aca="false">I123-Tabla_Ministerio!J122</f>
        <v>0</v>
      </c>
      <c r="L123" s="65" t="n">
        <f aca="false">J123-Tabla_Ministerio!K122</f>
        <v>0</v>
      </c>
      <c r="M123" s="66" t="n">
        <f aca="false">P158/P$180</f>
        <v>0.0610038542590177</v>
      </c>
      <c r="N123" s="65" t="n">
        <f aca="false">ROUND((N$147-N$146-N$145)*M123,0)</f>
        <v>13240556</v>
      </c>
      <c r="O123" s="65" t="n">
        <f aca="false">N123-Tabla_Ministerio!L122</f>
        <v>-2</v>
      </c>
      <c r="P123" s="67" t="n">
        <f aca="false">N123+J123</f>
        <v>14396368</v>
      </c>
      <c r="Q123" s="65" t="n">
        <f aca="false">P123-Tabla_Ministerio!M122</f>
        <v>-2</v>
      </c>
      <c r="S123" s="67" t="n">
        <f aca="false">B123+Tabla_Ministerio!B122</f>
        <v>14121</v>
      </c>
      <c r="T123" s="67" t="n">
        <f aca="false">C123+Tabla_Ministerio!C122</f>
        <v>52</v>
      </c>
      <c r="U123" s="67" t="n">
        <f aca="false">D123+Tabla_Ministerio!D122</f>
        <v>633.0425414256</v>
      </c>
      <c r="V123" s="67" t="n">
        <f aca="false">E123+Tabla_Ministerio!E122</f>
        <v>518.952093917781</v>
      </c>
      <c r="W123" s="67" t="n">
        <f aca="false">F123+Tabla_Ministerio!F122</f>
        <v>209</v>
      </c>
      <c r="X123" s="67" t="n">
        <f aca="false">G123+Tabla_Ministerio!G122</f>
        <v>545</v>
      </c>
      <c r="Y123" s="67" t="n">
        <f aca="false">H123+Tabla_Ministerio!H122</f>
        <v>69</v>
      </c>
      <c r="Z123" s="67" t="n">
        <f aca="false">X123+0.33*Y123</f>
        <v>567.77</v>
      </c>
      <c r="AC123" s="73" t="n">
        <f aca="false">IF(T123&gt;0,S123/T123,0)</f>
        <v>271.557692307692</v>
      </c>
      <c r="AD123" s="74" t="n">
        <f aca="false">EXP((((AC123-AC147)/AC148+2)/4-1.9)^3)</f>
        <v>0.198595648686664</v>
      </c>
      <c r="AE123" s="75" t="n">
        <f aca="false">S123/U123</f>
        <v>22.3065577365461</v>
      </c>
      <c r="AF123" s="74" t="n">
        <f aca="false">EXP((((AE123-AE147)/AE148+2)/4-1.9)^3)</f>
        <v>0.21535985137541</v>
      </c>
      <c r="AG123" s="74" t="n">
        <f aca="false">V123/U123</f>
        <v>0.819774438458923</v>
      </c>
      <c r="AH123" s="74" t="n">
        <f aca="false">EXP((((AG123-AG147)/AG148+2)/4-1.9)^3)</f>
        <v>0.27846553763668</v>
      </c>
      <c r="AI123" s="74" t="n">
        <f aca="false">W123/U123</f>
        <v>0.330151587489422</v>
      </c>
      <c r="AJ123" s="74" t="n">
        <f aca="false">EXP((((AI123-AI147)/AI148+2)/4-1.9)^3)</f>
        <v>0.376929825767807</v>
      </c>
      <c r="AK123" s="74" t="n">
        <f aca="false">Z123/U123</f>
        <v>0.896890750377364</v>
      </c>
      <c r="AL123" s="74" t="n">
        <f aca="false">EXP((((AK123-AK147)/AK148+2)/4-1.9)^3)</f>
        <v>0.306980770635972</v>
      </c>
      <c r="AM123" s="74" t="n">
        <f aca="false">0.01*AD123+0.15*AF123+0.24*AH123+0.25*AJ123+0.35*AL123</f>
        <v>0.302797389390523</v>
      </c>
      <c r="AO123" s="66" t="n">
        <f aca="false">0.01*AD123/$AM$147</f>
        <v>0.000647923635616526</v>
      </c>
      <c r="AP123" s="65" t="n">
        <f aca="false">AO123*$J$147</f>
        <v>7580.62101079346</v>
      </c>
      <c r="AQ123" s="66" t="n">
        <f aca="false">0.15*AF123/$AM$147</f>
        <v>0.0105392594544566</v>
      </c>
      <c r="AR123" s="65" t="n">
        <f aca="false">AQ123*$J$147</f>
        <v>123307.944434894</v>
      </c>
      <c r="AS123" s="66" t="n">
        <f aca="false">0.24*AH123/$AM$147</f>
        <v>0.0218040310227503</v>
      </c>
      <c r="AT123" s="65" t="n">
        <f aca="false">AS123*$J$147</f>
        <v>255104.284834083</v>
      </c>
      <c r="AU123" s="66" t="n">
        <f aca="false">0.25*AJ123/$AM$147</f>
        <v>0.0307435919038065</v>
      </c>
      <c r="AV123" s="65" t="n">
        <f aca="false">AU123*$J$147</f>
        <v>359695.967120405</v>
      </c>
      <c r="AW123" s="66" t="n">
        <f aca="false">0.35*AL123/$AM$147</f>
        <v>0.0350536552042101</v>
      </c>
      <c r="AX123" s="65" t="n">
        <f aca="false">AW123*$J$147</f>
        <v>410123.138806771</v>
      </c>
    </row>
    <row r="124" customFormat="false" ht="15" hidden="false" customHeight="false" outlineLevel="0" collapsed="false">
      <c r="A124" s="72" t="s">
        <v>48</v>
      </c>
      <c r="B124" s="65" t="n">
        <f aca="true">INDIRECT(ADDRESS(ROW()-35*INT((ROW()-15)/35)+138,2+INT((ROW()-15)/35), 1, 1, "Variables_Simulación"))</f>
        <v>0</v>
      </c>
      <c r="C124" s="65" t="n">
        <f aca="true">INDIRECT(ADDRESS(ROW()-35*INT((ROW()-15)/35)+108,2+INT((ROW()-15)/35), 1, 1, "Variables_Simulación"))</f>
        <v>0</v>
      </c>
      <c r="D124" s="65" t="n">
        <f aca="true">INDIRECT(ADDRESS(ROW()-35*INT((ROW()-15)/35)+78,2+INT((ROW()-15)/35), 1, 1, "Variables_Simulación"))</f>
        <v>0</v>
      </c>
      <c r="E124" s="65" t="n">
        <f aca="true">INDIRECT(ADDRESS(ROW()-35*INT((ROW()-15)/35)+48,2+INT((ROW()-15)/35), 1, 1, "Variables_Simulación"))</f>
        <v>0</v>
      </c>
      <c r="F124" s="65" t="n">
        <f aca="true">INDIRECT(ADDRESS(ROW()-35*INT((ROW()-15)/35)+18,2+INT((ROW()-15)/35), 1, 1, "Variables_Simulación"))</f>
        <v>0</v>
      </c>
      <c r="G124" s="65" t="n">
        <f aca="true">INDIRECT(ADDRESS(ROW()-35*INT((ROW()-15)/35)-12,2+INT((ROW()-15)/35), 1, 1, "Variables_Simulación"))</f>
        <v>0</v>
      </c>
      <c r="H124" s="65" t="n">
        <f aca="true">INDIRECT(ADDRESS(ROW()-35*INT((ROW()-15)/35)+168,2+INT((ROW()-15)/35), 1, 1, "Variables_Simulación"))</f>
        <v>0</v>
      </c>
      <c r="I124" s="66" t="n">
        <f aca="false">AO124+AQ124+AS124+AU124+AW124</f>
        <v>0.0525436935573474</v>
      </c>
      <c r="J124" s="65" t="n">
        <f aca="false">ROUND(AP124+AR124+AT124+AV124+AX124,0)</f>
        <v>614754</v>
      </c>
      <c r="K124" s="66" t="n">
        <f aca="false">I124-Tabla_Ministerio!J123</f>
        <v>0</v>
      </c>
      <c r="L124" s="65" t="n">
        <f aca="false">J124-Tabla_Ministerio!K123</f>
        <v>0</v>
      </c>
      <c r="M124" s="66" t="n">
        <f aca="false">P159/P$180</f>
        <v>0.0559716270563181</v>
      </c>
      <c r="N124" s="65" t="n">
        <f aca="false">ROUND((N$147-N$146-N$145)*M124,0)</f>
        <v>12148338</v>
      </c>
      <c r="O124" s="65" t="n">
        <f aca="false">N124-Tabla_Ministerio!L123</f>
        <v>0</v>
      </c>
      <c r="P124" s="67" t="n">
        <f aca="false">N124+J124</f>
        <v>12763092</v>
      </c>
      <c r="Q124" s="65" t="n">
        <f aca="false">P124-Tabla_Ministerio!M123</f>
        <v>0</v>
      </c>
      <c r="S124" s="67" t="n">
        <f aca="false">B124+Tabla_Ministerio!B123</f>
        <v>15105</v>
      </c>
      <c r="T124" s="67" t="n">
        <f aca="false">C124+Tabla_Ministerio!C123</f>
        <v>77</v>
      </c>
      <c r="U124" s="67" t="n">
        <f aca="false">D124+Tabla_Ministerio!D123</f>
        <v>677.026002904433</v>
      </c>
      <c r="V124" s="67" t="n">
        <f aca="false">E124+Tabla_Ministerio!E123</f>
        <v>405.924592615271</v>
      </c>
      <c r="W124" s="67" t="n">
        <f aca="false">F124+Tabla_Ministerio!F123</f>
        <v>169</v>
      </c>
      <c r="X124" s="67" t="n">
        <f aca="false">G124+Tabla_Ministerio!G123</f>
        <v>522</v>
      </c>
      <c r="Y124" s="67" t="n">
        <f aca="false">H124+Tabla_Ministerio!H123</f>
        <v>6</v>
      </c>
      <c r="Z124" s="67" t="n">
        <f aca="false">X124+0.33*Y124</f>
        <v>523.98</v>
      </c>
      <c r="AC124" s="73" t="n">
        <f aca="false">IF(T124&gt;0,S124/T124,0)</f>
        <v>196.168831168831</v>
      </c>
      <c r="AD124" s="74" t="n">
        <f aca="false">EXP((((AC124-AC147)/AC148+2)/4-1.9)^3)</f>
        <v>0.0721899851810148</v>
      </c>
      <c r="AE124" s="75" t="n">
        <f aca="false">S124/U124</f>
        <v>22.3108121921459</v>
      </c>
      <c r="AF124" s="74" t="n">
        <f aca="false">EXP((((AE124-AE147)/AE148+2)/4-1.9)^3)</f>
        <v>0.215507792291441</v>
      </c>
      <c r="AG124" s="74" t="n">
        <f aca="false">V124/U124</f>
        <v>0.599570165508946</v>
      </c>
      <c r="AH124" s="74" t="n">
        <f aca="false">EXP((((AG124-AG147)/AG148+2)/4-1.9)^3)</f>
        <v>0.0225626523655545</v>
      </c>
      <c r="AI124" s="74" t="n">
        <f aca="false">W124/U124</f>
        <v>0.249621136078957</v>
      </c>
      <c r="AJ124" s="74" t="n">
        <f aca="false">EXP((((AI124-AI147)/AI148+2)/4-1.9)^3)</f>
        <v>0.199985705843094</v>
      </c>
      <c r="AK124" s="74" t="n">
        <f aca="false">Z124/U124</f>
        <v>0.773943685696166</v>
      </c>
      <c r="AL124" s="74" t="n">
        <f aca="false">EXP((((AK124-AK147)/AK148+2)/4-1.9)^3)</f>
        <v>0.207407456589368</v>
      </c>
      <c r="AM124" s="74" t="n">
        <f aca="false">0.01*AD124+0.15*AF124+0.24*AH124+0.25*AJ124+0.35*AL124</f>
        <v>0.161052141530312</v>
      </c>
      <c r="AO124" s="66" t="n">
        <f aca="false">0.01*AD124/$AM$147</f>
        <v>0.000235521764766275</v>
      </c>
      <c r="AP124" s="65" t="n">
        <f aca="false">AO124*$J$147</f>
        <v>2755.57355889247</v>
      </c>
      <c r="AQ124" s="66" t="n">
        <f aca="false">0.15*AF124/$AM$147</f>
        <v>0.0105464993726123</v>
      </c>
      <c r="AR124" s="65" t="n">
        <f aca="false">AQ124*$J$147</f>
        <v>123392.650521646</v>
      </c>
      <c r="AS124" s="66" t="n">
        <f aca="false">0.24*AH124/$AM$147</f>
        <v>0.00176667021818673</v>
      </c>
      <c r="AT124" s="65" t="n">
        <f aca="false">AS124*$J$147</f>
        <v>20669.808352316</v>
      </c>
      <c r="AU124" s="66" t="n">
        <f aca="false">0.25*AJ124/$AM$147</f>
        <v>0.0163114683602199</v>
      </c>
      <c r="AV124" s="65" t="n">
        <f aca="false">AU124*$J$147</f>
        <v>190842.026700749</v>
      </c>
      <c r="AW124" s="66" t="n">
        <f aca="false">0.35*AL124/$AM$147</f>
        <v>0.0236835338415622</v>
      </c>
      <c r="AX124" s="65" t="n">
        <f aca="false">AW124*$J$147</f>
        <v>277094.219719811</v>
      </c>
    </row>
    <row r="125" customFormat="false" ht="15" hidden="false" customHeight="false" outlineLevel="0" collapsed="false">
      <c r="A125" s="72" t="s">
        <v>49</v>
      </c>
      <c r="B125" s="65" t="n">
        <f aca="true">INDIRECT(ADDRESS(ROW()-35*INT((ROW()-15)/35)+138,2+INT((ROW()-15)/35), 1, 1, "Variables_Simulación"))</f>
        <v>0</v>
      </c>
      <c r="C125" s="65" t="n">
        <f aca="true">INDIRECT(ADDRESS(ROW()-35*INT((ROW()-15)/35)+108,2+INT((ROW()-15)/35), 1, 1, "Variables_Simulación"))</f>
        <v>0</v>
      </c>
      <c r="D125" s="65" t="n">
        <f aca="true">INDIRECT(ADDRESS(ROW()-35*INT((ROW()-15)/35)+78,2+INT((ROW()-15)/35), 1, 1, "Variables_Simulación"))</f>
        <v>0</v>
      </c>
      <c r="E125" s="65" t="n">
        <f aca="true">INDIRECT(ADDRESS(ROW()-35*INT((ROW()-15)/35)+48,2+INT((ROW()-15)/35), 1, 1, "Variables_Simulación"))</f>
        <v>0</v>
      </c>
      <c r="F125" s="65" t="n">
        <f aca="true">INDIRECT(ADDRESS(ROW()-35*INT((ROW()-15)/35)+18,2+INT((ROW()-15)/35), 1, 1, "Variables_Simulación"))</f>
        <v>0</v>
      </c>
      <c r="G125" s="65" t="n">
        <f aca="true">INDIRECT(ADDRESS(ROW()-35*INT((ROW()-15)/35)-12,2+INT((ROW()-15)/35), 1, 1, "Variables_Simulación"))</f>
        <v>0</v>
      </c>
      <c r="H125" s="65" t="n">
        <f aca="true">INDIRECT(ADDRESS(ROW()-35*INT((ROW()-15)/35)+168,2+INT((ROW()-15)/35), 1, 1, "Variables_Simulación"))</f>
        <v>0</v>
      </c>
      <c r="I125" s="66" t="n">
        <f aca="false">AO125+AQ125+AS125+AU125+AW125</f>
        <v>0.0232106358239347</v>
      </c>
      <c r="J125" s="65" t="n">
        <f aca="false">ROUND(AP125+AR125+AT125+AV125+AX125,0)</f>
        <v>271561</v>
      </c>
      <c r="K125" s="66" t="n">
        <f aca="false">I125-Tabla_Ministerio!J124</f>
        <v>0</v>
      </c>
      <c r="L125" s="65" t="n">
        <f aca="false">J125-Tabla_Ministerio!K124</f>
        <v>0</v>
      </c>
      <c r="M125" s="66" t="n">
        <f aca="false">P160/P$180</f>
        <v>0.0562831256960152</v>
      </c>
      <c r="N125" s="65" t="n">
        <f aca="false">ROUND((N$147-N$146-N$145)*M125,0)</f>
        <v>12215947</v>
      </c>
      <c r="O125" s="65" t="n">
        <f aca="false">N125-Tabla_Ministerio!L124</f>
        <v>0</v>
      </c>
      <c r="P125" s="67" t="n">
        <f aca="false">N125+J125</f>
        <v>12487508</v>
      </c>
      <c r="Q125" s="65" t="n">
        <f aca="false">P125-Tabla_Ministerio!M124</f>
        <v>0</v>
      </c>
      <c r="S125" s="67" t="n">
        <f aca="false">B125+Tabla_Ministerio!B124</f>
        <v>18645</v>
      </c>
      <c r="T125" s="67" t="n">
        <f aca="false">C125+Tabla_Ministerio!C124</f>
        <v>68</v>
      </c>
      <c r="U125" s="67" t="n">
        <f aca="false">D125+Tabla_Ministerio!D124</f>
        <v>1122.57020204709</v>
      </c>
      <c r="V125" s="67" t="n">
        <f aca="false">E125+Tabla_Ministerio!E124</f>
        <v>695.137648514908</v>
      </c>
      <c r="W125" s="67" t="n">
        <f aca="false">F125+Tabla_Ministerio!F124</f>
        <v>210</v>
      </c>
      <c r="X125" s="67" t="n">
        <f aca="false">G125+Tabla_Ministerio!G124</f>
        <v>565</v>
      </c>
      <c r="Y125" s="67" t="n">
        <f aca="false">H125+Tabla_Ministerio!H124</f>
        <v>58</v>
      </c>
      <c r="Z125" s="67" t="n">
        <f aca="false">X125+0.33*Y125</f>
        <v>584.14</v>
      </c>
      <c r="AC125" s="73" t="n">
        <f aca="false">IF(T125&gt;0,S125/T125,0)</f>
        <v>274.191176470588</v>
      </c>
      <c r="AD125" s="74" t="n">
        <f aca="false">EXP((((AC125-AC147)/AC148+2)/4-1.9)^3)</f>
        <v>0.204565547940582</v>
      </c>
      <c r="AE125" s="75" t="n">
        <f aca="false">S125/U125</f>
        <v>16.6092062358323</v>
      </c>
      <c r="AF125" s="74" t="n">
        <f aca="false">EXP((((AE125-AE147)/AE148+2)/4-1.9)^3)</f>
        <v>0.0705763501726187</v>
      </c>
      <c r="AG125" s="74" t="n">
        <f aca="false">V125/U125</f>
        <v>0.619237573959538</v>
      </c>
      <c r="AH125" s="74" t="n">
        <f aca="false">EXP((((AG125-AG147)/AG148+2)/4-1.9)^3)</f>
        <v>0.0304714881789447</v>
      </c>
      <c r="AI125" s="74" t="n">
        <f aca="false">W125/U125</f>
        <v>0.187070705793766</v>
      </c>
      <c r="AJ125" s="74" t="n">
        <f aca="false">EXP((((AI125-AI147)/AI148+2)/4-1.9)^3)</f>
        <v>0.104625758406958</v>
      </c>
      <c r="AK125" s="74" t="n">
        <f aca="false">Z125/U125</f>
        <v>0.520359438487479</v>
      </c>
      <c r="AL125" s="74" t="n">
        <f aca="false">EXP((((AK125-AK147)/AK148+2)/4-1.9)^3)</f>
        <v>0.0715469174992926</v>
      </c>
      <c r="AM125" s="74" t="n">
        <f aca="false">0.01*AD125+0.15*AF125+0.24*AH125+0.25*AJ125+0.35*AL125</f>
        <v>0.0711431258947373</v>
      </c>
      <c r="AO125" s="66" t="n">
        <f aca="false">0.01*AD125/$AM$147</f>
        <v>0.00066740059220869</v>
      </c>
      <c r="AP125" s="65" t="n">
        <f aca="false">AO125*$J$147</f>
        <v>7808.4988319635</v>
      </c>
      <c r="AQ125" s="66" t="n">
        <f aca="false">0.15*AF125/$AM$147</f>
        <v>0.00345385855844224</v>
      </c>
      <c r="AR125" s="65" t="n">
        <f aca="false">AQ125*$J$147</f>
        <v>40409.6892244445</v>
      </c>
      <c r="AS125" s="66" t="n">
        <f aca="false">0.24*AH125/$AM$147</f>
        <v>0.00238593715833497</v>
      </c>
      <c r="AT125" s="65" t="n">
        <f aca="false">AS125*$J$147</f>
        <v>27915.1498088142</v>
      </c>
      <c r="AU125" s="66" t="n">
        <f aca="false">0.25*AJ125/$AM$147</f>
        <v>0.00853360864330013</v>
      </c>
      <c r="AV125" s="65" t="n">
        <f aca="false">AU125*$J$147</f>
        <v>99842.0946902706</v>
      </c>
      <c r="AW125" s="66" t="n">
        <f aca="false">0.35*AL125/$AM$147</f>
        <v>0.0081698308716487</v>
      </c>
      <c r="AX125" s="65" t="n">
        <f aca="false">AW125*$J$147</f>
        <v>95585.9427806147</v>
      </c>
    </row>
    <row r="126" customFormat="false" ht="15" hidden="false" customHeight="false" outlineLevel="0" collapsed="false">
      <c r="A126" s="72" t="s">
        <v>50</v>
      </c>
      <c r="B126" s="65" t="n">
        <f aca="true">INDIRECT(ADDRESS(ROW()-35*INT((ROW()-15)/35)+138,2+INT((ROW()-15)/35), 1, 1, "Variables_Simulación"))</f>
        <v>0</v>
      </c>
      <c r="C126" s="65" t="n">
        <f aca="true">INDIRECT(ADDRESS(ROW()-35*INT((ROW()-15)/35)+108,2+INT((ROW()-15)/35), 1, 1, "Variables_Simulación"))</f>
        <v>0</v>
      </c>
      <c r="D126" s="65" t="n">
        <f aca="true">INDIRECT(ADDRESS(ROW()-35*INT((ROW()-15)/35)+78,2+INT((ROW()-15)/35), 1, 1, "Variables_Simulación"))</f>
        <v>0</v>
      </c>
      <c r="E126" s="65" t="n">
        <f aca="true">INDIRECT(ADDRESS(ROW()-35*INT((ROW()-15)/35)+48,2+INT((ROW()-15)/35), 1, 1, "Variables_Simulación"))</f>
        <v>0</v>
      </c>
      <c r="F126" s="65" t="n">
        <f aca="true">INDIRECT(ADDRESS(ROW()-35*INT((ROW()-15)/35)+18,2+INT((ROW()-15)/35), 1, 1, "Variables_Simulación"))</f>
        <v>0</v>
      </c>
      <c r="G126" s="65" t="n">
        <f aca="true">INDIRECT(ADDRESS(ROW()-35*INT((ROW()-15)/35)-12,2+INT((ROW()-15)/35), 1, 1, "Variables_Simulación"))</f>
        <v>0</v>
      </c>
      <c r="H126" s="65" t="n">
        <f aca="true">INDIRECT(ADDRESS(ROW()-35*INT((ROW()-15)/35)+168,2+INT((ROW()-15)/35), 1, 1, "Variables_Simulación"))</f>
        <v>0</v>
      </c>
      <c r="I126" s="66" t="n">
        <f aca="false">AO126+AQ126+AS126+AU126+AW126</f>
        <v>0.0309450064661969</v>
      </c>
      <c r="J126" s="65" t="n">
        <f aca="false">ROUND(AP126+AR126+AT126+AV126+AX126,0)</f>
        <v>362052</v>
      </c>
      <c r="K126" s="66" t="n">
        <f aca="false">I126-Tabla_Ministerio!J125</f>
        <v>0</v>
      </c>
      <c r="L126" s="65" t="n">
        <f aca="false">J126-Tabla_Ministerio!K125</f>
        <v>0</v>
      </c>
      <c r="M126" s="66" t="n">
        <f aca="false">P161/P$180</f>
        <v>0.0431220611757749</v>
      </c>
      <c r="N126" s="65" t="n">
        <f aca="false">ROUND((N$147-N$146-N$145)*M126,0)</f>
        <v>9359410</v>
      </c>
      <c r="O126" s="65" t="n">
        <f aca="false">N126-Tabla_Ministerio!L125</f>
        <v>1</v>
      </c>
      <c r="P126" s="67" t="n">
        <f aca="false">N126+J126</f>
        <v>9721462</v>
      </c>
      <c r="Q126" s="65" t="n">
        <f aca="false">P126-Tabla_Ministerio!M125</f>
        <v>1</v>
      </c>
      <c r="S126" s="67" t="n">
        <f aca="false">B126+Tabla_Ministerio!B125</f>
        <v>13218</v>
      </c>
      <c r="T126" s="67" t="n">
        <f aca="false">C126+Tabla_Ministerio!C125</f>
        <v>60</v>
      </c>
      <c r="U126" s="67" t="n">
        <f aca="false">D126+Tabla_Ministerio!D125</f>
        <v>911.623530178029</v>
      </c>
      <c r="V126" s="67" t="n">
        <f aca="false">E126+Tabla_Ministerio!E125</f>
        <v>628.018791299886</v>
      </c>
      <c r="W126" s="67" t="n">
        <f aca="false">F126+Tabla_Ministerio!F125</f>
        <v>184</v>
      </c>
      <c r="X126" s="67" t="n">
        <f aca="false">G126+Tabla_Ministerio!G125</f>
        <v>534</v>
      </c>
      <c r="Y126" s="67" t="n">
        <f aca="false">H126+Tabla_Ministerio!H125</f>
        <v>66</v>
      </c>
      <c r="Z126" s="67" t="n">
        <f aca="false">X126+0.33*Y126</f>
        <v>555.78</v>
      </c>
      <c r="AC126" s="73" t="n">
        <f aca="false">IF(T126&gt;0,S126/T126,0)</f>
        <v>220.3</v>
      </c>
      <c r="AD126" s="74" t="n">
        <f aca="false">EXP((((AC126-AC147)/AC148+2)/4-1.9)^3)</f>
        <v>0.103451204678407</v>
      </c>
      <c r="AE126" s="75" t="n">
        <f aca="false">S126/U126</f>
        <v>14.4994063475069</v>
      </c>
      <c r="AF126" s="74" t="n">
        <f aca="false">EXP((((AE126-AE147)/AE148+2)/4-1.9)^3)</f>
        <v>0.0419164112057894</v>
      </c>
      <c r="AG126" s="74" t="n">
        <f aca="false">V126/U126</f>
        <v>0.688901471397125</v>
      </c>
      <c r="AH126" s="74" t="n">
        <f aca="false">EXP((((AG126-AG147)/AG148+2)/4-1.9)^3)</f>
        <v>0.0777158305361175</v>
      </c>
      <c r="AI126" s="74" t="n">
        <f aca="false">W126/U126</f>
        <v>0.201837703732885</v>
      </c>
      <c r="AJ126" s="74" t="n">
        <f aca="false">EXP((((AI126-AI147)/AI148+2)/4-1.9)^3)</f>
        <v>0.123545976155801</v>
      </c>
      <c r="AK126" s="74" t="n">
        <f aca="false">Z126/U126</f>
        <v>0.609659559677516</v>
      </c>
      <c r="AL126" s="74" t="n">
        <f aca="false">EXP((((AK126-AK147)/AK148+2)/4-1.9)^3)</f>
        <v>0.108541562599239</v>
      </c>
      <c r="AM126" s="74" t="n">
        <f aca="false">0.01*AD126+0.15*AF126+0.24*AH126+0.25*AJ126+0.35*AL126</f>
        <v>0.0948498140050045</v>
      </c>
      <c r="AO126" s="66" t="n">
        <f aca="false">0.01*AD126/$AM$147</f>
        <v>0.000337512332658898</v>
      </c>
      <c r="AP126" s="65" t="n">
        <f aca="false">AO126*$J$147</f>
        <v>3948.8497404812</v>
      </c>
      <c r="AQ126" s="66" t="n">
        <f aca="false">0.15*AF126/$AM$147</f>
        <v>0.0020513012535815</v>
      </c>
      <c r="AR126" s="65" t="n">
        <f aca="false">AQ126*$J$147</f>
        <v>23999.9538951381</v>
      </c>
      <c r="AS126" s="66" t="n">
        <f aca="false">0.24*AH126/$AM$147</f>
        <v>0.00608519960620472</v>
      </c>
      <c r="AT126" s="65" t="n">
        <f aca="false">AS126*$J$147</f>
        <v>71196.0321462472</v>
      </c>
      <c r="AU126" s="66" t="n">
        <f aca="false">0.25*AJ126/$AM$147</f>
        <v>0.0100768016024052</v>
      </c>
      <c r="AV126" s="65" t="n">
        <f aca="false">AU126*$J$147</f>
        <v>117897.248610329</v>
      </c>
      <c r="AW126" s="66" t="n">
        <f aca="false">0.35*AL126/$AM$147</f>
        <v>0.0123941916713466</v>
      </c>
      <c r="AX126" s="65" t="n">
        <f aca="false">AW126*$J$147</f>
        <v>145010.406521454</v>
      </c>
    </row>
    <row r="127" customFormat="false" ht="15" hidden="false" customHeight="false" outlineLevel="0" collapsed="false">
      <c r="A127" s="72" t="s">
        <v>51</v>
      </c>
      <c r="B127" s="65" t="n">
        <f aca="true">INDIRECT(ADDRESS(ROW()-35*INT((ROW()-15)/35)+138,2+INT((ROW()-15)/35), 1, 1, "Variables_Simulación"))</f>
        <v>0</v>
      </c>
      <c r="C127" s="65" t="n">
        <f aca="true">INDIRECT(ADDRESS(ROW()-35*INT((ROW()-15)/35)+108,2+INT((ROW()-15)/35), 1, 1, "Variables_Simulación"))</f>
        <v>0</v>
      </c>
      <c r="D127" s="65" t="n">
        <f aca="true">INDIRECT(ADDRESS(ROW()-35*INT((ROW()-15)/35)+78,2+INT((ROW()-15)/35), 1, 1, "Variables_Simulación"))</f>
        <v>0</v>
      </c>
      <c r="E127" s="65" t="n">
        <f aca="true">INDIRECT(ADDRESS(ROW()-35*INT((ROW()-15)/35)+48,2+INT((ROW()-15)/35), 1, 1, "Variables_Simulación"))</f>
        <v>0</v>
      </c>
      <c r="F127" s="65" t="n">
        <f aca="true">INDIRECT(ADDRESS(ROW()-35*INT((ROW()-15)/35)+18,2+INT((ROW()-15)/35), 1, 1, "Variables_Simulación"))</f>
        <v>0</v>
      </c>
      <c r="G127" s="65" t="n">
        <f aca="true">INDIRECT(ADDRESS(ROW()-35*INT((ROW()-15)/35)-12,2+INT((ROW()-15)/35), 1, 1, "Variables_Simulación"))</f>
        <v>0</v>
      </c>
      <c r="H127" s="65" t="n">
        <f aca="true">INDIRECT(ADDRESS(ROW()-35*INT((ROW()-15)/35)+168,2+INT((ROW()-15)/35), 1, 1, "Variables_Simulación"))</f>
        <v>0</v>
      </c>
      <c r="I127" s="66" t="n">
        <f aca="false">AO127+AQ127+AS127+AU127+AW127</f>
        <v>0.0202870625452547</v>
      </c>
      <c r="J127" s="65" t="n">
        <f aca="false">ROUND(AP127+AR127+AT127+AV127+AX127,0)</f>
        <v>237356</v>
      </c>
      <c r="K127" s="66" t="n">
        <f aca="false">I127-Tabla_Ministerio!J126</f>
        <v>0</v>
      </c>
      <c r="L127" s="65" t="n">
        <f aca="false">J127-Tabla_Ministerio!K126</f>
        <v>0</v>
      </c>
      <c r="M127" s="66" t="n">
        <f aca="false">P162/P$180</f>
        <v>0.0424606542333664</v>
      </c>
      <c r="N127" s="65" t="n">
        <f aca="false">ROUND((N$147-N$146-N$145)*M127,0)</f>
        <v>9215855</v>
      </c>
      <c r="O127" s="65" t="n">
        <f aca="false">N127-Tabla_Ministerio!L126</f>
        <v>1</v>
      </c>
      <c r="P127" s="67" t="n">
        <f aca="false">N127+J127</f>
        <v>9453211</v>
      </c>
      <c r="Q127" s="65" t="n">
        <f aca="false">P127-Tabla_Ministerio!M126</f>
        <v>1</v>
      </c>
      <c r="S127" s="67" t="n">
        <f aca="false">B127+Tabla_Ministerio!B126</f>
        <v>10407</v>
      </c>
      <c r="T127" s="67" t="n">
        <f aca="false">C127+Tabla_Ministerio!C126</f>
        <v>52</v>
      </c>
      <c r="U127" s="67" t="n">
        <f aca="false">D127+Tabla_Ministerio!D126</f>
        <v>590.900453486354</v>
      </c>
      <c r="V127" s="67" t="n">
        <f aca="false">E127+Tabla_Ministerio!E126</f>
        <v>362.663479007765</v>
      </c>
      <c r="W127" s="67" t="n">
        <f aca="false">F127+Tabla_Ministerio!F126</f>
        <v>63</v>
      </c>
      <c r="X127" s="67" t="n">
        <f aca="false">G127+Tabla_Ministerio!G126</f>
        <v>328</v>
      </c>
      <c r="Y127" s="67" t="n">
        <f aca="false">H127+Tabla_Ministerio!H126</f>
        <v>34</v>
      </c>
      <c r="Z127" s="67" t="n">
        <f aca="false">X127+0.33*Y127</f>
        <v>339.22</v>
      </c>
      <c r="AC127" s="73" t="n">
        <f aca="false">IF(T127&gt;0,S127/T127,0)</f>
        <v>200.134615384615</v>
      </c>
      <c r="AD127" s="74" t="n">
        <f aca="false">EXP((((AC127-AC147)/AC148+2)/4-1.9)^3)</f>
        <v>0.0767742003080477</v>
      </c>
      <c r="AE127" s="75" t="n">
        <f aca="false">S127/U127</f>
        <v>17.6121035930807</v>
      </c>
      <c r="AF127" s="74" t="n">
        <f aca="false">EXP((((AE127-AE147)/AE148+2)/4-1.9)^3)</f>
        <v>0.0884949474146897</v>
      </c>
      <c r="AG127" s="74" t="n">
        <f aca="false">V127/U127</f>
        <v>0.613747166494839</v>
      </c>
      <c r="AH127" s="74" t="n">
        <f aca="false">EXP((((AG127-AG147)/AG148+2)/4-1.9)^3)</f>
        <v>0.028066174374985</v>
      </c>
      <c r="AI127" s="74" t="n">
        <f aca="false">W127/U127</f>
        <v>0.106616943054106</v>
      </c>
      <c r="AJ127" s="74" t="n">
        <f aca="false">EXP((((AI127-AI147)/AI148+2)/4-1.9)^3)</f>
        <v>0.0361751034678844</v>
      </c>
      <c r="AK127" s="74" t="n">
        <f aca="false">Z127/U127</f>
        <v>0.574073006711331</v>
      </c>
      <c r="AL127" s="74" t="n">
        <f aca="false">EXP((((AK127-AK147)/AK148+2)/4-1.9)^3)</f>
        <v>0.0924583247277304</v>
      </c>
      <c r="AM127" s="74" t="n">
        <f aca="false">0.01*AD127+0.15*AF127+0.24*AH127+0.25*AJ127+0.35*AL127</f>
        <v>0.0621820554869571</v>
      </c>
      <c r="AO127" s="66" t="n">
        <f aca="false">0.01*AD127/$AM$147</f>
        <v>0.000250477889692465</v>
      </c>
      <c r="AP127" s="65" t="n">
        <f aca="false">AO127*$J$147</f>
        <v>2930.5582463204</v>
      </c>
      <c r="AQ127" s="66" t="n">
        <f aca="false">0.15*AF127/$AM$147</f>
        <v>0.00433075712699158</v>
      </c>
      <c r="AR127" s="65" t="n">
        <f aca="false">AQ127*$J$147</f>
        <v>50669.2867258607</v>
      </c>
      <c r="AS127" s="66" t="n">
        <f aca="false">0.24*AH127/$AM$147</f>
        <v>0.00219759953765095</v>
      </c>
      <c r="AT127" s="65" t="n">
        <f aca="false">AS127*$J$147</f>
        <v>25711.6245073772</v>
      </c>
      <c r="AU127" s="66" t="n">
        <f aca="false">0.25*AJ127/$AM$147</f>
        <v>0.00295055615678371</v>
      </c>
      <c r="AV127" s="65" t="n">
        <f aca="false">AU127*$J$147</f>
        <v>34521.1175609567</v>
      </c>
      <c r="AW127" s="66" t="n">
        <f aca="false">0.35*AL127/$AM$147</f>
        <v>0.010557671834136</v>
      </c>
      <c r="AX127" s="65" t="n">
        <f aca="false">AW127*$J$147</f>
        <v>123523.366846709</v>
      </c>
    </row>
    <row r="128" customFormat="false" ht="15" hidden="false" customHeight="false" outlineLevel="0" collapsed="false">
      <c r="A128" s="72" t="s">
        <v>52</v>
      </c>
      <c r="B128" s="65" t="n">
        <f aca="true">INDIRECT(ADDRESS(ROW()-35*INT((ROW()-15)/35)+138,2+INT((ROW()-15)/35), 1, 1, "Variables_Simulación"))</f>
        <v>0</v>
      </c>
      <c r="C128" s="65" t="n">
        <f aca="true">INDIRECT(ADDRESS(ROW()-35*INT((ROW()-15)/35)+108,2+INT((ROW()-15)/35), 1, 1, "Variables_Simulación"))</f>
        <v>0</v>
      </c>
      <c r="D128" s="65" t="n">
        <f aca="true">INDIRECT(ADDRESS(ROW()-35*INT((ROW()-15)/35)+78,2+INT((ROW()-15)/35), 1, 1, "Variables_Simulación"))</f>
        <v>0</v>
      </c>
      <c r="E128" s="65" t="n">
        <f aca="true">INDIRECT(ADDRESS(ROW()-35*INT((ROW()-15)/35)+48,2+INT((ROW()-15)/35), 1, 1, "Variables_Simulación"))</f>
        <v>0</v>
      </c>
      <c r="F128" s="65" t="n">
        <f aca="true">INDIRECT(ADDRESS(ROW()-35*INT((ROW()-15)/35)+18,2+INT((ROW()-15)/35), 1, 1, "Variables_Simulación"))</f>
        <v>0</v>
      </c>
      <c r="G128" s="65" t="n">
        <f aca="true">INDIRECT(ADDRESS(ROW()-35*INT((ROW()-15)/35)-12,2+INT((ROW()-15)/35), 1, 1, "Variables_Simulación"))</f>
        <v>0</v>
      </c>
      <c r="H128" s="65" t="n">
        <f aca="true">INDIRECT(ADDRESS(ROW()-35*INT((ROW()-15)/35)+168,2+INT((ROW()-15)/35), 1, 1, "Variables_Simulación"))</f>
        <v>0</v>
      </c>
      <c r="I128" s="66" t="n">
        <f aca="false">AO128+AQ128+AS128+AU128+AW128</f>
        <v>0.0187009610205234</v>
      </c>
      <c r="J128" s="65" t="n">
        <f aca="false">ROUND(AP128+AR128+AT128+AV128+AX128,0)</f>
        <v>218799</v>
      </c>
      <c r="K128" s="66" t="n">
        <f aca="false">I128-Tabla_Ministerio!J127</f>
        <v>-1.14491749414469E-016</v>
      </c>
      <c r="L128" s="65" t="n">
        <f aca="false">J128-Tabla_Ministerio!K127</f>
        <v>0</v>
      </c>
      <c r="M128" s="66" t="n">
        <f aca="false">P163/P$180</f>
        <v>0.0188669809555792</v>
      </c>
      <c r="N128" s="65" t="n">
        <f aca="false">ROUND((N$147-N$146-N$145)*M128,0)</f>
        <v>4094976</v>
      </c>
      <c r="O128" s="65" t="n">
        <f aca="false">N128-Tabla_Ministerio!L127</f>
        <v>-1</v>
      </c>
      <c r="P128" s="67" t="n">
        <f aca="false">N128+J128</f>
        <v>4313775</v>
      </c>
      <c r="Q128" s="65" t="n">
        <f aca="false">P128-Tabla_Ministerio!M127</f>
        <v>-1</v>
      </c>
      <c r="S128" s="67" t="n">
        <f aca="false">B128+Tabla_Ministerio!B127</f>
        <v>14737</v>
      </c>
      <c r="T128" s="67" t="n">
        <f aca="false">C128+Tabla_Ministerio!C127</f>
        <v>60</v>
      </c>
      <c r="U128" s="67" t="n">
        <f aca="false">D128+Tabla_Ministerio!D127</f>
        <v>873.127188768983</v>
      </c>
      <c r="V128" s="67" t="n">
        <f aca="false">E128+Tabla_Ministerio!E127</f>
        <v>557.723307022633</v>
      </c>
      <c r="W128" s="67" t="n">
        <f aca="false">F128+Tabla_Ministerio!F127</f>
        <v>120</v>
      </c>
      <c r="X128" s="67" t="n">
        <f aca="false">G128+Tabla_Ministerio!G127</f>
        <v>409</v>
      </c>
      <c r="Y128" s="67" t="n">
        <f aca="false">H128+Tabla_Ministerio!H127</f>
        <v>42</v>
      </c>
      <c r="Z128" s="67" t="n">
        <f aca="false">X128+0.33*Y128</f>
        <v>422.86</v>
      </c>
      <c r="AC128" s="73" t="n">
        <f aca="false">IF(T128&gt;0,S128/T128,0)</f>
        <v>245.616666666667</v>
      </c>
      <c r="AD128" s="74" t="n">
        <f aca="false">EXP((((AC128-AC147)/AC148+2)/4-1.9)^3)</f>
        <v>0.145415634724799</v>
      </c>
      <c r="AE128" s="75" t="n">
        <f aca="false">S128/U128</f>
        <v>16.8784115184611</v>
      </c>
      <c r="AF128" s="74" t="n">
        <f aca="false">EXP((((AE128-AE147)/AE148+2)/4-1.9)^3)</f>
        <v>0.0750947696745891</v>
      </c>
      <c r="AG128" s="74" t="n">
        <f aca="false">V128/U128</f>
        <v>0.638765250007807</v>
      </c>
      <c r="AH128" s="74" t="n">
        <f aca="false">EXP((((AG128-AG147)/AG148+2)/4-1.9)^3)</f>
        <v>0.0404073658278324</v>
      </c>
      <c r="AI128" s="74" t="n">
        <f aca="false">W128/U128</f>
        <v>0.13743702125367</v>
      </c>
      <c r="AJ128" s="74" t="n">
        <f aca="false">EXP((((AI128-AI147)/AI148+2)/4-1.9)^3)</f>
        <v>0.0561225767960591</v>
      </c>
      <c r="AK128" s="74" t="n">
        <f aca="false">Z128/U128</f>
        <v>0.484305156727725</v>
      </c>
      <c r="AL128" s="74" t="n">
        <f aca="false">EXP((((AK128-AK147)/AK148+2)/4-1.9)^3)</f>
        <v>0.0596391366520963</v>
      </c>
      <c r="AM128" s="74" t="n">
        <f aca="false">0.01*AD128+0.15*AF128+0.24*AH128+0.25*AJ128+0.35*AL128</f>
        <v>0.0573204816243646</v>
      </c>
      <c r="AO128" s="66" t="n">
        <f aca="false">0.01*AD128/$AM$147</f>
        <v>0.000474422412320978</v>
      </c>
      <c r="AP128" s="65" t="n">
        <f aca="false">AO128*$J$147</f>
        <v>5550.67960039702</v>
      </c>
      <c r="AQ128" s="66" t="n">
        <f aca="false">0.15*AF128/$AM$147</f>
        <v>0.00367498053243697</v>
      </c>
      <c r="AR128" s="65" t="n">
        <f aca="false">AQ128*$J$147</f>
        <v>42996.7871320822</v>
      </c>
      <c r="AS128" s="66" t="n">
        <f aca="false">0.24*AH128/$AM$147</f>
        <v>0.00316392278030179</v>
      </c>
      <c r="AT128" s="65" t="n">
        <f aca="false">AS128*$J$147</f>
        <v>37017.4788917239</v>
      </c>
      <c r="AU128" s="66" t="n">
        <f aca="false">0.25*AJ128/$AM$147</f>
        <v>0.00457753533855651</v>
      </c>
      <c r="AV128" s="65" t="n">
        <f aca="false">AU128*$J$147</f>
        <v>53556.5592264465</v>
      </c>
      <c r="AW128" s="66" t="n">
        <f aca="false">0.35*AL128/$AM$147</f>
        <v>0.00681009995690714</v>
      </c>
      <c r="AX128" s="65" t="n">
        <f aca="false">AW128*$J$147</f>
        <v>79677.2705626193</v>
      </c>
    </row>
    <row r="129" customFormat="false" ht="15" hidden="false" customHeight="false" outlineLevel="0" collapsed="false">
      <c r="A129" s="72" t="s">
        <v>53</v>
      </c>
      <c r="B129" s="65" t="n">
        <f aca="true">INDIRECT(ADDRESS(ROW()-35*INT((ROW()-15)/35)+138,2+INT((ROW()-15)/35), 1, 1, "Variables_Simulación"))</f>
        <v>0</v>
      </c>
      <c r="C129" s="65" t="n">
        <f aca="true">INDIRECT(ADDRESS(ROW()-35*INT((ROW()-15)/35)+108,2+INT((ROW()-15)/35), 1, 1, "Variables_Simulación"))</f>
        <v>0</v>
      </c>
      <c r="D129" s="65" t="n">
        <f aca="true">INDIRECT(ADDRESS(ROW()-35*INT((ROW()-15)/35)+78,2+INT((ROW()-15)/35), 1, 1, "Variables_Simulación"))</f>
        <v>0</v>
      </c>
      <c r="E129" s="65" t="n">
        <f aca="true">INDIRECT(ADDRESS(ROW()-35*INT((ROW()-15)/35)+48,2+INT((ROW()-15)/35), 1, 1, "Variables_Simulación"))</f>
        <v>0</v>
      </c>
      <c r="F129" s="65" t="n">
        <f aca="true">INDIRECT(ADDRESS(ROW()-35*INT((ROW()-15)/35)+18,2+INT((ROW()-15)/35), 1, 1, "Variables_Simulación"))</f>
        <v>0</v>
      </c>
      <c r="G129" s="65" t="n">
        <f aca="true">INDIRECT(ADDRESS(ROW()-35*INT((ROW()-15)/35)-12,2+INT((ROW()-15)/35), 1, 1, "Variables_Simulación"))</f>
        <v>0</v>
      </c>
      <c r="H129" s="65" t="n">
        <f aca="true">INDIRECT(ADDRESS(ROW()-35*INT((ROW()-15)/35)+168,2+INT((ROW()-15)/35), 1, 1, "Variables_Simulación"))</f>
        <v>0</v>
      </c>
      <c r="I129" s="66" t="n">
        <f aca="false">AO129+AQ129+AS129+AU129+AW129</f>
        <v>0.0173311294064696</v>
      </c>
      <c r="J129" s="65" t="n">
        <f aca="false">ROUND(AP129+AR129+AT129+AV129+AX129,0)</f>
        <v>202772</v>
      </c>
      <c r="K129" s="66" t="n">
        <f aca="false">I129-Tabla_Ministerio!J128</f>
        <v>0</v>
      </c>
      <c r="L129" s="65" t="n">
        <f aca="false">J129-Tabla_Ministerio!K128</f>
        <v>0</v>
      </c>
      <c r="M129" s="66" t="n">
        <f aca="false">P164/P$180</f>
        <v>0.0183074833412177</v>
      </c>
      <c r="N129" s="65" t="n">
        <f aca="false">ROUND((N$147-N$146-N$145)*M129,0)</f>
        <v>3973540</v>
      </c>
      <c r="O129" s="65" t="n">
        <f aca="false">N129-Tabla_Ministerio!L128</f>
        <v>0</v>
      </c>
      <c r="P129" s="67" t="n">
        <f aca="false">N129+J129</f>
        <v>4176312</v>
      </c>
      <c r="Q129" s="65" t="n">
        <f aca="false">P129-Tabla_Ministerio!M128</f>
        <v>0</v>
      </c>
      <c r="S129" s="67" t="n">
        <f aca="false">B129+Tabla_Ministerio!B128</f>
        <v>6369</v>
      </c>
      <c r="T129" s="67" t="n">
        <f aca="false">C129+Tabla_Ministerio!C128</f>
        <v>56</v>
      </c>
      <c r="U129" s="67" t="n">
        <f aca="false">D129+Tabla_Ministerio!D128</f>
        <v>399.74839743611</v>
      </c>
      <c r="V129" s="67" t="n">
        <f aca="false">E129+Tabla_Ministerio!E128</f>
        <v>256.785057515162</v>
      </c>
      <c r="W129" s="67" t="n">
        <f aca="false">F129+Tabla_Ministerio!F128</f>
        <v>39</v>
      </c>
      <c r="X129" s="67" t="n">
        <f aca="false">G129+Tabla_Ministerio!G128</f>
        <v>207</v>
      </c>
      <c r="Y129" s="67" t="n">
        <f aca="false">H129+Tabla_Ministerio!H128</f>
        <v>11</v>
      </c>
      <c r="Z129" s="67" t="n">
        <f aca="false">X129+0.33*Y129</f>
        <v>210.63</v>
      </c>
      <c r="AC129" s="73" t="n">
        <f aca="false">IF(T129&gt;0,S129/T129,0)</f>
        <v>113.732142857143</v>
      </c>
      <c r="AD129" s="74" t="n">
        <f aca="false">EXP((((AC129-AC147)/AC148+2)/4-1.9)^3)</f>
        <v>0.0159086073199684</v>
      </c>
      <c r="AE129" s="75" t="n">
        <f aca="false">S129/U129</f>
        <v>15.9325216582461</v>
      </c>
      <c r="AF129" s="74" t="n">
        <f aca="false">EXP((((AE129-AE147)/AE148+2)/4-1.9)^3)</f>
        <v>0.0601203092117074</v>
      </c>
      <c r="AG129" s="74" t="n">
        <f aca="false">V129/U129</f>
        <v>0.642366696557434</v>
      </c>
      <c r="AH129" s="74" t="n">
        <f aca="false">EXP((((AG129-AG147)/AG148+2)/4-1.9)^3)</f>
        <v>0.0424930469765028</v>
      </c>
      <c r="AI129" s="74" t="n">
        <f aca="false">W129/U129</f>
        <v>0.0975613667250116</v>
      </c>
      <c r="AJ129" s="74" t="n">
        <f aca="false">EXP((((AI129-AI147)/AI148+2)/4-1.9)^3)</f>
        <v>0.0315426763552328</v>
      </c>
      <c r="AK129" s="74" t="n">
        <f aca="false">Z129/U129</f>
        <v>0.526906427520236</v>
      </c>
      <c r="AL129" s="74" t="n">
        <f aca="false">EXP((((AK129-AK147)/AK148+2)/4-1.9)^3)</f>
        <v>0.0738876164759996</v>
      </c>
      <c r="AM129" s="74" t="n">
        <f aca="false">0.01*AD129+0.15*AF129+0.24*AH129+0.25*AJ129+0.35*AL129</f>
        <v>0.0531217985847245</v>
      </c>
      <c r="AO129" s="66" t="n">
        <f aca="false">0.01*AD129/$AM$147</f>
        <v>5.19022584860984E-005</v>
      </c>
      <c r="AP129" s="65" t="n">
        <f aca="false">AO129*$J$147</f>
        <v>607.249573189231</v>
      </c>
      <c r="AQ129" s="66" t="n">
        <f aca="false">0.15*AF129/$AM$147</f>
        <v>0.00294216184315535</v>
      </c>
      <c r="AR129" s="65" t="n">
        <f aca="false">AQ129*$J$147</f>
        <v>34422.9051995543</v>
      </c>
      <c r="AS129" s="66" t="n">
        <f aca="false">0.24*AH129/$AM$147</f>
        <v>0.00332723295812534</v>
      </c>
      <c r="AT129" s="65" t="n">
        <f aca="false">AS129*$J$147</f>
        <v>38928.186415316</v>
      </c>
      <c r="AU129" s="66" t="n">
        <f aca="false">0.25*AJ129/$AM$147</f>
        <v>0.00257272071119278</v>
      </c>
      <c r="AV129" s="65" t="n">
        <f aca="false">AU129*$J$147</f>
        <v>30100.4927218217</v>
      </c>
      <c r="AW129" s="66" t="n">
        <f aca="false">0.35*AL129/$AM$147</f>
        <v>0.00843711163551006</v>
      </c>
      <c r="AX129" s="65" t="n">
        <f aca="false">AW129*$J$147</f>
        <v>98713.0924367318</v>
      </c>
    </row>
    <row r="130" customFormat="false" ht="15" hidden="false" customHeight="false" outlineLevel="0" collapsed="false">
      <c r="A130" s="72" t="s">
        <v>54</v>
      </c>
      <c r="B130" s="65" t="n">
        <f aca="true">INDIRECT(ADDRESS(ROW()-35*INT((ROW()-15)/35)+138,2+INT((ROW()-15)/35), 1, 1, "Variables_Simulación"))</f>
        <v>0</v>
      </c>
      <c r="C130" s="65" t="n">
        <f aca="true">INDIRECT(ADDRESS(ROW()-35*INT((ROW()-15)/35)+108,2+INT((ROW()-15)/35), 1, 1, "Variables_Simulación"))</f>
        <v>0</v>
      </c>
      <c r="D130" s="65" t="n">
        <f aca="true">INDIRECT(ADDRESS(ROW()-35*INT((ROW()-15)/35)+78,2+INT((ROW()-15)/35), 1, 1, "Variables_Simulación"))</f>
        <v>0</v>
      </c>
      <c r="E130" s="65" t="n">
        <f aca="true">INDIRECT(ADDRESS(ROW()-35*INT((ROW()-15)/35)+48,2+INT((ROW()-15)/35), 1, 1, "Variables_Simulación"))</f>
        <v>0</v>
      </c>
      <c r="F130" s="65" t="n">
        <f aca="true">INDIRECT(ADDRESS(ROW()-35*INT((ROW()-15)/35)+18,2+INT((ROW()-15)/35), 1, 1, "Variables_Simulación"))</f>
        <v>0</v>
      </c>
      <c r="G130" s="65" t="n">
        <f aca="true">INDIRECT(ADDRESS(ROW()-35*INT((ROW()-15)/35)-12,2+INT((ROW()-15)/35), 1, 1, "Variables_Simulación"))</f>
        <v>0</v>
      </c>
      <c r="H130" s="65" t="n">
        <f aca="true">INDIRECT(ADDRESS(ROW()-35*INT((ROW()-15)/35)+168,2+INT((ROW()-15)/35), 1, 1, "Variables_Simulación"))</f>
        <v>0</v>
      </c>
      <c r="I130" s="66" t="n">
        <f aca="false">AO130+AQ130+AS130+AU130+AW130</f>
        <v>0.0148614762290975</v>
      </c>
      <c r="J130" s="65" t="n">
        <f aca="false">ROUND(AP130+AR130+AT130+AV130+AX130,0)</f>
        <v>173877</v>
      </c>
      <c r="K130" s="66" t="n">
        <f aca="false">I130-Tabla_Ministerio!J129</f>
        <v>0</v>
      </c>
      <c r="L130" s="65" t="n">
        <f aca="false">J130-Tabla_Ministerio!K129</f>
        <v>0</v>
      </c>
      <c r="M130" s="66" t="n">
        <f aca="false">P165/P$180</f>
        <v>0.02002974335088</v>
      </c>
      <c r="N130" s="65" t="n">
        <f aca="false">ROUND((N$147-N$146-N$145)*M130,0)</f>
        <v>4347347</v>
      </c>
      <c r="O130" s="65" t="n">
        <f aca="false">N130-Tabla_Ministerio!L129</f>
        <v>-1</v>
      </c>
      <c r="P130" s="67" t="n">
        <f aca="false">N130+J130</f>
        <v>4521224</v>
      </c>
      <c r="Q130" s="65" t="n">
        <f aca="false">P130-Tabla_Ministerio!M129</f>
        <v>-1</v>
      </c>
      <c r="S130" s="67" t="n">
        <f aca="false">B130+Tabla_Ministerio!B129</f>
        <v>7084</v>
      </c>
      <c r="T130" s="67" t="n">
        <f aca="false">C130+Tabla_Ministerio!C129</f>
        <v>41</v>
      </c>
      <c r="U130" s="67" t="n">
        <f aca="false">D130+Tabla_Ministerio!D129</f>
        <v>370.415040543213</v>
      </c>
      <c r="V130" s="67" t="n">
        <f aca="false">E130+Tabla_Ministerio!E129</f>
        <v>209.558441558442</v>
      </c>
      <c r="W130" s="67" t="n">
        <f aca="false">F130+Tabla_Ministerio!F129</f>
        <v>28</v>
      </c>
      <c r="X130" s="67" t="n">
        <f aca="false">G130+Tabla_Ministerio!G129</f>
        <v>165</v>
      </c>
      <c r="Y130" s="67" t="n">
        <f aca="false">H130+Tabla_Ministerio!H129</f>
        <v>14</v>
      </c>
      <c r="Z130" s="67" t="n">
        <f aca="false">X130+0.33*Y130</f>
        <v>169.62</v>
      </c>
      <c r="AC130" s="73" t="n">
        <f aca="false">IF(T130&gt;0,S130/T130,0)</f>
        <v>172.780487804878</v>
      </c>
      <c r="AD130" s="74" t="n">
        <f aca="false">EXP((((AC130-AC147)/AC148+2)/4-1.9)^3)</f>
        <v>0.049209458282852</v>
      </c>
      <c r="AE130" s="75" t="n">
        <f aca="false">S130/U130</f>
        <v>19.12449340505</v>
      </c>
      <c r="AF130" s="74" t="n">
        <f aca="false">EXP((((AE130-AE147)/AE148+2)/4-1.9)^3)</f>
        <v>0.121413330817281</v>
      </c>
      <c r="AG130" s="74" t="n">
        <f aca="false">V130/U130</f>
        <v>0.565739558661346</v>
      </c>
      <c r="AH130" s="74" t="n">
        <f aca="false">EXP((((AG130-AG147)/AG148+2)/4-1.9)^3)</f>
        <v>0.0129347836568332</v>
      </c>
      <c r="AI130" s="74" t="n">
        <f aca="false">W130/U130</f>
        <v>0.075590883023913</v>
      </c>
      <c r="AJ130" s="74" t="n">
        <f aca="false">EXP((((AI130-AI147)/AI148+2)/4-1.9)^3)</f>
        <v>0.0222718046533006</v>
      </c>
      <c r="AK130" s="74" t="n">
        <f aca="false">Z130/U130</f>
        <v>0.45791877066129</v>
      </c>
      <c r="AL130" s="74" t="n">
        <f aca="false">EXP((((AK130-AK147)/AK148+2)/4-1.9)^3)</f>
        <v>0.0519304264638008</v>
      </c>
      <c r="AM130" s="74" t="n">
        <f aca="false">0.01*AD130+0.15*AF130+0.24*AH130+0.25*AJ130+0.35*AL130</f>
        <v>0.0455520427087161</v>
      </c>
      <c r="AO130" s="66" t="n">
        <f aca="false">0.01*AD130/$AM$147</f>
        <v>0.000160547178793683</v>
      </c>
      <c r="AP130" s="65" t="n">
        <f aca="false">AO130*$J$147</f>
        <v>1878.38079965849</v>
      </c>
      <c r="AQ130" s="66" t="n">
        <f aca="false">0.15*AF130/$AM$147</f>
        <v>0.00594171377134966</v>
      </c>
      <c r="AR130" s="65" t="n">
        <f aca="false">AQ130*$J$147</f>
        <v>69517.2668185733</v>
      </c>
      <c r="AS130" s="66" t="n">
        <f aca="false">0.24*AH130/$AM$147</f>
        <v>0.00101280189469666</v>
      </c>
      <c r="AT130" s="65" t="n">
        <f aca="false">AS130*$J$147</f>
        <v>11849.6484781009</v>
      </c>
      <c r="AU130" s="66" t="n">
        <f aca="false">0.25*AJ130/$AM$147</f>
        <v>0.00181655901553454</v>
      </c>
      <c r="AV130" s="65" t="n">
        <f aca="false">AU130*$J$147</f>
        <v>21253.5006959641</v>
      </c>
      <c r="AW130" s="66" t="n">
        <f aca="false">0.35*AL130/$AM$147</f>
        <v>0.00592985436872297</v>
      </c>
      <c r="AX130" s="65" t="n">
        <f aca="false">AW130*$J$147</f>
        <v>69378.5133732821</v>
      </c>
    </row>
    <row r="131" customFormat="false" ht="15" hidden="false" customHeight="false" outlineLevel="0" collapsed="false">
      <c r="A131" s="72" t="s">
        <v>55</v>
      </c>
      <c r="B131" s="65" t="n">
        <f aca="true">INDIRECT(ADDRESS(ROW()-35*INT((ROW()-15)/35)+138,2+INT((ROW()-15)/35), 1, 1, "Variables_Simulación"))</f>
        <v>0</v>
      </c>
      <c r="C131" s="65" t="n">
        <f aca="true">INDIRECT(ADDRESS(ROW()-35*INT((ROW()-15)/35)+108,2+INT((ROW()-15)/35), 1, 1, "Variables_Simulación"))</f>
        <v>0</v>
      </c>
      <c r="D131" s="65" t="n">
        <f aca="true">INDIRECT(ADDRESS(ROW()-35*INT((ROW()-15)/35)+78,2+INT((ROW()-15)/35), 1, 1, "Variables_Simulación"))</f>
        <v>0</v>
      </c>
      <c r="E131" s="65" t="n">
        <f aca="true">INDIRECT(ADDRESS(ROW()-35*INT((ROW()-15)/35)+48,2+INT((ROW()-15)/35), 1, 1, "Variables_Simulación"))</f>
        <v>0</v>
      </c>
      <c r="F131" s="65" t="n">
        <f aca="true">INDIRECT(ADDRESS(ROW()-35*INT((ROW()-15)/35)+18,2+INT((ROW()-15)/35), 1, 1, "Variables_Simulación"))</f>
        <v>0</v>
      </c>
      <c r="G131" s="65" t="n">
        <f aca="true">INDIRECT(ADDRESS(ROW()-35*INT((ROW()-15)/35)-12,2+INT((ROW()-15)/35), 1, 1, "Variables_Simulación"))</f>
        <v>0</v>
      </c>
      <c r="H131" s="65" t="n">
        <f aca="true">INDIRECT(ADDRESS(ROW()-35*INT((ROW()-15)/35)+168,2+INT((ROW()-15)/35), 1, 1, "Variables_Simulación"))</f>
        <v>0</v>
      </c>
      <c r="I131" s="66" t="n">
        <f aca="false">AO131+AQ131+AS131+AU131+AW131</f>
        <v>0.0474535778076462</v>
      </c>
      <c r="J131" s="65" t="n">
        <f aca="false">ROUND(AP131+AR131+AT131+AV131+AX131,0)</f>
        <v>555201</v>
      </c>
      <c r="K131" s="66" t="n">
        <f aca="false">I131-Tabla_Ministerio!J130</f>
        <v>3.95516952522712E-016</v>
      </c>
      <c r="L131" s="65" t="n">
        <f aca="false">J131-Tabla_Ministerio!K130</f>
        <v>0</v>
      </c>
      <c r="M131" s="66" t="n">
        <f aca="false">P166/P$180</f>
        <v>0.029020325910459</v>
      </c>
      <c r="N131" s="65" t="n">
        <f aca="false">ROUND((N$147-N$146-N$145)*M131,0)</f>
        <v>6298704</v>
      </c>
      <c r="O131" s="65" t="n">
        <f aca="false">N131-Tabla_Ministerio!L130</f>
        <v>0</v>
      </c>
      <c r="P131" s="67" t="n">
        <f aca="false">N131+J131</f>
        <v>6853905</v>
      </c>
      <c r="Q131" s="65" t="n">
        <f aca="false">P131-Tabla_Ministerio!M130</f>
        <v>0</v>
      </c>
      <c r="S131" s="67" t="n">
        <f aca="false">B131+Tabla_Ministerio!B130</f>
        <v>11028</v>
      </c>
      <c r="T131" s="67" t="n">
        <f aca="false">C131+Tabla_Ministerio!C130</f>
        <v>62</v>
      </c>
      <c r="U131" s="67" t="n">
        <f aca="false">D131+Tabla_Ministerio!D130</f>
        <v>498.667793161615</v>
      </c>
      <c r="V131" s="67" t="n">
        <f aca="false">E131+Tabla_Ministerio!E130</f>
        <v>426.726378193605</v>
      </c>
      <c r="W131" s="67" t="n">
        <f aca="false">F131+Tabla_Ministerio!F130</f>
        <v>66</v>
      </c>
      <c r="X131" s="67" t="n">
        <f aca="false">G131+Tabla_Ministerio!G130</f>
        <v>198</v>
      </c>
      <c r="Y131" s="67" t="n">
        <f aca="false">H131+Tabla_Ministerio!H130</f>
        <v>26</v>
      </c>
      <c r="Z131" s="67" t="n">
        <f aca="false">X131+0.33*Y131</f>
        <v>206.58</v>
      </c>
      <c r="AC131" s="73" t="n">
        <f aca="false">IF(T131&gt;0,S131/T131,0)</f>
        <v>177.870967741935</v>
      </c>
      <c r="AD131" s="74" t="n">
        <f aca="false">EXP((((AC131-AC147)/AC148+2)/4-1.9)^3)</f>
        <v>0.0536491020108029</v>
      </c>
      <c r="AE131" s="75" t="n">
        <f aca="false">S131/U131</f>
        <v>22.1149233041122</v>
      </c>
      <c r="AF131" s="74" t="n">
        <f aca="false">EXP((((AE131-AE147)/AE148+2)/4-1.9)^3)</f>
        <v>0.208755935181747</v>
      </c>
      <c r="AG131" s="74" t="n">
        <f aca="false">V131/U131</f>
        <v>0.855732782516608</v>
      </c>
      <c r="AH131" s="74" t="n">
        <f aca="false">EXP((((AG131-AG147)/AG148+2)/4-1.9)^3)</f>
        <v>0.359161313261544</v>
      </c>
      <c r="AI131" s="74" t="n">
        <f aca="false">W131/U131</f>
        <v>0.132352642190008</v>
      </c>
      <c r="AJ131" s="74" t="n">
        <f aca="false">EXP((((AI131-AI147)/AI148+2)/4-1.9)^3)</f>
        <v>0.0523490890609412</v>
      </c>
      <c r="AK131" s="74" t="n">
        <f aca="false">Z131/U131</f>
        <v>0.414263770054724</v>
      </c>
      <c r="AL131" s="74" t="n">
        <f aca="false">EXP((((AK131-AK147)/AK148+2)/4-1.9)^3)</f>
        <v>0.0408986109079041</v>
      </c>
      <c r="AM131" s="74" t="n">
        <f aca="false">0.01*AD131+0.15*AF131+0.24*AH131+0.25*AJ131+0.35*AL131</f>
        <v>0.145450382563142</v>
      </c>
      <c r="AO131" s="66" t="n">
        <f aca="false">0.01*AD131/$AM$147</f>
        <v>0.000175031635649002</v>
      </c>
      <c r="AP131" s="65" t="n">
        <f aca="false">AO131*$J$147</f>
        <v>2047.84703291741</v>
      </c>
      <c r="AQ131" s="66" t="n">
        <f aca="false">0.15*AF131/$AM$147</f>
        <v>0.0102160776462597</v>
      </c>
      <c r="AR131" s="65" t="n">
        <f aca="false">AQ131*$J$147</f>
        <v>119526.75993899</v>
      </c>
      <c r="AS131" s="66" t="n">
        <f aca="false">0.24*AH131/$AM$147</f>
        <v>0.0281225622494943</v>
      </c>
      <c r="AT131" s="65" t="n">
        <f aca="false">AS131*$J$147</f>
        <v>329030.266140867</v>
      </c>
      <c r="AU131" s="66" t="n">
        <f aca="false">0.25*AJ131/$AM$147</f>
        <v>0.00426975771245284</v>
      </c>
      <c r="AV131" s="65" t="n">
        <f aca="false">AU131*$J$147</f>
        <v>49955.6016276802</v>
      </c>
      <c r="AW131" s="66" t="n">
        <f aca="false">0.35*AL131/$AM$147</f>
        <v>0.00467014856379028</v>
      </c>
      <c r="AX131" s="65" t="n">
        <f aca="false">AW131*$J$147</f>
        <v>54640.1217367359</v>
      </c>
    </row>
    <row r="132" customFormat="false" ht="15" hidden="false" customHeight="false" outlineLevel="0" collapsed="false">
      <c r="A132" s="72" t="s">
        <v>56</v>
      </c>
      <c r="B132" s="65" t="n">
        <f aca="true">INDIRECT(ADDRESS(ROW()-35*INT((ROW()-15)/35)+138,2+INT((ROW()-15)/35), 1, 1, "Variables_Simulación"))</f>
        <v>0</v>
      </c>
      <c r="C132" s="65" t="n">
        <f aca="true">INDIRECT(ADDRESS(ROW()-35*INT((ROW()-15)/35)+108,2+INT((ROW()-15)/35), 1, 1, "Variables_Simulación"))</f>
        <v>0</v>
      </c>
      <c r="D132" s="65" t="n">
        <f aca="true">INDIRECT(ADDRESS(ROW()-35*INT((ROW()-15)/35)+78,2+INT((ROW()-15)/35), 1, 1, "Variables_Simulación"))</f>
        <v>0</v>
      </c>
      <c r="E132" s="65" t="n">
        <f aca="true">INDIRECT(ADDRESS(ROW()-35*INT((ROW()-15)/35)+48,2+INT((ROW()-15)/35), 1, 1, "Variables_Simulación"))</f>
        <v>0</v>
      </c>
      <c r="F132" s="65" t="n">
        <f aca="true">INDIRECT(ADDRESS(ROW()-35*INT((ROW()-15)/35)+18,2+INT((ROW()-15)/35), 1, 1, "Variables_Simulación"))</f>
        <v>0</v>
      </c>
      <c r="G132" s="65" t="n">
        <f aca="true">INDIRECT(ADDRESS(ROW()-35*INT((ROW()-15)/35)-12,2+INT((ROW()-15)/35), 1, 1, "Variables_Simulación"))</f>
        <v>0</v>
      </c>
      <c r="H132" s="65" t="n">
        <f aca="true">INDIRECT(ADDRESS(ROW()-35*INT((ROW()-15)/35)+168,2+INT((ROW()-15)/35), 1, 1, "Variables_Simulación"))</f>
        <v>0</v>
      </c>
      <c r="I132" s="66" t="n">
        <f aca="false">AO132+AQ132+AS132+AU132+AW132</f>
        <v>0.115224781259667</v>
      </c>
      <c r="J132" s="65" t="n">
        <f aca="false">ROUND(AP132+AR132+AT132+AV132+AX132,0)</f>
        <v>1348115</v>
      </c>
      <c r="K132" s="66" t="n">
        <f aca="false">I132-Tabla_Ministerio!J131</f>
        <v>0</v>
      </c>
      <c r="L132" s="65" t="n">
        <f aca="false">J132-Tabla_Ministerio!K131</f>
        <v>0</v>
      </c>
      <c r="M132" s="66" t="n">
        <f aca="false">P167/P$180</f>
        <v>0.0506811574039936</v>
      </c>
      <c r="N132" s="65" t="n">
        <f aca="false">ROUND((N$147-N$146-N$145)*M132,0)</f>
        <v>11000070</v>
      </c>
      <c r="O132" s="65" t="n">
        <f aca="false">N132-Tabla_Ministerio!L131</f>
        <v>-1</v>
      </c>
      <c r="P132" s="67" t="n">
        <f aca="false">N132+J132</f>
        <v>12348185</v>
      </c>
      <c r="Q132" s="65" t="n">
        <f aca="false">P132-Tabla_Ministerio!M131</f>
        <v>-1</v>
      </c>
      <c r="S132" s="67" t="n">
        <f aca="false">B132+Tabla_Ministerio!B131</f>
        <v>9346</v>
      </c>
      <c r="T132" s="67" t="n">
        <f aca="false">C132+Tabla_Ministerio!C131</f>
        <v>48</v>
      </c>
      <c r="U132" s="67" t="n">
        <f aca="false">D132+Tabla_Ministerio!D131</f>
        <v>423.957992007992</v>
      </c>
      <c r="V132" s="67" t="n">
        <f aca="false">E132+Tabla_Ministerio!E131</f>
        <v>300.007992007992</v>
      </c>
      <c r="W132" s="67" t="n">
        <f aca="false">F132+Tabla_Ministerio!F131</f>
        <v>160</v>
      </c>
      <c r="X132" s="67" t="n">
        <f aca="false">G132+Tabla_Ministerio!G131</f>
        <v>450</v>
      </c>
      <c r="Y132" s="67" t="n">
        <f aca="false">H132+Tabla_Ministerio!H131</f>
        <v>40</v>
      </c>
      <c r="Z132" s="67" t="n">
        <f aca="false">X132+0.33*Y132</f>
        <v>463.2</v>
      </c>
      <c r="AC132" s="73" t="n">
        <f aca="false">IF(T132&gt;0,S132/T132,0)</f>
        <v>194.708333333333</v>
      </c>
      <c r="AD132" s="74" t="n">
        <f aca="false">EXP((((AC132-AC147)/AC148+2)/4-1.9)^3)</f>
        <v>0.0705542539916422</v>
      </c>
      <c r="AE132" s="75" t="n">
        <f aca="false">S132/U132</f>
        <v>22.0446369125737</v>
      </c>
      <c r="AF132" s="74" t="n">
        <f aca="false">EXP((((AE132-AE147)/AE148+2)/4-1.9)^3)</f>
        <v>0.206363277003024</v>
      </c>
      <c r="AG132" s="74" t="n">
        <f aca="false">V132/U132</f>
        <v>0.707636128256633</v>
      </c>
      <c r="AH132" s="74" t="n">
        <f aca="false">EXP((((AG132-AG147)/AG148+2)/4-1.9)^3)</f>
        <v>0.0967895386023498</v>
      </c>
      <c r="AI132" s="74" t="n">
        <f aca="false">W132/U132</f>
        <v>0.377395881233874</v>
      </c>
      <c r="AJ132" s="74" t="n">
        <f aca="false">EXP((((AI132-AI147)/AI148+2)/4-1.9)^3)</f>
        <v>0.498608597231518</v>
      </c>
      <c r="AK132" s="74" t="n">
        <f aca="false">Z132/U132</f>
        <v>1.09256107617207</v>
      </c>
      <c r="AL132" s="74" t="n">
        <f aca="false">EXP((((AK132-AK147)/AK148+2)/4-1.9)^3)</f>
        <v>0.496099506219534</v>
      </c>
      <c r="AM132" s="74" t="n">
        <f aca="false">0.01*AD132+0.15*AF132+0.24*AH132+0.25*AJ132+0.35*AL132</f>
        <v>0.35317649983965</v>
      </c>
      <c r="AO132" s="66" t="n">
        <f aca="false">0.01*AD132/$AM$147</f>
        <v>0.000230185147845822</v>
      </c>
      <c r="AP132" s="65" t="n">
        <f aca="false">AO132*$J$147</f>
        <v>2693.1358453566</v>
      </c>
      <c r="AQ132" s="66" t="n">
        <f aca="false">0.15*AF132/$AM$147</f>
        <v>0.0100989859730888</v>
      </c>
      <c r="AR132" s="65" t="n">
        <f aca="false">AQ132*$J$147</f>
        <v>118156.802818991</v>
      </c>
      <c r="AS132" s="66" t="n">
        <f aca="false">0.24*AH132/$AM$147</f>
        <v>0.00757868323769676</v>
      </c>
      <c r="AT132" s="65" t="n">
        <f aca="false">AS132*$J$147</f>
        <v>88669.5934948647</v>
      </c>
      <c r="AU132" s="66" t="n">
        <f aca="false">0.25*AJ132/$AM$147</f>
        <v>0.0406680983702735</v>
      </c>
      <c r="AV132" s="65" t="n">
        <f aca="false">AU132*$J$147</f>
        <v>475811.382743215</v>
      </c>
      <c r="AW132" s="66" t="n">
        <f aca="false">0.35*AL132/$AM$147</f>
        <v>0.0566488285307622</v>
      </c>
      <c r="AX132" s="65" t="n">
        <f aca="false">AW132*$J$147</f>
        <v>662783.816164552</v>
      </c>
    </row>
    <row r="133" customFormat="false" ht="15" hidden="false" customHeight="false" outlineLevel="0" collapsed="false">
      <c r="A133" s="72" t="s">
        <v>57</v>
      </c>
      <c r="B133" s="65" t="n">
        <f aca="true">INDIRECT(ADDRESS(ROW()-35*INT((ROW()-15)/35)+138,2+INT((ROW()-15)/35), 1, 1, "Variables_Simulación"))</f>
        <v>0</v>
      </c>
      <c r="C133" s="65" t="n">
        <f aca="true">INDIRECT(ADDRESS(ROW()-35*INT((ROW()-15)/35)+108,2+INT((ROW()-15)/35), 1, 1, "Variables_Simulación"))</f>
        <v>0</v>
      </c>
      <c r="D133" s="65" t="n">
        <f aca="true">INDIRECT(ADDRESS(ROW()-35*INT((ROW()-15)/35)+78,2+INT((ROW()-15)/35), 1, 1, "Variables_Simulación"))</f>
        <v>0</v>
      </c>
      <c r="E133" s="65" t="n">
        <f aca="true">INDIRECT(ADDRESS(ROW()-35*INT((ROW()-15)/35)+48,2+INT((ROW()-15)/35), 1, 1, "Variables_Simulación"))</f>
        <v>0</v>
      </c>
      <c r="F133" s="65" t="n">
        <f aca="true">INDIRECT(ADDRESS(ROW()-35*INT((ROW()-15)/35)+18,2+INT((ROW()-15)/35), 1, 1, "Variables_Simulación"))</f>
        <v>0</v>
      </c>
      <c r="G133" s="65" t="n">
        <f aca="true">INDIRECT(ADDRESS(ROW()-35*INT((ROW()-15)/35)-12,2+INT((ROW()-15)/35), 1, 1, "Variables_Simulación"))</f>
        <v>0</v>
      </c>
      <c r="H133" s="65" t="n">
        <f aca="true">INDIRECT(ADDRESS(ROW()-35*INT((ROW()-15)/35)+168,2+INT((ROW()-15)/35), 1, 1, "Variables_Simulación"))</f>
        <v>0</v>
      </c>
      <c r="I133" s="66" t="n">
        <f aca="false">AO133+AQ133+AS133+AU133+AW133</f>
        <v>0.0083698992537501</v>
      </c>
      <c r="J133" s="65" t="n">
        <f aca="false">ROUND(AP133+AR133+AT133+AV133+AX133,0)</f>
        <v>97927</v>
      </c>
      <c r="K133" s="66" t="n">
        <f aca="false">I133-Tabla_Ministerio!J132</f>
        <v>0</v>
      </c>
      <c r="L133" s="65" t="n">
        <f aca="false">J133-Tabla_Ministerio!K132</f>
        <v>0</v>
      </c>
      <c r="M133" s="66" t="n">
        <f aca="false">P168/P$180</f>
        <v>0.00952970100280072</v>
      </c>
      <c r="N133" s="65" t="n">
        <f aca="false">ROUND((N$147-N$146-N$145)*M133,0)</f>
        <v>2068370</v>
      </c>
      <c r="O133" s="65" t="n">
        <f aca="false">N133-Tabla_Ministerio!L132</f>
        <v>0</v>
      </c>
      <c r="P133" s="67" t="n">
        <f aca="false">N133+J133</f>
        <v>2166297</v>
      </c>
      <c r="Q133" s="65" t="n">
        <f aca="false">P133-Tabla_Ministerio!M132</f>
        <v>0</v>
      </c>
      <c r="S133" s="67" t="n">
        <f aca="false">B133+Tabla_Ministerio!B132</f>
        <v>2962</v>
      </c>
      <c r="T133" s="67" t="n">
        <f aca="false">C133+Tabla_Ministerio!C132</f>
        <v>27</v>
      </c>
      <c r="U133" s="67" t="n">
        <f aca="false">D133+Tabla_Ministerio!D132</f>
        <v>268.07780907203</v>
      </c>
      <c r="V133" s="67" t="n">
        <f aca="false">E133+Tabla_Ministerio!E132</f>
        <v>129.128011363636</v>
      </c>
      <c r="W133" s="67" t="n">
        <f aca="false">F133+Tabla_Ministerio!F132</f>
        <v>27</v>
      </c>
      <c r="X133" s="67" t="n">
        <f aca="false">G133+Tabla_Ministerio!G132</f>
        <v>106</v>
      </c>
      <c r="Y133" s="67" t="n">
        <f aca="false">H133+Tabla_Ministerio!H132</f>
        <v>15</v>
      </c>
      <c r="Z133" s="67" t="n">
        <f aca="false">X133+0.33*Y133</f>
        <v>110.95</v>
      </c>
      <c r="AC133" s="73" t="n">
        <f aca="false">IF(T133&gt;0,S133/T133,0)</f>
        <v>109.703703703704</v>
      </c>
      <c r="AD133" s="74" t="n">
        <f aca="false">EXP((((AC133-AC147)/AC148+2)/4-1.9)^3)</f>
        <v>0.0145986349840463</v>
      </c>
      <c r="AE133" s="75" t="n">
        <f aca="false">S133/U133</f>
        <v>11.0490309147675</v>
      </c>
      <c r="AF133" s="74" t="n">
        <f aca="false">EXP((((AE133-AE147)/AE148+2)/4-1.9)^3)</f>
        <v>0.015543857350701</v>
      </c>
      <c r="AG133" s="74" t="n">
        <f aca="false">V133/U133</f>
        <v>0.481681090317105</v>
      </c>
      <c r="AH133" s="74" t="n">
        <f aca="false">EXP((((AG133-AG147)/AG148+2)/4-1.9)^3)</f>
        <v>0.00257983221638491</v>
      </c>
      <c r="AI133" s="74" t="n">
        <f aca="false">W133/U133</f>
        <v>0.100717027244673</v>
      </c>
      <c r="AJ133" s="74" t="n">
        <f aca="false">EXP((((AI133-AI147)/AI148+2)/4-1.9)^3)</f>
        <v>0.0330993260289543</v>
      </c>
      <c r="AK133" s="74" t="n">
        <f aca="false">Z133/U133</f>
        <v>0.413872376770241</v>
      </c>
      <c r="AL133" s="74" t="n">
        <f aca="false">EXP((((AK133-AK147)/AK148+2)/4-1.9)^3)</f>
        <v>0.0408088465915301</v>
      </c>
      <c r="AM133" s="74" t="n">
        <f aca="false">0.01*AD133+0.15*AF133+0.24*AH133+0.25*AJ133+0.35*AL133</f>
        <v>0.0256546524986521</v>
      </c>
      <c r="AO133" s="66" t="n">
        <f aca="false">0.01*AD133/$AM$147</f>
        <v>4.76284385708048E-005</v>
      </c>
      <c r="AP133" s="65" t="n">
        <f aca="false">AO133*$J$147</f>
        <v>557.246444324525</v>
      </c>
      <c r="AQ133" s="66" t="n">
        <f aca="false">0.15*AF133/$AM$147</f>
        <v>0.000760683778781641</v>
      </c>
      <c r="AR133" s="65" t="n">
        <f aca="false">AQ133*$J$147</f>
        <v>8899.8998014864</v>
      </c>
      <c r="AS133" s="66" t="n">
        <f aca="false">0.24*AH133/$AM$147</f>
        <v>0.000202002524825671</v>
      </c>
      <c r="AT133" s="65" t="n">
        <f aca="false">AS133*$J$147</f>
        <v>2363.40287612707</v>
      </c>
      <c r="AU133" s="66" t="n">
        <f aca="false">0.25*AJ133/$AM$147</f>
        <v>0.0026996859950055</v>
      </c>
      <c r="AV133" s="65" t="n">
        <f aca="false">AU133*$J$147</f>
        <v>31585.969783013</v>
      </c>
      <c r="AW133" s="66" t="n">
        <f aca="false">0.35*AL133/$AM$147</f>
        <v>0.00465989851656649</v>
      </c>
      <c r="AX133" s="65" t="n">
        <f aca="false">AW133*$J$147</f>
        <v>54520.1975372237</v>
      </c>
    </row>
    <row r="134" customFormat="false" ht="15" hidden="false" customHeight="false" outlineLevel="0" collapsed="false">
      <c r="A134" s="72" t="s">
        <v>58</v>
      </c>
      <c r="B134" s="65" t="n">
        <f aca="true">INDIRECT(ADDRESS(ROW()-35*INT((ROW()-15)/35)+138,2+INT((ROW()-15)/35), 1, 1, "Variables_Simulación"))</f>
        <v>0</v>
      </c>
      <c r="C134" s="65" t="n">
        <f aca="true">INDIRECT(ADDRESS(ROW()-35*INT((ROW()-15)/35)+108,2+INT((ROW()-15)/35), 1, 1, "Variables_Simulación"))</f>
        <v>0</v>
      </c>
      <c r="D134" s="65" t="n">
        <f aca="true">INDIRECT(ADDRESS(ROW()-35*INT((ROW()-15)/35)+78,2+INT((ROW()-15)/35), 1, 1, "Variables_Simulación"))</f>
        <v>0</v>
      </c>
      <c r="E134" s="65" t="n">
        <f aca="true">INDIRECT(ADDRESS(ROW()-35*INT((ROW()-15)/35)+48,2+INT((ROW()-15)/35), 1, 1, "Variables_Simulación"))</f>
        <v>0</v>
      </c>
      <c r="F134" s="65" t="n">
        <f aca="true">INDIRECT(ADDRESS(ROW()-35*INT((ROW()-15)/35)+18,2+INT((ROW()-15)/35), 1, 1, "Variables_Simulación"))</f>
        <v>0</v>
      </c>
      <c r="G134" s="65" t="n">
        <f aca="true">INDIRECT(ADDRESS(ROW()-35*INT((ROW()-15)/35)-12,2+INT((ROW()-15)/35), 1, 1, "Variables_Simulación"))</f>
        <v>0</v>
      </c>
      <c r="H134" s="65" t="n">
        <f aca="true">INDIRECT(ADDRESS(ROW()-35*INT((ROW()-15)/35)+168,2+INT((ROW()-15)/35), 1, 1, "Variables_Simulación"))</f>
        <v>0</v>
      </c>
      <c r="I134" s="66" t="n">
        <f aca="false">AO134+AQ134+AS134+AU134+AW134</f>
        <v>0.0852199426688166</v>
      </c>
      <c r="J134" s="65" t="n">
        <f aca="false">ROUND(AP134+AR134+AT134+AV134+AX134,0)</f>
        <v>997062</v>
      </c>
      <c r="K134" s="66" t="n">
        <f aca="false">I134-Tabla_Ministerio!J133</f>
        <v>4.71844785465692E-016</v>
      </c>
      <c r="L134" s="65" t="n">
        <f aca="false">J134-Tabla_Ministerio!K133</f>
        <v>0</v>
      </c>
      <c r="M134" s="66" t="n">
        <f aca="false">P169/P$180</f>
        <v>0.069756223259074</v>
      </c>
      <c r="N134" s="65" t="n">
        <f aca="false">ROUND((N$147-N$146-N$145)*M134,0)</f>
        <v>15140210</v>
      </c>
      <c r="O134" s="65" t="n">
        <f aca="false">N134-Tabla_Ministerio!L133</f>
        <v>0</v>
      </c>
      <c r="P134" s="67" t="n">
        <f aca="false">N134+J134</f>
        <v>16137272</v>
      </c>
      <c r="Q134" s="65" t="n">
        <f aca="false">P134-Tabla_Ministerio!M133</f>
        <v>0</v>
      </c>
      <c r="S134" s="67" t="n">
        <f aca="false">B134+Tabla_Ministerio!B133</f>
        <v>9342</v>
      </c>
      <c r="T134" s="67" t="n">
        <f aca="false">C134+Tabla_Ministerio!C133</f>
        <v>41</v>
      </c>
      <c r="U134" s="67" t="n">
        <f aca="false">D134+Tabla_Ministerio!D133</f>
        <v>464.999993629302</v>
      </c>
      <c r="V134" s="67" t="n">
        <f aca="false">E134+Tabla_Ministerio!E133</f>
        <v>427.796129992939</v>
      </c>
      <c r="W134" s="67" t="n">
        <f aca="false">F134+Tabla_Ministerio!F133</f>
        <v>124</v>
      </c>
      <c r="X134" s="67" t="n">
        <f aca="false">G134+Tabla_Ministerio!G133</f>
        <v>312</v>
      </c>
      <c r="Y134" s="67" t="n">
        <f aca="false">H134+Tabla_Ministerio!H133</f>
        <v>43</v>
      </c>
      <c r="Z134" s="67" t="n">
        <f aca="false">X134+0.33*Y134</f>
        <v>326.19</v>
      </c>
      <c r="AC134" s="73" t="n">
        <f aca="false">IF(T134&gt;0,S134/T134,0)</f>
        <v>227.853658536585</v>
      </c>
      <c r="AD134" s="74" t="n">
        <f aca="false">EXP((((AC134-AC147)/AC148+2)/4-1.9)^3)</f>
        <v>0.114958241892138</v>
      </c>
      <c r="AE134" s="75" t="n">
        <f aca="false">S134/U134</f>
        <v>20.0903228558911</v>
      </c>
      <c r="AF134" s="74" t="n">
        <f aca="false">EXP((((AE134-AE147)/AE148+2)/4-1.9)^3)</f>
        <v>0.146353730566937</v>
      </c>
      <c r="AG134" s="74" t="n">
        <f aca="false">V134/U134</f>
        <v>0.919991690008448</v>
      </c>
      <c r="AH134" s="74" t="n">
        <f aca="false">EXP((((AG134-AG147)/AG148+2)/4-1.9)^3)</f>
        <v>0.518078907577576</v>
      </c>
      <c r="AI134" s="74" t="n">
        <f aca="false">W134/U134</f>
        <v>0.266666670320114</v>
      </c>
      <c r="AJ134" s="74" t="n">
        <f aca="false">EXP((((AI134-AI147)/AI148+2)/4-1.9)^3)</f>
        <v>0.232815784617329</v>
      </c>
      <c r="AK134" s="74" t="n">
        <f aca="false">Z134/U134</f>
        <v>0.70148388057837</v>
      </c>
      <c r="AL134" s="74" t="n">
        <f aca="false">EXP((((AK134-AK147)/AK148+2)/4-1.9)^3)</f>
        <v>0.158751076451204</v>
      </c>
      <c r="AM134" s="74" t="n">
        <f aca="false">0.01*AD134+0.15*AF134+0.24*AH134+0.25*AJ134+0.35*AL134</f>
        <v>0.261208402734834</v>
      </c>
      <c r="AO134" s="66" t="n">
        <f aca="false">0.01*AD134/$AM$147</f>
        <v>0.000375054350502695</v>
      </c>
      <c r="AP134" s="65" t="n">
        <f aca="false">AO134*$J$147</f>
        <v>4388.08639370727</v>
      </c>
      <c r="AQ134" s="66" t="n">
        <f aca="false">0.15*AF134/$AM$147</f>
        <v>0.00716224462787078</v>
      </c>
      <c r="AR134" s="65" t="n">
        <f aca="false">AQ134*$J$147</f>
        <v>83797.3167297972</v>
      </c>
      <c r="AS134" s="66" t="n">
        <f aca="false">0.24*AH134/$AM$147</f>
        <v>0.0405659122810107</v>
      </c>
      <c r="AT134" s="65" t="n">
        <f aca="false">AS134*$J$147</f>
        <v>474615.818987405</v>
      </c>
      <c r="AU134" s="66" t="n">
        <f aca="false">0.25*AJ134/$AM$147</f>
        <v>0.0189891936952976</v>
      </c>
      <c r="AV134" s="65" t="n">
        <f aca="false">AU134*$J$147</f>
        <v>222171.059661415</v>
      </c>
      <c r="AW134" s="66" t="n">
        <f aca="false">0.35*AL134/$AM$147</f>
        <v>0.0181275377141347</v>
      </c>
      <c r="AX134" s="65" t="n">
        <f aca="false">AW134*$J$147</f>
        <v>212089.798420398</v>
      </c>
    </row>
    <row r="135" customFormat="false" ht="15" hidden="false" customHeight="false" outlineLevel="0" collapsed="false">
      <c r="A135" s="72" t="s">
        <v>59</v>
      </c>
      <c r="B135" s="65" t="n">
        <f aca="true">INDIRECT(ADDRESS(ROW()-35*INT((ROW()-15)/35)+138,2+INT((ROW()-15)/35), 1, 1, "Variables_Simulación"))</f>
        <v>0</v>
      </c>
      <c r="C135" s="65" t="n">
        <f aca="true">INDIRECT(ADDRESS(ROW()-35*INT((ROW()-15)/35)+108,2+INT((ROW()-15)/35), 1, 1, "Variables_Simulación"))</f>
        <v>0</v>
      </c>
      <c r="D135" s="65" t="n">
        <f aca="true">INDIRECT(ADDRESS(ROW()-35*INT((ROW()-15)/35)+78,2+INT((ROW()-15)/35), 1, 1, "Variables_Simulación"))</f>
        <v>0</v>
      </c>
      <c r="E135" s="65" t="n">
        <f aca="true">INDIRECT(ADDRESS(ROW()-35*INT((ROW()-15)/35)+48,2+INT((ROW()-15)/35), 1, 1, "Variables_Simulación"))</f>
        <v>0</v>
      </c>
      <c r="F135" s="65" t="n">
        <f aca="true">INDIRECT(ADDRESS(ROW()-35*INT((ROW()-15)/35)+18,2+INT((ROW()-15)/35), 1, 1, "Variables_Simulación"))</f>
        <v>0</v>
      </c>
      <c r="G135" s="65" t="n">
        <f aca="true">INDIRECT(ADDRESS(ROW()-35*INT((ROW()-15)/35)-12,2+INT((ROW()-15)/35), 1, 1, "Variables_Simulación"))</f>
        <v>0</v>
      </c>
      <c r="H135" s="65" t="n">
        <f aca="true">INDIRECT(ADDRESS(ROW()-35*INT((ROW()-15)/35)+168,2+INT((ROW()-15)/35), 1, 1, "Variables_Simulación"))</f>
        <v>0</v>
      </c>
      <c r="I135" s="66" t="n">
        <f aca="false">AO135+AQ135+AS135+AU135+AW135</f>
        <v>0.00946637444002655</v>
      </c>
      <c r="J135" s="65" t="n">
        <f aca="false">ROUND(AP135+AR135+AT135+AV135+AX135,0)</f>
        <v>110755</v>
      </c>
      <c r="K135" s="66" t="n">
        <f aca="false">I135-Tabla_Ministerio!J134</f>
        <v>-3.46944695195361E-017</v>
      </c>
      <c r="L135" s="65" t="n">
        <f aca="false">J135-Tabla_Ministerio!K134</f>
        <v>0</v>
      </c>
      <c r="M135" s="66" t="n">
        <f aca="false">P170/P$180</f>
        <v>0.00767049457976021</v>
      </c>
      <c r="N135" s="65" t="n">
        <f aca="false">ROUND((N$147-N$146-N$145)*M135,0)</f>
        <v>1664839</v>
      </c>
      <c r="O135" s="65" t="n">
        <f aca="false">N135-Tabla_Ministerio!L134</f>
        <v>-4</v>
      </c>
      <c r="P135" s="67" t="n">
        <f aca="false">N135+J135</f>
        <v>1775594</v>
      </c>
      <c r="Q135" s="65" t="n">
        <f aca="false">P135-Tabla_Ministerio!M134</f>
        <v>-4</v>
      </c>
      <c r="S135" s="67" t="n">
        <f aca="false">B135+Tabla_Ministerio!B134</f>
        <v>6359</v>
      </c>
      <c r="T135" s="67" t="n">
        <f aca="false">C135+Tabla_Ministerio!C134</f>
        <v>71</v>
      </c>
      <c r="U135" s="67" t="n">
        <f aca="false">D135+Tabla_Ministerio!D134</f>
        <v>317.727272727273</v>
      </c>
      <c r="V135" s="67" t="n">
        <f aca="false">E135+Tabla_Ministerio!E134</f>
        <v>138.045454545455</v>
      </c>
      <c r="W135" s="67" t="n">
        <f aca="false">F135+Tabla_Ministerio!F134</f>
        <v>5</v>
      </c>
      <c r="X135" s="67" t="n">
        <f aca="false">G135+Tabla_Ministerio!G134</f>
        <v>78</v>
      </c>
      <c r="Y135" s="67" t="n">
        <f aca="false">H135+Tabla_Ministerio!H134</f>
        <v>3</v>
      </c>
      <c r="Z135" s="67" t="n">
        <f aca="false">X135+0.33*Y135</f>
        <v>78.99</v>
      </c>
      <c r="AC135" s="73" t="n">
        <f aca="false">IF(T135&gt;0,S135/T135,0)</f>
        <v>89.5633802816901</v>
      </c>
      <c r="AD135" s="74" t="n">
        <f aca="false">EXP((((AC135-AC147)/AC148+2)/4-1.9)^3)</f>
        <v>0.00933189423425115</v>
      </c>
      <c r="AE135" s="75" t="n">
        <f aca="false">S135/U135</f>
        <v>20.0140200286123</v>
      </c>
      <c r="AF135" s="74" t="n">
        <f aca="false">EXP((((AE135-AE147)/AE148+2)/4-1.9)^3)</f>
        <v>0.144269823713473</v>
      </c>
      <c r="AG135" s="74" t="n">
        <f aca="false">V135/U135</f>
        <v>0.434477825464951</v>
      </c>
      <c r="AH135" s="74" t="n">
        <f aca="false">EXP((((AG135-AG147)/AG148+2)/4-1.9)^3)</f>
        <v>0.000894511167324482</v>
      </c>
      <c r="AI135" s="74" t="n">
        <f aca="false">W135/U135</f>
        <v>0.0157367668097282</v>
      </c>
      <c r="AJ135" s="74" t="n">
        <f aca="false">EXP((((AI135-AI147)/AI148+2)/4-1.9)^3)</f>
        <v>0.0076785738032509</v>
      </c>
      <c r="AK135" s="74" t="n">
        <f aca="false">Z135/U135</f>
        <v>0.248609442060086</v>
      </c>
      <c r="AL135" s="74" t="n">
        <f aca="false">EXP((((AK135-AK147)/AK148+2)/4-1.9)^3)</f>
        <v>0.0147067134134598</v>
      </c>
      <c r="AM135" s="74" t="n">
        <f aca="false">0.01*AD135+0.15*AF135+0.24*AH135+0.25*AJ135+0.35*AL135</f>
        <v>0.0290154683250449</v>
      </c>
      <c r="AO135" s="66" t="n">
        <f aca="false">0.01*AD135/$AM$147</f>
        <v>3.04455554763166E-005</v>
      </c>
      <c r="AP135" s="65" t="n">
        <f aca="false">AO135*$J$147</f>
        <v>356.208980259581</v>
      </c>
      <c r="AQ135" s="66" t="n">
        <f aca="false">0.15*AF135/$AM$147</f>
        <v>0.00706026259701723</v>
      </c>
      <c r="AR135" s="65" t="n">
        <f aca="false">AQ135*$J$147</f>
        <v>82604.1404304388</v>
      </c>
      <c r="AS135" s="66" t="n">
        <f aca="false">0.24*AH135/$AM$147</f>
        <v>7.00408007686279E-005</v>
      </c>
      <c r="AT135" s="65" t="n">
        <f aca="false">AS135*$J$147</f>
        <v>819.468123607245</v>
      </c>
      <c r="AU135" s="66" t="n">
        <f aca="false">0.25*AJ135/$AM$147</f>
        <v>0.000626288829570694</v>
      </c>
      <c r="AV135" s="65" t="n">
        <f aca="false">AU135*$J$147</f>
        <v>7327.49663585161</v>
      </c>
      <c r="AW135" s="66" t="n">
        <f aca="false">0.35*AL135/$AM$147</f>
        <v>0.00167933665719368</v>
      </c>
      <c r="AX135" s="65" t="n">
        <f aca="false">AW135*$J$147</f>
        <v>19648.0172167273</v>
      </c>
    </row>
    <row r="136" customFormat="false" ht="15" hidden="false" customHeight="false" outlineLevel="0" collapsed="false">
      <c r="A136" s="72" t="s">
        <v>60</v>
      </c>
      <c r="B136" s="65" t="n">
        <f aca="true">INDIRECT(ADDRESS(ROW()-35*INT((ROW()-15)/35)+138,2+INT((ROW()-15)/35), 1, 1, "Variables_Simulación"))</f>
        <v>0</v>
      </c>
      <c r="C136" s="65" t="n">
        <f aca="true">INDIRECT(ADDRESS(ROW()-35*INT((ROW()-15)/35)+108,2+INT((ROW()-15)/35), 1, 1, "Variables_Simulación"))</f>
        <v>0</v>
      </c>
      <c r="D136" s="65" t="n">
        <f aca="true">INDIRECT(ADDRESS(ROW()-35*INT((ROW()-15)/35)+78,2+INT((ROW()-15)/35), 1, 1, "Variables_Simulación"))</f>
        <v>0</v>
      </c>
      <c r="E136" s="65" t="n">
        <f aca="true">INDIRECT(ADDRESS(ROW()-35*INT((ROW()-15)/35)+48,2+INT((ROW()-15)/35), 1, 1, "Variables_Simulación"))</f>
        <v>0</v>
      </c>
      <c r="F136" s="65" t="n">
        <f aca="true">INDIRECT(ADDRESS(ROW()-35*INT((ROW()-15)/35)+18,2+INT((ROW()-15)/35), 1, 1, "Variables_Simulación"))</f>
        <v>0</v>
      </c>
      <c r="G136" s="65" t="n">
        <f aca="true">INDIRECT(ADDRESS(ROW()-35*INT((ROW()-15)/35)-12,2+INT((ROW()-15)/35), 1, 1, "Variables_Simulación"))</f>
        <v>0</v>
      </c>
      <c r="H136" s="65" t="n">
        <f aca="true">INDIRECT(ADDRESS(ROW()-35*INT((ROW()-15)/35)+168,2+INT((ROW()-15)/35), 1, 1, "Variables_Simulación"))</f>
        <v>0</v>
      </c>
      <c r="I136" s="66" t="n">
        <f aca="false">AO136+AQ136+AS136+AU136+AW136</f>
        <v>0.063110454444994</v>
      </c>
      <c r="J136" s="65" t="n">
        <f aca="false">ROUND(AP136+AR136+AT136+AV136+AX136,0)</f>
        <v>738384</v>
      </c>
      <c r="K136" s="66" t="n">
        <f aca="false">I136-Tabla_Ministerio!J135</f>
        <v>0</v>
      </c>
      <c r="L136" s="65" t="n">
        <f aca="false">J136-Tabla_Ministerio!K135</f>
        <v>0</v>
      </c>
      <c r="M136" s="66" t="n">
        <f aca="false">P171/P$180</f>
        <v>0.0450545077711645</v>
      </c>
      <c r="N136" s="65" t="n">
        <f aca="false">ROUND((N$147-N$146-N$145)*M136,0)</f>
        <v>9778837</v>
      </c>
      <c r="O136" s="65" t="n">
        <f aca="false">N136-Tabla_Ministerio!L135</f>
        <v>1</v>
      </c>
      <c r="P136" s="67" t="n">
        <f aca="false">N136+J136</f>
        <v>10517221</v>
      </c>
      <c r="Q136" s="65" t="n">
        <f aca="false">P136-Tabla_Ministerio!M135</f>
        <v>1</v>
      </c>
      <c r="S136" s="67" t="n">
        <f aca="false">B136+Tabla_Ministerio!B135</f>
        <v>8525</v>
      </c>
      <c r="T136" s="67" t="n">
        <f aca="false">C136+Tabla_Ministerio!C135</f>
        <v>63</v>
      </c>
      <c r="U136" s="67" t="n">
        <f aca="false">D136+Tabla_Ministerio!D135</f>
        <v>358.227272727273</v>
      </c>
      <c r="V136" s="67" t="n">
        <f aca="false">E136+Tabla_Ministerio!E135</f>
        <v>305.340909090909</v>
      </c>
      <c r="W136" s="67" t="n">
        <f aca="false">F136+Tabla_Ministerio!F135</f>
        <v>36</v>
      </c>
      <c r="X136" s="67" t="n">
        <f aca="false">G136+Tabla_Ministerio!G135</f>
        <v>248</v>
      </c>
      <c r="Y136" s="67" t="n">
        <f aca="false">H136+Tabla_Ministerio!H135</f>
        <v>32</v>
      </c>
      <c r="Z136" s="67" t="n">
        <f aca="false">X136+0.33*Y136</f>
        <v>258.56</v>
      </c>
      <c r="AC136" s="73" t="n">
        <f aca="false">IF(T136&gt;0,S136/T136,0)</f>
        <v>135.31746031746</v>
      </c>
      <c r="AD136" s="74" t="n">
        <f aca="false">EXP((((AC136-AC147)/AC148+2)/4-1.9)^3)</f>
        <v>0.0247179445787105</v>
      </c>
      <c r="AE136" s="75" t="n">
        <f aca="false">S136/U136</f>
        <v>23.7977414033752</v>
      </c>
      <c r="AF136" s="74" t="n">
        <f aca="false">EXP((((AE136-AE147)/AE148+2)/4-1.9)^3)</f>
        <v>0.270609515056182</v>
      </c>
      <c r="AG136" s="74" t="n">
        <f aca="false">V136/U136</f>
        <v>0.852366450957999</v>
      </c>
      <c r="AH136" s="74" t="n">
        <f aca="false">EXP((((AG136-AG147)/AG148+2)/4-1.9)^3)</f>
        <v>0.35126054077677</v>
      </c>
      <c r="AI136" s="74" t="n">
        <f aca="false">W136/U136</f>
        <v>0.100494861058241</v>
      </c>
      <c r="AJ136" s="74" t="n">
        <f aca="false">EXP((((AI136-AI147)/AI148+2)/4-1.9)^3)</f>
        <v>0.0329877496394191</v>
      </c>
      <c r="AK136" s="74" t="n">
        <f aca="false">Z136/U136</f>
        <v>0.721776424311635</v>
      </c>
      <c r="AL136" s="74" t="n">
        <f aca="false">EXP((((AK136-AK147)/AK148+2)/4-1.9)^3)</f>
        <v>0.171578114923196</v>
      </c>
      <c r="AM136" s="74" t="n">
        <f aca="false">0.01*AD136+0.15*AF136+0.24*AH136+0.25*AJ136+0.35*AL136</f>
        <v>0.193440414123613</v>
      </c>
      <c r="AO136" s="66" t="n">
        <f aca="false">0.01*AD136/$AM$147</f>
        <v>8.06429578005218E-005</v>
      </c>
      <c r="AP136" s="65" t="n">
        <f aca="false">AO136*$J$147</f>
        <v>943.511961395676</v>
      </c>
      <c r="AQ136" s="66" t="n">
        <f aca="false">0.15*AF136/$AM$147</f>
        <v>0.0132430621204794</v>
      </c>
      <c r="AR136" s="65" t="n">
        <f aca="false">AQ136*$J$147</f>
        <v>154942.078725409</v>
      </c>
      <c r="AS136" s="66" t="n">
        <f aca="false">0.24*AH136/$AM$147</f>
        <v>0.0275039266731723</v>
      </c>
      <c r="AT136" s="65" t="n">
        <f aca="false">AS136*$J$147</f>
        <v>321792.311557795</v>
      </c>
      <c r="AU136" s="66" t="n">
        <f aca="false">0.25*AJ136/$AM$147</f>
        <v>0.00269058547084565</v>
      </c>
      <c r="AV136" s="65" t="n">
        <f aca="false">AU136*$J$147</f>
        <v>31479.4948516119</v>
      </c>
      <c r="AW136" s="66" t="n">
        <f aca="false">0.35*AL136/$AM$147</f>
        <v>0.0195922372226962</v>
      </c>
      <c r="AX136" s="65" t="n">
        <f aca="false">AW136*$J$147</f>
        <v>229226.589330232</v>
      </c>
    </row>
    <row r="137" customFormat="false" ht="15" hidden="false" customHeight="false" outlineLevel="0" collapsed="false">
      <c r="A137" s="72" t="s">
        <v>61</v>
      </c>
      <c r="B137" s="65" t="n">
        <f aca="true">INDIRECT(ADDRESS(ROW()-35*INT((ROW()-15)/35)+138,2+INT((ROW()-15)/35), 1, 1, "Variables_Simulación"))</f>
        <v>0</v>
      </c>
      <c r="C137" s="65" t="n">
        <f aca="true">INDIRECT(ADDRESS(ROW()-35*INT((ROW()-15)/35)+108,2+INT((ROW()-15)/35), 1, 1, "Variables_Simulación"))</f>
        <v>0</v>
      </c>
      <c r="D137" s="65" t="n">
        <f aca="true">INDIRECT(ADDRESS(ROW()-35*INT((ROW()-15)/35)+78,2+INT((ROW()-15)/35), 1, 1, "Variables_Simulación"))</f>
        <v>0</v>
      </c>
      <c r="E137" s="65" t="n">
        <f aca="true">INDIRECT(ADDRESS(ROW()-35*INT((ROW()-15)/35)+48,2+INT((ROW()-15)/35), 1, 1, "Variables_Simulación"))</f>
        <v>0</v>
      </c>
      <c r="F137" s="65" t="n">
        <f aca="true">INDIRECT(ADDRESS(ROW()-35*INT((ROW()-15)/35)+18,2+INT((ROW()-15)/35), 1, 1, "Variables_Simulación"))</f>
        <v>0</v>
      </c>
      <c r="G137" s="65" t="n">
        <f aca="true">INDIRECT(ADDRESS(ROW()-35*INT((ROW()-15)/35)-12,2+INT((ROW()-15)/35), 1, 1, "Variables_Simulación"))</f>
        <v>0</v>
      </c>
      <c r="H137" s="65" t="n">
        <f aca="true">INDIRECT(ADDRESS(ROW()-35*INT((ROW()-15)/35)+168,2+INT((ROW()-15)/35), 1, 1, "Variables_Simulación"))</f>
        <v>0</v>
      </c>
      <c r="I137" s="66" t="n">
        <f aca="false">AO137+AQ137+AS137+AU137+AW137</f>
        <v>0.00260270710548616</v>
      </c>
      <c r="J137" s="65" t="n">
        <f aca="false">ROUND(AP137+AR137+AT137+AV137+AX137,0)</f>
        <v>30451</v>
      </c>
      <c r="K137" s="66" t="n">
        <f aca="false">I137-Tabla_Ministerio!J136</f>
        <v>-2.03830008427275E-017</v>
      </c>
      <c r="L137" s="65" t="n">
        <f aca="false">J137-Tabla_Ministerio!K136</f>
        <v>0</v>
      </c>
      <c r="M137" s="66" t="n">
        <f aca="false">P172/P$180</f>
        <v>0.0111972453180673</v>
      </c>
      <c r="N137" s="65" t="n">
        <f aca="false">ROUND((N$147-N$146-N$145)*M137,0)</f>
        <v>2430301</v>
      </c>
      <c r="O137" s="65" t="n">
        <f aca="false">N137-Tabla_Ministerio!L136</f>
        <v>-1</v>
      </c>
      <c r="P137" s="67" t="n">
        <f aca="false">N137+J137</f>
        <v>2460752</v>
      </c>
      <c r="Q137" s="65" t="n">
        <f aca="false">P137-Tabla_Ministerio!M136</f>
        <v>-1</v>
      </c>
      <c r="S137" s="67" t="n">
        <f aca="false">B137+Tabla_Ministerio!B136</f>
        <v>4326</v>
      </c>
      <c r="T137" s="67" t="n">
        <f aca="false">C137+Tabla_Ministerio!C136</f>
        <v>39</v>
      </c>
      <c r="U137" s="67" t="n">
        <f aca="false">D137+Tabla_Ministerio!D136</f>
        <v>441.078692556321</v>
      </c>
      <c r="V137" s="67" t="n">
        <f aca="false">E137+Tabla_Ministerio!E136</f>
        <v>227.296225023853</v>
      </c>
      <c r="W137" s="67" t="n">
        <f aca="false">F137+Tabla_Ministerio!F136</f>
        <v>16</v>
      </c>
      <c r="X137" s="67" t="n">
        <f aca="false">G137+Tabla_Ministerio!G136</f>
        <v>52</v>
      </c>
      <c r="Y137" s="67" t="n">
        <f aca="false">H137+Tabla_Ministerio!H136</f>
        <v>18</v>
      </c>
      <c r="Z137" s="67" t="n">
        <f aca="false">X137+0.33*Y137</f>
        <v>57.94</v>
      </c>
      <c r="AC137" s="73" t="n">
        <f aca="false">IF(T137&gt;0,S137/T137,0)</f>
        <v>110.923076923077</v>
      </c>
      <c r="AD137" s="74" t="n">
        <f aca="false">EXP((((AC137-AC147)/AC148+2)/4-1.9)^3)</f>
        <v>0.0149852024633788</v>
      </c>
      <c r="AE137" s="75" t="n">
        <f aca="false">S137/U137</f>
        <v>9.80777369890208</v>
      </c>
      <c r="AF137" s="74" t="n">
        <f aca="false">EXP((((AE137-AE147)/AE148+2)/4-1.9)^3)</f>
        <v>0.0103988765287837</v>
      </c>
      <c r="AG137" s="74" t="n">
        <f aca="false">V137/U137</f>
        <v>0.515318986973803</v>
      </c>
      <c r="AH137" s="74" t="n">
        <f aca="false">EXP((((AG137-AG147)/AG148+2)/4-1.9)^3)</f>
        <v>0.00512244858928062</v>
      </c>
      <c r="AI137" s="74" t="n">
        <f aca="false">W137/U137</f>
        <v>0.0362747062372707</v>
      </c>
      <c r="AJ137" s="74" t="n">
        <f aca="false">EXP((((AI137-AI147)/AI148+2)/4-1.9)^3)</f>
        <v>0.0112868605303014</v>
      </c>
      <c r="AK137" s="74" t="n">
        <f aca="false">Z137/U137</f>
        <v>0.131359779961717</v>
      </c>
      <c r="AL137" s="74" t="n">
        <f aca="false">EXP((((AK137-AK147)/AK148+2)/4-1.9)^3)</f>
        <v>0.00633369815479726</v>
      </c>
      <c r="AM137" s="74" t="n">
        <f aca="false">0.01*AD137+0.15*AF137+0.24*AH137+0.25*AJ137+0.35*AL137</f>
        <v>0.0079775806521331</v>
      </c>
      <c r="AO137" s="66" t="n">
        <f aca="false">0.01*AD137/$AM$147</f>
        <v>4.88896253504577E-005</v>
      </c>
      <c r="AP137" s="65" t="n">
        <f aca="false">AO137*$J$147</f>
        <v>572.002163169809</v>
      </c>
      <c r="AQ137" s="66" t="n">
        <f aca="false">0.15*AF137/$AM$147</f>
        <v>0.000508899207868901</v>
      </c>
      <c r="AR137" s="65" t="n">
        <f aca="false">AQ137*$J$147</f>
        <v>5954.0535573707</v>
      </c>
      <c r="AS137" s="66" t="n">
        <f aca="false">0.24*AH137/$AM$147</f>
        <v>0.000401091025126572</v>
      </c>
      <c r="AT137" s="65" t="n">
        <f aca="false">AS137*$J$147</f>
        <v>4692.71204996558</v>
      </c>
      <c r="AU137" s="66" t="n">
        <f aca="false">0.25*AJ137/$AM$147</f>
        <v>0.000920592137573439</v>
      </c>
      <c r="AV137" s="65" t="n">
        <f aca="false">AU137*$J$147</f>
        <v>10770.8064914471</v>
      </c>
      <c r="AW137" s="66" t="n">
        <f aca="false">0.35*AL137/$AM$147</f>
        <v>0.00072323510956679</v>
      </c>
      <c r="AX137" s="65" t="n">
        <f aca="false">AW137*$J$147</f>
        <v>8461.75531489699</v>
      </c>
    </row>
    <row r="138" customFormat="false" ht="15" hidden="false" customHeight="false" outlineLevel="0" collapsed="false">
      <c r="A138" s="72" t="s">
        <v>62</v>
      </c>
      <c r="B138" s="65" t="n">
        <f aca="true">INDIRECT(ADDRESS(ROW()-35*INT((ROW()-15)/35)+138,2+INT((ROW()-15)/35), 1, 1, "Variables_Simulación"))</f>
        <v>0</v>
      </c>
      <c r="C138" s="65" t="n">
        <f aca="true">INDIRECT(ADDRESS(ROW()-35*INT((ROW()-15)/35)+108,2+INT((ROW()-15)/35), 1, 1, "Variables_Simulación"))</f>
        <v>0</v>
      </c>
      <c r="D138" s="65" t="n">
        <f aca="true">INDIRECT(ADDRESS(ROW()-35*INT((ROW()-15)/35)+78,2+INT((ROW()-15)/35), 1, 1, "Variables_Simulación"))</f>
        <v>0</v>
      </c>
      <c r="E138" s="65" t="n">
        <f aca="true">INDIRECT(ADDRESS(ROW()-35*INT((ROW()-15)/35)+48,2+INT((ROW()-15)/35), 1, 1, "Variables_Simulación"))</f>
        <v>0</v>
      </c>
      <c r="F138" s="65" t="n">
        <f aca="true">INDIRECT(ADDRESS(ROW()-35*INT((ROW()-15)/35)+18,2+INT((ROW()-15)/35), 1, 1, "Variables_Simulación"))</f>
        <v>0</v>
      </c>
      <c r="G138" s="65" t="n">
        <f aca="true">INDIRECT(ADDRESS(ROW()-35*INT((ROW()-15)/35)-12,2+INT((ROW()-15)/35), 1, 1, "Variables_Simulación"))</f>
        <v>0</v>
      </c>
      <c r="H138" s="65" t="n">
        <f aca="true">INDIRECT(ADDRESS(ROW()-35*INT((ROW()-15)/35)+168,2+INT((ROW()-15)/35), 1, 1, "Variables_Simulación"))</f>
        <v>0</v>
      </c>
      <c r="I138" s="66" t="n">
        <f aca="false">AO138+AQ138+AS138+AU138+AW138</f>
        <v>0.00699187273380498</v>
      </c>
      <c r="J138" s="65" t="n">
        <f aca="false">ROUND(AP138+AR138+AT138+AV138+AX138,0)</f>
        <v>81804</v>
      </c>
      <c r="K138" s="66" t="n">
        <f aca="false">I138-Tabla_Ministerio!J137</f>
        <v>-1.16226472890446E-016</v>
      </c>
      <c r="L138" s="65" t="n">
        <f aca="false">J138-Tabla_Ministerio!K137</f>
        <v>0</v>
      </c>
      <c r="M138" s="66" t="n">
        <f aca="false">P173/P$180</f>
        <v>0.0199238192632476</v>
      </c>
      <c r="N138" s="65" t="n">
        <f aca="false">ROUND((N$147-N$146-N$145)*M138,0)</f>
        <v>4324357</v>
      </c>
      <c r="O138" s="65" t="n">
        <f aca="false">N138-Tabla_Ministerio!L137</f>
        <v>1</v>
      </c>
      <c r="P138" s="67" t="n">
        <f aca="false">N138+J138</f>
        <v>4406161</v>
      </c>
      <c r="Q138" s="65" t="n">
        <f aca="false">P138-Tabla_Ministerio!M137</f>
        <v>1</v>
      </c>
      <c r="S138" s="67" t="n">
        <f aca="false">B138+Tabla_Ministerio!B137</f>
        <v>4548</v>
      </c>
      <c r="T138" s="67" t="n">
        <f aca="false">C138+Tabla_Ministerio!C137</f>
        <v>24</v>
      </c>
      <c r="U138" s="67" t="n">
        <f aca="false">D138+Tabla_Ministerio!D137</f>
        <v>325.96198488263</v>
      </c>
      <c r="V138" s="67" t="n">
        <f aca="false">E138+Tabla_Ministerio!E137</f>
        <v>212.827439428084</v>
      </c>
      <c r="W138" s="67" t="n">
        <f aca="false">F138+Tabla_Ministerio!F137</f>
        <v>3</v>
      </c>
      <c r="X138" s="67" t="n">
        <f aca="false">G138+Tabla_Ministerio!G137</f>
        <v>33</v>
      </c>
      <c r="Y138" s="67" t="n">
        <f aca="false">H138+Tabla_Ministerio!H137</f>
        <v>8</v>
      </c>
      <c r="Z138" s="67" t="n">
        <f aca="false">X138+0.33*Y138</f>
        <v>35.64</v>
      </c>
      <c r="AC138" s="73" t="n">
        <f aca="false">IF(T138&gt;0,S138/T138,0)</f>
        <v>189.5</v>
      </c>
      <c r="AD138" s="74" t="n">
        <f aca="false">EXP((((AC138-AC147)/AC148+2)/4-1.9)^3)</f>
        <v>0.0649465205665518</v>
      </c>
      <c r="AE138" s="75" t="n">
        <f aca="false">S138/U138</f>
        <v>13.9525472629503</v>
      </c>
      <c r="AF138" s="74" t="n">
        <f aca="false">EXP((((AE138-AE147)/AE148+2)/4-1.9)^3)</f>
        <v>0.0362453653091992</v>
      </c>
      <c r="AG138" s="74" t="n">
        <f aca="false">V138/U138</f>
        <v>0.652921043859508</v>
      </c>
      <c r="AH138" s="74" t="n">
        <f aca="false">EXP((((AG138-AG147)/AG148+2)/4-1.9)^3)</f>
        <v>0.0490968803215553</v>
      </c>
      <c r="AI138" s="74" t="n">
        <f aca="false">W138/U138</f>
        <v>0.00920352721830497</v>
      </c>
      <c r="AJ138" s="74" t="n">
        <f aca="false">EXP((((AI138-AI147)/AI148+2)/4-1.9)^3)</f>
        <v>0.00676273927163122</v>
      </c>
      <c r="AK138" s="74" t="n">
        <f aca="false">Z138/U138</f>
        <v>0.109337903353463</v>
      </c>
      <c r="AL138" s="74" t="n">
        <f aca="false">EXP((((AK138-AK147)/AK148+2)/4-1.9)^3)</f>
        <v>0.00534470023741507</v>
      </c>
      <c r="AM138" s="74" t="n">
        <f aca="false">0.01*AD138+0.15*AF138+0.24*AH138+0.25*AJ138+0.35*AL138</f>
        <v>0.0214308511802217</v>
      </c>
      <c r="AO138" s="66" t="n">
        <f aca="false">0.01*AD138/$AM$147</f>
        <v>0.000211889766993417</v>
      </c>
      <c r="AP138" s="65" t="n">
        <f aca="false">AO138*$J$147</f>
        <v>2479.08230437374</v>
      </c>
      <c r="AQ138" s="66" t="n">
        <f aca="false">0.15*AF138/$AM$147</f>
        <v>0.00177377216122478</v>
      </c>
      <c r="AR138" s="65" t="n">
        <f aca="false">AQ138*$J$147</f>
        <v>20752.9001484047</v>
      </c>
      <c r="AS138" s="66" t="n">
        <f aca="false">0.24*AH138/$AM$147</f>
        <v>0.00384431736414065</v>
      </c>
      <c r="AT138" s="65" t="n">
        <f aca="false">AS138*$J$147</f>
        <v>44978.0057105535</v>
      </c>
      <c r="AU138" s="66" t="n">
        <f aca="false">0.25*AJ138/$AM$147</f>
        <v>0.000551590460891125</v>
      </c>
      <c r="AV138" s="65" t="n">
        <f aca="false">AU138*$J$147</f>
        <v>6453.53558248533</v>
      </c>
      <c r="AW138" s="66" t="n">
        <f aca="false">0.35*AL138/$AM$147</f>
        <v>0.000610302980555011</v>
      </c>
      <c r="AX138" s="65" t="n">
        <f aca="false">AW138*$J$147</f>
        <v>7140.4643125002</v>
      </c>
    </row>
    <row r="139" customFormat="false" ht="15" hidden="false" customHeight="false" outlineLevel="0" collapsed="false">
      <c r="A139" s="72" t="s">
        <v>63</v>
      </c>
      <c r="B139" s="65" t="n">
        <f aca="true">INDIRECT(ADDRESS(ROW()-35*INT((ROW()-15)/35)+138,2+INT((ROW()-15)/35), 1, 1, "Variables_Simulación"))</f>
        <v>0</v>
      </c>
      <c r="C139" s="65" t="n">
        <f aca="true">INDIRECT(ADDRESS(ROW()-35*INT((ROW()-15)/35)+108,2+INT((ROW()-15)/35), 1, 1, "Variables_Simulación"))</f>
        <v>0</v>
      </c>
      <c r="D139" s="65" t="n">
        <f aca="true">INDIRECT(ADDRESS(ROW()-35*INT((ROW()-15)/35)+78,2+INT((ROW()-15)/35), 1, 1, "Variables_Simulación"))</f>
        <v>0</v>
      </c>
      <c r="E139" s="65" t="n">
        <f aca="true">INDIRECT(ADDRESS(ROW()-35*INT((ROW()-15)/35)+48,2+INT((ROW()-15)/35), 1, 1, "Variables_Simulación"))</f>
        <v>0</v>
      </c>
      <c r="F139" s="65" t="n">
        <f aca="true">INDIRECT(ADDRESS(ROW()-35*INT((ROW()-15)/35)+18,2+INT((ROW()-15)/35), 1, 1, "Variables_Simulación"))</f>
        <v>0</v>
      </c>
      <c r="G139" s="65" t="n">
        <f aca="true">INDIRECT(ADDRESS(ROW()-35*INT((ROW()-15)/35)-12,2+INT((ROW()-15)/35), 1, 1, "Variables_Simulación"))</f>
        <v>0</v>
      </c>
      <c r="H139" s="65" t="n">
        <f aca="true">INDIRECT(ADDRESS(ROW()-35*INT((ROW()-15)/35)+168,2+INT((ROW()-15)/35), 1, 1, "Variables_Simulación"))</f>
        <v>0</v>
      </c>
      <c r="I139" s="66" t="n">
        <f aca="false">AO139+AQ139+AS139+AU139+AW139</f>
        <v>0.01782880746471</v>
      </c>
      <c r="J139" s="65" t="n">
        <f aca="false">ROUND(AP139+AR139+AT139+AV139+AX139,0)</f>
        <v>208595</v>
      </c>
      <c r="K139" s="66" t="n">
        <f aca="false">I139-Tabla_Ministerio!J138</f>
        <v>7.97972798949331E-017</v>
      </c>
      <c r="L139" s="65" t="n">
        <f aca="false">J139-Tabla_Ministerio!K138</f>
        <v>0</v>
      </c>
      <c r="M139" s="66" t="n">
        <f aca="false">P174/P$180</f>
        <v>0.0131905689614895</v>
      </c>
      <c r="N139" s="65" t="n">
        <f aca="false">ROUND((N$147-N$146-N$145)*M139,0)</f>
        <v>2862941</v>
      </c>
      <c r="O139" s="65" t="n">
        <f aca="false">N139-Tabla_Ministerio!L138</f>
        <v>-1</v>
      </c>
      <c r="P139" s="67" t="n">
        <f aca="false">N139+J139</f>
        <v>3071536</v>
      </c>
      <c r="Q139" s="65" t="n">
        <f aca="false">P139-Tabla_Ministerio!M138</f>
        <v>-1</v>
      </c>
      <c r="R139" s="48"/>
      <c r="S139" s="67" t="n">
        <f aca="false">B139+Tabla_Ministerio!B138</f>
        <v>7747</v>
      </c>
      <c r="T139" s="67" t="n">
        <f aca="false">C139+Tabla_Ministerio!C138</f>
        <v>52</v>
      </c>
      <c r="U139" s="67" t="n">
        <f aca="false">D139+Tabla_Ministerio!D138</f>
        <v>421.979979467411</v>
      </c>
      <c r="V139" s="67" t="n">
        <f aca="false">E139+Tabla_Ministerio!E138</f>
        <v>309.352322895154</v>
      </c>
      <c r="W139" s="67" t="n">
        <f aca="false">F139+Tabla_Ministerio!F138</f>
        <v>30</v>
      </c>
      <c r="X139" s="67" t="n">
        <f aca="false">G139+Tabla_Ministerio!G138</f>
        <v>65</v>
      </c>
      <c r="Y139" s="67" t="n">
        <f aca="false">H139+Tabla_Ministerio!H138</f>
        <v>18</v>
      </c>
      <c r="Z139" s="67" t="n">
        <f aca="false">X139+0.33*Y139</f>
        <v>70.94</v>
      </c>
      <c r="AC139" s="73" t="n">
        <f aca="false">IF(T139&gt;0,S139/T139,0)</f>
        <v>148.980769230769</v>
      </c>
      <c r="AD139" s="74" t="n">
        <f aca="false">EXP((((AC139-AC147)/AC148+2)/4-1.9)^3)</f>
        <v>0.0321248779779025</v>
      </c>
      <c r="AE139" s="75" t="n">
        <f aca="false">S139/U139</f>
        <v>18.3586908785996</v>
      </c>
      <c r="AF139" s="74" t="n">
        <f aca="false">EXP((((AE139-AE147)/AE148+2)/4-1.9)^3)</f>
        <v>0.10382902214124</v>
      </c>
      <c r="AG139" s="74" t="n">
        <f aca="false">V139/U139</f>
        <v>0.733097156139003</v>
      </c>
      <c r="AH139" s="74" t="n">
        <f aca="false">EXP((((AG139-AG147)/AG148+2)/4-1.9)^3)</f>
        <v>0.127758794035551</v>
      </c>
      <c r="AI139" s="74" t="n">
        <f aca="false">W139/U139</f>
        <v>0.0710934202088535</v>
      </c>
      <c r="AJ139" s="74" t="n">
        <f aca="false">EXP((((AI139-AI147)/AI148+2)/4-1.9)^3)</f>
        <v>0.0206830698052864</v>
      </c>
      <c r="AK139" s="74" t="n">
        <f aca="false">Z139/U139</f>
        <v>0.168112240987202</v>
      </c>
      <c r="AL139" s="74" t="n">
        <f aca="false">EXP((((AK139-AK147)/AK148+2)/4-1.9)^3)</f>
        <v>0.00833930256540413</v>
      </c>
      <c r="AM139" s="74" t="n">
        <f aca="false">0.01*AD139+0.15*AF139+0.24*AH139+0.25*AJ139+0.35*AL139</f>
        <v>0.0546472360187103</v>
      </c>
      <c r="AO139" s="66" t="n">
        <f aca="false">0.01*AD139/$AM$147</f>
        <v>0.00010480827687227</v>
      </c>
      <c r="AP139" s="65" t="n">
        <f aca="false">AO139*$J$147</f>
        <v>1226.24300471301</v>
      </c>
      <c r="AQ139" s="66" t="n">
        <f aca="false">0.15*AF139/$AM$147</f>
        <v>0.00508117458412207</v>
      </c>
      <c r="AR139" s="65" t="n">
        <f aca="false">AQ139*$J$147</f>
        <v>59449.0719191832</v>
      </c>
      <c r="AS139" s="66" t="n">
        <f aca="false">0.24*AH139/$AM$147</f>
        <v>0.0100035958927701</v>
      </c>
      <c r="AT139" s="65" t="n">
        <f aca="false">AS139*$J$147</f>
        <v>117040.751470753</v>
      </c>
      <c r="AU139" s="66" t="n">
        <f aca="false">0.25*AJ139/$AM$147</f>
        <v>0.00168697676315849</v>
      </c>
      <c r="AV139" s="65" t="n">
        <f aca="false">AU139*$J$147</f>
        <v>19737.4054480216</v>
      </c>
      <c r="AW139" s="66" t="n">
        <f aca="false">0.35*AL139/$AM$147</f>
        <v>0.000952251947787009</v>
      </c>
      <c r="AX139" s="65" t="n">
        <f aca="false">AW139*$J$147</f>
        <v>11141.2220918509</v>
      </c>
    </row>
    <row r="140" customFormat="false" ht="15" hidden="false" customHeight="false" outlineLevel="0" collapsed="false">
      <c r="A140" s="72" t="s">
        <v>64</v>
      </c>
      <c r="B140" s="65" t="n">
        <f aca="true">INDIRECT(ADDRESS(ROW()-35*INT((ROW()-15)/35)+138,2+INT((ROW()-15)/35), 1, 1, "Variables_Simulación"))</f>
        <v>0</v>
      </c>
      <c r="C140" s="65" t="n">
        <f aca="true">INDIRECT(ADDRESS(ROW()-35*INT((ROW()-15)/35)+108,2+INT((ROW()-15)/35), 1, 1, "Variables_Simulación"))</f>
        <v>0</v>
      </c>
      <c r="D140" s="65" t="n">
        <f aca="true">INDIRECT(ADDRESS(ROW()-35*INT((ROW()-15)/35)+78,2+INT((ROW()-15)/35), 1, 1, "Variables_Simulación"))</f>
        <v>0</v>
      </c>
      <c r="E140" s="65" t="n">
        <f aca="true">INDIRECT(ADDRESS(ROW()-35*INT((ROW()-15)/35)+48,2+INT((ROW()-15)/35), 1, 1, "Variables_Simulación"))</f>
        <v>0</v>
      </c>
      <c r="F140" s="65" t="n">
        <f aca="true">INDIRECT(ADDRESS(ROW()-35*INT((ROW()-15)/35)+18,2+INT((ROW()-15)/35), 1, 1, "Variables_Simulación"))</f>
        <v>0</v>
      </c>
      <c r="G140" s="65" t="n">
        <f aca="true">INDIRECT(ADDRESS(ROW()-35*INT((ROW()-15)/35)-12,2+INT((ROW()-15)/35), 1, 1, "Variables_Simulación"))</f>
        <v>0</v>
      </c>
      <c r="H140" s="65" t="n">
        <f aca="true">INDIRECT(ADDRESS(ROW()-35*INT((ROW()-15)/35)+168,2+INT((ROW()-15)/35), 1, 1, "Variables_Simulación"))</f>
        <v>0</v>
      </c>
      <c r="I140" s="66" t="n">
        <f aca="false">AO140+AQ140+AS140+AU140+AW140</f>
        <v>0.0237867168570178</v>
      </c>
      <c r="J140" s="65" t="n">
        <f aca="false">ROUND(AP140+AR140+AT140+AV140+AX140,0)</f>
        <v>278301</v>
      </c>
      <c r="K140" s="66" t="n">
        <f aca="false">I140-Tabla_Ministerio!J139</f>
        <v>0</v>
      </c>
      <c r="L140" s="65" t="n">
        <f aca="false">J140-Tabla_Ministerio!K139</f>
        <v>0</v>
      </c>
      <c r="M140" s="66" t="n">
        <f aca="false">P175/P$180</f>
        <v>0.0192702397547961</v>
      </c>
      <c r="N140" s="65" t="n">
        <f aca="false">ROUND((N$147-N$146-N$145)*M140,0)</f>
        <v>4182501</v>
      </c>
      <c r="O140" s="65" t="n">
        <f aca="false">N140-Tabla_Ministerio!L139</f>
        <v>0</v>
      </c>
      <c r="P140" s="67" t="n">
        <f aca="false">N140+J140</f>
        <v>4460802</v>
      </c>
      <c r="Q140" s="65" t="n">
        <f aca="false">P140-Tabla_Ministerio!M139</f>
        <v>0</v>
      </c>
      <c r="S140" s="67" t="n">
        <f aca="false">B140+Tabla_Ministerio!B139</f>
        <v>7970</v>
      </c>
      <c r="T140" s="67" t="n">
        <f aca="false">C140+Tabla_Ministerio!C139</f>
        <v>36</v>
      </c>
      <c r="U140" s="67" t="n">
        <f aca="false">D140+Tabla_Ministerio!D139</f>
        <v>297.300837347872</v>
      </c>
      <c r="V140" s="67" t="n">
        <f aca="false">E140+Tabla_Ministerio!E139</f>
        <v>175.72560295201</v>
      </c>
      <c r="W140" s="67" t="n">
        <f aca="false">F140+Tabla_Ministerio!F139</f>
        <v>13</v>
      </c>
      <c r="X140" s="67" t="n">
        <f aca="false">G140+Tabla_Ministerio!G139</f>
        <v>61</v>
      </c>
      <c r="Y140" s="67" t="n">
        <f aca="false">H140+Tabla_Ministerio!H139</f>
        <v>5</v>
      </c>
      <c r="Z140" s="67" t="n">
        <f aca="false">X140+0.33*Y140</f>
        <v>62.65</v>
      </c>
      <c r="AC140" s="73" t="n">
        <f aca="false">IF(T140&gt;0,S140/T140,0)</f>
        <v>221.388888888889</v>
      </c>
      <c r="AD140" s="74" t="n">
        <f aca="false">EXP((((AC140-AC147)/AC148+2)/4-1.9)^3)</f>
        <v>0.10505779798002</v>
      </c>
      <c r="AE140" s="75" t="n">
        <f aca="false">S140/U140</f>
        <v>26.8078626050901</v>
      </c>
      <c r="AF140" s="74" t="n">
        <f aca="false">EXP((((AE140-AE147)/AE148+2)/4-1.9)^3)</f>
        <v>0.39956190256595</v>
      </c>
      <c r="AG140" s="74" t="n">
        <f aca="false">V140/U140</f>
        <v>0.591069989979185</v>
      </c>
      <c r="AH140" s="74" t="n">
        <f aca="false">EXP((((AG140-AG147)/AG148+2)/4-1.9)^3)</f>
        <v>0.0197126447482274</v>
      </c>
      <c r="AI140" s="74" t="n">
        <f aca="false">W140/U140</f>
        <v>0.043726752053472</v>
      </c>
      <c r="AJ140" s="74" t="n">
        <f aca="false">EXP((((AI140-AI147)/AI148+2)/4-1.9)^3)</f>
        <v>0.012912780313369</v>
      </c>
      <c r="AK140" s="74" t="n">
        <f aca="false">Z140/U140</f>
        <v>0.210729308934617</v>
      </c>
      <c r="AL140" s="74" t="n">
        <f aca="false">EXP((((AK140-AK147)/AK148+2)/4-1.9)^3)</f>
        <v>0.0113279537150098</v>
      </c>
      <c r="AM140" s="74" t="n">
        <f aca="false">0.01*AD140+0.15*AF140+0.24*AH140+0.25*AJ140+0.35*AL140</f>
        <v>0.072908876982863</v>
      </c>
      <c r="AO140" s="66" t="n">
        <f aca="false">0.01*AD140/$AM$147</f>
        <v>0.000342753886438258</v>
      </c>
      <c r="AP140" s="65" t="n">
        <f aca="false">AO140*$J$147</f>
        <v>4010.17522781461</v>
      </c>
      <c r="AQ140" s="66" t="n">
        <f aca="false">0.15*AF140/$AM$147</f>
        <v>0.0195537215147784</v>
      </c>
      <c r="AR140" s="65" t="n">
        <f aca="false">AQ140*$J$147</f>
        <v>228775.960631668</v>
      </c>
      <c r="AS140" s="66" t="n">
        <f aca="false">0.24*AH140/$AM$147</f>
        <v>0.00154351278538314</v>
      </c>
      <c r="AT140" s="65" t="n">
        <f aca="false">AS140*$J$147</f>
        <v>18058.8958452951</v>
      </c>
      <c r="AU140" s="66" t="n">
        <f aca="false">0.25*AJ140/$AM$147</f>
        <v>0.00105320731117275</v>
      </c>
      <c r="AV140" s="65" t="n">
        <f aca="false">AU140*$J$147</f>
        <v>12322.3865173561</v>
      </c>
      <c r="AW140" s="66" t="n">
        <f aca="false">0.35*AL140/$AM$147</f>
        <v>0.00129352135924527</v>
      </c>
      <c r="AX140" s="65" t="n">
        <f aca="false">AW140*$J$147</f>
        <v>15134.0291583503</v>
      </c>
    </row>
    <row r="141" customFormat="false" ht="15" hidden="false" customHeight="false" outlineLevel="0" collapsed="false">
      <c r="A141" s="72" t="s">
        <v>65</v>
      </c>
      <c r="B141" s="65" t="n">
        <f aca="true">INDIRECT(ADDRESS(ROW()-35*INT((ROW()-15)/35)+138,2+INT((ROW()-15)/35), 1, 1, "Variables_Simulación"))</f>
        <v>0</v>
      </c>
      <c r="C141" s="65" t="n">
        <f aca="true">INDIRECT(ADDRESS(ROW()-35*INT((ROW()-15)/35)+108,2+INT((ROW()-15)/35), 1, 1, "Variables_Simulación"))</f>
        <v>0</v>
      </c>
      <c r="D141" s="65" t="n">
        <f aca="true">INDIRECT(ADDRESS(ROW()-35*INT((ROW()-15)/35)+78,2+INT((ROW()-15)/35), 1, 1, "Variables_Simulación"))</f>
        <v>0</v>
      </c>
      <c r="E141" s="65" t="n">
        <f aca="true">INDIRECT(ADDRESS(ROW()-35*INT((ROW()-15)/35)+48,2+INT((ROW()-15)/35), 1, 1, "Variables_Simulación"))</f>
        <v>0</v>
      </c>
      <c r="F141" s="65" t="n">
        <f aca="true">INDIRECT(ADDRESS(ROW()-35*INT((ROW()-15)/35)+18,2+INT((ROW()-15)/35), 1, 1, "Variables_Simulación"))</f>
        <v>0</v>
      </c>
      <c r="G141" s="65" t="n">
        <f aca="true">INDIRECT(ADDRESS(ROW()-35*INT((ROW()-15)/35)-12,2+INT((ROW()-15)/35), 1, 1, "Variables_Simulación"))</f>
        <v>0</v>
      </c>
      <c r="H141" s="65" t="n">
        <f aca="true">INDIRECT(ADDRESS(ROW()-35*INT((ROW()-15)/35)+168,2+INT((ROW()-15)/35), 1, 1, "Variables_Simulación"))</f>
        <v>0</v>
      </c>
      <c r="I141" s="66" t="n">
        <f aca="false">AO141+AQ141+AS141+AU141+AW141</f>
        <v>0.00564587295741438</v>
      </c>
      <c r="J141" s="65" t="n">
        <f aca="false">ROUND(AP141+AR141+AT141+AV141+AX141,0)</f>
        <v>66056</v>
      </c>
      <c r="K141" s="66" t="n">
        <f aca="false">I141-Tabla_Ministerio!J140</f>
        <v>0</v>
      </c>
      <c r="L141" s="65" t="n">
        <f aca="false">J141-Tabla_Ministerio!K140</f>
        <v>0</v>
      </c>
      <c r="M141" s="66" t="n">
        <f aca="false">P176/P$180</f>
        <v>0.0121667738317072</v>
      </c>
      <c r="N141" s="65" t="n">
        <f aca="false">ROUND((N$147-N$146-N$145)*M141,0)</f>
        <v>2640732</v>
      </c>
      <c r="O141" s="65" t="n">
        <f aca="false">N141-Tabla_Ministerio!L140</f>
        <v>0</v>
      </c>
      <c r="P141" s="67" t="n">
        <f aca="false">N141+J141</f>
        <v>2706788</v>
      </c>
      <c r="Q141" s="65" t="n">
        <f aca="false">P141-Tabla_Ministerio!M140</f>
        <v>0</v>
      </c>
      <c r="S141" s="67" t="n">
        <f aca="false">B141+Tabla_Ministerio!B140</f>
        <v>4150</v>
      </c>
      <c r="T141" s="67" t="n">
        <f aca="false">C141+Tabla_Ministerio!C140</f>
        <v>43</v>
      </c>
      <c r="U141" s="67" t="n">
        <f aca="false">D141+Tabla_Ministerio!D140</f>
        <v>430.322988394584</v>
      </c>
      <c r="V141" s="67" t="n">
        <f aca="false">E141+Tabla_Ministerio!E140</f>
        <v>254.293442940039</v>
      </c>
      <c r="W141" s="67" t="n">
        <f aca="false">F141+Tabla_Ministerio!F140</f>
        <v>36</v>
      </c>
      <c r="X141" s="67" t="n">
        <f aca="false">G141+Tabla_Ministerio!G140</f>
        <v>97</v>
      </c>
      <c r="Y141" s="67" t="n">
        <f aca="false">H141+Tabla_Ministerio!H140</f>
        <v>11</v>
      </c>
      <c r="Z141" s="67" t="n">
        <f aca="false">X141+0.33*Y141</f>
        <v>100.63</v>
      </c>
      <c r="AC141" s="73" t="n">
        <f aca="false">IF(T141&gt;0,S141/T141,0)</f>
        <v>96.5116279069767</v>
      </c>
      <c r="AD141" s="74" t="n">
        <f aca="false">EXP((((AC141-AC147)/AC148+2)/4-1.9)^3)</f>
        <v>0.0109267688631026</v>
      </c>
      <c r="AE141" s="75" t="n">
        <f aca="false">S141/U141</f>
        <v>9.64391889794803</v>
      </c>
      <c r="AF141" s="74" t="n">
        <f aca="false">EXP((((AE141-AE147)/AE148+2)/4-1.9)^3)</f>
        <v>0.0098431757961393</v>
      </c>
      <c r="AG141" s="74" t="n">
        <f aca="false">V141/U141</f>
        <v>0.590936226504509</v>
      </c>
      <c r="AH141" s="74" t="n">
        <f aca="false">EXP((((AG141-AG147)/AG148+2)/4-1.9)^3)</f>
        <v>0.0196703036549514</v>
      </c>
      <c r="AI141" s="74" t="n">
        <f aca="false">W141/U141</f>
        <v>0.0836580916448504</v>
      </c>
      <c r="AJ141" s="74" t="n">
        <f aca="false">EXP((((AI141-AI147)/AI148+2)/4-1.9)^3)</f>
        <v>0.0253733149013114</v>
      </c>
      <c r="AK141" s="74" t="n">
        <f aca="false">Z141/U141</f>
        <v>0.233847604506147</v>
      </c>
      <c r="AL141" s="74" t="n">
        <f aca="false">EXP((((AK141-AK147)/AK148+2)/4-1.9)^3)</f>
        <v>0.0133007704490852</v>
      </c>
      <c r="AM141" s="74" t="n">
        <f aca="false">0.01*AD141+0.15*AF141+0.24*AH141+0.25*AJ141+0.35*AL141</f>
        <v>0.0173052153177479</v>
      </c>
      <c r="AO141" s="66" t="n">
        <f aca="false">0.01*AD141/$AM$147</f>
        <v>3.56488767711772E-005</v>
      </c>
      <c r="AP141" s="65" t="n">
        <f aca="false">AO141*$J$147</f>
        <v>417.087152571039</v>
      </c>
      <c r="AQ141" s="66" t="n">
        <f aca="false">0.15*AF141/$AM$147</f>
        <v>0.000481704379478338</v>
      </c>
      <c r="AR141" s="65" t="n">
        <f aca="false">AQ141*$J$147</f>
        <v>5635.87765491847</v>
      </c>
      <c r="AS141" s="66" t="n">
        <f aca="false">0.24*AH141/$AM$147</f>
        <v>0.00154019745049767</v>
      </c>
      <c r="AT141" s="65" t="n">
        <f aca="false">AS141*$J$147</f>
        <v>18020.1068647593</v>
      </c>
      <c r="AU141" s="66" t="n">
        <f aca="false">0.25*AJ141/$AM$147</f>
        <v>0.00206952802682487</v>
      </c>
      <c r="AV141" s="65" t="n">
        <f aca="false">AU141*$J$147</f>
        <v>24213.2047361514</v>
      </c>
      <c r="AW141" s="66" t="n">
        <f aca="false">0.35*AL141/$AM$147</f>
        <v>0.00151879422384233</v>
      </c>
      <c r="AX141" s="65" t="n">
        <f aca="false">AW141*$J$147</f>
        <v>17769.6919381177</v>
      </c>
    </row>
    <row r="142" customFormat="false" ht="15" hidden="false" customHeight="false" outlineLevel="0" collapsed="false">
      <c r="A142" s="72" t="s">
        <v>66</v>
      </c>
      <c r="B142" s="65" t="n">
        <f aca="true">INDIRECT(ADDRESS(ROW()-35*INT((ROW()-15)/35)+138,2+INT((ROW()-15)/35), 1, 1, "Variables_Simulación"))</f>
        <v>0</v>
      </c>
      <c r="C142" s="65" t="n">
        <f aca="true">INDIRECT(ADDRESS(ROW()-35*INT((ROW()-15)/35)+108,2+INT((ROW()-15)/35), 1, 1, "Variables_Simulación"))</f>
        <v>0</v>
      </c>
      <c r="D142" s="65" t="n">
        <f aca="true">INDIRECT(ADDRESS(ROW()-35*INT((ROW()-15)/35)+78,2+INT((ROW()-15)/35), 1, 1, "Variables_Simulación"))</f>
        <v>0</v>
      </c>
      <c r="E142" s="65" t="n">
        <f aca="true">INDIRECT(ADDRESS(ROW()-35*INT((ROW()-15)/35)+48,2+INT((ROW()-15)/35), 1, 1, "Variables_Simulación"))</f>
        <v>0</v>
      </c>
      <c r="F142" s="65" t="n">
        <f aca="true">INDIRECT(ADDRESS(ROW()-35*INT((ROW()-15)/35)+18,2+INT((ROW()-15)/35), 1, 1, "Variables_Simulación"))</f>
        <v>0</v>
      </c>
      <c r="G142" s="65" t="n">
        <f aca="true">INDIRECT(ADDRESS(ROW()-35*INT((ROW()-15)/35)-12,2+INT((ROW()-15)/35), 1, 1, "Variables_Simulación"))</f>
        <v>0</v>
      </c>
      <c r="H142" s="65" t="n">
        <f aca="true">INDIRECT(ADDRESS(ROW()-35*INT((ROW()-15)/35)+168,2+INT((ROW()-15)/35), 1, 1, "Variables_Simulación"))</f>
        <v>0</v>
      </c>
      <c r="I142" s="66" t="n">
        <f aca="false">AO142+AQ142+AS142+AU142+AW142</f>
        <v>0.0139071564182123</v>
      </c>
      <c r="J142" s="65" t="n">
        <f aca="false">ROUND(AP142+AR142+AT142+AV142+AX142,0)</f>
        <v>162712</v>
      </c>
      <c r="K142" s="66" t="n">
        <f aca="false">I142-Tabla_Ministerio!J141</f>
        <v>-9.54097911787244E-017</v>
      </c>
      <c r="L142" s="65" t="n">
        <f aca="false">J142-Tabla_Ministerio!K141</f>
        <v>0</v>
      </c>
      <c r="M142" s="66" t="n">
        <f aca="false">P177/P$180</f>
        <v>0.0109306410313639</v>
      </c>
      <c r="N142" s="65" t="n">
        <f aca="false">ROUND((N$147-N$146-N$145)*M142,0)</f>
        <v>2372436</v>
      </c>
      <c r="O142" s="65" t="n">
        <f aca="false">N142-Tabla_Ministerio!L141</f>
        <v>0</v>
      </c>
      <c r="P142" s="67" t="n">
        <f aca="false">N142+J142</f>
        <v>2535148</v>
      </c>
      <c r="Q142" s="65" t="n">
        <f aca="false">P142-Tabla_Ministerio!M141</f>
        <v>0</v>
      </c>
      <c r="S142" s="67" t="n">
        <f aca="false">B142+Tabla_Ministerio!B141</f>
        <v>6955</v>
      </c>
      <c r="T142" s="67" t="n">
        <f aca="false">C142+Tabla_Ministerio!C141</f>
        <v>28</v>
      </c>
      <c r="U142" s="67" t="n">
        <f aca="false">D142+Tabla_Ministerio!D141</f>
        <v>405.875247376136</v>
      </c>
      <c r="V142" s="67" t="n">
        <f aca="false">E142+Tabla_Ministerio!E141</f>
        <v>281.932065557954</v>
      </c>
      <c r="W142" s="67" t="n">
        <f aca="false">F142+Tabla_Ministerio!F141</f>
        <v>22</v>
      </c>
      <c r="X142" s="67" t="n">
        <f aca="false">G142+Tabla_Ministerio!G141</f>
        <v>95</v>
      </c>
      <c r="Y142" s="67" t="n">
        <f aca="false">H142+Tabla_Ministerio!H141</f>
        <v>24</v>
      </c>
      <c r="Z142" s="67" t="n">
        <f aca="false">X142+0.33*Y142</f>
        <v>102.92</v>
      </c>
      <c r="AC142" s="73" t="n">
        <f aca="false">IF(T142&gt;0,S142/T142,0)</f>
        <v>248.392857142857</v>
      </c>
      <c r="AD142" s="74" t="n">
        <f aca="false">EXP((((AC142-AC147)/AC148+2)/4-1.9)^3)</f>
        <v>0.15061309731202</v>
      </c>
      <c r="AE142" s="75" t="n">
        <f aca="false">S142/U142</f>
        <v>17.1358072337794</v>
      </c>
      <c r="AF142" s="74" t="n">
        <f aca="false">EXP((((AE142-AE147)/AE148+2)/4-1.9)^3)</f>
        <v>0.0796125373117837</v>
      </c>
      <c r="AG142" s="74" t="n">
        <f aca="false">V142/U142</f>
        <v>0.694627394453251</v>
      </c>
      <c r="AH142" s="74" t="n">
        <f aca="false">EXP((((AG142-AG147)/AG148+2)/4-1.9)^3)</f>
        <v>0.083224052853853</v>
      </c>
      <c r="AI142" s="74" t="n">
        <f aca="false">W142/U142</f>
        <v>0.0542038474684611</v>
      </c>
      <c r="AJ142" s="74" t="n">
        <f aca="false">EXP((((AI142-AI147)/AI148+2)/4-1.9)^3)</f>
        <v>0.0155309065395603</v>
      </c>
      <c r="AK142" s="74" t="n">
        <f aca="false">Z142/U142</f>
        <v>0.253575453702455</v>
      </c>
      <c r="AL142" s="74" t="n">
        <f aca="false">EXP((((AK142-AK147)/AK148+2)/4-1.9)^3)</f>
        <v>0.0152069648445264</v>
      </c>
      <c r="AM142" s="74" t="n">
        <f aca="false">0.01*AD142+0.15*AF142+0.24*AH142+0.25*AJ142+0.35*AL142</f>
        <v>0.0426269485852868</v>
      </c>
      <c r="AO142" s="66" t="n">
        <f aca="false">0.01*AD142/$AM$147</f>
        <v>0.000491379273550129</v>
      </c>
      <c r="AP142" s="65" t="n">
        <f aca="false">AO142*$J$147</f>
        <v>5749.0726384724</v>
      </c>
      <c r="AQ142" s="66" t="n">
        <f aca="false">0.15*AF142/$AM$147</f>
        <v>0.00389607060553672</v>
      </c>
      <c r="AR142" s="65" t="n">
        <f aca="false">AQ142*$J$147</f>
        <v>45583.5118034597</v>
      </c>
      <c r="AS142" s="66" t="n">
        <f aca="false">0.24*AH142/$AM$147</f>
        <v>0.0065164969628378</v>
      </c>
      <c r="AT142" s="65" t="n">
        <f aca="false">AS142*$J$147</f>
        <v>76242.1542876031</v>
      </c>
      <c r="AU142" s="66" t="n">
        <f aca="false">0.25*AJ142/$AM$147</f>
        <v>0.00126674998874335</v>
      </c>
      <c r="AV142" s="65" t="n">
        <f aca="false">AU142*$J$147</f>
        <v>14820.8076572987</v>
      </c>
      <c r="AW142" s="66" t="n">
        <f aca="false">0.35*AL142/$AM$147</f>
        <v>0.00173645958754431</v>
      </c>
      <c r="AX142" s="65" t="n">
        <f aca="false">AW142*$J$147</f>
        <v>20316.3479616029</v>
      </c>
    </row>
    <row r="143" customFormat="false" ht="15" hidden="false" customHeight="false" outlineLevel="0" collapsed="false">
      <c r="A143" s="72" t="s">
        <v>67</v>
      </c>
      <c r="B143" s="65" t="n">
        <f aca="true">INDIRECT(ADDRESS(ROW()-35*INT((ROW()-15)/35)+138,2+INT((ROW()-15)/35), 1, 1, "Variables_Simulación"))</f>
        <v>0</v>
      </c>
      <c r="C143" s="65" t="n">
        <f aca="true">INDIRECT(ADDRESS(ROW()-35*INT((ROW()-15)/35)+108,2+INT((ROW()-15)/35), 1, 1, "Variables_Simulación"))</f>
        <v>0</v>
      </c>
      <c r="D143" s="65" t="n">
        <f aca="true">INDIRECT(ADDRESS(ROW()-35*INT((ROW()-15)/35)+78,2+INT((ROW()-15)/35), 1, 1, "Variables_Simulación"))</f>
        <v>0</v>
      </c>
      <c r="E143" s="65" t="n">
        <f aca="true">INDIRECT(ADDRESS(ROW()-35*INT((ROW()-15)/35)+48,2+INT((ROW()-15)/35), 1, 1, "Variables_Simulación"))</f>
        <v>0</v>
      </c>
      <c r="F143" s="65" t="n">
        <f aca="true">INDIRECT(ADDRESS(ROW()-35*INT((ROW()-15)/35)+18,2+INT((ROW()-15)/35), 1, 1, "Variables_Simulación"))</f>
        <v>0</v>
      </c>
      <c r="G143" s="65" t="n">
        <f aca="true">INDIRECT(ADDRESS(ROW()-35*INT((ROW()-15)/35)-12,2+INT((ROW()-15)/35), 1, 1, "Variables_Simulación"))</f>
        <v>0</v>
      </c>
      <c r="H143" s="65" t="n">
        <f aca="true">INDIRECT(ADDRESS(ROW()-35*INT((ROW()-15)/35)+168,2+INT((ROW()-15)/35), 1, 1, "Variables_Simulación"))</f>
        <v>0</v>
      </c>
      <c r="I143" s="66" t="n">
        <f aca="false">AO143+AQ143+AS143+AU143+AW143</f>
        <v>0.0143306671360642</v>
      </c>
      <c r="J143" s="65" t="n">
        <f aca="false">ROUND(AP143+AR143+AT143+AV143+AX143,0)</f>
        <v>167667</v>
      </c>
      <c r="K143" s="66" t="n">
        <f aca="false">I143-Tabla_Ministerio!J142</f>
        <v>0</v>
      </c>
      <c r="L143" s="65" t="n">
        <f aca="false">J143-Tabla_Ministerio!K142</f>
        <v>0</v>
      </c>
      <c r="M143" s="66" t="n">
        <f aca="false">P178/P$180</f>
        <v>0.00853265746457424</v>
      </c>
      <c r="N143" s="65" t="n">
        <f aca="false">ROUND((N$147-N$146-N$145)*M143,0)</f>
        <v>1851967</v>
      </c>
      <c r="O143" s="65" t="n">
        <f aca="false">N143-Tabla_Ministerio!L142</f>
        <v>-2</v>
      </c>
      <c r="P143" s="67" t="n">
        <f aca="false">N143+J143</f>
        <v>2019634</v>
      </c>
      <c r="Q143" s="65" t="n">
        <f aca="false">P143-Tabla_Ministerio!M142</f>
        <v>-2</v>
      </c>
      <c r="S143" s="67" t="n">
        <f aca="false">B143+Tabla_Ministerio!B142</f>
        <v>8404</v>
      </c>
      <c r="T143" s="67" t="n">
        <f aca="false">C143+Tabla_Ministerio!C142</f>
        <v>57</v>
      </c>
      <c r="U143" s="67" t="n">
        <f aca="false">D143+Tabla_Ministerio!D142</f>
        <v>492.287854220248</v>
      </c>
      <c r="V143" s="67" t="n">
        <f aca="false">E143+Tabla_Ministerio!E142</f>
        <v>340.622950932047</v>
      </c>
      <c r="W143" s="67" t="n">
        <f aca="false">F143+Tabla_Ministerio!F142</f>
        <v>42</v>
      </c>
      <c r="X143" s="67" t="n">
        <f aca="false">G143+Tabla_Ministerio!G142</f>
        <v>125</v>
      </c>
      <c r="Y143" s="67" t="n">
        <f aca="false">H143+Tabla_Ministerio!H142</f>
        <v>26</v>
      </c>
      <c r="Z143" s="67" t="n">
        <f aca="false">X143+0.33*Y143</f>
        <v>133.58</v>
      </c>
      <c r="AC143" s="73" t="n">
        <f aca="false">IF(T143&gt;0,S143/T143,0)</f>
        <v>147.438596491228</v>
      </c>
      <c r="AD143" s="74" t="n">
        <f aca="false">EXP((((AC143-AC147)/AC148+2)/4-1.9)^3)</f>
        <v>0.0312084245482418</v>
      </c>
      <c r="AE143" s="75" t="n">
        <f aca="false">S143/U143</f>
        <v>17.0713129075902</v>
      </c>
      <c r="AF143" s="74" t="n">
        <f aca="false">EXP((((AE143-AE147)/AE148+2)/4-1.9)^3)</f>
        <v>0.0784621876114226</v>
      </c>
      <c r="AG143" s="74" t="n">
        <f aca="false">V143/U143</f>
        <v>0.691918250698205</v>
      </c>
      <c r="AH143" s="74" t="n">
        <f aca="false">EXP((((AG143-AG147)/AG148+2)/4-1.9)^3)</f>
        <v>0.0805833304528924</v>
      </c>
      <c r="AI143" s="74" t="n">
        <f aca="false">W143/U143</f>
        <v>0.0853159379008553</v>
      </c>
      <c r="AJ143" s="74" t="n">
        <f aca="false">EXP((((AI143-AI147)/AI148+2)/4-1.9)^3)</f>
        <v>0.0260525739378608</v>
      </c>
      <c r="AK143" s="74" t="n">
        <f aca="false">Z143/U143</f>
        <v>0.271345309161816</v>
      </c>
      <c r="AL143" s="74" t="n">
        <f aca="false">EXP((((AK143-AK147)/AK148+2)/4-1.9)^3)</f>
        <v>0.0171157139015468</v>
      </c>
      <c r="AM143" s="74" t="n">
        <f aca="false">0.01*AD143+0.15*AF143+0.24*AH143+0.25*AJ143+0.35*AL143</f>
        <v>0.0439250550458966</v>
      </c>
      <c r="AO143" s="66" t="n">
        <f aca="false">0.01*AD143/$AM$147</f>
        <v>0.000101818322953612</v>
      </c>
      <c r="AP143" s="65" t="n">
        <f aca="false">AO143*$J$147</f>
        <v>1191.26093853863</v>
      </c>
      <c r="AQ143" s="66" t="n">
        <f aca="false">0.15*AF143/$AM$147</f>
        <v>0.00383977490381687</v>
      </c>
      <c r="AR143" s="65" t="n">
        <f aca="false">AQ143*$J$147</f>
        <v>44924.85952437</v>
      </c>
      <c r="AS143" s="66" t="n">
        <f aca="false">0.24*AH143/$AM$147</f>
        <v>0.00630972669732602</v>
      </c>
      <c r="AT143" s="65" t="n">
        <f aca="false">AS143*$J$147</f>
        <v>73822.9694747904</v>
      </c>
      <c r="AU143" s="66" t="n">
        <f aca="false">0.25*AJ143/$AM$147</f>
        <v>0.00212493054790186</v>
      </c>
      <c r="AV143" s="65" t="n">
        <f aca="false">AU143*$J$147</f>
        <v>24861.4069196195</v>
      </c>
      <c r="AW143" s="66" t="n">
        <f aca="false">0.35*AL143/$AM$147</f>
        <v>0.00195441666406588</v>
      </c>
      <c r="AX143" s="65" t="n">
        <f aca="false">AW143*$J$147</f>
        <v>22866.4169865711</v>
      </c>
    </row>
    <row r="144" customFormat="false" ht="15" hidden="false" customHeight="false" outlineLevel="0" collapsed="false">
      <c r="A144" s="72" t="s">
        <v>68</v>
      </c>
      <c r="B144" s="65" t="n">
        <f aca="true">INDIRECT(ADDRESS(ROW()-35*INT((ROW()-15)/35)+138,2+INT((ROW()-15)/35), 1, 1, "Variables_Simulación"))</f>
        <v>0</v>
      </c>
      <c r="C144" s="65" t="n">
        <f aca="true">INDIRECT(ADDRESS(ROW()-35*INT((ROW()-15)/35)+108,2+INT((ROW()-15)/35), 1, 1, "Variables_Simulación"))</f>
        <v>0</v>
      </c>
      <c r="D144" s="65" t="n">
        <f aca="true">INDIRECT(ADDRESS(ROW()-35*INT((ROW()-15)/35)+78,2+INT((ROW()-15)/35), 1, 1, "Variables_Simulación"))</f>
        <v>0</v>
      </c>
      <c r="E144" s="65" t="n">
        <f aca="true">INDIRECT(ADDRESS(ROW()-35*INT((ROW()-15)/35)+48,2+INT((ROW()-15)/35), 1, 1, "Variables_Simulación"))</f>
        <v>0</v>
      </c>
      <c r="F144" s="65" t="n">
        <f aca="true">INDIRECT(ADDRESS(ROW()-35*INT((ROW()-15)/35)+18,2+INT((ROW()-15)/35), 1, 1, "Variables_Simulación"))</f>
        <v>0</v>
      </c>
      <c r="G144" s="65" t="n">
        <f aca="true">INDIRECT(ADDRESS(ROW()-35*INT((ROW()-15)/35)-12,2+INT((ROW()-15)/35), 1, 1, "Variables_Simulación"))</f>
        <v>0</v>
      </c>
      <c r="H144" s="65" t="n">
        <f aca="true">INDIRECT(ADDRESS(ROW()-35*INT((ROW()-15)/35)+168,2+INT((ROW()-15)/35), 1, 1, "Variables_Simulación"))</f>
        <v>0</v>
      </c>
      <c r="I144" s="66" t="n">
        <f aca="false">AO144+AQ144+AS144+AU144+AW144</f>
        <v>0.00894314373743506</v>
      </c>
      <c r="J144" s="65" t="n">
        <f aca="false">ROUND(AP144+AR144+AT144+AV144+AX144,0)</f>
        <v>104634</v>
      </c>
      <c r="K144" s="66" t="n">
        <f aca="false">I144-Tabla_Ministerio!J143</f>
        <v>0</v>
      </c>
      <c r="L144" s="65" t="n">
        <f aca="false">J144-Tabla_Ministerio!K143</f>
        <v>0</v>
      </c>
      <c r="M144" s="66" t="n">
        <f aca="false">P179/P$180</f>
        <v>0.00714483501179324</v>
      </c>
      <c r="N144" s="65" t="n">
        <f aca="false">ROUND((N$147-N$146-N$145)*M144,0)</f>
        <v>1550748</v>
      </c>
      <c r="O144" s="65" t="n">
        <f aca="false">N144-Tabla_Ministerio!L143</f>
        <v>-3</v>
      </c>
      <c r="P144" s="67" t="n">
        <f aca="false">N144+J144</f>
        <v>1655382</v>
      </c>
      <c r="Q144" s="65" t="n">
        <f aca="false">P144-Tabla_Ministerio!M143</f>
        <v>-3</v>
      </c>
      <c r="S144" s="67" t="n">
        <f aca="false">B144+Tabla_Ministerio!B143</f>
        <v>8844</v>
      </c>
      <c r="T144" s="67" t="n">
        <f aca="false">C144+Tabla_Ministerio!C143</f>
        <v>31</v>
      </c>
      <c r="U144" s="67" t="n">
        <f aca="false">D144+Tabla_Ministerio!D143</f>
        <v>497.693353453634</v>
      </c>
      <c r="V144" s="67" t="n">
        <f aca="false">E144+Tabla_Ministerio!E143</f>
        <v>285.649839454619</v>
      </c>
      <c r="W144" s="67" t="n">
        <f aca="false">F144+Tabla_Ministerio!F143</f>
        <v>24</v>
      </c>
      <c r="X144" s="67" t="n">
        <f aca="false">G144+Tabla_Ministerio!G143</f>
        <v>107</v>
      </c>
      <c r="Y144" s="67" t="n">
        <f aca="false">H144+Tabla_Ministerio!H143</f>
        <v>11</v>
      </c>
      <c r="Z144" s="67" t="n">
        <f aca="false">X144+0.33*Y144</f>
        <v>110.63</v>
      </c>
      <c r="AC144" s="73" t="n">
        <f aca="false">IF(T144&gt;0,S144/T144,0)</f>
        <v>285.290322580645</v>
      </c>
      <c r="AD144" s="74" t="n">
        <f aca="false">EXP((((AC144-AC147)/AC148+2)/4-1.9)^3)</f>
        <v>0.230843985849761</v>
      </c>
      <c r="AE144" s="75" t="n">
        <f aca="false">S144/U144</f>
        <v>17.7699781173066</v>
      </c>
      <c r="AF144" s="74" t="n">
        <f aca="false">EXP((((AE144-AE147)/AE148+2)/4-1.9)^3)</f>
        <v>0.0915919902792166</v>
      </c>
      <c r="AG144" s="74" t="n">
        <f aca="false">V144/U144</f>
        <v>0.573947466793387</v>
      </c>
      <c r="AH144" s="74" t="n">
        <f aca="false">EXP((((AG144-AG147)/AG148+2)/4-1.9)^3)</f>
        <v>0.014873628696111</v>
      </c>
      <c r="AI144" s="74" t="n">
        <f aca="false">W144/U144</f>
        <v>0.0482224643617546</v>
      </c>
      <c r="AJ144" s="74" t="n">
        <f aca="false">EXP((((AI144-AI147)/AI148+2)/4-1.9)^3)</f>
        <v>0.0139864567067881</v>
      </c>
      <c r="AK144" s="74" t="n">
        <f aca="false">Z144/U144</f>
        <v>0.222285468014205</v>
      </c>
      <c r="AL144" s="74" t="n">
        <f aca="false">EXP((((AK144-AK147)/AK148+2)/4-1.9)^3)</f>
        <v>0.0122805308282712</v>
      </c>
      <c r="AM144" s="74" t="n">
        <f aca="false">0.01*AD144+0.15*AF144+0.24*AH144+0.25*AJ144+0.35*AL144</f>
        <v>0.0274117092540387</v>
      </c>
      <c r="AO144" s="66" t="n">
        <f aca="false">0.01*AD144/$AM$147</f>
        <v>0.00075313470139505</v>
      </c>
      <c r="AP144" s="65" t="n">
        <f aca="false">AO144*$J$147</f>
        <v>8811.57659254151</v>
      </c>
      <c r="AQ144" s="66" t="n">
        <f aca="false">0.15*AF144/$AM$147</f>
        <v>0.00448231990938747</v>
      </c>
      <c r="AR144" s="65" t="n">
        <f aca="false">AQ144*$J$147</f>
        <v>52442.5512736054</v>
      </c>
      <c r="AS144" s="66" t="n">
        <f aca="false">0.24*AH144/$AM$147</f>
        <v>0.00116461471054275</v>
      </c>
      <c r="AT144" s="65" t="n">
        <f aca="false">AS144*$J$147</f>
        <v>13625.8383842084</v>
      </c>
      <c r="AU144" s="66" t="n">
        <f aca="false">0.25*AJ144/$AM$147</f>
        <v>0.00114077976264641</v>
      </c>
      <c r="AV144" s="65" t="n">
        <f aca="false">AU144*$J$147</f>
        <v>13346.9726400344</v>
      </c>
      <c r="AW144" s="66" t="n">
        <f aca="false">0.35*AL144/$AM$147</f>
        <v>0.00140229465346338</v>
      </c>
      <c r="AX144" s="65" t="n">
        <f aca="false">AW144*$J$147</f>
        <v>16406.6623426273</v>
      </c>
    </row>
    <row r="145" customFormat="false" ht="15" hidden="false" customHeight="false" outlineLevel="0" collapsed="false">
      <c r="A145" s="72" t="s">
        <v>69</v>
      </c>
      <c r="B145" s="65" t="n">
        <f aca="true">INDIRECT(ADDRESS(ROW()-35*INT((ROW()-15)/35)+138,2+INT((ROW()-15)/35), 1, 1, "Variables_Simulación"))</f>
        <v>0</v>
      </c>
      <c r="C145" s="65" t="n">
        <f aca="true">INDIRECT(ADDRESS(ROW()-35*INT((ROW()-15)/35)+108,2+INT((ROW()-15)/35), 1, 1, "Variables_Simulación"))</f>
        <v>0</v>
      </c>
      <c r="D145" s="65" t="n">
        <f aca="true">INDIRECT(ADDRESS(ROW()-35*INT((ROW()-15)/35)+78,2+INT((ROW()-15)/35), 1, 1, "Variables_Simulación"))</f>
        <v>0</v>
      </c>
      <c r="E145" s="65" t="n">
        <f aca="true">INDIRECT(ADDRESS(ROW()-35*INT((ROW()-15)/35)+48,2+INT((ROW()-15)/35), 1, 1, "Variables_Simulación"))</f>
        <v>0</v>
      </c>
      <c r="F145" s="65" t="n">
        <f aca="true">INDIRECT(ADDRESS(ROW()-35*INT((ROW()-15)/35)+18,2+INT((ROW()-15)/35), 1, 1, "Variables_Simulación"))</f>
        <v>0</v>
      </c>
      <c r="G145" s="65" t="n">
        <f aca="true">INDIRECT(ADDRESS(ROW()-35*INT((ROW()-15)/35)-12,2+INT((ROW()-15)/35), 1, 1, "Variables_Simulación"))</f>
        <v>0</v>
      </c>
      <c r="H145" s="65" t="n">
        <f aca="true">INDIRECT(ADDRESS(ROW()-35*INT((ROW()-15)/35)+168,2+INT((ROW()-15)/35), 1, 1, "Variables_Simulación"))</f>
        <v>0</v>
      </c>
      <c r="I145" s="66" t="n">
        <f aca="false">AO145+AQ145+AS145+AU145+AW145</f>
        <v>0.0316946317861652</v>
      </c>
      <c r="J145" s="65" t="n">
        <f aca="false">ROUND(AP145+AR145+AT145+AV145+AX145,0)</f>
        <v>370823</v>
      </c>
      <c r="K145" s="66" t="n">
        <f aca="false">I145-Tabla_Ministerio!J144</f>
        <v>0</v>
      </c>
      <c r="L145" s="65" t="n">
        <f aca="false">J145-Tabla_Ministerio!K144</f>
        <v>0</v>
      </c>
      <c r="M145" s="66" t="n">
        <v>0</v>
      </c>
      <c r="N145" s="65" t="n">
        <f aca="false">Tabla_Ministerio!L144</f>
        <v>2626453</v>
      </c>
      <c r="O145" s="65" t="n">
        <v>0</v>
      </c>
      <c r="P145" s="67" t="n">
        <f aca="false">N145+J145</f>
        <v>2997276</v>
      </c>
      <c r="Q145" s="65" t="n">
        <f aca="false">P145-Tabla_Ministerio!M144</f>
        <v>0</v>
      </c>
      <c r="S145" s="67" t="n">
        <f aca="false">B145+Tabla_Ministerio!B144</f>
        <v>0</v>
      </c>
      <c r="T145" s="67" t="n">
        <f aca="false">C145+Tabla_Ministerio!C144</f>
        <v>0</v>
      </c>
      <c r="U145" s="67" t="n">
        <f aca="false">D145+Tabla_Ministerio!D144</f>
        <v>34.8609674534894</v>
      </c>
      <c r="V145" s="67" t="n">
        <f aca="false">E145+Tabla_Ministerio!E144</f>
        <v>29.0314219989439</v>
      </c>
      <c r="W145" s="67" t="n">
        <f aca="false">F145+Tabla_Ministerio!F144</f>
        <v>4</v>
      </c>
      <c r="X145" s="67" t="n">
        <f aca="false">G145+Tabla_Ministerio!G144</f>
        <v>14</v>
      </c>
      <c r="Y145" s="67" t="n">
        <f aca="false">H145+Tabla_Ministerio!H144</f>
        <v>0</v>
      </c>
      <c r="Z145" s="67" t="n">
        <f aca="false">X145+0.33*Y145</f>
        <v>14</v>
      </c>
      <c r="AC145" s="73" t="n">
        <f aca="false">IF(T145&gt;0,S145/T145,0)</f>
        <v>0</v>
      </c>
      <c r="AD145" s="74" t="n">
        <f aca="false">EXP((((AC145-AC147)/AC148+2)/4-1.9)^3)</f>
        <v>0.0008692139861122</v>
      </c>
      <c r="AE145" s="75" t="n">
        <f aca="false">S145/U145</f>
        <v>0</v>
      </c>
      <c r="AF145" s="74" t="n">
        <f aca="false">EXP((((AE145-AE147)/AE148+2)/4-1.9)^3)</f>
        <v>0.000169068040733733</v>
      </c>
      <c r="AG145" s="74" t="n">
        <f aca="false">V145/U145</f>
        <v>0.832777289892395</v>
      </c>
      <c r="AH145" s="74" t="n">
        <f aca="false">EXP((((AG145-AG147)/AG148+2)/4-1.9)^3)</f>
        <v>0.306639472703143</v>
      </c>
      <c r="AI145" s="74" t="n">
        <f aca="false">W145/U145</f>
        <v>0.114741508689818</v>
      </c>
      <c r="AJ145" s="74" t="n">
        <f aca="false">EXP((((AI145-AI147)/AI148+2)/4-1.9)^3)</f>
        <v>0.0407798248384232</v>
      </c>
      <c r="AK145" s="74" t="n">
        <f aca="false">Z145/U145</f>
        <v>0.401595280414361</v>
      </c>
      <c r="AL145" s="74" t="n">
        <f aca="false">EXP((((AK145-AK147)/AK148+2)/4-1.9)^3)</f>
        <v>0.0380714720657382</v>
      </c>
      <c r="AM145" s="74" t="n">
        <f aca="false">0.01*AD145+0.15*AF145+0.24*AH145+0.25*AJ145+0.35*AL145</f>
        <v>0.0971474972273398</v>
      </c>
      <c r="AO145" s="66" t="n">
        <f aca="false">0.01*AD145/$AM$147</f>
        <v>2.83583396582429E-006</v>
      </c>
      <c r="AP145" s="65" t="n">
        <f aca="false">AO145*$J$147</f>
        <v>33.1788830700607</v>
      </c>
      <c r="AQ145" s="66" t="n">
        <f aca="false">0.15*AF145/$AM$147</f>
        <v>8.27383532896E-006</v>
      </c>
      <c r="AR145" s="65" t="n">
        <f aca="false">AQ145*$J$147</f>
        <v>96.8027812025686</v>
      </c>
      <c r="AS145" s="66" t="n">
        <f aca="false">0.24*AH145/$AM$147</f>
        <v>0.0240100682919783</v>
      </c>
      <c r="AT145" s="65" t="n">
        <f aca="false">AS145*$J$147</f>
        <v>280914.629687131</v>
      </c>
      <c r="AU145" s="66" t="n">
        <f aca="false">0.25*AJ145/$AM$147</f>
        <v>0.00332613183418789</v>
      </c>
      <c r="AV145" s="65" t="n">
        <f aca="false">AU145*$J$147</f>
        <v>38915.3034105962</v>
      </c>
      <c r="AW145" s="66" t="n">
        <f aca="false">0.35*AL145/$AM$147</f>
        <v>0.00434732199070426</v>
      </c>
      <c r="AX145" s="65" t="n">
        <f aca="false">AW145*$J$147</f>
        <v>50863.0934447371</v>
      </c>
    </row>
    <row r="146" customFormat="false" ht="15" hidden="false" customHeight="false" outlineLevel="0" collapsed="false">
      <c r="A146" s="76" t="s">
        <v>70</v>
      </c>
      <c r="B146" s="78" t="n">
        <f aca="true">INDIRECT(ADDRESS(ROW()-35*INT((ROW()-15)/35)+138,2+INT((ROW()-15)/35), 1, 1, "Variables_Simulación"))</f>
        <v>0</v>
      </c>
      <c r="C146" s="78" t="n">
        <f aca="true">INDIRECT(ADDRESS(ROW()-35*INT((ROW()-15)/35)+108,2+INT((ROW()-15)/35), 1, 1, "Variables_Simulación"))</f>
        <v>0</v>
      </c>
      <c r="D146" s="78" t="n">
        <f aca="true">INDIRECT(ADDRESS(ROW()-35*INT((ROW()-15)/35)+78,2+INT((ROW()-15)/35), 1, 1, "Variables_Simulación"))</f>
        <v>0</v>
      </c>
      <c r="E146" s="78" t="n">
        <f aca="true">INDIRECT(ADDRESS(ROW()-35*INT((ROW()-15)/35)+48,2+INT((ROW()-15)/35), 1, 1, "Variables_Simulación"))</f>
        <v>0</v>
      </c>
      <c r="F146" s="78" t="n">
        <f aca="true">INDIRECT(ADDRESS(ROW()-35*INT((ROW()-15)/35)+18,2+INT((ROW()-15)/35), 1, 1, "Variables_Simulación"))</f>
        <v>0</v>
      </c>
      <c r="G146" s="78" t="n">
        <f aca="true">INDIRECT(ADDRESS(ROW()-35*INT((ROW()-15)/35)-12,2+INT((ROW()-15)/35), 1, 1, "Variables_Simulación"))</f>
        <v>0</v>
      </c>
      <c r="H146" s="78" t="n">
        <f aca="true">INDIRECT(ADDRESS(ROW()-35*INT((ROW()-15)/35)+168,2+INT((ROW()-15)/35), 1, 1, "Variables_Simulación"))</f>
        <v>0</v>
      </c>
      <c r="I146" s="77" t="n">
        <f aca="false">AO146+AQ146+AS146+AU146+AW146</f>
        <v>0.0129037704319343</v>
      </c>
      <c r="J146" s="78" t="n">
        <f aca="false">ROUND(AP146+AR146+AT146+AV146+AX146,0)</f>
        <v>150972</v>
      </c>
      <c r="K146" s="77" t="n">
        <f aca="false">I146-Tabla_Ministerio!J145</f>
        <v>7.97972798949331E-017</v>
      </c>
      <c r="L146" s="78" t="n">
        <f aca="false">J146-Tabla_Ministerio!K145</f>
        <v>0</v>
      </c>
      <c r="M146" s="77" t="n">
        <v>0</v>
      </c>
      <c r="N146" s="78" t="n">
        <f aca="false">Tabla_Ministerio!L145</f>
        <v>2626453</v>
      </c>
      <c r="O146" s="78" t="n">
        <v>0</v>
      </c>
      <c r="P146" s="79" t="n">
        <f aca="false">N146+J146</f>
        <v>2777425</v>
      </c>
      <c r="Q146" s="78" t="n">
        <f aca="false">P146-Tabla_Ministerio!M145</f>
        <v>0</v>
      </c>
      <c r="S146" s="79" t="n">
        <f aca="false">B146+Tabla_Ministerio!B145</f>
        <v>0</v>
      </c>
      <c r="T146" s="79" t="n">
        <f aca="false">C146+Tabla_Ministerio!C145</f>
        <v>0</v>
      </c>
      <c r="U146" s="79" t="n">
        <f aca="false">D146+Tabla_Ministerio!D145</f>
        <v>15.3522727272727</v>
      </c>
      <c r="V146" s="79" t="n">
        <f aca="false">E146+Tabla_Ministerio!E145</f>
        <v>11.2840909090909</v>
      </c>
      <c r="W146" s="79" t="n">
        <f aca="false">F146+Tabla_Ministerio!F145</f>
        <v>1</v>
      </c>
      <c r="X146" s="79" t="n">
        <f aca="false">G146+Tabla_Ministerio!G145</f>
        <v>3</v>
      </c>
      <c r="Y146" s="79" t="n">
        <f aca="false">H146+Tabla_Ministerio!H145</f>
        <v>0</v>
      </c>
      <c r="Z146" s="79" t="n">
        <f aca="false">X146+0.33*Y146</f>
        <v>3</v>
      </c>
      <c r="AC146" s="80" t="n">
        <f aca="false">IF(T146&gt;0,S146/T146,0)</f>
        <v>0</v>
      </c>
      <c r="AD146" s="81" t="n">
        <f aca="false">EXP((((AC146-AC147)/AC148+2)/4-1.9)^3)</f>
        <v>0.0008692139861122</v>
      </c>
      <c r="AE146" s="82" t="n">
        <f aca="false">S146/U146</f>
        <v>0</v>
      </c>
      <c r="AF146" s="81" t="n">
        <f aca="false">EXP((((AE146-AE147)/AE148+2)/4-1.9)^3)</f>
        <v>0.000169068040733733</v>
      </c>
      <c r="AG146" s="81" t="n">
        <f aca="false">V146/U146</f>
        <v>0.735011102886751</v>
      </c>
      <c r="AH146" s="81" t="n">
        <f aca="false">EXP((((AG146-AG147)/AG148+2)/4-1.9)^3)</f>
        <v>0.130330496491172</v>
      </c>
      <c r="AI146" s="81" t="n">
        <f aca="false">W146/U146</f>
        <v>0.065136935603257</v>
      </c>
      <c r="AJ146" s="81" t="n">
        <f aca="false">EXP((((AI146-AI147)/AI148+2)/4-1.9)^3)</f>
        <v>0.0187244914967556</v>
      </c>
      <c r="AK146" s="81" t="n">
        <f aca="false">Z146/U146</f>
        <v>0.195410806809771</v>
      </c>
      <c r="AL146" s="81" t="n">
        <f aca="false">EXP((((AK146-AK147)/AK148+2)/4-1.9)^3)</f>
        <v>0.010162762611658</v>
      </c>
      <c r="AM146" s="81" t="n">
        <f aca="false">0.01*AD146+0.15*AF146+0.24*AH146+0.25*AJ146+0.35*AL146</f>
        <v>0.0395514612921218</v>
      </c>
      <c r="AO146" s="77" t="n">
        <f aca="false">0.01*AD146/$AM$147</f>
        <v>2.83583396582429E-006</v>
      </c>
      <c r="AP146" s="78" t="n">
        <f aca="false">AO146*$J$147</f>
        <v>33.1788830700607</v>
      </c>
      <c r="AQ146" s="77" t="n">
        <f aca="false">0.15*AF146/$AM$147</f>
        <v>8.27383532896E-006</v>
      </c>
      <c r="AR146" s="78" t="n">
        <f aca="false">AQ146*$J$147</f>
        <v>96.8027812025686</v>
      </c>
      <c r="AS146" s="77" t="n">
        <f aca="false">0.24*AH146/$AM$147</f>
        <v>0.0102049618520897</v>
      </c>
      <c r="AT146" s="78" t="n">
        <f aca="false">AS146*$J$147</f>
        <v>119396.706614485</v>
      </c>
      <c r="AU146" s="77" t="n">
        <f aca="false">0.25*AJ146/$AM$147</f>
        <v>0.0015272289053007</v>
      </c>
      <c r="AV146" s="78" t="n">
        <f aca="false">AU146*$J$147</f>
        <v>17868.3765978026</v>
      </c>
      <c r="AW146" s="77" t="n">
        <f aca="false">0.35*AL146/$AM$147</f>
        <v>0.00116047000524909</v>
      </c>
      <c r="AX146" s="78" t="n">
        <f aca="false">AW146*$J$147</f>
        <v>13577.3458793737</v>
      </c>
    </row>
    <row r="147" customFormat="false" ht="15" hidden="false" customHeight="false" outlineLevel="0" collapsed="false">
      <c r="A147" s="83" t="s">
        <v>71</v>
      </c>
      <c r="B147" s="86"/>
      <c r="C147" s="86"/>
      <c r="D147" s="86"/>
      <c r="E147" s="86"/>
      <c r="F147" s="86"/>
      <c r="G147" s="86"/>
      <c r="H147" s="86"/>
      <c r="I147" s="84"/>
      <c r="J147" s="85" t="n">
        <f aca="false">Tabla_Ministerio!K146</f>
        <v>11699868</v>
      </c>
      <c r="K147" s="84"/>
      <c r="L147" s="86"/>
      <c r="M147" s="84"/>
      <c r="N147" s="86" t="n">
        <f aca="false">Tabla_Ministerio!L146</f>
        <v>222297483</v>
      </c>
      <c r="O147" s="86"/>
      <c r="P147" s="88" t="n">
        <f aca="false">Tabla_Ministerio!M146</f>
        <v>233997351</v>
      </c>
      <c r="Q147" s="86"/>
      <c r="S147" s="88"/>
      <c r="T147" s="88"/>
      <c r="U147" s="88"/>
      <c r="V147" s="88"/>
      <c r="W147" s="88"/>
      <c r="X147" s="88"/>
      <c r="Y147" s="88"/>
      <c r="Z147" s="88"/>
      <c r="AB147" s="89" t="s">
        <v>241</v>
      </c>
      <c r="AC147" s="89" t="n">
        <f aca="false">AVERAGE(AC120:AC146)</f>
        <v>188.890127654498</v>
      </c>
      <c r="AD147" s="88"/>
      <c r="AE147" s="90" t="n">
        <f aca="false">AVERAGE(AE120:AE146)</f>
        <v>16.2137705792121</v>
      </c>
      <c r="AF147" s="88"/>
      <c r="AG147" s="91" t="n">
        <f aca="false">AVERAGE(AG120:AG146)</f>
        <v>0.673586884984743</v>
      </c>
      <c r="AH147" s="88"/>
      <c r="AI147" s="91" t="n">
        <f aca="false">AVERAGE(AI120:AI146)</f>
        <v>0.147629494712899</v>
      </c>
      <c r="AJ147" s="88"/>
      <c r="AK147" s="91" t="n">
        <f aca="false">AVERAGE(AK120:AK146)</f>
        <v>0.499053085234269</v>
      </c>
      <c r="AL147" s="92"/>
      <c r="AM147" s="91" t="n">
        <f aca="false">SUM(AM120:AM146)</f>
        <v>3.06510887656833</v>
      </c>
      <c r="AO147" s="84" t="n">
        <f aca="false">SUM(AO120:AO146)</f>
        <v>0.0097303742887746</v>
      </c>
      <c r="AP147" s="86" t="n">
        <f aca="false">SUM(AP120:AP146)</f>
        <v>113844.094769257</v>
      </c>
      <c r="AQ147" s="84" t="n">
        <f aca="false">SUM(AQ120:AQ146)</f>
        <v>0.138267364169144</v>
      </c>
      <c r="AR147" s="86" t="n">
        <f aca="false">SUM(AR120:AR146)</f>
        <v>1617709.90948692</v>
      </c>
      <c r="AS147" s="84" t="n">
        <f aca="false">SUM(AS120:AS146)</f>
        <v>0.238327132742363</v>
      </c>
      <c r="AT147" s="86" t="n">
        <f aca="false">SUM(AT120:AT146)</f>
        <v>2788395.99390412</v>
      </c>
      <c r="AU147" s="84" t="n">
        <f aca="false">SUM(AU120:AU146)</f>
        <v>0.257771991607742</v>
      </c>
      <c r="AV147" s="86" t="n">
        <f aca="false">SUM(AV120:AV146)</f>
        <v>3015898.27590769</v>
      </c>
      <c r="AW147" s="84" t="n">
        <f aca="false">SUM(AW120:AW146)</f>
        <v>0.355903137191976</v>
      </c>
      <c r="AX147" s="86" t="n">
        <f aca="false">SUM(AX120:AX146)</f>
        <v>4164019.72593201</v>
      </c>
    </row>
    <row r="148" customFormat="false" ht="15" hidden="false" customHeight="false" outlineLevel="0" collapsed="false">
      <c r="A148" s="43" t="s">
        <v>72</v>
      </c>
      <c r="AB148" s="89" t="s">
        <v>242</v>
      </c>
      <c r="AC148" s="89" t="n">
        <f aca="false">_xlfn.STDEV.P(AC120:AC146)</f>
        <v>91.2889321272915</v>
      </c>
      <c r="AD148" s="88"/>
      <c r="AE148" s="90" t="n">
        <f aca="false">_xlfn.STDEV.P(AE120:AE146)</f>
        <v>6.18332722811864</v>
      </c>
      <c r="AF148" s="88"/>
      <c r="AG148" s="91" t="n">
        <f aca="false">_xlfn.STDEV.P(AG120:AG146)</f>
        <v>0.116144172653698</v>
      </c>
      <c r="AH148" s="88"/>
      <c r="AI148" s="91" t="n">
        <f aca="false">_xlfn.STDEV.P(AI120:AI146)</f>
        <v>0.111793544758489</v>
      </c>
      <c r="AJ148" s="88"/>
      <c r="AK148" s="91" t="n">
        <f aca="false">_xlfn.STDEV.P(AK120:AK146)</f>
        <v>0.289978722545285</v>
      </c>
      <c r="AL148" s="88"/>
      <c r="AM148" s="91"/>
    </row>
    <row r="149" customFormat="false" ht="15" hidden="false" customHeight="false" outlineLevel="0" collapsed="false">
      <c r="A149" s="43" t="s">
        <v>73</v>
      </c>
    </row>
    <row r="151" customFormat="false" ht="15" hidden="false" customHeight="false" outlineLevel="0" collapsed="false">
      <c r="A151" s="14" t="str">
        <f aca="false">"Tabla " &amp; TEXT((ROW()+24) / 35, "0")</f>
        <v>Tabla 5</v>
      </c>
      <c r="B151" s="14"/>
      <c r="C151" s="14"/>
      <c r="D151" s="14"/>
      <c r="E151" s="14"/>
      <c r="F151" s="14"/>
      <c r="G151" s="14"/>
      <c r="H151" s="14"/>
      <c r="I151" s="14"/>
      <c r="J151" s="14"/>
    </row>
    <row r="152" customFormat="false" ht="15" hidden="false" customHeight="false" outlineLevel="0" collapsed="false">
      <c r="A152" s="14" t="s">
        <v>98</v>
      </c>
      <c r="B152" s="14"/>
      <c r="C152" s="14"/>
      <c r="D152" s="14"/>
      <c r="E152" s="14"/>
      <c r="F152" s="14"/>
      <c r="G152" s="14"/>
      <c r="H152" s="14"/>
      <c r="I152" s="14"/>
      <c r="J152" s="14"/>
    </row>
    <row r="153" customFormat="false" ht="12.75" hidden="false" customHeight="true" outlineLevel="0" collapsed="false">
      <c r="A153" s="52" t="s">
        <v>30</v>
      </c>
      <c r="B153" s="122" t="s">
        <v>253</v>
      </c>
      <c r="C153" s="122"/>
      <c r="D153" s="122"/>
      <c r="E153" s="122"/>
      <c r="F153" s="122"/>
      <c r="G153" s="122"/>
      <c r="H153" s="122"/>
      <c r="I153" s="52" t="s">
        <v>32</v>
      </c>
      <c r="J153" s="54" t="s">
        <v>33</v>
      </c>
      <c r="K153" s="55" t="s">
        <v>223</v>
      </c>
      <c r="L153" s="54" t="s">
        <v>224</v>
      </c>
      <c r="M153" s="55" t="s">
        <v>225</v>
      </c>
      <c r="N153" s="54" t="s">
        <v>34</v>
      </c>
      <c r="O153" s="54" t="s">
        <v>226</v>
      </c>
      <c r="P153" s="52" t="s">
        <v>227</v>
      </c>
      <c r="Q153" s="54" t="s">
        <v>228</v>
      </c>
      <c r="S153" s="56" t="s">
        <v>253</v>
      </c>
      <c r="T153" s="56"/>
      <c r="U153" s="56"/>
      <c r="V153" s="56"/>
      <c r="W153" s="56"/>
      <c r="X153" s="56"/>
      <c r="Y153" s="56"/>
      <c r="Z153" s="56"/>
      <c r="AC153" s="57" t="s">
        <v>230</v>
      </c>
      <c r="AD153" s="57"/>
      <c r="AE153" s="57" t="s">
        <v>231</v>
      </c>
      <c r="AF153" s="57"/>
      <c r="AG153" s="57" t="s">
        <v>232</v>
      </c>
      <c r="AH153" s="57"/>
      <c r="AI153" s="57" t="s">
        <v>233</v>
      </c>
      <c r="AJ153" s="57"/>
      <c r="AK153" s="57" t="s">
        <v>234</v>
      </c>
      <c r="AL153" s="57"/>
      <c r="AM153" s="58" t="s">
        <v>235</v>
      </c>
      <c r="AO153" s="57" t="s">
        <v>230</v>
      </c>
      <c r="AP153" s="57"/>
      <c r="AQ153" s="57" t="s">
        <v>231</v>
      </c>
      <c r="AR153" s="57"/>
      <c r="AS153" s="57" t="s">
        <v>232</v>
      </c>
      <c r="AT153" s="57"/>
      <c r="AU153" s="57" t="s">
        <v>233</v>
      </c>
      <c r="AV153" s="57"/>
      <c r="AW153" s="58" t="s">
        <v>234</v>
      </c>
      <c r="AX153" s="58"/>
    </row>
    <row r="154" customFormat="false" ht="37.3" hidden="false" customHeight="false" outlineLevel="0" collapsed="false">
      <c r="A154" s="52"/>
      <c r="B154" s="104" t="s">
        <v>99</v>
      </c>
      <c r="C154" s="104" t="s">
        <v>100</v>
      </c>
      <c r="D154" s="104" t="s">
        <v>101</v>
      </c>
      <c r="E154" s="104" t="s">
        <v>102</v>
      </c>
      <c r="F154" s="104" t="s">
        <v>103</v>
      </c>
      <c r="G154" s="104" t="s">
        <v>104</v>
      </c>
      <c r="H154" s="104" t="s">
        <v>105</v>
      </c>
      <c r="I154" s="52"/>
      <c r="J154" s="54"/>
      <c r="K154" s="55"/>
      <c r="L154" s="54"/>
      <c r="M154" s="55"/>
      <c r="N154" s="54"/>
      <c r="O154" s="54"/>
      <c r="P154" s="52"/>
      <c r="Q154" s="54"/>
      <c r="S154" s="59" t="s">
        <v>99</v>
      </c>
      <c r="T154" s="59" t="s">
        <v>100</v>
      </c>
      <c r="U154" s="59" t="s">
        <v>101</v>
      </c>
      <c r="V154" s="59" t="s">
        <v>102</v>
      </c>
      <c r="W154" s="59" t="s">
        <v>103</v>
      </c>
      <c r="X154" s="59" t="s">
        <v>104</v>
      </c>
      <c r="Y154" s="59" t="s">
        <v>105</v>
      </c>
      <c r="Z154" s="52" t="s">
        <v>43</v>
      </c>
      <c r="AC154" s="59" t="s">
        <v>236</v>
      </c>
      <c r="AD154" s="59" t="s">
        <v>237</v>
      </c>
      <c r="AE154" s="59" t="s">
        <v>236</v>
      </c>
      <c r="AF154" s="59" t="s">
        <v>237</v>
      </c>
      <c r="AG154" s="59" t="s">
        <v>236</v>
      </c>
      <c r="AH154" s="59" t="s">
        <v>237</v>
      </c>
      <c r="AI154" s="59" t="s">
        <v>236</v>
      </c>
      <c r="AJ154" s="59" t="s">
        <v>237</v>
      </c>
      <c r="AK154" s="59" t="s">
        <v>236</v>
      </c>
      <c r="AL154" s="59" t="s">
        <v>237</v>
      </c>
      <c r="AM154" s="60" t="s">
        <v>238</v>
      </c>
      <c r="AO154" s="59" t="s">
        <v>239</v>
      </c>
      <c r="AP154" s="59" t="s">
        <v>240</v>
      </c>
      <c r="AQ154" s="59" t="s">
        <v>239</v>
      </c>
      <c r="AR154" s="59" t="s">
        <v>240</v>
      </c>
      <c r="AS154" s="59" t="s">
        <v>239</v>
      </c>
      <c r="AT154" s="59" t="s">
        <v>240</v>
      </c>
      <c r="AU154" s="59" t="s">
        <v>239</v>
      </c>
      <c r="AV154" s="59" t="s">
        <v>240</v>
      </c>
      <c r="AW154" s="59" t="s">
        <v>239</v>
      </c>
      <c r="AX154" s="60" t="s">
        <v>240</v>
      </c>
    </row>
    <row r="155" customFormat="false" ht="15" hidden="false" customHeight="false" outlineLevel="0" collapsed="false">
      <c r="A155" s="61" t="s">
        <v>106</v>
      </c>
      <c r="B155" s="64" t="n">
        <f aca="true">INDIRECT(ADDRESS(ROW()-35*INT((ROW()-15)/35)+138,2+INT((ROW()-15)/35), 1, 1, "Variables_Simulación"))</f>
        <v>0</v>
      </c>
      <c r="C155" s="64" t="n">
        <f aca="true">INDIRECT(ADDRESS(ROW()-35*INT((ROW()-15)/35)+108,2+INT((ROW()-15)/35), 1, 1, "Variables_Simulación"))</f>
        <v>0</v>
      </c>
      <c r="D155" s="64" t="n">
        <f aca="true">INDIRECT(ADDRESS(ROW()-35*INT((ROW()-15)/35)+78,2+INT((ROW()-15)/35), 1, 1, "Variables_Simulación"))</f>
        <v>0</v>
      </c>
      <c r="E155" s="64" t="n">
        <f aca="true">INDIRECT(ADDRESS(ROW()-35*INT((ROW()-15)/35)+48,2+INT((ROW()-15)/35), 1, 1, "Variables_Simulación"))</f>
        <v>0</v>
      </c>
      <c r="F155" s="64" t="n">
        <f aca="true">INDIRECT(ADDRESS(ROW()-35*INT((ROW()-15)/35)+18,2+INT((ROW()-15)/35), 1, 1, "Variables_Simulación"))</f>
        <v>0</v>
      </c>
      <c r="G155" s="64" t="n">
        <f aca="true">INDIRECT(ADDRESS(ROW()-35*INT((ROW()-15)/35)-12,2+INT((ROW()-15)/35), 1, 1, "Variables_Simulación"))</f>
        <v>0</v>
      </c>
      <c r="H155" s="64" t="n">
        <f aca="true">INDIRECT(ADDRESS(ROW()-35*INT((ROW()-15)/35)+168,2+INT((ROW()-15)/35), 1, 1, "Variables_Simulación"))</f>
        <v>0</v>
      </c>
      <c r="I155" s="123" t="n">
        <f aca="false">AO155+AQ155+AS155+AU155+AW155</f>
        <v>0.123935867368533</v>
      </c>
      <c r="J155" s="64" t="n">
        <f aca="false">ROUND(AP155+AR155+AT155+AV155+AX155,0)</f>
        <v>1379892</v>
      </c>
      <c r="K155" s="63" t="n">
        <f aca="false">I155-Tabla_Ministerio!J154</f>
        <v>0</v>
      </c>
      <c r="L155" s="65" t="n">
        <f aca="false">J155-Tabla_Ministerio!K154</f>
        <v>0</v>
      </c>
      <c r="M155" s="66" t="n">
        <f aca="false">P190/P$215</f>
        <v>0.18341574959727</v>
      </c>
      <c r="N155" s="65" t="n">
        <f aca="false">ROUND(N$180*M155,0)</f>
        <v>38800579</v>
      </c>
      <c r="O155" s="65" t="n">
        <f aca="false">N155-Tabla_Ministerio!L154</f>
        <v>3</v>
      </c>
      <c r="P155" s="67" t="n">
        <f aca="false">N155+J155</f>
        <v>40180471</v>
      </c>
      <c r="Q155" s="65" t="n">
        <f aca="false">P155-Tabla_Ministerio!M154</f>
        <v>3</v>
      </c>
      <c r="S155" s="68" t="n">
        <f aca="false">B155+Tabla_Ministerio!B154</f>
        <v>29492</v>
      </c>
      <c r="T155" s="68" t="n">
        <f aca="false">C155+Tabla_Ministerio!C154</f>
        <v>72</v>
      </c>
      <c r="U155" s="68" t="n">
        <f aca="false">D155+Tabla_Ministerio!D154</f>
        <v>2170.0114342041</v>
      </c>
      <c r="V155" s="68" t="n">
        <f aca="false">E155+Tabla_Ministerio!E154</f>
        <v>1465.02392254146</v>
      </c>
      <c r="W155" s="68" t="n">
        <f aca="false">F155+Tabla_Ministerio!F154</f>
        <v>875.5</v>
      </c>
      <c r="X155" s="68" t="n">
        <f aca="false">G155+Tabla_Ministerio!G154</f>
        <v>2257</v>
      </c>
      <c r="Y155" s="68" t="n">
        <f aca="false">H155+Tabla_Ministerio!H154</f>
        <v>256</v>
      </c>
      <c r="Z155" s="68" t="n">
        <f aca="false">X155+0.33*Y155</f>
        <v>2341.48</v>
      </c>
      <c r="AC155" s="69" t="n">
        <f aca="false">IF(T155&gt;0,S155/T155,0)</f>
        <v>409.611111111111</v>
      </c>
      <c r="AD155" s="70" t="n">
        <f aca="false">EXP((((AC155-AC$180)/AC$181+2)/4-1.9)^3)</f>
        <v>0.666604438763057</v>
      </c>
      <c r="AE155" s="71" t="n">
        <f aca="false">S155/U155</f>
        <v>13.5907117977085</v>
      </c>
      <c r="AF155" s="70" t="n">
        <f aca="false">EXP((((AE155-AE$180)/AE$181+2)/4-1.9)^3)</f>
        <v>0.0161973846915818</v>
      </c>
      <c r="AG155" s="70" t="n">
        <f aca="false">V155/U155</f>
        <v>0.675122674217056</v>
      </c>
      <c r="AH155" s="70" t="n">
        <f aca="false">EXP((((AG155-AG$180)/AG$181+2)/4-1.9)^3)</f>
        <v>0.0835286098923528</v>
      </c>
      <c r="AI155" s="70" t="n">
        <f aca="false">W155/U155</f>
        <v>0.403454095310382</v>
      </c>
      <c r="AJ155" s="70" t="n">
        <f aca="false">EXP((((AI155-AI$180)/AI$181+2)/4-1.9)^3)</f>
        <v>0.570978536309499</v>
      </c>
      <c r="AK155" s="70" t="n">
        <f aca="false">Z155/U155</f>
        <v>1.07901735589646</v>
      </c>
      <c r="AL155" s="70" t="n">
        <f aca="false">EXP((((AK155-AK$180)/AK$181+2)/4-1.9)^3)</f>
        <v>0.524532227515222</v>
      </c>
      <c r="AM155" s="70" t="n">
        <f aca="false">0.01*AD155+0.15*AF155+0.24*AH155+0.25*AJ155+0.35*AL155</f>
        <v>0.355473432173235</v>
      </c>
      <c r="AO155" s="63" t="n">
        <f aca="false">0.01*AD155/$AM$180</f>
        <v>0.00232411741166501</v>
      </c>
      <c r="AP155" s="64" t="n">
        <f aca="false">AO155*$J$180</f>
        <v>25876.530359733</v>
      </c>
      <c r="AQ155" s="63" t="n">
        <f aca="false">0.15*AF155/$AM$180</f>
        <v>0.000847083103474253</v>
      </c>
      <c r="AR155" s="64" t="n">
        <f aca="false">AQ155*$J$180</f>
        <v>9431.35296618474</v>
      </c>
      <c r="AS155" s="63" t="n">
        <f aca="false">0.24*AH155/$AM$180</f>
        <v>0.00698934307667859</v>
      </c>
      <c r="AT155" s="64" t="n">
        <f aca="false">AS155*$J$180</f>
        <v>77818.765700264</v>
      </c>
      <c r="AU155" s="63" t="n">
        <f aca="false">0.25*AJ155/$AM$180</f>
        <v>0.0497679388538994</v>
      </c>
      <c r="AV155" s="64" t="n">
        <f aca="false">AU155*$J$180</f>
        <v>554112.100460391</v>
      </c>
      <c r="AW155" s="63" t="n">
        <f aca="false">0.35*AL155/$AM$180</f>
        <v>0.0640073849228157</v>
      </c>
      <c r="AX155" s="64" t="n">
        <f aca="false">AW155*$J$180</f>
        <v>712652.911117682</v>
      </c>
    </row>
    <row r="156" customFormat="false" ht="15" hidden="false" customHeight="false" outlineLevel="0" collapsed="false">
      <c r="A156" s="72" t="s">
        <v>107</v>
      </c>
      <c r="B156" s="65" t="n">
        <f aca="true">INDIRECT(ADDRESS(ROW()-35*INT((ROW()-15)/35)+138,2+INT((ROW()-15)/35), 1, 1, "Variables_Simulación"))</f>
        <v>0</v>
      </c>
      <c r="C156" s="65" t="n">
        <f aca="true">INDIRECT(ADDRESS(ROW()-35*INT((ROW()-15)/35)+108,2+INT((ROW()-15)/35), 1, 1, "Variables_Simulación"))</f>
        <v>0</v>
      </c>
      <c r="D156" s="65" t="n">
        <f aca="true">INDIRECT(ADDRESS(ROW()-35*INT((ROW()-15)/35)+78,2+INT((ROW()-15)/35), 1, 1, "Variables_Simulación"))</f>
        <v>0</v>
      </c>
      <c r="E156" s="65" t="n">
        <f aca="true">INDIRECT(ADDRESS(ROW()-35*INT((ROW()-15)/35)+48,2+INT((ROW()-15)/35), 1, 1, "Variables_Simulación"))</f>
        <v>0</v>
      </c>
      <c r="F156" s="65" t="n">
        <f aca="true">INDIRECT(ADDRESS(ROW()-35*INT((ROW()-15)/35)+18,2+INT((ROW()-15)/35), 1, 1, "Variables_Simulación"))</f>
        <v>0</v>
      </c>
      <c r="G156" s="65" t="n">
        <f aca="true">INDIRECT(ADDRESS(ROW()-35*INT((ROW()-15)/35)-12,2+INT((ROW()-15)/35), 1, 1, "Variables_Simulación"))</f>
        <v>0</v>
      </c>
      <c r="H156" s="65" t="n">
        <f aca="true">INDIRECT(ADDRESS(ROW()-35*INT((ROW()-15)/35)+168,2+INT((ROW()-15)/35), 1, 1, "Variables_Simulación"))</f>
        <v>0</v>
      </c>
      <c r="I156" s="124" t="n">
        <f aca="false">AO156+AQ156+AS156+AU156+AW156</f>
        <v>0.0925893195555448</v>
      </c>
      <c r="J156" s="65" t="n">
        <f aca="false">ROUND(AP156+AR156+AT156+AV156+AX156,0)</f>
        <v>1030882</v>
      </c>
      <c r="K156" s="66" t="n">
        <f aca="false">I156-Tabla_Ministerio!J155</f>
        <v>0</v>
      </c>
      <c r="L156" s="65" t="n">
        <f aca="false">J156-Tabla_Ministerio!K155</f>
        <v>0</v>
      </c>
      <c r="M156" s="66" t="n">
        <f aca="false">P191/P$215</f>
        <v>0.11848060194374</v>
      </c>
      <c r="N156" s="65" t="n">
        <f aca="false">ROUND(N$180*M156,0)</f>
        <v>25063911</v>
      </c>
      <c r="O156" s="65" t="n">
        <f aca="false">N156-Tabla_Ministerio!L155</f>
        <v>0</v>
      </c>
      <c r="P156" s="67" t="n">
        <f aca="false">N156+J156</f>
        <v>26094793</v>
      </c>
      <c r="Q156" s="65" t="n">
        <f aca="false">P156-Tabla_Ministerio!M155</f>
        <v>0</v>
      </c>
      <c r="S156" s="67" t="n">
        <f aca="false">B156+Tabla_Ministerio!B155</f>
        <v>25271</v>
      </c>
      <c r="T156" s="67" t="n">
        <f aca="false">C156+Tabla_Ministerio!C155</f>
        <v>75</v>
      </c>
      <c r="U156" s="67" t="n">
        <f aca="false">D156+Tabla_Ministerio!D155</f>
        <v>2191.49447809381</v>
      </c>
      <c r="V156" s="67" t="n">
        <f aca="false">E156+Tabla_Ministerio!E155</f>
        <v>1495.96098270745</v>
      </c>
      <c r="W156" s="67" t="n">
        <f aca="false">F156+Tabla_Ministerio!F155</f>
        <v>758</v>
      </c>
      <c r="X156" s="67" t="n">
        <f aca="false">G156+Tabla_Ministerio!G155</f>
        <v>1984</v>
      </c>
      <c r="Y156" s="67" t="n">
        <f aca="false">H156+Tabla_Ministerio!H155</f>
        <v>188</v>
      </c>
      <c r="Z156" s="67" t="n">
        <f aca="false">X156+0.33*Y156</f>
        <v>2046.04</v>
      </c>
      <c r="AC156" s="73" t="n">
        <f aca="false">IF(T156&gt;0,S156/T156,0)</f>
        <v>336.946666666667</v>
      </c>
      <c r="AD156" s="74" t="n">
        <f aca="false">EXP((((AC156-AC$180)/AC$181+2)/4-1.9)^3)</f>
        <v>0.398935320685813</v>
      </c>
      <c r="AE156" s="75" t="n">
        <f aca="false">S156/U156</f>
        <v>11.531400262519</v>
      </c>
      <c r="AF156" s="74" t="n">
        <f aca="false">EXP((((AE156-AE$180)/AE$181+2)/4-1.9)^3)</f>
        <v>0.00611298791701088</v>
      </c>
      <c r="AG156" s="74" t="n">
        <f aca="false">V156/U156</f>
        <v>0.682621379000077</v>
      </c>
      <c r="AH156" s="74" t="n">
        <f aca="false">EXP((((AG156-AG$180)/AG$181+2)/4-1.9)^3)</f>
        <v>0.0910170612301064</v>
      </c>
      <c r="AI156" s="74" t="n">
        <f aca="false">W156/U156</f>
        <v>0.345882687625715</v>
      </c>
      <c r="AJ156" s="74" t="n">
        <f aca="false">EXP((((AI156-AI$180)/AI$181+2)/4-1.9)^3)</f>
        <v>0.423785822289064</v>
      </c>
      <c r="AK156" s="74" t="n">
        <f aca="false">Z156/U156</f>
        <v>0.933627723205432</v>
      </c>
      <c r="AL156" s="74" t="n">
        <f aca="false">EXP((((AK156-AK$180)/AK$181+2)/4-1.9)^3)</f>
        <v>0.379623617252123</v>
      </c>
      <c r="AM156" s="74" t="n">
        <f aca="false">0.01*AD156+0.15*AF156+0.24*AH156+0.25*AJ156+0.35*AL156</f>
        <v>0.265565117700144</v>
      </c>
      <c r="AO156" s="66" t="n">
        <f aca="false">0.01*AD156/$AM$180</f>
        <v>0.00139088861552514</v>
      </c>
      <c r="AP156" s="65" t="n">
        <f aca="false">AO156*$J$180</f>
        <v>15486.0384015018</v>
      </c>
      <c r="AQ156" s="66" t="n">
        <f aca="false">0.15*AF156/$AM$180</f>
        <v>0.000319694128085593</v>
      </c>
      <c r="AR156" s="65" t="n">
        <f aca="false">AQ156*$J$180</f>
        <v>3559.44788749236</v>
      </c>
      <c r="AS156" s="66" t="n">
        <f aca="false">0.24*AH156/$AM$180</f>
        <v>0.00761594701010959</v>
      </c>
      <c r="AT156" s="65" t="n">
        <f aca="false">AS156*$J$180</f>
        <v>84795.3218869584</v>
      </c>
      <c r="AU156" s="66" t="n">
        <f aca="false">0.25*AJ156/$AM$180</f>
        <v>0.0369382481995772</v>
      </c>
      <c r="AV156" s="65" t="n">
        <f aca="false">AU156*$J$180</f>
        <v>411267.389579492</v>
      </c>
      <c r="AW156" s="66" t="n">
        <f aca="false">0.35*AL156/$AM$180</f>
        <v>0.0463245416022472</v>
      </c>
      <c r="AX156" s="65" t="n">
        <f aca="false">AW156*$J$180</f>
        <v>515773.601262467</v>
      </c>
    </row>
    <row r="157" customFormat="false" ht="15" hidden="false" customHeight="false" outlineLevel="0" collapsed="false">
      <c r="A157" s="72" t="s">
        <v>108</v>
      </c>
      <c r="B157" s="65" t="n">
        <f aca="true">INDIRECT(ADDRESS(ROW()-35*INT((ROW()-15)/35)+138,2+INT((ROW()-15)/35), 1, 1, "Variables_Simulación"))</f>
        <v>0</v>
      </c>
      <c r="C157" s="65" t="n">
        <f aca="true">INDIRECT(ADDRESS(ROW()-35*INT((ROW()-15)/35)+108,2+INT((ROW()-15)/35), 1, 1, "Variables_Simulación"))</f>
        <v>0</v>
      </c>
      <c r="D157" s="65" t="n">
        <f aca="true">INDIRECT(ADDRESS(ROW()-35*INT((ROW()-15)/35)+78,2+INT((ROW()-15)/35), 1, 1, "Variables_Simulación"))</f>
        <v>0</v>
      </c>
      <c r="E157" s="65" t="n">
        <f aca="true">INDIRECT(ADDRESS(ROW()-35*INT((ROW()-15)/35)+48,2+INT((ROW()-15)/35), 1, 1, "Variables_Simulación"))</f>
        <v>0</v>
      </c>
      <c r="F157" s="65" t="n">
        <f aca="true">INDIRECT(ADDRESS(ROW()-35*INT((ROW()-15)/35)+18,2+INT((ROW()-15)/35), 1, 1, "Variables_Simulación"))</f>
        <v>0</v>
      </c>
      <c r="G157" s="65" t="n">
        <f aca="true">INDIRECT(ADDRESS(ROW()-35*INT((ROW()-15)/35)-12,2+INT((ROW()-15)/35), 1, 1, "Variables_Simulación"))</f>
        <v>0</v>
      </c>
      <c r="H157" s="65" t="n">
        <f aca="true">INDIRECT(ADDRESS(ROW()-35*INT((ROW()-15)/35)+168,2+INT((ROW()-15)/35), 1, 1, "Variables_Simulación"))</f>
        <v>0</v>
      </c>
      <c r="I157" s="124" t="n">
        <f aca="false">AO157+AQ157+AS157+AU157+AW157</f>
        <v>0.0650763063576155</v>
      </c>
      <c r="J157" s="65" t="n">
        <f aca="false">ROUND(AP157+AR157+AT157+AV157+AX157,0)</f>
        <v>724554</v>
      </c>
      <c r="K157" s="66" t="n">
        <f aca="false">I157-Tabla_Ministerio!J156</f>
        <v>1.0547118733939E-015</v>
      </c>
      <c r="L157" s="65" t="n">
        <f aca="false">J157-Tabla_Ministerio!K156</f>
        <v>0</v>
      </c>
      <c r="M157" s="66" t="n">
        <f aca="false">P192/P$215</f>
        <v>0.0726353940306448</v>
      </c>
      <c r="N157" s="65" t="n">
        <f aca="false">ROUND(N$180*M157,0)</f>
        <v>15365613</v>
      </c>
      <c r="O157" s="65" t="n">
        <f aca="false">N157-Tabla_Ministerio!L156</f>
        <v>0</v>
      </c>
      <c r="P157" s="67" t="n">
        <f aca="false">N157+J157</f>
        <v>16090167</v>
      </c>
      <c r="Q157" s="65" t="n">
        <f aca="false">P157-Tabla_Ministerio!M156</f>
        <v>0</v>
      </c>
      <c r="S157" s="67" t="n">
        <f aca="false">B157+Tabla_Ministerio!B156</f>
        <v>24210</v>
      </c>
      <c r="T157" s="67" t="n">
        <f aca="false">C157+Tabla_Ministerio!C156</f>
        <v>92</v>
      </c>
      <c r="U157" s="67" t="n">
        <f aca="false">D157+Tabla_Ministerio!D156</f>
        <v>1403.58364973843</v>
      </c>
      <c r="V157" s="67" t="n">
        <f aca="false">E157+Tabla_Ministerio!E156</f>
        <v>1103.6348107071</v>
      </c>
      <c r="W157" s="67" t="n">
        <f aca="false">F157+Tabla_Ministerio!F156</f>
        <v>337</v>
      </c>
      <c r="X157" s="67" t="n">
        <f aca="false">G157+Tabla_Ministerio!G156</f>
        <v>977</v>
      </c>
      <c r="Y157" s="67" t="n">
        <f aca="false">H157+Tabla_Ministerio!H156</f>
        <v>77</v>
      </c>
      <c r="Z157" s="67" t="n">
        <f aca="false">X157+0.33*Y157</f>
        <v>1002.41</v>
      </c>
      <c r="AC157" s="73" t="n">
        <f aca="false">IF(T157&gt;0,S157/T157,0)</f>
        <v>263.152173913043</v>
      </c>
      <c r="AD157" s="74" t="n">
        <f aca="false">EXP((((AC157-AC$180)/AC$181+2)/4-1.9)^3)</f>
        <v>0.171680849656123</v>
      </c>
      <c r="AE157" s="75" t="n">
        <f aca="false">S157/U157</f>
        <v>17.2487047740345</v>
      </c>
      <c r="AF157" s="74" t="n">
        <f aca="false">EXP((((AE157-AE$180)/AE$181+2)/4-1.9)^3)</f>
        <v>0.0663141074890967</v>
      </c>
      <c r="AG157" s="74" t="n">
        <f aca="false">V157/U157</f>
        <v>0.786297853293441</v>
      </c>
      <c r="AH157" s="74" t="n">
        <f aca="false">EXP((((AG157-AG$180)/AG$181+2)/4-1.9)^3)</f>
        <v>0.24547716321856</v>
      </c>
      <c r="AI157" s="74" t="n">
        <f aca="false">W157/U157</f>
        <v>0.240099690576192</v>
      </c>
      <c r="AJ157" s="74" t="n">
        <f aca="false">EXP((((AI157-AI$180)/AI$181+2)/4-1.9)^3)</f>
        <v>0.191872828712152</v>
      </c>
      <c r="AK157" s="74" t="n">
        <f aca="false">Z157/U157</f>
        <v>0.714179023235849</v>
      </c>
      <c r="AL157" s="74" t="n">
        <f aca="false">EXP((((AK157-AK$180)/AK$181+2)/4-1.9)^3)</f>
        <v>0.19458718314013</v>
      </c>
      <c r="AM157" s="74" t="n">
        <f aca="false">0.01*AD157+0.15*AF157+0.24*AH157+0.25*AJ157+0.35*AL157</f>
        <v>0.186652165069463</v>
      </c>
      <c r="AO157" s="66" t="n">
        <f aca="false">0.01*AD157/$AM$180</f>
        <v>0.0005985655491218</v>
      </c>
      <c r="AP157" s="65" t="n">
        <f aca="false">AO157*$J$180</f>
        <v>6664.37914298154</v>
      </c>
      <c r="AQ157" s="66" t="n">
        <f aca="false">0.15*AF157/$AM$180</f>
        <v>0.00346806358221423</v>
      </c>
      <c r="AR157" s="65" t="n">
        <f aca="false">AQ157*$J$180</f>
        <v>38613.132075096</v>
      </c>
      <c r="AS157" s="66" t="n">
        <f aca="false">0.24*AH157/$AM$180</f>
        <v>0.020540556264919</v>
      </c>
      <c r="AT157" s="65" t="n">
        <f aca="false">AS157*$J$180</f>
        <v>228696.848587438</v>
      </c>
      <c r="AU157" s="66" t="n">
        <f aca="false">0.25*AJ157/$AM$180</f>
        <v>0.0167241228869853</v>
      </c>
      <c r="AV157" s="65" t="n">
        <f aca="false">AU157*$J$180</f>
        <v>186204.996121495</v>
      </c>
      <c r="AW157" s="66" t="n">
        <f aca="false">0.35*AL157/$AM$180</f>
        <v>0.0237449980743753</v>
      </c>
      <c r="AX157" s="65" t="n">
        <f aca="false">AW157*$J$180</f>
        <v>264374.837725254</v>
      </c>
    </row>
    <row r="158" customFormat="false" ht="15" hidden="false" customHeight="false" outlineLevel="0" collapsed="false">
      <c r="A158" s="72" t="s">
        <v>109</v>
      </c>
      <c r="B158" s="65" t="n">
        <f aca="true">INDIRECT(ADDRESS(ROW()-35*INT((ROW()-15)/35)+138,2+INT((ROW()-15)/35), 1, 1, "Variables_Simulación"))</f>
        <v>0</v>
      </c>
      <c r="C158" s="65" t="n">
        <f aca="true">INDIRECT(ADDRESS(ROW()-35*INT((ROW()-15)/35)+108,2+INT((ROW()-15)/35), 1, 1, "Variables_Simulación"))</f>
        <v>0</v>
      </c>
      <c r="D158" s="65" t="n">
        <f aca="true">INDIRECT(ADDRESS(ROW()-35*INT((ROW()-15)/35)+78,2+INT((ROW()-15)/35), 1, 1, "Variables_Simulación"))</f>
        <v>0</v>
      </c>
      <c r="E158" s="65" t="n">
        <f aca="true">INDIRECT(ADDRESS(ROW()-35*INT((ROW()-15)/35)+48,2+INT((ROW()-15)/35), 1, 1, "Variables_Simulación"))</f>
        <v>0</v>
      </c>
      <c r="F158" s="65" t="n">
        <f aca="true">INDIRECT(ADDRESS(ROW()-35*INT((ROW()-15)/35)+18,2+INT((ROW()-15)/35), 1, 1, "Variables_Simulación"))</f>
        <v>0</v>
      </c>
      <c r="G158" s="65" t="n">
        <f aca="true">INDIRECT(ADDRESS(ROW()-35*INT((ROW()-15)/35)-12,2+INT((ROW()-15)/35), 1, 1, "Variables_Simulación"))</f>
        <v>0</v>
      </c>
      <c r="H158" s="65" t="n">
        <f aca="true">INDIRECT(ADDRESS(ROW()-35*INT((ROW()-15)/35)+168,2+INT((ROW()-15)/35), 1, 1, "Variables_Simulación"))</f>
        <v>0</v>
      </c>
      <c r="I158" s="124" t="n">
        <f aca="false">AO158+AQ158+AS158+AU158+AW158</f>
        <v>0.0968118738602447</v>
      </c>
      <c r="J158" s="65" t="n">
        <f aca="false">ROUND(AP158+AR158+AT158+AV158+AX158,0)</f>
        <v>1077895</v>
      </c>
      <c r="K158" s="66" t="n">
        <f aca="false">I158-Tabla_Ministerio!J157</f>
        <v>-3.7470027081099E-016</v>
      </c>
      <c r="L158" s="65" t="n">
        <f aca="false">J158-Tabla_Ministerio!K157</f>
        <v>0</v>
      </c>
      <c r="M158" s="66" t="n">
        <f aca="false">P193/P$215</f>
        <v>0.0591192214137357</v>
      </c>
      <c r="N158" s="65" t="n">
        <f aca="false">ROUND(N$180*M158,0)</f>
        <v>12506342</v>
      </c>
      <c r="O158" s="65" t="n">
        <f aca="false">N158-Tabla_Ministerio!L157</f>
        <v>-2</v>
      </c>
      <c r="P158" s="67" t="n">
        <f aca="false">N158+J158</f>
        <v>13584237</v>
      </c>
      <c r="Q158" s="65" t="n">
        <f aca="false">P158-Tabla_Ministerio!M157</f>
        <v>-2</v>
      </c>
      <c r="S158" s="67" t="n">
        <f aca="false">B158+Tabla_Ministerio!B157</f>
        <v>13806</v>
      </c>
      <c r="T158" s="67" t="n">
        <f aca="false">C158+Tabla_Ministerio!C157</f>
        <v>53</v>
      </c>
      <c r="U158" s="67" t="n">
        <f aca="false">D158+Tabla_Ministerio!D157</f>
        <v>623.992958044321</v>
      </c>
      <c r="V158" s="67" t="n">
        <f aca="false">E158+Tabla_Ministerio!E157</f>
        <v>506.390536731368</v>
      </c>
      <c r="W158" s="67" t="n">
        <f aca="false">F158+Tabla_Ministerio!F157</f>
        <v>201</v>
      </c>
      <c r="X158" s="67" t="n">
        <f aca="false">G158+Tabla_Ministerio!G157</f>
        <v>447</v>
      </c>
      <c r="Y158" s="67" t="n">
        <f aca="false">H158+Tabla_Ministerio!H157</f>
        <v>56</v>
      </c>
      <c r="Z158" s="67" t="n">
        <f aca="false">X158+0.33*Y158</f>
        <v>465.48</v>
      </c>
      <c r="AC158" s="73" t="n">
        <f aca="false">IF(T158&gt;0,S158/T158,0)</f>
        <v>260.490566037736</v>
      </c>
      <c r="AD158" s="74" t="n">
        <f aca="false">EXP((((AC158-AC$180)/AC$181+2)/4-1.9)^3)</f>
        <v>0.165369059103064</v>
      </c>
      <c r="AE158" s="75" t="n">
        <f aca="false">S158/U158</f>
        <v>22.1252496875444</v>
      </c>
      <c r="AF158" s="74" t="n">
        <f aca="false">EXP((((AE158-AE$180)/AE$181+2)/4-1.9)^3)</f>
        <v>0.248618901869866</v>
      </c>
      <c r="AG158" s="74" t="n">
        <f aca="false">V158/U158</f>
        <v>0.81153245433805</v>
      </c>
      <c r="AH158" s="74" t="n">
        <f aca="false">EXP((((AG158-AG$180)/AG$181+2)/4-1.9)^3)</f>
        <v>0.297029174719144</v>
      </c>
      <c r="AI158" s="74" t="n">
        <f aca="false">W158/U158</f>
        <v>0.322119019788238</v>
      </c>
      <c r="AJ158" s="74" t="n">
        <f aca="false">EXP((((AI158-AI$180)/AI$181+2)/4-1.9)^3)</f>
        <v>0.365209801056573</v>
      </c>
      <c r="AK158" s="74" t="n">
        <f aca="false">Z158/U158</f>
        <v>0.745969956870792</v>
      </c>
      <c r="AL158" s="74" t="n">
        <f aca="false">EXP((((AK158-AK$180)/AK$181+2)/4-1.9)^3)</f>
        <v>0.217543684458518</v>
      </c>
      <c r="AM158" s="74" t="n">
        <f aca="false">0.01*AD158+0.15*AF158+0.24*AH158+0.25*AJ158+0.35*AL158</f>
        <v>0.27767626762873</v>
      </c>
      <c r="AO158" s="66" t="n">
        <f aca="false">0.01*AD158/$AM$180</f>
        <v>0.000576559481549902</v>
      </c>
      <c r="AP158" s="65" t="n">
        <f aca="false">AO158*$J$180</f>
        <v>6419.36541313965</v>
      </c>
      <c r="AQ158" s="66" t="n">
        <f aca="false">0.15*AF158/$AM$180</f>
        <v>0.013002152815926</v>
      </c>
      <c r="AR158" s="65" t="n">
        <f aca="false">AQ158*$J$180</f>
        <v>144764.890273836</v>
      </c>
      <c r="AS158" s="66" t="n">
        <f aca="false">0.24*AH158/$AM$180</f>
        <v>0.0248542243019522</v>
      </c>
      <c r="AT158" s="65" t="n">
        <f aca="false">AS158*$J$180</f>
        <v>276724.870477319</v>
      </c>
      <c r="AU158" s="66" t="n">
        <f aca="false">0.25*AJ158/$AM$180</f>
        <v>0.0318326134731903</v>
      </c>
      <c r="AV158" s="65" t="n">
        <f aca="false">AU158*$J$180</f>
        <v>354421.676303583</v>
      </c>
      <c r="AW158" s="66" t="n">
        <f aca="false">0.35*AL158/$AM$180</f>
        <v>0.0265463237876263</v>
      </c>
      <c r="AX158" s="65" t="n">
        <f aca="false">AW158*$J$180</f>
        <v>295564.565706556</v>
      </c>
    </row>
    <row r="159" customFormat="false" ht="15" hidden="false" customHeight="false" outlineLevel="0" collapsed="false">
      <c r="A159" s="72" t="s">
        <v>110</v>
      </c>
      <c r="B159" s="65" t="n">
        <f aca="true">INDIRECT(ADDRESS(ROW()-35*INT((ROW()-15)/35)+138,2+INT((ROW()-15)/35), 1, 1, "Variables_Simulación"))</f>
        <v>0</v>
      </c>
      <c r="C159" s="65" t="n">
        <f aca="true">INDIRECT(ADDRESS(ROW()-35*INT((ROW()-15)/35)+108,2+INT((ROW()-15)/35), 1, 1, "Variables_Simulación"))</f>
        <v>0</v>
      </c>
      <c r="D159" s="65" t="n">
        <f aca="true">INDIRECT(ADDRESS(ROW()-35*INT((ROW()-15)/35)+78,2+INT((ROW()-15)/35), 1, 1, "Variables_Simulación"))</f>
        <v>0</v>
      </c>
      <c r="E159" s="65" t="n">
        <f aca="true">INDIRECT(ADDRESS(ROW()-35*INT((ROW()-15)/35)+48,2+INT((ROW()-15)/35), 1, 1, "Variables_Simulación"))</f>
        <v>0</v>
      </c>
      <c r="F159" s="65" t="n">
        <f aca="true">INDIRECT(ADDRESS(ROW()-35*INT((ROW()-15)/35)+18,2+INT((ROW()-15)/35), 1, 1, "Variables_Simulación"))</f>
        <v>0</v>
      </c>
      <c r="G159" s="65" t="n">
        <f aca="true">INDIRECT(ADDRESS(ROW()-35*INT((ROW()-15)/35)-12,2+INT((ROW()-15)/35), 1, 1, "Variables_Simulación"))</f>
        <v>0</v>
      </c>
      <c r="H159" s="65" t="n">
        <f aca="true">INDIRECT(ADDRESS(ROW()-35*INT((ROW()-15)/35)+168,2+INT((ROW()-15)/35), 1, 1, "Variables_Simulación"))</f>
        <v>0</v>
      </c>
      <c r="I159" s="124" t="n">
        <f aca="false">AO159+AQ159+AS159+AU159+AW159</f>
        <v>0.0483237348045894</v>
      </c>
      <c r="J159" s="65" t="n">
        <f aca="false">ROUND(AP159+AR159+AT159+AV159+AX159,0)</f>
        <v>538032</v>
      </c>
      <c r="K159" s="66" t="n">
        <f aca="false">I159-Tabla_Ministerio!J158</f>
        <v>0</v>
      </c>
      <c r="L159" s="65" t="n">
        <f aca="false">J159-Tabla_Ministerio!K158</f>
        <v>0</v>
      </c>
      <c r="M159" s="66" t="n">
        <f aca="false">P194/P$215</f>
        <v>0.0563741501135726</v>
      </c>
      <c r="N159" s="65" t="n">
        <f aca="false">ROUND(N$180*M159,0)</f>
        <v>11925637</v>
      </c>
      <c r="O159" s="65" t="n">
        <f aca="false">N159-Tabla_Ministerio!L158</f>
        <v>0</v>
      </c>
      <c r="P159" s="67" t="n">
        <f aca="false">N159+J159</f>
        <v>12463669</v>
      </c>
      <c r="Q159" s="65" t="n">
        <f aca="false">P159-Tabla_Ministerio!M158</f>
        <v>0</v>
      </c>
      <c r="S159" s="67" t="n">
        <f aca="false">B159+Tabla_Ministerio!B158</f>
        <v>14988</v>
      </c>
      <c r="T159" s="67" t="n">
        <f aca="false">C159+Tabla_Ministerio!C158</f>
        <v>80</v>
      </c>
      <c r="U159" s="67" t="n">
        <f aca="false">D159+Tabla_Ministerio!D158</f>
        <v>671.216677022115</v>
      </c>
      <c r="V159" s="67" t="n">
        <f aca="false">E159+Tabla_Ministerio!E158</f>
        <v>386.090462373489</v>
      </c>
      <c r="W159" s="67" t="n">
        <f aca="false">F159+Tabla_Ministerio!F158</f>
        <v>142</v>
      </c>
      <c r="X159" s="67" t="n">
        <f aca="false">G159+Tabla_Ministerio!G158</f>
        <v>446</v>
      </c>
      <c r="Y159" s="67" t="n">
        <f aca="false">H159+Tabla_Ministerio!H158</f>
        <v>9</v>
      </c>
      <c r="Z159" s="67" t="n">
        <f aca="false">X159+0.33*Y159</f>
        <v>448.97</v>
      </c>
      <c r="AC159" s="73" t="n">
        <f aca="false">IF(T159&gt;0,S159/T159,0)</f>
        <v>187.35</v>
      </c>
      <c r="AD159" s="74" t="n">
        <f aca="false">EXP((((AC159-AC$180)/AC$181+2)/4-1.9)^3)</f>
        <v>0.047459307160032</v>
      </c>
      <c r="AE159" s="75" t="n">
        <f aca="false">S159/U159</f>
        <v>22.3296001322479</v>
      </c>
      <c r="AF159" s="74" t="n">
        <f aca="false">EXP((((AE159-AE$180)/AE$181+2)/4-1.9)^3)</f>
        <v>0.259582504423635</v>
      </c>
      <c r="AG159" s="74" t="n">
        <f aca="false">V159/U159</f>
        <v>0.575209877213418</v>
      </c>
      <c r="AH159" s="74" t="n">
        <f aca="false">EXP((((AG159-AG$180)/AG$181+2)/4-1.9)^3)</f>
        <v>0.0217276460650409</v>
      </c>
      <c r="AI159" s="74" t="n">
        <f aca="false">W159/U159</f>
        <v>0.211556126152869</v>
      </c>
      <c r="AJ159" s="74" t="n">
        <f aca="false">EXP((((AI159-AI$180)/AI$181+2)/4-1.9)^3)</f>
        <v>0.145625145236759</v>
      </c>
      <c r="AK159" s="74" t="n">
        <f aca="false">Z159/U159</f>
        <v>0.668889816611645</v>
      </c>
      <c r="AL159" s="74" t="n">
        <f aca="false">EXP((((AK159-AK$180)/AK$181+2)/4-1.9)^3)</f>
        <v>0.164484203414304</v>
      </c>
      <c r="AM159" s="74" t="n">
        <f aca="false">0.01*AD159+0.15*AF159+0.24*AH159+0.25*AJ159+0.35*AL159</f>
        <v>0.138602361294952</v>
      </c>
      <c r="AO159" s="66" t="n">
        <f aca="false">0.01*AD159/$AM$180</f>
        <v>0.000165466948166234</v>
      </c>
      <c r="AP159" s="65" t="n">
        <f aca="false">AO159*$J$180</f>
        <v>1842.29526712615</v>
      </c>
      <c r="AQ159" s="66" t="n">
        <f aca="false">0.15*AF159/$AM$180</f>
        <v>0.0135755220760469</v>
      </c>
      <c r="AR159" s="65" t="n">
        <f aca="false">AQ159*$J$180</f>
        <v>151148.736026373</v>
      </c>
      <c r="AS159" s="66" t="n">
        <f aca="false">0.24*AH159/$AM$180</f>
        <v>0.00181808332250385</v>
      </c>
      <c r="AT159" s="65" t="n">
        <f aca="false">AS159*$J$180</f>
        <v>20242.3888118421</v>
      </c>
      <c r="AU159" s="66" t="n">
        <f aca="false">0.25*AJ159/$AM$180</f>
        <v>0.0126930573793141</v>
      </c>
      <c r="AV159" s="65" t="n">
        <f aca="false">AU159*$J$180</f>
        <v>141323.44733752</v>
      </c>
      <c r="AW159" s="66" t="n">
        <f aca="false">0.35*AL159/$AM$180</f>
        <v>0.0200716050785584</v>
      </c>
      <c r="AX159" s="65" t="n">
        <f aca="false">AW159*$J$180</f>
        <v>223475.585001448</v>
      </c>
    </row>
    <row r="160" customFormat="false" ht="15" hidden="false" customHeight="false" outlineLevel="0" collapsed="false">
      <c r="A160" s="72" t="s">
        <v>111</v>
      </c>
      <c r="B160" s="65" t="n">
        <f aca="true">INDIRECT(ADDRESS(ROW()-35*INT((ROW()-15)/35)+138,2+INT((ROW()-15)/35), 1, 1, "Variables_Simulación"))</f>
        <v>0</v>
      </c>
      <c r="C160" s="65" t="n">
        <f aca="true">INDIRECT(ADDRESS(ROW()-35*INT((ROW()-15)/35)+108,2+INT((ROW()-15)/35), 1, 1, "Variables_Simulación"))</f>
        <v>0</v>
      </c>
      <c r="D160" s="65" t="n">
        <f aca="true">INDIRECT(ADDRESS(ROW()-35*INT((ROW()-15)/35)+78,2+INT((ROW()-15)/35), 1, 1, "Variables_Simulación"))</f>
        <v>0</v>
      </c>
      <c r="E160" s="65" t="n">
        <f aca="true">INDIRECT(ADDRESS(ROW()-35*INT((ROW()-15)/35)+48,2+INT((ROW()-15)/35), 1, 1, "Variables_Simulación"))</f>
        <v>0</v>
      </c>
      <c r="F160" s="65" t="n">
        <f aca="true">INDIRECT(ADDRESS(ROW()-35*INT((ROW()-15)/35)+18,2+INT((ROW()-15)/35), 1, 1, "Variables_Simulación"))</f>
        <v>0</v>
      </c>
      <c r="G160" s="65" t="n">
        <f aca="true">INDIRECT(ADDRESS(ROW()-35*INT((ROW()-15)/35)-12,2+INT((ROW()-15)/35), 1, 1, "Variables_Simulación"))</f>
        <v>0</v>
      </c>
      <c r="H160" s="65" t="n">
        <f aca="true">INDIRECT(ADDRESS(ROW()-35*INT((ROW()-15)/35)+168,2+INT((ROW()-15)/35), 1, 1, "Variables_Simulación"))</f>
        <v>0</v>
      </c>
      <c r="I160" s="124" t="n">
        <f aca="false">AO160+AQ160+AS160+AU160+AW160</f>
        <v>0.0284609916261833</v>
      </c>
      <c r="J160" s="65" t="n">
        <f aca="false">ROUND(AP160+AR160+AT160+AV160+AX160,0)</f>
        <v>316882</v>
      </c>
      <c r="K160" s="66" t="n">
        <f aca="false">I160-Tabla_Ministerio!J159</f>
        <v>0</v>
      </c>
      <c r="L160" s="65" t="n">
        <f aca="false">J160-Tabla_Ministerio!K159</f>
        <v>0</v>
      </c>
      <c r="M160" s="66" t="n">
        <f aca="false">P195/P$215</f>
        <v>0.0577474489721462</v>
      </c>
      <c r="N160" s="65" t="n">
        <f aca="false">ROUND(N$180*M160,0)</f>
        <v>12216151</v>
      </c>
      <c r="O160" s="65" t="n">
        <f aca="false">N160-Tabla_Ministerio!L159</f>
        <v>0</v>
      </c>
      <c r="P160" s="67" t="n">
        <f aca="false">N160+J160</f>
        <v>12533033</v>
      </c>
      <c r="Q160" s="65" t="n">
        <f aca="false">P160-Tabla_Ministerio!M159</f>
        <v>0</v>
      </c>
      <c r="S160" s="67" t="n">
        <f aca="false">B160+Tabla_Ministerio!B159</f>
        <v>19186</v>
      </c>
      <c r="T160" s="67" t="n">
        <f aca="false">C160+Tabla_Ministerio!C159</f>
        <v>66</v>
      </c>
      <c r="U160" s="67" t="n">
        <f aca="false">D160+Tabla_Ministerio!D159</f>
        <v>1054.52049654736</v>
      </c>
      <c r="V160" s="67" t="n">
        <f aca="false">E160+Tabla_Ministerio!E159</f>
        <v>650.250050858559</v>
      </c>
      <c r="W160" s="67" t="n">
        <f aca="false">F160+Tabla_Ministerio!F159</f>
        <v>205</v>
      </c>
      <c r="X160" s="67" t="n">
        <f aca="false">G160+Tabla_Ministerio!G159</f>
        <v>491</v>
      </c>
      <c r="Y160" s="67" t="n">
        <f aca="false">H160+Tabla_Ministerio!H159</f>
        <v>59</v>
      </c>
      <c r="Z160" s="67" t="n">
        <f aca="false">X160+0.33*Y160</f>
        <v>510.47</v>
      </c>
      <c r="AC160" s="73" t="n">
        <f aca="false">IF(T160&gt;0,S160/T160,0)</f>
        <v>290.69696969697</v>
      </c>
      <c r="AD160" s="74" t="n">
        <f aca="false">EXP((((AC160-AC$180)/AC$181+2)/4-1.9)^3)</f>
        <v>0.245480891709992</v>
      </c>
      <c r="AE160" s="75" t="n">
        <f aca="false">S160/U160</f>
        <v>18.1940512894889</v>
      </c>
      <c r="AF160" s="74" t="n">
        <f aca="false">EXP((((AE160-AE$180)/AE$181+2)/4-1.9)^3)</f>
        <v>0.0897652148583135</v>
      </c>
      <c r="AG160" s="74" t="n">
        <f aca="false">V160/U160</f>
        <v>0.616631021386084</v>
      </c>
      <c r="AH160" s="74" t="n">
        <f aca="false">EXP((((AG160-AG$180)/AG$181+2)/4-1.9)^3)</f>
        <v>0.039808918371946</v>
      </c>
      <c r="AI160" s="74" t="n">
        <f aca="false">W160/U160</f>
        <v>0.194401152629273</v>
      </c>
      <c r="AJ160" s="74" t="n">
        <f aca="false">EXP((((AI160-AI$180)/AI$181+2)/4-1.9)^3)</f>
        <v>0.121675947754778</v>
      </c>
      <c r="AK160" s="74" t="n">
        <f aca="false">Z160/U160</f>
        <v>0.484077836013</v>
      </c>
      <c r="AL160" s="74" t="n">
        <f aca="false">EXP((((AK160-AK$180)/AK$181+2)/4-1.9)^3)</f>
        <v>0.0735406579462575</v>
      </c>
      <c r="AM160" s="74" t="n">
        <f aca="false">0.01*AD160+0.15*AF160+0.24*AH160+0.25*AJ160+0.35*AL160</f>
        <v>0.0816319487749986</v>
      </c>
      <c r="AO160" s="66" t="n">
        <f aca="false">0.01*AD160/$AM$180</f>
        <v>0.000855869510429464</v>
      </c>
      <c r="AP160" s="65" t="n">
        <f aca="false">AO160*$J$180</f>
        <v>9529.18009195229</v>
      </c>
      <c r="AQ160" s="66" t="n">
        <f aca="false">0.15*AF160/$AM$180</f>
        <v>0.00469449841650872</v>
      </c>
      <c r="AR160" s="65" t="n">
        <f aca="false">AQ160*$J$180</f>
        <v>52268.1557260395</v>
      </c>
      <c r="AS160" s="66" t="n">
        <f aca="false">0.24*AH160/$AM$180</f>
        <v>0.00333105253842488</v>
      </c>
      <c r="AT160" s="65" t="n">
        <f aca="false">AS160*$J$180</f>
        <v>37087.662485462</v>
      </c>
      <c r="AU160" s="66" t="n">
        <f aca="false">0.25*AJ160/$AM$180</f>
        <v>0.0106055845233517</v>
      </c>
      <c r="AV160" s="65" t="n">
        <f aca="false">AU160*$J$180</f>
        <v>118081.697819482</v>
      </c>
      <c r="AW160" s="66" t="n">
        <f aca="false">0.35*AL160/$AM$180</f>
        <v>0.00897398663746858</v>
      </c>
      <c r="AX160" s="65" t="n">
        <f aca="false">AW160*$J$180</f>
        <v>99915.6223806843</v>
      </c>
    </row>
    <row r="161" customFormat="false" ht="15" hidden="false" customHeight="false" outlineLevel="0" collapsed="false">
      <c r="A161" s="72" t="s">
        <v>112</v>
      </c>
      <c r="B161" s="65" t="n">
        <f aca="true">INDIRECT(ADDRESS(ROW()-35*INT((ROW()-15)/35)+138,2+INT((ROW()-15)/35), 1, 1, "Variables_Simulación"))</f>
        <v>0</v>
      </c>
      <c r="C161" s="65" t="n">
        <f aca="true">INDIRECT(ADDRESS(ROW()-35*INT((ROW()-15)/35)+108,2+INT((ROW()-15)/35), 1, 1, "Variables_Simulación"))</f>
        <v>0</v>
      </c>
      <c r="D161" s="65" t="n">
        <f aca="true">INDIRECT(ADDRESS(ROW()-35*INT((ROW()-15)/35)+78,2+INT((ROW()-15)/35), 1, 1, "Variables_Simulación"))</f>
        <v>0</v>
      </c>
      <c r="E161" s="65" t="n">
        <f aca="true">INDIRECT(ADDRESS(ROW()-35*INT((ROW()-15)/35)+48,2+INT((ROW()-15)/35), 1, 1, "Variables_Simulación"))</f>
        <v>0</v>
      </c>
      <c r="F161" s="65" t="n">
        <f aca="true">INDIRECT(ADDRESS(ROW()-35*INT((ROW()-15)/35)+18,2+INT((ROW()-15)/35), 1, 1, "Variables_Simulación"))</f>
        <v>0</v>
      </c>
      <c r="G161" s="65" t="n">
        <f aca="true">INDIRECT(ADDRESS(ROW()-35*INT((ROW()-15)/35)-12,2+INT((ROW()-15)/35), 1, 1, "Variables_Simulación"))</f>
        <v>0</v>
      </c>
      <c r="H161" s="65" t="n">
        <f aca="true">INDIRECT(ADDRESS(ROW()-35*INT((ROW()-15)/35)+168,2+INT((ROW()-15)/35), 1, 1, "Variables_Simulación"))</f>
        <v>0</v>
      </c>
      <c r="I161" s="124" t="n">
        <f aca="false">AO161+AQ161+AS161+AU161+AW161</f>
        <v>0.0243590505474636</v>
      </c>
      <c r="J161" s="65" t="n">
        <f aca="false">ROUND(AP161+AR161+AT161+AV161+AX161,0)</f>
        <v>271212</v>
      </c>
      <c r="K161" s="66" t="n">
        <f aca="false">I161-Tabla_Ministerio!J160</f>
        <v>0</v>
      </c>
      <c r="L161" s="65" t="n">
        <f aca="false">J161-Tabla_Ministerio!K160</f>
        <v>0</v>
      </c>
      <c r="M161" s="66" t="n">
        <f aca="false">P196/P$215</f>
        <v>0.044109588543062</v>
      </c>
      <c r="N161" s="65" t="n">
        <f aca="false">ROUND(N$180*M161,0)</f>
        <v>9331137</v>
      </c>
      <c r="O161" s="65" t="n">
        <f aca="false">N161-Tabla_Ministerio!L160</f>
        <v>1</v>
      </c>
      <c r="P161" s="67" t="n">
        <f aca="false">N161+J161</f>
        <v>9602349</v>
      </c>
      <c r="Q161" s="65" t="n">
        <f aca="false">P161-Tabla_Ministerio!M160</f>
        <v>1</v>
      </c>
      <c r="S161" s="67" t="n">
        <f aca="false">B161+Tabla_Ministerio!B160</f>
        <v>12795</v>
      </c>
      <c r="T161" s="67" t="n">
        <f aca="false">C161+Tabla_Ministerio!C160</f>
        <v>61</v>
      </c>
      <c r="U161" s="67" t="n">
        <f aca="false">D161+Tabla_Ministerio!D160</f>
        <v>981.603232663224</v>
      </c>
      <c r="V161" s="67" t="n">
        <f aca="false">E161+Tabla_Ministerio!E160</f>
        <v>626.069518132141</v>
      </c>
      <c r="W161" s="67" t="n">
        <f aca="false">F161+Tabla_Ministerio!F160</f>
        <v>168</v>
      </c>
      <c r="X161" s="67" t="n">
        <f aca="false">G161+Tabla_Ministerio!G160</f>
        <v>503</v>
      </c>
      <c r="Y161" s="67" t="n">
        <f aca="false">H161+Tabla_Ministerio!H160</f>
        <v>34</v>
      </c>
      <c r="Z161" s="67" t="n">
        <f aca="false">X161+0.33*Y161</f>
        <v>514.22</v>
      </c>
      <c r="AC161" s="73" t="n">
        <f aca="false">IF(T161&gt;0,S161/T161,0)</f>
        <v>209.754098360656</v>
      </c>
      <c r="AD161" s="74" t="n">
        <f aca="false">EXP((((AC161-AC$180)/AC$181+2)/4-1.9)^3)</f>
        <v>0.0729023586413539</v>
      </c>
      <c r="AE161" s="75" t="n">
        <f aca="false">S161/U161</f>
        <v>13.0347981488258</v>
      </c>
      <c r="AF161" s="74" t="n">
        <f aca="false">EXP((((AE161-AE$180)/AE$181+2)/4-1.9)^3)</f>
        <v>0.012620169599007</v>
      </c>
      <c r="AG161" s="74" t="n">
        <f aca="false">V161/U161</f>
        <v>0.637803032120757</v>
      </c>
      <c r="AH161" s="74" t="n">
        <f aca="false">EXP((((AG161-AG$180)/AG$181+2)/4-1.9)^3)</f>
        <v>0.0528410156878323</v>
      </c>
      <c r="AI161" s="74" t="n">
        <f aca="false">W161/U161</f>
        <v>0.171148580617642</v>
      </c>
      <c r="AJ161" s="74" t="n">
        <f aca="false">EXP((((AI161-AI$180)/AI$181+2)/4-1.9)^3)</f>
        <v>0.0937342720146598</v>
      </c>
      <c r="AK161" s="74" t="n">
        <f aca="false">Z161/U161</f>
        <v>0.523857280507167</v>
      </c>
      <c r="AL161" s="74" t="n">
        <f aca="false">EXP((((AK161-AK$180)/AK$181+2)/4-1.9)^3)</f>
        <v>0.0889408041944793</v>
      </c>
      <c r="AM161" s="74" t="n">
        <f aca="false">0.01*AD161+0.15*AF161+0.24*AH161+0.25*AJ161+0.35*AL161</f>
        <v>0.0698667422630771</v>
      </c>
      <c r="AO161" s="66" t="n">
        <f aca="false">0.01*AD161/$AM$180</f>
        <v>0.000254174186694911</v>
      </c>
      <c r="AP161" s="65" t="n">
        <f aca="false">AO161*$J$180</f>
        <v>2829.95429820364</v>
      </c>
      <c r="AQ161" s="66" t="n">
        <f aca="false">0.15*AF161/$AM$180</f>
        <v>0.000660003613784284</v>
      </c>
      <c r="AR161" s="65" t="n">
        <f aca="false">AQ161*$J$180</f>
        <v>7348.42545557428</v>
      </c>
      <c r="AS161" s="66" t="n">
        <f aca="false">0.24*AH161/$AM$180</f>
        <v>0.00442152679948081</v>
      </c>
      <c r="AT161" s="65" t="n">
        <f aca="false">AS161*$J$180</f>
        <v>49228.9123986949</v>
      </c>
      <c r="AU161" s="66" t="n">
        <f aca="false">0.25*AJ161/$AM$180</f>
        <v>0.00817011712610456</v>
      </c>
      <c r="AV161" s="65" t="n">
        <f aca="false">AU161*$J$180</f>
        <v>90965.4059623268</v>
      </c>
      <c r="AW161" s="66" t="n">
        <f aca="false">0.35*AL161/$AM$180</f>
        <v>0.010853228821399</v>
      </c>
      <c r="AX161" s="65" t="n">
        <f aca="false">AW161*$J$180</f>
        <v>120838.948879464</v>
      </c>
    </row>
    <row r="162" customFormat="false" ht="15" hidden="false" customHeight="false" outlineLevel="0" collapsed="false">
      <c r="A162" s="72" t="s">
        <v>113</v>
      </c>
      <c r="B162" s="65" t="n">
        <f aca="true">INDIRECT(ADDRESS(ROW()-35*INT((ROW()-15)/35)+138,2+INT((ROW()-15)/35), 1, 1, "Variables_Simulación"))</f>
        <v>0</v>
      </c>
      <c r="C162" s="65" t="n">
        <f aca="true">INDIRECT(ADDRESS(ROW()-35*INT((ROW()-15)/35)+108,2+INT((ROW()-15)/35), 1, 1, "Variables_Simulación"))</f>
        <v>0</v>
      </c>
      <c r="D162" s="65" t="n">
        <f aca="true">INDIRECT(ADDRESS(ROW()-35*INT((ROW()-15)/35)+78,2+INT((ROW()-15)/35), 1, 1, "Variables_Simulación"))</f>
        <v>0</v>
      </c>
      <c r="E162" s="65" t="n">
        <f aca="true">INDIRECT(ADDRESS(ROW()-35*INT((ROW()-15)/35)+48,2+INT((ROW()-15)/35), 1, 1, "Variables_Simulación"))</f>
        <v>0</v>
      </c>
      <c r="F162" s="65" t="n">
        <f aca="true">INDIRECT(ADDRESS(ROW()-35*INT((ROW()-15)/35)+18,2+INT((ROW()-15)/35), 1, 1, "Variables_Simulación"))</f>
        <v>0</v>
      </c>
      <c r="G162" s="65" t="n">
        <f aca="true">INDIRECT(ADDRESS(ROW()-35*INT((ROW()-15)/35)-12,2+INT((ROW()-15)/35), 1, 1, "Variables_Simulación"))</f>
        <v>0</v>
      </c>
      <c r="H162" s="65" t="n">
        <f aca="true">INDIRECT(ADDRESS(ROW()-35*INT((ROW()-15)/35)+168,2+INT((ROW()-15)/35), 1, 1, "Variables_Simulación"))</f>
        <v>0</v>
      </c>
      <c r="I162" s="124" t="n">
        <f aca="false">AO162+AQ162+AS162+AU162+AW162</f>
        <v>0.0204749074979799</v>
      </c>
      <c r="J162" s="65" t="n">
        <f aca="false">ROUND(AP162+AR162+AT162+AV162+AX162,0)</f>
        <v>227966</v>
      </c>
      <c r="K162" s="66" t="n">
        <f aca="false">I162-Tabla_Ministerio!J161</f>
        <v>0</v>
      </c>
      <c r="L162" s="65" t="n">
        <f aca="false">J162-Tabla_Ministerio!K161</f>
        <v>0</v>
      </c>
      <c r="M162" s="66" t="n">
        <f aca="false">P197/P$215</f>
        <v>0.043617800118314</v>
      </c>
      <c r="N162" s="65" t="n">
        <f aca="false">ROUND(N$180*M162,0)</f>
        <v>9227102</v>
      </c>
      <c r="O162" s="65" t="n">
        <f aca="false">N162-Tabla_Ministerio!L161</f>
        <v>1</v>
      </c>
      <c r="P162" s="67" t="n">
        <f aca="false">N162+J162</f>
        <v>9455068</v>
      </c>
      <c r="Q162" s="65" t="n">
        <f aca="false">P162-Tabla_Ministerio!M161</f>
        <v>1</v>
      </c>
      <c r="S162" s="67" t="n">
        <f aca="false">B162+Tabla_Ministerio!B161</f>
        <v>10131</v>
      </c>
      <c r="T162" s="67" t="n">
        <f aca="false">C162+Tabla_Ministerio!C161</f>
        <v>48</v>
      </c>
      <c r="U162" s="67" t="n">
        <f aca="false">D162+Tabla_Ministerio!D161</f>
        <v>568.195538220483</v>
      </c>
      <c r="V162" s="67" t="n">
        <f aca="false">E162+Tabla_Ministerio!E161</f>
        <v>348.597142929121</v>
      </c>
      <c r="W162" s="67" t="n">
        <f aca="false">F162+Tabla_Ministerio!F161</f>
        <v>51</v>
      </c>
      <c r="X162" s="67" t="n">
        <f aca="false">G162+Tabla_Ministerio!G161</f>
        <v>276</v>
      </c>
      <c r="Y162" s="67" t="n">
        <f aca="false">H162+Tabla_Ministerio!H161</f>
        <v>38</v>
      </c>
      <c r="Z162" s="67" t="n">
        <f aca="false">X162+0.33*Y162</f>
        <v>288.54</v>
      </c>
      <c r="AC162" s="73" t="n">
        <f aca="false">IF(T162&gt;0,S162/T162,0)</f>
        <v>211.0625</v>
      </c>
      <c r="AD162" s="74" t="n">
        <f aca="false">EXP((((AC162-AC$180)/AC$181+2)/4-1.9)^3)</f>
        <v>0.0746536840171687</v>
      </c>
      <c r="AE162" s="75" t="n">
        <f aca="false">S162/U162</f>
        <v>17.8301294510848</v>
      </c>
      <c r="AF162" s="74" t="n">
        <f aca="false">EXP((((AE162-AE$180)/AE$181+2)/4-1.9)^3)</f>
        <v>0.0801144224317766</v>
      </c>
      <c r="AG162" s="74" t="n">
        <f aca="false">V162/U162</f>
        <v>0.613516156816161</v>
      </c>
      <c r="AH162" s="74" t="n">
        <f aca="false">EXP((((AG162-AG$180)/AG$181+2)/4-1.9)^3)</f>
        <v>0.0381281252148823</v>
      </c>
      <c r="AI162" s="74" t="n">
        <f aca="false">W162/U162</f>
        <v>0.0897578325935568</v>
      </c>
      <c r="AJ162" s="74" t="n">
        <f aca="false">EXP((((AI162-AI$180)/AI$181+2)/4-1.9)^3)</f>
        <v>0.0317859678384812</v>
      </c>
      <c r="AK162" s="74" t="n">
        <f aca="false">Z162/U162</f>
        <v>0.507818137579311</v>
      </c>
      <c r="AL162" s="74" t="n">
        <f aca="false">EXP((((AK162-AK$180)/AK$181+2)/4-1.9)^3)</f>
        <v>0.0824722367347086</v>
      </c>
      <c r="AM162" s="74" t="n">
        <f aca="false">0.01*AD162+0.15*AF162+0.24*AH162+0.25*AJ162+0.35*AL162</f>
        <v>0.0587262250732783</v>
      </c>
      <c r="AO162" s="66" t="n">
        <f aca="false">0.01*AD162/$AM$180</f>
        <v>0.000260280185339286</v>
      </c>
      <c r="AP162" s="65" t="n">
        <f aca="false">AO162*$J$180</f>
        <v>2897.93798031223</v>
      </c>
      <c r="AQ162" s="66" t="n">
        <f aca="false">0.15*AF162/$AM$180</f>
        <v>0.00418978587461882</v>
      </c>
      <c r="AR162" s="65" t="n">
        <f aca="false">AQ162*$J$180</f>
        <v>46648.7281757784</v>
      </c>
      <c r="AS162" s="66" t="n">
        <f aca="false">0.24*AH162/$AM$180</f>
        <v>0.0031904104275267</v>
      </c>
      <c r="AT162" s="65" t="n">
        <f aca="false">AS162*$J$180</f>
        <v>35521.7648960168</v>
      </c>
      <c r="AU162" s="66" t="n">
        <f aca="false">0.25*AJ162/$AM$180</f>
        <v>0.00277054565662353</v>
      </c>
      <c r="AV162" s="65" t="n">
        <f aca="false">AU162*$J$180</f>
        <v>30847.0253855569</v>
      </c>
      <c r="AW162" s="66" t="n">
        <f aca="false">0.35*AL162/$AM$180</f>
        <v>0.0100638853538716</v>
      </c>
      <c r="AX162" s="65" t="n">
        <f aca="false">AW162*$J$180</f>
        <v>112050.464227522</v>
      </c>
    </row>
    <row r="163" customFormat="false" ht="15" hidden="false" customHeight="false" outlineLevel="0" collapsed="false">
      <c r="A163" s="72" t="s">
        <v>114</v>
      </c>
      <c r="B163" s="65" t="n">
        <f aca="true">INDIRECT(ADDRESS(ROW()-35*INT((ROW()-15)/35)+138,2+INT((ROW()-15)/35), 1, 1, "Variables_Simulación"))</f>
        <v>0</v>
      </c>
      <c r="C163" s="65" t="n">
        <f aca="true">INDIRECT(ADDRESS(ROW()-35*INT((ROW()-15)/35)+108,2+INT((ROW()-15)/35), 1, 1, "Variables_Simulación"))</f>
        <v>0</v>
      </c>
      <c r="D163" s="65" t="n">
        <f aca="true">INDIRECT(ADDRESS(ROW()-35*INT((ROW()-15)/35)+78,2+INT((ROW()-15)/35), 1, 1, "Variables_Simulación"))</f>
        <v>0</v>
      </c>
      <c r="E163" s="65" t="n">
        <f aca="true">INDIRECT(ADDRESS(ROW()-35*INT((ROW()-15)/35)+48,2+INT((ROW()-15)/35), 1, 1, "Variables_Simulación"))</f>
        <v>0</v>
      </c>
      <c r="F163" s="65" t="n">
        <f aca="true">INDIRECT(ADDRESS(ROW()-35*INT((ROW()-15)/35)+18,2+INT((ROW()-15)/35), 1, 1, "Variables_Simulación"))</f>
        <v>0</v>
      </c>
      <c r="G163" s="65" t="n">
        <f aca="true">INDIRECT(ADDRESS(ROW()-35*INT((ROW()-15)/35)-12,2+INT((ROW()-15)/35), 1, 1, "Variables_Simulación"))</f>
        <v>0</v>
      </c>
      <c r="H163" s="65" t="n">
        <f aca="true">INDIRECT(ADDRESS(ROW()-35*INT((ROW()-15)/35)+168,2+INT((ROW()-15)/35), 1, 1, "Variables_Simulación"))</f>
        <v>0</v>
      </c>
      <c r="I163" s="124" t="n">
        <f aca="false">AO163+AQ163+AS163+AU163+AW163</f>
        <v>0.014097634445503</v>
      </c>
      <c r="J163" s="65" t="n">
        <f aca="false">ROUND(AP163+AR163+AT163+AV163+AX163,0)</f>
        <v>156962</v>
      </c>
      <c r="K163" s="66" t="n">
        <f aca="false">I163-Tabla_Ministerio!J162</f>
        <v>0</v>
      </c>
      <c r="L163" s="65" t="n">
        <f aca="false">J163-Tabla_Ministerio!K162</f>
        <v>0</v>
      </c>
      <c r="M163" s="66" t="n">
        <f aca="false">P198/P$215</f>
        <v>0.0191179980599055</v>
      </c>
      <c r="N163" s="65" t="n">
        <f aca="false">ROUND(N$180*M163,0)</f>
        <v>4044306</v>
      </c>
      <c r="O163" s="65" t="n">
        <f aca="false">N163-Tabla_Ministerio!L162</f>
        <v>-1</v>
      </c>
      <c r="P163" s="67" t="n">
        <f aca="false">N163+J163</f>
        <v>4201268</v>
      </c>
      <c r="Q163" s="65" t="n">
        <f aca="false">P163-Tabla_Ministerio!M162</f>
        <v>-1</v>
      </c>
      <c r="S163" s="67" t="n">
        <f aca="false">B163+Tabla_Ministerio!B162</f>
        <v>14158</v>
      </c>
      <c r="T163" s="67" t="n">
        <f aca="false">C163+Tabla_Ministerio!C162</f>
        <v>60</v>
      </c>
      <c r="U163" s="67" t="n">
        <f aca="false">D163+Tabla_Ministerio!D162</f>
        <v>916.558630722538</v>
      </c>
      <c r="V163" s="67" t="n">
        <f aca="false">E163+Tabla_Ministerio!E162</f>
        <v>535.788453426594</v>
      </c>
      <c r="W163" s="67" t="n">
        <f aca="false">F163+Tabla_Ministerio!F162</f>
        <v>102</v>
      </c>
      <c r="X163" s="67" t="n">
        <f aca="false">G163+Tabla_Ministerio!G162</f>
        <v>357</v>
      </c>
      <c r="Y163" s="67" t="n">
        <f aca="false">H163+Tabla_Ministerio!H162</f>
        <v>45</v>
      </c>
      <c r="Z163" s="67" t="n">
        <f aca="false">X163+0.33*Y163</f>
        <v>371.85</v>
      </c>
      <c r="AC163" s="73" t="n">
        <f aca="false">IF(T163&gt;0,S163/T163,0)</f>
        <v>235.966666666667</v>
      </c>
      <c r="AD163" s="74" t="n">
        <f aca="false">EXP((((AC163-AC$180)/AC$181+2)/4-1.9)^3)</f>
        <v>0.114179397977062</v>
      </c>
      <c r="AE163" s="75" t="n">
        <f aca="false">S163/U163</f>
        <v>15.4469114418125</v>
      </c>
      <c r="AF163" s="74" t="n">
        <f aca="false">EXP((((AE163-AE$180)/AE$181+2)/4-1.9)^3)</f>
        <v>0.0347807976491076</v>
      </c>
      <c r="AG163" s="74" t="n">
        <f aca="false">V163/U163</f>
        <v>0.584565390000445</v>
      </c>
      <c r="AH163" s="74" t="n">
        <f aca="false">EXP((((AG163-AG$180)/AG$181+2)/4-1.9)^3)</f>
        <v>0.0250644356562149</v>
      </c>
      <c r="AI163" s="74" t="n">
        <f aca="false">W163/U163</f>
        <v>0.111285843132143</v>
      </c>
      <c r="AJ163" s="74" t="n">
        <f aca="false">EXP((((AI163-AI$180)/AI$181+2)/4-1.9)^3)</f>
        <v>0.0434514305445982</v>
      </c>
      <c r="AK163" s="74" t="n">
        <f aca="false">Z163/U163</f>
        <v>0.405702360477327</v>
      </c>
      <c r="AL163" s="74" t="n">
        <f aca="false">EXP((((AK163-AK$180)/AK$181+2)/4-1.9)^3)</f>
        <v>0.0491361856378144</v>
      </c>
      <c r="AM163" s="74" t="n">
        <f aca="false">0.01*AD163+0.15*AF163+0.24*AH163+0.25*AJ163+0.35*AL163</f>
        <v>0.0404349007940129</v>
      </c>
      <c r="AO163" s="66" t="n">
        <f aca="false">0.01*AD163/$AM$180</f>
        <v>0.000398086648484262</v>
      </c>
      <c r="AP163" s="65" t="n">
        <f aca="false">AO163*$J$180</f>
        <v>4432.26370303195</v>
      </c>
      <c r="AQ163" s="66" t="n">
        <f aca="false">0.15*AF163/$AM$180</f>
        <v>0.0018189495758058</v>
      </c>
      <c r="AR163" s="65" t="n">
        <f aca="false">AQ163*$J$180</f>
        <v>20252.033604207</v>
      </c>
      <c r="AS163" s="66" t="n">
        <f aca="false">0.24*AH163/$AM$180</f>
        <v>0.00209729265278554</v>
      </c>
      <c r="AT163" s="65" t="n">
        <f aca="false">AS163*$J$180</f>
        <v>23351.082320824</v>
      </c>
      <c r="AU163" s="66" t="n">
        <f aca="false">0.25*AJ163/$AM$180</f>
        <v>0.00378733700295494</v>
      </c>
      <c r="AV163" s="65" t="n">
        <f aca="false">AU163*$J$180</f>
        <v>42167.895841929</v>
      </c>
      <c r="AW163" s="66" t="n">
        <f aca="false">0.35*AL163/$AM$180</f>
        <v>0.00599596856547246</v>
      </c>
      <c r="AX163" s="65" t="n">
        <f aca="false">AW163*$J$180</f>
        <v>66758.6163425794</v>
      </c>
    </row>
    <row r="164" customFormat="false" ht="15" hidden="false" customHeight="false" outlineLevel="0" collapsed="false">
      <c r="A164" s="72" t="s">
        <v>115</v>
      </c>
      <c r="B164" s="65" t="n">
        <f aca="true">INDIRECT(ADDRESS(ROW()-35*INT((ROW()-15)/35)+138,2+INT((ROW()-15)/35), 1, 1, "Variables_Simulación"))</f>
        <v>0</v>
      </c>
      <c r="C164" s="65" t="n">
        <f aca="true">INDIRECT(ADDRESS(ROW()-35*INT((ROW()-15)/35)+108,2+INT((ROW()-15)/35), 1, 1, "Variables_Simulación"))</f>
        <v>0</v>
      </c>
      <c r="D164" s="65" t="n">
        <f aca="true">INDIRECT(ADDRESS(ROW()-35*INT((ROW()-15)/35)+78,2+INT((ROW()-15)/35), 1, 1, "Variables_Simulación"))</f>
        <v>0</v>
      </c>
      <c r="E164" s="65" t="n">
        <f aca="true">INDIRECT(ADDRESS(ROW()-35*INT((ROW()-15)/35)+48,2+INT((ROW()-15)/35), 1, 1, "Variables_Simulación"))</f>
        <v>0</v>
      </c>
      <c r="F164" s="65" t="n">
        <f aca="true">INDIRECT(ADDRESS(ROW()-35*INT((ROW()-15)/35)+18,2+INT((ROW()-15)/35), 1, 1, "Variables_Simulación"))</f>
        <v>0</v>
      </c>
      <c r="G164" s="65" t="n">
        <f aca="true">INDIRECT(ADDRESS(ROW()-35*INT((ROW()-15)/35)-12,2+INT((ROW()-15)/35), 1, 1, "Variables_Simulación"))</f>
        <v>0</v>
      </c>
      <c r="H164" s="65" t="n">
        <f aca="true">INDIRECT(ADDRESS(ROW()-35*INT((ROW()-15)/35)+168,2+INT((ROW()-15)/35), 1, 1, "Variables_Simulación"))</f>
        <v>0</v>
      </c>
      <c r="I164" s="124" t="n">
        <f aca="false">AO164+AQ164+AS164+AU164+AW164</f>
        <v>0.018467909732396</v>
      </c>
      <c r="J164" s="65" t="n">
        <f aca="false">ROUND(AP164+AR164+AT164+AV164+AX164,0)</f>
        <v>205620</v>
      </c>
      <c r="K164" s="66" t="n">
        <f aca="false">I164-Tabla_Ministerio!J163</f>
        <v>0</v>
      </c>
      <c r="L164" s="65" t="n">
        <f aca="false">J164-Tabla_Ministerio!K163</f>
        <v>0</v>
      </c>
      <c r="M164" s="66" t="n">
        <f aca="false">P199/P$215</f>
        <v>0.0182990429693921</v>
      </c>
      <c r="N164" s="65" t="n">
        <f aca="false">ROUND(N$180*M164,0)</f>
        <v>3871060</v>
      </c>
      <c r="O164" s="65" t="n">
        <f aca="false">N164-Tabla_Ministerio!L163</f>
        <v>0</v>
      </c>
      <c r="P164" s="67" t="n">
        <f aca="false">N164+J164</f>
        <v>4076680</v>
      </c>
      <c r="Q164" s="65" t="n">
        <f aca="false">P164-Tabla_Ministerio!M163</f>
        <v>0</v>
      </c>
      <c r="S164" s="67" t="n">
        <f aca="false">B164+Tabla_Ministerio!B163</f>
        <v>6442</v>
      </c>
      <c r="T164" s="67" t="n">
        <f aca="false">C164+Tabla_Ministerio!C163</f>
        <v>58</v>
      </c>
      <c r="U164" s="67" t="n">
        <f aca="false">D164+Tabla_Ministerio!D163</f>
        <v>379.020137334597</v>
      </c>
      <c r="V164" s="67" t="n">
        <f aca="false">E164+Tabla_Ministerio!E163</f>
        <v>241.967637334597</v>
      </c>
      <c r="W164" s="67" t="n">
        <f aca="false">F164+Tabla_Ministerio!F163</f>
        <v>32</v>
      </c>
      <c r="X164" s="67" t="n">
        <f aca="false">G164+Tabla_Ministerio!G163</f>
        <v>174</v>
      </c>
      <c r="Y164" s="67" t="n">
        <f aca="false">H164+Tabla_Ministerio!H163</f>
        <v>9</v>
      </c>
      <c r="Z164" s="67" t="n">
        <f aca="false">X164+0.33*Y164</f>
        <v>176.97</v>
      </c>
      <c r="AC164" s="73" t="n">
        <f aca="false">IF(T164&gt;0,S164/T164,0)</f>
        <v>111.068965517241</v>
      </c>
      <c r="AD164" s="74" t="n">
        <f aca="false">EXP((((AC164-AC$180)/AC$181+2)/4-1.9)^3)</f>
        <v>0.0077783827467978</v>
      </c>
      <c r="AE164" s="75" t="n">
        <f aca="false">S164/U164</f>
        <v>16.9964584079949</v>
      </c>
      <c r="AF164" s="74" t="n">
        <f aca="false">EXP((((AE164-AE$180)/AE$181+2)/4-1.9)^3)</f>
        <v>0.0609181626064531</v>
      </c>
      <c r="AG164" s="74" t="n">
        <f aca="false">V164/U164</f>
        <v>0.638403117671263</v>
      </c>
      <c r="AH164" s="74" t="n">
        <f aca="false">EXP((((AG164-AG$180)/AG$181+2)/4-1.9)^3)</f>
        <v>0.0532534640712503</v>
      </c>
      <c r="AI164" s="74" t="n">
        <f aca="false">W164/U164</f>
        <v>0.0844282317689906</v>
      </c>
      <c r="AJ164" s="74" t="n">
        <f aca="false">EXP((((AI164-AI$180)/AI$181+2)/4-1.9)^3)</f>
        <v>0.0293281934812751</v>
      </c>
      <c r="AK164" s="74" t="n">
        <f aca="false">Z164/U164</f>
        <v>0.466914505504946</v>
      </c>
      <c r="AL164" s="74" t="n">
        <f aca="false">EXP((((AK164-AK$180)/AK$181+2)/4-1.9)^3)</f>
        <v>0.0675467336173293</v>
      </c>
      <c r="AM164" s="74" t="n">
        <f aca="false">0.01*AD164+0.15*AF164+0.24*AH164+0.25*AJ164+0.35*AL164</f>
        <v>0.0529697447319201</v>
      </c>
      <c r="AO164" s="66" t="n">
        <f aca="false">0.01*AD164/$AM$180</f>
        <v>2.71193435344843E-005</v>
      </c>
      <c r="AP164" s="65" t="n">
        <f aca="false">AO164*$J$180</f>
        <v>301.944520007435</v>
      </c>
      <c r="AQ164" s="66" t="n">
        <f aca="false">0.15*AF164/$AM$180</f>
        <v>0.00318586902893297</v>
      </c>
      <c r="AR164" s="65" t="n">
        <f aca="false">AQ164*$J$180</f>
        <v>35471.2013410103</v>
      </c>
      <c r="AS164" s="66" t="n">
        <f aca="false">0.24*AH164/$AM$180</f>
        <v>0.00445603884579458</v>
      </c>
      <c r="AT164" s="65" t="n">
        <f aca="false">AS164*$J$180</f>
        <v>49613.1666578526</v>
      </c>
      <c r="AU164" s="66" t="n">
        <f aca="false">0.25*AJ164/$AM$180</f>
        <v>0.0025563198037277</v>
      </c>
      <c r="AV164" s="65" t="n">
        <f aca="false">AU164*$J$180</f>
        <v>28461.8525201605</v>
      </c>
      <c r="AW164" s="66" t="n">
        <f aca="false">0.35*AL164/$AM$180</f>
        <v>0.00824256271040624</v>
      </c>
      <c r="AX164" s="65" t="n">
        <f aca="false">AW164*$J$180</f>
        <v>91772.0090849582</v>
      </c>
    </row>
    <row r="165" customFormat="false" ht="15" hidden="false" customHeight="false" outlineLevel="0" collapsed="false">
      <c r="A165" s="72" t="s">
        <v>116</v>
      </c>
      <c r="B165" s="65" t="n">
        <f aca="true">INDIRECT(ADDRESS(ROW()-35*INT((ROW()-15)/35)+138,2+INT((ROW()-15)/35), 1, 1, "Variables_Simulación"))</f>
        <v>0</v>
      </c>
      <c r="C165" s="65" t="n">
        <f aca="true">INDIRECT(ADDRESS(ROW()-35*INT((ROW()-15)/35)+108,2+INT((ROW()-15)/35), 1, 1, "Variables_Simulación"))</f>
        <v>0</v>
      </c>
      <c r="D165" s="65" t="n">
        <f aca="true">INDIRECT(ADDRESS(ROW()-35*INT((ROW()-15)/35)+78,2+INT((ROW()-15)/35), 1, 1, "Variables_Simulación"))</f>
        <v>0</v>
      </c>
      <c r="E165" s="65" t="n">
        <f aca="true">INDIRECT(ADDRESS(ROW()-35*INT((ROW()-15)/35)+48,2+INT((ROW()-15)/35), 1, 1, "Variables_Simulación"))</f>
        <v>0</v>
      </c>
      <c r="F165" s="65" t="n">
        <f aca="true">INDIRECT(ADDRESS(ROW()-35*INT((ROW()-15)/35)+18,2+INT((ROW()-15)/35), 1, 1, "Variables_Simulación"))</f>
        <v>0</v>
      </c>
      <c r="G165" s="65" t="n">
        <f aca="true">INDIRECT(ADDRESS(ROW()-35*INT((ROW()-15)/35)-12,2+INT((ROW()-15)/35), 1, 1, "Variables_Simulación"))</f>
        <v>0</v>
      </c>
      <c r="H165" s="65" t="n">
        <f aca="true">INDIRECT(ADDRESS(ROW()-35*INT((ROW()-15)/35)+168,2+INT((ROW()-15)/35), 1, 1, "Variables_Simulación"))</f>
        <v>0</v>
      </c>
      <c r="I165" s="124" t="n">
        <f aca="false">AO165+AQ165+AS165+AU165+AW165</f>
        <v>0.0151001744093879</v>
      </c>
      <c r="J165" s="65" t="n">
        <f aca="false">ROUND(AP165+AR165+AT165+AV165+AX165,0)</f>
        <v>168124</v>
      </c>
      <c r="K165" s="66" t="n">
        <f aca="false">I165-Tabla_Ministerio!J164</f>
        <v>9.0205620750794E-017</v>
      </c>
      <c r="L165" s="65" t="n">
        <f aca="false">J165-Tabla_Ministerio!K164</f>
        <v>0</v>
      </c>
      <c r="M165" s="66" t="n">
        <f aca="false">P200/P$215</f>
        <v>0.0202891946842778</v>
      </c>
      <c r="N165" s="65" t="n">
        <f aca="false">ROUND(N$180*M165,0)</f>
        <v>4292066</v>
      </c>
      <c r="O165" s="65" t="n">
        <f aca="false">N165-Tabla_Ministerio!L164</f>
        <v>-1</v>
      </c>
      <c r="P165" s="67" t="n">
        <f aca="false">N165+J165</f>
        <v>4460190</v>
      </c>
      <c r="Q165" s="65" t="n">
        <f aca="false">P165-Tabla_Ministerio!M164</f>
        <v>-1</v>
      </c>
      <c r="S165" s="67" t="n">
        <f aca="false">B165+Tabla_Ministerio!B164</f>
        <v>6988</v>
      </c>
      <c r="T165" s="67" t="n">
        <f aca="false">C165+Tabla_Ministerio!C164</f>
        <v>41</v>
      </c>
      <c r="U165" s="67" t="n">
        <f aca="false">D165+Tabla_Ministerio!D164</f>
        <v>349.694373706004</v>
      </c>
      <c r="V165" s="67" t="n">
        <f aca="false">E165+Tabla_Ministerio!E164</f>
        <v>192.808668831169</v>
      </c>
      <c r="W165" s="67" t="n">
        <f aca="false">F165+Tabla_Ministerio!F164</f>
        <v>24</v>
      </c>
      <c r="X165" s="67" t="n">
        <f aca="false">G165+Tabla_Ministerio!G164</f>
        <v>111</v>
      </c>
      <c r="Y165" s="67" t="n">
        <f aca="false">H165+Tabla_Ministerio!H164</f>
        <v>14</v>
      </c>
      <c r="Z165" s="67" t="n">
        <f aca="false">X165+0.33*Y165</f>
        <v>115.62</v>
      </c>
      <c r="AC165" s="73" t="n">
        <f aca="false">IF(T165&gt;0,S165/T165,0)</f>
        <v>170.439024390244</v>
      </c>
      <c r="AD165" s="74" t="n">
        <f aca="false">EXP((((AC165-AC$180)/AC$181+2)/4-1.9)^3)</f>
        <v>0.0333315533886475</v>
      </c>
      <c r="AE165" s="75" t="n">
        <f aca="false">S165/U165</f>
        <v>19.9831639438242</v>
      </c>
      <c r="AF165" s="74" t="n">
        <f aca="false">EXP((((AE165-AE$180)/AE$181+2)/4-1.9)^3)</f>
        <v>0.149447453580032</v>
      </c>
      <c r="AG165" s="74" t="n">
        <f aca="false">V165/U165</f>
        <v>0.551363371357149</v>
      </c>
      <c r="AH165" s="74" t="n">
        <f aca="false">EXP((((AG165-AG$180)/AG$181+2)/4-1.9)^3)</f>
        <v>0.0148476894828431</v>
      </c>
      <c r="AI165" s="74" t="n">
        <f aca="false">W165/U165</f>
        <v>0.0686313587080396</v>
      </c>
      <c r="AJ165" s="74" t="n">
        <f aca="false">EXP((((AI165-AI$180)/AI$181+2)/4-1.9)^3)</f>
        <v>0.0229354995190511</v>
      </c>
      <c r="AK165" s="74" t="n">
        <f aca="false">Z165/U165</f>
        <v>0.330631570575981</v>
      </c>
      <c r="AL165" s="74" t="n">
        <f aca="false">EXP((((AK165-AK$180)/AK$181+2)/4-1.9)^3)</f>
        <v>0.0321789618927971</v>
      </c>
      <c r="AM165" s="74" t="n">
        <f aca="false">0.01*AD165+0.15*AF165+0.24*AH165+0.25*AJ165+0.35*AL165</f>
        <v>0.0433103905890154</v>
      </c>
      <c r="AO165" s="66" t="n">
        <f aca="false">0.01*AD165/$AM$180</f>
        <v>0.000116210512687469</v>
      </c>
      <c r="AP165" s="65" t="n">
        <f aca="false">AO165*$J$180</f>
        <v>1293.87820278973</v>
      </c>
      <c r="AQ165" s="66" t="n">
        <f aca="false">0.15*AF165/$AM$180</f>
        <v>0.00781573168726999</v>
      </c>
      <c r="AR165" s="65" t="n">
        <f aca="false">AQ165*$J$180</f>
        <v>87019.707900334</v>
      </c>
      <c r="AS165" s="66" t="n">
        <f aca="false">0.24*AH165/$AM$180</f>
        <v>0.00124239581893346</v>
      </c>
      <c r="AT165" s="65" t="n">
        <f aca="false">AS165*$J$180</f>
        <v>13832.7319291521</v>
      </c>
      <c r="AU165" s="66" t="n">
        <f aca="false">0.25*AJ165/$AM$180</f>
        <v>0.00199911636788576</v>
      </c>
      <c r="AV165" s="65" t="n">
        <f aca="false">AU165*$J$180</f>
        <v>22257.9957133815</v>
      </c>
      <c r="AW165" s="66" t="n">
        <f aca="false">0.35*AL165/$AM$180</f>
        <v>0.00392672002261122</v>
      </c>
      <c r="AX165" s="65" t="n">
        <f aca="false">AW165*$J$180</f>
        <v>43719.7748139915</v>
      </c>
    </row>
    <row r="166" customFormat="false" ht="15" hidden="false" customHeight="false" outlineLevel="0" collapsed="false">
      <c r="A166" s="72" t="s">
        <v>117</v>
      </c>
      <c r="B166" s="65" t="n">
        <f aca="true">INDIRECT(ADDRESS(ROW()-35*INT((ROW()-15)/35)+138,2+INT((ROW()-15)/35), 1, 1, "Variables_Simulación"))</f>
        <v>0</v>
      </c>
      <c r="C166" s="65" t="n">
        <f aca="true">INDIRECT(ADDRESS(ROW()-35*INT((ROW()-15)/35)+108,2+INT((ROW()-15)/35), 1, 1, "Variables_Simulación"))</f>
        <v>0</v>
      </c>
      <c r="D166" s="65" t="n">
        <f aca="true">INDIRECT(ADDRESS(ROW()-35*INT((ROW()-15)/35)+78,2+INT((ROW()-15)/35), 1, 1, "Variables_Simulación"))</f>
        <v>0</v>
      </c>
      <c r="E166" s="65" t="n">
        <f aca="true">INDIRECT(ADDRESS(ROW()-35*INT((ROW()-15)/35)+48,2+INT((ROW()-15)/35), 1, 1, "Variables_Simulación"))</f>
        <v>0</v>
      </c>
      <c r="F166" s="65" t="n">
        <f aca="true">INDIRECT(ADDRESS(ROW()-35*INT((ROW()-15)/35)+18,2+INT((ROW()-15)/35), 1, 1, "Variables_Simulación"))</f>
        <v>0</v>
      </c>
      <c r="G166" s="65" t="n">
        <f aca="true">INDIRECT(ADDRESS(ROW()-35*INT((ROW()-15)/35)-12,2+INT((ROW()-15)/35), 1, 1, "Variables_Simulación"))</f>
        <v>0</v>
      </c>
      <c r="H166" s="65" t="n">
        <f aca="true">INDIRECT(ADDRESS(ROW()-35*INT((ROW()-15)/35)+168,2+INT((ROW()-15)/35), 1, 1, "Variables_Simulación"))</f>
        <v>0</v>
      </c>
      <c r="I166" s="124" t="n">
        <f aca="false">AO166+AQ166+AS166+AU166+AW166</f>
        <v>0.055015211053604</v>
      </c>
      <c r="J166" s="65" t="n">
        <f aca="false">ROUND(AP166+AR166+AT166+AV166+AX166,0)</f>
        <v>612535</v>
      </c>
      <c r="K166" s="66" t="n">
        <f aca="false">I166-Tabla_Ministerio!J165</f>
        <v>-2.0122792321331E-016</v>
      </c>
      <c r="L166" s="65" t="n">
        <f aca="false">J166-Tabla_Ministerio!K165</f>
        <v>0</v>
      </c>
      <c r="M166" s="66" t="n">
        <f aca="false">P201/P$215</f>
        <v>0.0276521722904964</v>
      </c>
      <c r="N166" s="65" t="n">
        <f aca="false">ROUND(N$180*M166,0)</f>
        <v>5849663</v>
      </c>
      <c r="O166" s="65" t="n">
        <f aca="false">N166-Tabla_Ministerio!L165</f>
        <v>0</v>
      </c>
      <c r="P166" s="67" t="n">
        <f aca="false">N166+J166</f>
        <v>6462198</v>
      </c>
      <c r="Q166" s="65" t="n">
        <f aca="false">P166-Tabla_Ministerio!M165</f>
        <v>0</v>
      </c>
      <c r="S166" s="67" t="n">
        <f aca="false">B166+Tabla_Ministerio!B165</f>
        <v>11149</v>
      </c>
      <c r="T166" s="67" t="n">
        <f aca="false">C166+Tabla_Ministerio!C165</f>
        <v>61</v>
      </c>
      <c r="U166" s="67" t="n">
        <f aca="false">D166+Tabla_Ministerio!D165</f>
        <v>494.311610045939</v>
      </c>
      <c r="V166" s="67" t="n">
        <f aca="false">E166+Tabla_Ministerio!E165</f>
        <v>416.186482956717</v>
      </c>
      <c r="W166" s="67" t="n">
        <f aca="false">F166+Tabla_Ministerio!F165</f>
        <v>68</v>
      </c>
      <c r="X166" s="67" t="n">
        <f aca="false">G166+Tabla_Ministerio!G165</f>
        <v>169</v>
      </c>
      <c r="Y166" s="67" t="n">
        <f aca="false">H166+Tabla_Ministerio!H165</f>
        <v>30</v>
      </c>
      <c r="Z166" s="67" t="n">
        <f aca="false">X166+0.33*Y166</f>
        <v>178.9</v>
      </c>
      <c r="AC166" s="73" t="n">
        <f aca="false">IF(T166&gt;0,S166/T166,0)</f>
        <v>182.770491803279</v>
      </c>
      <c r="AD166" s="74" t="n">
        <f aca="false">EXP((((AC166-AC$180)/AC$181+2)/4-1.9)^3)</f>
        <v>0.0432381849947308</v>
      </c>
      <c r="AE166" s="75" t="n">
        <f aca="false">S166/U166</f>
        <v>22.5545987053872</v>
      </c>
      <c r="AF166" s="74" t="n">
        <f aca="false">EXP((((AE166-AE$180)/AE$181+2)/4-1.9)^3)</f>
        <v>0.271930398488978</v>
      </c>
      <c r="AG166" s="74" t="n">
        <f aca="false">V166/U166</f>
        <v>0.841951664695957</v>
      </c>
      <c r="AH166" s="74" t="n">
        <f aca="false">EXP((((AG166-AG$180)/AG$181+2)/4-1.9)^3)</f>
        <v>0.364917867570381</v>
      </c>
      <c r="AI166" s="74" t="n">
        <f aca="false">W166/U166</f>
        <v>0.137565047265793</v>
      </c>
      <c r="AJ166" s="74" t="n">
        <f aca="false">EXP((((AI166-AI$180)/AI$181+2)/4-1.9)^3)</f>
        <v>0.0619858946260416</v>
      </c>
      <c r="AK166" s="74" t="n">
        <f aca="false">Z166/U166</f>
        <v>0.361917455233094</v>
      </c>
      <c r="AL166" s="74" t="n">
        <f aca="false">EXP((((AK166-AK$180)/AK$181+2)/4-1.9)^3)</f>
        <v>0.0385605175703601</v>
      </c>
      <c r="AM166" s="74" t="n">
        <f aca="false">0.01*AD166+0.15*AF166+0.24*AH166+0.25*AJ166+0.35*AL166</f>
        <v>0.157794884646322</v>
      </c>
      <c r="AO166" s="66" t="n">
        <f aca="false">0.01*AD166/$AM$180</f>
        <v>0.000150749999177197</v>
      </c>
      <c r="AP166" s="65" t="n">
        <f aca="false">AO166*$J$180</f>
        <v>1678.43797858898</v>
      </c>
      <c r="AQ166" s="66" t="n">
        <f aca="false">0.15*AF166/$AM$180</f>
        <v>0.0142212863537625</v>
      </c>
      <c r="AR166" s="65" t="n">
        <f aca="false">AQ166*$J$180</f>
        <v>158338.621896024</v>
      </c>
      <c r="AS166" s="66" t="n">
        <f aca="false">0.24*AH166/$AM$180</f>
        <v>0.030534881096984</v>
      </c>
      <c r="AT166" s="65" t="n">
        <f aca="false">AS166*$J$180</f>
        <v>339972.831738689</v>
      </c>
      <c r="AU166" s="66" t="n">
        <f aca="false">0.25*AJ166/$AM$180</f>
        <v>0.00540284794852763</v>
      </c>
      <c r="AV166" s="65" t="n">
        <f aca="false">AU166*$J$180</f>
        <v>60154.8606225269</v>
      </c>
      <c r="AW166" s="66" t="n">
        <f aca="false">0.35*AL166/$AM$180</f>
        <v>0.00470544565515264</v>
      </c>
      <c r="AX166" s="65" t="n">
        <f aca="false">AW166*$J$180</f>
        <v>52390.0413724802</v>
      </c>
    </row>
    <row r="167" customFormat="false" ht="15" hidden="false" customHeight="false" outlineLevel="0" collapsed="false">
      <c r="A167" s="72" t="s">
        <v>118</v>
      </c>
      <c r="B167" s="65" t="n">
        <f aca="true">INDIRECT(ADDRESS(ROW()-35*INT((ROW()-15)/35)+138,2+INT((ROW()-15)/35), 1, 1, "Variables_Simulación"))</f>
        <v>0</v>
      </c>
      <c r="C167" s="65" t="n">
        <f aca="true">INDIRECT(ADDRESS(ROW()-35*INT((ROW()-15)/35)+108,2+INT((ROW()-15)/35), 1, 1, "Variables_Simulación"))</f>
        <v>0</v>
      </c>
      <c r="D167" s="65" t="n">
        <f aca="true">INDIRECT(ADDRESS(ROW()-35*INT((ROW()-15)/35)+78,2+INT((ROW()-15)/35), 1, 1, "Variables_Simulación"))</f>
        <v>0</v>
      </c>
      <c r="E167" s="65" t="n">
        <f aca="true">INDIRECT(ADDRESS(ROW()-35*INT((ROW()-15)/35)+48,2+INT((ROW()-15)/35), 1, 1, "Variables_Simulación"))</f>
        <v>0</v>
      </c>
      <c r="F167" s="65" t="n">
        <f aca="true">INDIRECT(ADDRESS(ROW()-35*INT((ROW()-15)/35)+18,2+INT((ROW()-15)/35), 1, 1, "Variables_Simulación"))</f>
        <v>0</v>
      </c>
      <c r="G167" s="65" t="n">
        <f aca="true">INDIRECT(ADDRESS(ROW()-35*INT((ROW()-15)/35)-12,2+INT((ROW()-15)/35), 1, 1, "Variables_Simulación"))</f>
        <v>0</v>
      </c>
      <c r="H167" s="65" t="n">
        <f aca="true">INDIRECT(ADDRESS(ROW()-35*INT((ROW()-15)/35)+168,2+INT((ROW()-15)/35), 1, 1, "Variables_Simulación"))</f>
        <v>0</v>
      </c>
      <c r="I167" s="124" t="n">
        <f aca="false">AO167+AQ167+AS167+AU167+AW167</f>
        <v>0.127692469357621</v>
      </c>
      <c r="J167" s="65" t="n">
        <f aca="false">ROUND(AP167+AR167+AT167+AV167+AX167,0)</f>
        <v>1421717</v>
      </c>
      <c r="K167" s="66" t="n">
        <f aca="false">I167-Tabla_Ministerio!J166</f>
        <v>0</v>
      </c>
      <c r="L167" s="65" t="n">
        <f aca="false">J167-Tabla_Ministerio!K166</f>
        <v>0</v>
      </c>
      <c r="M167" s="66" t="n">
        <f aca="false">P202/P$215</f>
        <v>0.0466279314150136</v>
      </c>
      <c r="N167" s="65" t="n">
        <f aca="false">ROUND(N$180*M167,0)</f>
        <v>9863879</v>
      </c>
      <c r="O167" s="65" t="n">
        <f aca="false">N167-Tabla_Ministerio!L166</f>
        <v>-1</v>
      </c>
      <c r="P167" s="67" t="n">
        <f aca="false">N167+J167</f>
        <v>11285596</v>
      </c>
      <c r="Q167" s="65" t="n">
        <f aca="false">P167-Tabla_Ministerio!M166</f>
        <v>-1</v>
      </c>
      <c r="S167" s="67" t="n">
        <f aca="false">B167+Tabla_Ministerio!B166</f>
        <v>9143</v>
      </c>
      <c r="T167" s="67" t="n">
        <f aca="false">C167+Tabla_Ministerio!C166</f>
        <v>49</v>
      </c>
      <c r="U167" s="67" t="n">
        <f aca="false">D167+Tabla_Ministerio!D166</f>
        <v>388.672781507483</v>
      </c>
      <c r="V167" s="67" t="n">
        <f aca="false">E167+Tabla_Ministerio!E166</f>
        <v>276.063463325665</v>
      </c>
      <c r="W167" s="67" t="n">
        <f aca="false">F167+Tabla_Ministerio!F166</f>
        <v>130</v>
      </c>
      <c r="X167" s="67" t="n">
        <f aca="false">G167+Tabla_Ministerio!G166</f>
        <v>408</v>
      </c>
      <c r="Y167" s="67" t="n">
        <f aca="false">H167+Tabla_Ministerio!H166</f>
        <v>50</v>
      </c>
      <c r="Z167" s="67" t="n">
        <f aca="false">X167+0.33*Y167</f>
        <v>424.5</v>
      </c>
      <c r="AC167" s="73" t="n">
        <f aca="false">IF(T167&gt;0,S167/T167,0)</f>
        <v>186.591836734694</v>
      </c>
      <c r="AD167" s="74" t="n">
        <f aca="false">EXP((((AC167-AC$180)/AC$181+2)/4-1.9)^3)</f>
        <v>0.0467390664248652</v>
      </c>
      <c r="AE167" s="75" t="n">
        <f aca="false">S167/U167</f>
        <v>23.5236436277799</v>
      </c>
      <c r="AF167" s="74" t="n">
        <f aca="false">EXP((((AE167-AE$180)/AE$181+2)/4-1.9)^3)</f>
        <v>0.328163564768217</v>
      </c>
      <c r="AG167" s="74" t="n">
        <f aca="false">V167/U167</f>
        <v>0.710272178707605</v>
      </c>
      <c r="AH167" s="74" t="n">
        <f aca="false">EXP((((AG167-AG$180)/AG$181+2)/4-1.9)^3)</f>
        <v>0.122794809943508</v>
      </c>
      <c r="AI167" s="74" t="n">
        <f aca="false">W167/U167</f>
        <v>0.334471581714031</v>
      </c>
      <c r="AJ167" s="74" t="n">
        <f aca="false">EXP((((AI167-AI$180)/AI$181+2)/4-1.9)^3)</f>
        <v>0.39535056701939</v>
      </c>
      <c r="AK167" s="74" t="n">
        <f aca="false">Z167/U167</f>
        <v>1.09217835721236</v>
      </c>
      <c r="AL167" s="74" t="n">
        <f aca="false">EXP((((AK167-AK$180)/AK$181+2)/4-1.9)^3)</f>
        <v>0.537850897081867</v>
      </c>
      <c r="AM167" s="74" t="n">
        <f aca="false">0.01*AD167+0.15*AF167+0.24*AH167+0.25*AJ167+0.35*AL167</f>
        <v>0.366248135499424</v>
      </c>
      <c r="AO167" s="66" t="n">
        <f aca="false">0.01*AD167/$AM$180</f>
        <v>0.000162955827723805</v>
      </c>
      <c r="AP167" s="65" t="n">
        <f aca="false">AO167*$J$180</f>
        <v>1814.33666054314</v>
      </c>
      <c r="AQ167" s="66" t="n">
        <f aca="false">0.15*AF167/$AM$180</f>
        <v>0.0171621416780642</v>
      </c>
      <c r="AR167" s="65" t="n">
        <f aca="false">AQ167*$J$180</f>
        <v>191081.860985808</v>
      </c>
      <c r="AS167" s="66" t="n">
        <f aca="false">0.24*AH167/$AM$180</f>
        <v>0.0102749830966515</v>
      </c>
      <c r="AT167" s="65" t="n">
        <f aca="false">AS167*$J$180</f>
        <v>114400.80897452</v>
      </c>
      <c r="AU167" s="66" t="n">
        <f aca="false">0.25*AJ167/$AM$180</f>
        <v>0.0344597591574093</v>
      </c>
      <c r="AV167" s="65" t="n">
        <f aca="false">AU167*$J$180</f>
        <v>383672.098298585</v>
      </c>
      <c r="AW167" s="66" t="n">
        <f aca="false">0.35*AL167/$AM$180</f>
        <v>0.065632629597772</v>
      </c>
      <c r="AX167" s="65" t="n">
        <f aca="false">AW167*$J$180</f>
        <v>730748.250433337</v>
      </c>
    </row>
    <row r="168" customFormat="false" ht="15" hidden="false" customHeight="false" outlineLevel="0" collapsed="false">
      <c r="A168" s="72" t="s">
        <v>119</v>
      </c>
      <c r="B168" s="65" t="n">
        <f aca="true">INDIRECT(ADDRESS(ROW()-35*INT((ROW()-15)/35)+138,2+INT((ROW()-15)/35), 1, 1, "Variables_Simulación"))</f>
        <v>0</v>
      </c>
      <c r="C168" s="65" t="n">
        <f aca="true">INDIRECT(ADDRESS(ROW()-35*INT((ROW()-15)/35)+108,2+INT((ROW()-15)/35), 1, 1, "Variables_Simulación"))</f>
        <v>0</v>
      </c>
      <c r="D168" s="65" t="n">
        <f aca="true">INDIRECT(ADDRESS(ROW()-35*INT((ROW()-15)/35)+78,2+INT((ROW()-15)/35), 1, 1, "Variables_Simulación"))</f>
        <v>0</v>
      </c>
      <c r="E168" s="65" t="n">
        <f aca="true">INDIRECT(ADDRESS(ROW()-35*INT((ROW()-15)/35)+48,2+INT((ROW()-15)/35), 1, 1, "Variables_Simulación"))</f>
        <v>0</v>
      </c>
      <c r="F168" s="65" t="n">
        <f aca="true">INDIRECT(ADDRESS(ROW()-35*INT((ROW()-15)/35)+18,2+INT((ROW()-15)/35), 1, 1, "Variables_Simulación"))</f>
        <v>0</v>
      </c>
      <c r="G168" s="65" t="n">
        <f aca="true">INDIRECT(ADDRESS(ROW()-35*INT((ROW()-15)/35)-12,2+INT((ROW()-15)/35), 1, 1, "Variables_Simulación"))</f>
        <v>0</v>
      </c>
      <c r="H168" s="65" t="n">
        <f aca="true">INDIRECT(ADDRESS(ROW()-35*INT((ROW()-15)/35)+168,2+INT((ROW()-15)/35), 1, 1, "Variables_Simulación"))</f>
        <v>0</v>
      </c>
      <c r="I168" s="124" t="n">
        <f aca="false">AO168+AQ168+AS168+AU168+AW168</f>
        <v>0.0120497950505915</v>
      </c>
      <c r="J168" s="65" t="n">
        <f aca="false">ROUND(AP168+AR168+AT168+AV168+AX168,0)</f>
        <v>134161</v>
      </c>
      <c r="K168" s="66" t="n">
        <f aca="false">I168-Tabla_Ministerio!J167</f>
        <v>7.11236625150491E-017</v>
      </c>
      <c r="L168" s="65" t="n">
        <f aca="false">J168-Tabla_Ministerio!K167</f>
        <v>0</v>
      </c>
      <c r="M168" s="66" t="n">
        <f aca="false">P203/P$215</f>
        <v>0.00939706700271646</v>
      </c>
      <c r="N168" s="65" t="n">
        <f aca="false">ROUND(N$180*M168,0)</f>
        <v>1987897</v>
      </c>
      <c r="O168" s="65" t="n">
        <f aca="false">N168-Tabla_Ministerio!L167</f>
        <v>0</v>
      </c>
      <c r="P168" s="67" t="n">
        <f aca="false">N168+J168</f>
        <v>2122058</v>
      </c>
      <c r="Q168" s="65" t="n">
        <f aca="false">P168-Tabla_Ministerio!M167</f>
        <v>0</v>
      </c>
      <c r="S168" s="67" t="n">
        <f aca="false">B168+Tabla_Ministerio!B167</f>
        <v>2783</v>
      </c>
      <c r="T168" s="67" t="n">
        <f aca="false">C168+Tabla_Ministerio!C167</f>
        <v>27</v>
      </c>
      <c r="U168" s="67" t="n">
        <f aca="false">D168+Tabla_Ministerio!D167</f>
        <v>260.478725330885</v>
      </c>
      <c r="V168" s="67" t="n">
        <f aca="false">E168+Tabla_Ministerio!E167</f>
        <v>120.081535160064</v>
      </c>
      <c r="W168" s="67" t="n">
        <f aca="false">F168+Tabla_Ministerio!F167</f>
        <v>24</v>
      </c>
      <c r="X168" s="67" t="n">
        <f aca="false">G168+Tabla_Ministerio!G167</f>
        <v>114</v>
      </c>
      <c r="Y168" s="67" t="n">
        <f aca="false">H168+Tabla_Ministerio!H167</f>
        <v>32</v>
      </c>
      <c r="Z168" s="67" t="n">
        <f aca="false">X168+0.33*Y168</f>
        <v>124.56</v>
      </c>
      <c r="AC168" s="73" t="n">
        <f aca="false">IF(T168&gt;0,S168/T168,0)</f>
        <v>103.074074074074</v>
      </c>
      <c r="AD168" s="74" t="n">
        <f aca="false">EXP((((AC168-AC$180)/AC$181+2)/4-1.9)^3)</f>
        <v>0.00622391609512031</v>
      </c>
      <c r="AE168" s="75" t="n">
        <f aca="false">S168/U168</f>
        <v>10.6841739050464</v>
      </c>
      <c r="AF168" s="74" t="n">
        <f aca="false">EXP((((AE168-AE$180)/AE$181+2)/4-1.9)^3)</f>
        <v>0.00393016185348549</v>
      </c>
      <c r="AG168" s="74" t="n">
        <f aca="false">V168/U168</f>
        <v>0.46100323551386</v>
      </c>
      <c r="AH168" s="74" t="n">
        <f aca="false">EXP((((AG168-AG$180)/AG$181+2)/4-1.9)^3)</f>
        <v>0.00279260187151957</v>
      </c>
      <c r="AI168" s="74" t="n">
        <f aca="false">W168/U168</f>
        <v>0.092138043018726</v>
      </c>
      <c r="AJ168" s="74" t="n">
        <f aca="false">EXP((((AI168-AI$180)/AI$181+2)/4-1.9)^3)</f>
        <v>0.0329360145385088</v>
      </c>
      <c r="AK168" s="74" t="n">
        <f aca="false">Z168/U168</f>
        <v>0.478196443267188</v>
      </c>
      <c r="AL168" s="74" t="n">
        <f aca="false">EXP((((AK168-AK$180)/AK$181+2)/4-1.9)^3)</f>
        <v>0.0714436765096579</v>
      </c>
      <c r="AM168" s="74" t="n">
        <f aca="false">0.01*AD168+0.15*AF168+0.24*AH168+0.25*AJ168+0.35*AL168</f>
        <v>0.0345612783011462</v>
      </c>
      <c r="AO168" s="66" t="n">
        <f aca="false">0.01*AD168/$AM$180</f>
        <v>2.16996931377362E-005</v>
      </c>
      <c r="AP168" s="65" t="n">
        <f aca="false">AO168*$J$180</f>
        <v>241.602582321024</v>
      </c>
      <c r="AQ168" s="66" t="n">
        <f aca="false">0.15*AF168/$AM$180</f>
        <v>0.000205537731145996</v>
      </c>
      <c r="AR168" s="65" t="n">
        <f aca="false">AQ168*$J$180</f>
        <v>2288.44003894784</v>
      </c>
      <c r="AS168" s="66" t="n">
        <f aca="false">0.24*AH168/$AM$180</f>
        <v>0.00023367385835559</v>
      </c>
      <c r="AT168" s="65" t="n">
        <f aca="false">AS168*$J$180</f>
        <v>2601.7053440009</v>
      </c>
      <c r="AU168" s="66" t="n">
        <f aca="false">0.25*AJ168/$AM$180</f>
        <v>0.00287078664679462</v>
      </c>
      <c r="AV168" s="65" t="n">
        <f aca="false">AU168*$J$180</f>
        <v>31963.1002501196</v>
      </c>
      <c r="AW168" s="66" t="n">
        <f aca="false">0.35*AL168/$AM$180</f>
        <v>0.00871809712115753</v>
      </c>
      <c r="AX168" s="65" t="n">
        <f aca="false">AW168*$J$180</f>
        <v>97066.5697449069</v>
      </c>
    </row>
    <row r="169" customFormat="false" ht="15" hidden="false" customHeight="false" outlineLevel="0" collapsed="false">
      <c r="A169" s="72" t="s">
        <v>120</v>
      </c>
      <c r="B169" s="65" t="n">
        <f aca="true">INDIRECT(ADDRESS(ROW()-35*INT((ROW()-15)/35)+138,2+INT((ROW()-15)/35), 1, 1, "Variables_Simulación"))</f>
        <v>0</v>
      </c>
      <c r="C169" s="65" t="n">
        <f aca="true">INDIRECT(ADDRESS(ROW()-35*INT((ROW()-15)/35)+108,2+INT((ROW()-15)/35), 1, 1, "Variables_Simulación"))</f>
        <v>0</v>
      </c>
      <c r="D169" s="65" t="n">
        <f aca="true">INDIRECT(ADDRESS(ROW()-35*INT((ROW()-15)/35)+78,2+INT((ROW()-15)/35), 1, 1, "Variables_Simulación"))</f>
        <v>0</v>
      </c>
      <c r="E169" s="65" t="n">
        <f aca="true">INDIRECT(ADDRESS(ROW()-35*INT((ROW()-15)/35)+48,2+INT((ROW()-15)/35), 1, 1, "Variables_Simulación"))</f>
        <v>0</v>
      </c>
      <c r="F169" s="65" t="n">
        <f aca="true">INDIRECT(ADDRESS(ROW()-35*INT((ROW()-15)/35)+18,2+INT((ROW()-15)/35), 1, 1, "Variables_Simulación"))</f>
        <v>0</v>
      </c>
      <c r="G169" s="65" t="n">
        <f aca="true">INDIRECT(ADDRESS(ROW()-35*INT((ROW()-15)/35)-12,2+INT((ROW()-15)/35), 1, 1, "Variables_Simulación"))</f>
        <v>0</v>
      </c>
      <c r="H169" s="65" t="n">
        <f aca="true">INDIRECT(ADDRESS(ROW()-35*INT((ROW()-15)/35)+168,2+INT((ROW()-15)/35), 1, 1, "Variables_Simulación"))</f>
        <v>0</v>
      </c>
      <c r="I169" s="124" t="n">
        <f aca="false">AO169+AQ169+AS169+AU169+AW169</f>
        <v>0.0950134454742436</v>
      </c>
      <c r="J169" s="65" t="n">
        <f aca="false">ROUND(AP169+AR169+AT169+AV169+AX169,0)</f>
        <v>1057872</v>
      </c>
      <c r="K169" s="66" t="n">
        <f aca="false">I169-Tabla_Ministerio!J168</f>
        <v>-5.13478148889135E-016</v>
      </c>
      <c r="L169" s="65" t="n">
        <f aca="false">J169-Tabla_Ministerio!K168</f>
        <v>0</v>
      </c>
      <c r="M169" s="66" t="n">
        <f aca="false">P204/P$215</f>
        <v>0.0684268958872558</v>
      </c>
      <c r="N169" s="65" t="n">
        <f aca="false">ROUND(N$180*M169,0)</f>
        <v>14475328</v>
      </c>
      <c r="O169" s="65" t="n">
        <f aca="false">N169-Tabla_Ministerio!L168</f>
        <v>0</v>
      </c>
      <c r="P169" s="67" t="n">
        <f aca="false">N169+J169</f>
        <v>15533200</v>
      </c>
      <c r="Q169" s="65" t="n">
        <f aca="false">P169-Tabla_Ministerio!M168</f>
        <v>0</v>
      </c>
      <c r="S169" s="67" t="n">
        <f aca="false">B169+Tabla_Ministerio!B168</f>
        <v>9069</v>
      </c>
      <c r="T169" s="67" t="n">
        <f aca="false">C169+Tabla_Ministerio!C168</f>
        <v>32</v>
      </c>
      <c r="U169" s="67" t="n">
        <f aca="false">D169+Tabla_Ministerio!D168</f>
        <v>449.37199890788</v>
      </c>
      <c r="V169" s="67" t="n">
        <f aca="false">E169+Tabla_Ministerio!E168</f>
        <v>413.712680726062</v>
      </c>
      <c r="W169" s="67" t="n">
        <f aca="false">F169+Tabla_Ministerio!F168</f>
        <v>117</v>
      </c>
      <c r="X169" s="67" t="n">
        <f aca="false">G169+Tabla_Ministerio!G168</f>
        <v>284</v>
      </c>
      <c r="Y169" s="67" t="n">
        <f aca="false">H169+Tabla_Ministerio!H168</f>
        <v>39</v>
      </c>
      <c r="Z169" s="67" t="n">
        <f aca="false">X169+0.33*Y169</f>
        <v>296.87</v>
      </c>
      <c r="AC169" s="73" t="n">
        <f aca="false">IF(T169&gt;0,S169/T169,0)</f>
        <v>283.40625</v>
      </c>
      <c r="AD169" s="74" t="n">
        <f aca="false">EXP((((AC169-AC$180)/AC$181+2)/4-1.9)^3)</f>
        <v>0.224482481379207</v>
      </c>
      <c r="AE169" s="75" t="n">
        <f aca="false">S169/U169</f>
        <v>20.1814977836639</v>
      </c>
      <c r="AF169" s="74" t="n">
        <f aca="false">EXP((((AE169-AE$180)/AE$181+2)/4-1.9)^3)</f>
        <v>0.157364924347524</v>
      </c>
      <c r="AG169" s="74" t="n">
        <f aca="false">V169/U169</f>
        <v>0.920646328056751</v>
      </c>
      <c r="AH169" s="74" t="n">
        <f aca="false">EXP((((AG169-AG$180)/AG$181+2)/4-1.9)^3)</f>
        <v>0.556400683676591</v>
      </c>
      <c r="AI169" s="74" t="n">
        <f aca="false">W169/U169</f>
        <v>0.260363352154447</v>
      </c>
      <c r="AJ169" s="74" t="n">
        <f aca="false">EXP((((AI169-AI$180)/AI$181+2)/4-1.9)^3)</f>
        <v>0.229465361015577</v>
      </c>
      <c r="AK169" s="74" t="n">
        <f aca="false">Z169/U169</f>
        <v>0.660633062855475</v>
      </c>
      <c r="AL169" s="74" t="n">
        <f aca="false">EXP((((AK169-AK$180)/AK$181+2)/4-1.9)^3)</f>
        <v>0.159331254718193</v>
      </c>
      <c r="AM169" s="74" t="n">
        <f aca="false">0.01*AD169+0.15*AF169+0.24*AH169+0.25*AJ169+0.35*AL169</f>
        <v>0.272518006953564</v>
      </c>
      <c r="AO169" s="66" t="n">
        <f aca="false">0.01*AD169/$AM$180</f>
        <v>0.000782658520179202</v>
      </c>
      <c r="AP169" s="65" t="n">
        <f aca="false">AO169*$J$180</f>
        <v>8714.05500301806</v>
      </c>
      <c r="AQ169" s="66" t="n">
        <f aca="false">0.15*AF169/$AM$180</f>
        <v>0.00822979579929168</v>
      </c>
      <c r="AR169" s="65" t="n">
        <f aca="false">AQ169*$J$180</f>
        <v>91629.8633562622</v>
      </c>
      <c r="AS169" s="66" t="n">
        <f aca="false">0.24*AH169/$AM$180</f>
        <v>0.0465574043591291</v>
      </c>
      <c r="AT169" s="65" t="n">
        <f aca="false">AS169*$J$180</f>
        <v>518366.275869981</v>
      </c>
      <c r="AU169" s="66" t="n">
        <f aca="false">0.25*AJ169/$AM$180</f>
        <v>0.0200007834443727</v>
      </c>
      <c r="AV169" s="65" t="n">
        <f aca="false">AU169*$J$180</f>
        <v>222687.062804619</v>
      </c>
      <c r="AW169" s="66" t="n">
        <f aca="false">0.35*AL169/$AM$180</f>
        <v>0.019442803351271</v>
      </c>
      <c r="AX169" s="65" t="n">
        <f aca="false">AW169*$J$180</f>
        <v>216474.558760373</v>
      </c>
    </row>
    <row r="170" customFormat="false" ht="15" hidden="false" customHeight="false" outlineLevel="0" collapsed="false">
      <c r="A170" s="72" t="s">
        <v>121</v>
      </c>
      <c r="B170" s="65" t="n">
        <f aca="true">INDIRECT(ADDRESS(ROW()-35*INT((ROW()-15)/35)+138,2+INT((ROW()-15)/35), 1, 1, "Variables_Simulación"))</f>
        <v>0</v>
      </c>
      <c r="C170" s="65" t="n">
        <f aca="true">INDIRECT(ADDRESS(ROW()-35*INT((ROW()-15)/35)+108,2+INT((ROW()-15)/35), 1, 1, "Variables_Simulación"))</f>
        <v>0</v>
      </c>
      <c r="D170" s="65" t="n">
        <f aca="true">INDIRECT(ADDRESS(ROW()-35*INT((ROW()-15)/35)+78,2+INT((ROW()-15)/35), 1, 1, "Variables_Simulación"))</f>
        <v>0</v>
      </c>
      <c r="E170" s="65" t="n">
        <f aca="true">INDIRECT(ADDRESS(ROW()-35*INT((ROW()-15)/35)+48,2+INT((ROW()-15)/35), 1, 1, "Variables_Simulación"))</f>
        <v>0</v>
      </c>
      <c r="F170" s="65" t="n">
        <f aca="true">INDIRECT(ADDRESS(ROW()-35*INT((ROW()-15)/35)+18,2+INT((ROW()-15)/35), 1, 1, "Variables_Simulación"))</f>
        <v>0</v>
      </c>
      <c r="G170" s="65" t="n">
        <f aca="true">INDIRECT(ADDRESS(ROW()-35*INT((ROW()-15)/35)-12,2+INT((ROW()-15)/35), 1, 1, "Variables_Simulación"))</f>
        <v>0</v>
      </c>
      <c r="H170" s="65" t="n">
        <f aca="true">INDIRECT(ADDRESS(ROW()-35*INT((ROW()-15)/35)+168,2+INT((ROW()-15)/35), 1, 1, "Variables_Simulación"))</f>
        <v>0</v>
      </c>
      <c r="I170" s="124" t="n">
        <f aca="false">AO170+AQ170+AS170+AU170+AW170</f>
        <v>0.00341159969097477</v>
      </c>
      <c r="J170" s="65" t="n">
        <f aca="false">ROUND(AP170+AR170+AT170+AV170+AX170,0)</f>
        <v>37984</v>
      </c>
      <c r="K170" s="66" t="n">
        <f aca="false">I170-Tabla_Ministerio!J169</f>
        <v>0</v>
      </c>
      <c r="L170" s="65" t="n">
        <f aca="false">J170-Tabla_Ministerio!K169</f>
        <v>-1</v>
      </c>
      <c r="M170" s="66" t="n">
        <f aca="false">P205/P$215</f>
        <v>0.00789464714380577</v>
      </c>
      <c r="N170" s="65" t="n">
        <f aca="false">ROUND(N$180*M170,0)</f>
        <v>1670069</v>
      </c>
      <c r="O170" s="65" t="n">
        <f aca="false">N170-Tabla_Ministerio!L169</f>
        <v>-3</v>
      </c>
      <c r="P170" s="67" t="n">
        <f aca="false">N170+J170</f>
        <v>1708053</v>
      </c>
      <c r="Q170" s="65" t="n">
        <f aca="false">P170-Tabla_Ministerio!M169</f>
        <v>-4</v>
      </c>
      <c r="S170" s="67" t="n">
        <f aca="false">B170+Tabla_Ministerio!B169</f>
        <v>3416</v>
      </c>
      <c r="T170" s="67" t="n">
        <f aca="false">C170+Tabla_Ministerio!C169</f>
        <v>30</v>
      </c>
      <c r="U170" s="67" t="n">
        <f aca="false">D170+Tabla_Ministerio!D169</f>
        <v>261.068181818182</v>
      </c>
      <c r="V170" s="67" t="n">
        <f aca="false">E170+Tabla_Ministerio!E169</f>
        <v>116.454545454545</v>
      </c>
      <c r="W170" s="67" t="n">
        <f aca="false">F170+Tabla_Ministerio!F169</f>
        <v>7</v>
      </c>
      <c r="X170" s="67" t="n">
        <f aca="false">G170+Tabla_Ministerio!G169</f>
        <v>46</v>
      </c>
      <c r="Y170" s="67" t="n">
        <f aca="false">H170+Tabla_Ministerio!H169</f>
        <v>7</v>
      </c>
      <c r="Z170" s="67" t="n">
        <f aca="false">X170+0.33*Y170</f>
        <v>48.31</v>
      </c>
      <c r="AC170" s="73" t="n">
        <f aca="false">IF(T170&gt;0,S170/T170,0)</f>
        <v>113.866666666667</v>
      </c>
      <c r="AD170" s="74" t="n">
        <f aca="false">EXP((((AC170-AC$180)/AC$181+2)/4-1.9)^3)</f>
        <v>0.00839635228138534</v>
      </c>
      <c r="AE170" s="75" t="n">
        <f aca="false">S170/U170</f>
        <v>13.084704448507</v>
      </c>
      <c r="AF170" s="74" t="n">
        <f aca="false">EXP((((AE170-AE$180)/AE$181+2)/4-1.9)^3)</f>
        <v>0.0129112637267664</v>
      </c>
      <c r="AG170" s="74" t="n">
        <f aca="false">V170/U170</f>
        <v>0.446069469835464</v>
      </c>
      <c r="AH170" s="74" t="n">
        <f aca="false">EXP((((AG170-AG$180)/AG$181+2)/4-1.9)^3)</f>
        <v>0.00204248909741161</v>
      </c>
      <c r="AI170" s="74" t="n">
        <f aca="false">W170/U170</f>
        <v>0.0268129189518586</v>
      </c>
      <c r="AJ170" s="74" t="n">
        <f aca="false">EXP((((AI170-AI$180)/AI$181+2)/4-1.9)^3)</f>
        <v>0.0113280385807647</v>
      </c>
      <c r="AK170" s="74" t="n">
        <f aca="false">Z170/U170</f>
        <v>0.185047444937756</v>
      </c>
      <c r="AL170" s="74" t="n">
        <f aca="false">EXP((((AK170-AK$180)/AK$181+2)/4-1.9)^3)</f>
        <v>0.0126923029058894</v>
      </c>
      <c r="AM170" s="74" t="n">
        <f aca="false">0.01*AD170+0.15*AF170+0.24*AH170+0.25*AJ170+0.35*AL170</f>
        <v>0.00978516612746004</v>
      </c>
      <c r="AO170" s="66" t="n">
        <f aca="false">0.01*AD170/$AM$180</f>
        <v>2.92738952771617E-005</v>
      </c>
      <c r="AP170" s="65" t="n">
        <f aca="false">AO170*$J$180</f>
        <v>325.93312028261</v>
      </c>
      <c r="AQ170" s="66" t="n">
        <f aca="false">0.15*AF170/$AM$180</f>
        <v>0.00067522711571628</v>
      </c>
      <c r="AR170" s="65" t="n">
        <f aca="false">AQ170*$J$180</f>
        <v>7517.92266253446</v>
      </c>
      <c r="AS170" s="66" t="n">
        <f aca="false">0.24*AH170/$AM$180</f>
        <v>0.00017090739389274</v>
      </c>
      <c r="AT170" s="65" t="n">
        <f aca="false">AS170*$J$180</f>
        <v>1902.86873828807</v>
      </c>
      <c r="AU170" s="66" t="n">
        <f aca="false">0.25*AJ170/$AM$180</f>
        <v>0.000987380602896278</v>
      </c>
      <c r="AV170" s="65" t="n">
        <f aca="false">AU170*$J$180</f>
        <v>10993.4136800571</v>
      </c>
      <c r="AW170" s="66" t="n">
        <f aca="false">0.35*AL170/$AM$180</f>
        <v>0.00154881068319231</v>
      </c>
      <c r="AX170" s="65" t="n">
        <f aca="false">AW170*$J$180</f>
        <v>17244.3295953765</v>
      </c>
    </row>
    <row r="171" customFormat="false" ht="15" hidden="false" customHeight="false" outlineLevel="0" collapsed="false">
      <c r="A171" s="72" t="s">
        <v>122</v>
      </c>
      <c r="B171" s="65" t="n">
        <f aca="true">INDIRECT(ADDRESS(ROW()-35*INT((ROW()-15)/35)+138,2+INT((ROW()-15)/35), 1, 1, "Variables_Simulación"))</f>
        <v>0</v>
      </c>
      <c r="C171" s="65" t="n">
        <f aca="true">INDIRECT(ADDRESS(ROW()-35*INT((ROW()-15)/35)+108,2+INT((ROW()-15)/35), 1, 1, "Variables_Simulación"))</f>
        <v>0</v>
      </c>
      <c r="D171" s="65" t="n">
        <f aca="true">INDIRECT(ADDRESS(ROW()-35*INT((ROW()-15)/35)+78,2+INT((ROW()-15)/35), 1, 1, "Variables_Simulación"))</f>
        <v>0</v>
      </c>
      <c r="E171" s="65" t="n">
        <f aca="true">INDIRECT(ADDRESS(ROW()-35*INT((ROW()-15)/35)+48,2+INT((ROW()-15)/35), 1, 1, "Variables_Simulación"))</f>
        <v>0</v>
      </c>
      <c r="F171" s="65" t="n">
        <f aca="true">INDIRECT(ADDRESS(ROW()-35*INT((ROW()-15)/35)+18,2+INT((ROW()-15)/35), 1, 1, "Variables_Simulación"))</f>
        <v>0</v>
      </c>
      <c r="G171" s="65" t="n">
        <f aca="true">INDIRECT(ADDRESS(ROW()-35*INT((ROW()-15)/35)-12,2+INT((ROW()-15)/35), 1, 1, "Variables_Simulación"))</f>
        <v>0</v>
      </c>
      <c r="H171" s="65" t="n">
        <f aca="true">INDIRECT(ADDRESS(ROW()-35*INT((ROW()-15)/35)+168,2+INT((ROW()-15)/35), 1, 1, "Variables_Simulación"))</f>
        <v>0</v>
      </c>
      <c r="I171" s="124" t="n">
        <f aca="false">AO171+AQ171+AS171+AU171+AW171</f>
        <v>0.0619653455662682</v>
      </c>
      <c r="J171" s="65" t="n">
        <f aca="false">ROUND(AP171+AR171+AT171+AV171+AX171,0)</f>
        <v>689917</v>
      </c>
      <c r="K171" s="66" t="n">
        <f aca="false">I171-Tabla_Ministerio!J170</f>
        <v>-6.93889390390723E-016</v>
      </c>
      <c r="L171" s="65" t="n">
        <f aca="false">J171-Tabla_Ministerio!K170</f>
        <v>0</v>
      </c>
      <c r="M171" s="66" t="n">
        <f aca="false">P206/P$215</f>
        <v>0.0441644655463935</v>
      </c>
      <c r="N171" s="65" t="n">
        <f aca="false">ROUND(N$180*M171,0)</f>
        <v>9342746</v>
      </c>
      <c r="O171" s="65" t="n">
        <f aca="false">N171-Tabla_Ministerio!L170</f>
        <v>1</v>
      </c>
      <c r="P171" s="67" t="n">
        <f aca="false">N171+J171</f>
        <v>10032663</v>
      </c>
      <c r="Q171" s="65" t="n">
        <f aca="false">P171-Tabla_Ministerio!M170</f>
        <v>1</v>
      </c>
      <c r="S171" s="67" t="n">
        <f aca="false">B171+Tabla_Ministerio!B170</f>
        <v>8584</v>
      </c>
      <c r="T171" s="67" t="n">
        <f aca="false">C171+Tabla_Ministerio!C170</f>
        <v>76</v>
      </c>
      <c r="U171" s="67" t="n">
        <f aca="false">D171+Tabla_Ministerio!D170</f>
        <v>355.545454545455</v>
      </c>
      <c r="V171" s="67" t="n">
        <f aca="false">E171+Tabla_Ministerio!E170</f>
        <v>295.886363636364</v>
      </c>
      <c r="W171" s="67" t="n">
        <f aca="false">F171+Tabla_Ministerio!F170</f>
        <v>32</v>
      </c>
      <c r="X171" s="67" t="n">
        <f aca="false">G171+Tabla_Ministerio!G170</f>
        <v>179</v>
      </c>
      <c r="Y171" s="67" t="n">
        <f aca="false">H171+Tabla_Ministerio!H170</f>
        <v>32</v>
      </c>
      <c r="Z171" s="67" t="n">
        <f aca="false">X171+0.33*Y171</f>
        <v>189.56</v>
      </c>
      <c r="AC171" s="73" t="n">
        <f aca="false">IF(T171&gt;0,S171/T171,0)</f>
        <v>112.947368421053</v>
      </c>
      <c r="AD171" s="74" t="n">
        <f aca="false">EXP((((AC171-AC$180)/AC$181+2)/4-1.9)^3)</f>
        <v>0.00818878998029918</v>
      </c>
      <c r="AE171" s="75" t="n">
        <f aca="false">S171/U171</f>
        <v>24.1431858859626</v>
      </c>
      <c r="AF171" s="74" t="n">
        <f aca="false">EXP((((AE171-AE$180)/AE$181+2)/4-1.9)^3)</f>
        <v>0.366374028439977</v>
      </c>
      <c r="AG171" s="74" t="n">
        <f aca="false">V171/U171</f>
        <v>0.832204039887497</v>
      </c>
      <c r="AH171" s="74" t="n">
        <f aca="false">EXP((((AG171-AG$180)/AG$181+2)/4-1.9)^3)</f>
        <v>0.342569944935895</v>
      </c>
      <c r="AI171" s="74" t="n">
        <f aca="false">W171/U171</f>
        <v>0.0900025568908206</v>
      </c>
      <c r="AJ171" s="74" t="n">
        <f aca="false">EXP((((AI171-AI$180)/AI$181+2)/4-1.9)^3)</f>
        <v>0.0319026963008276</v>
      </c>
      <c r="AK171" s="74" t="n">
        <f aca="false">Z171/U171</f>
        <v>0.533152646381999</v>
      </c>
      <c r="AL171" s="74" t="n">
        <f aca="false">EXP((((AK171-AK$180)/AK$181+2)/4-1.9)^3)</f>
        <v>0.0928538280254174</v>
      </c>
      <c r="AM171" s="74" t="n">
        <f aca="false">0.01*AD171+0.15*AF171+0.24*AH171+0.25*AJ171+0.35*AL171</f>
        <v>0.177729292834517</v>
      </c>
      <c r="AO171" s="66" t="n">
        <f aca="false">0.01*AD171/$AM$180</f>
        <v>2.85502289918685E-005</v>
      </c>
      <c r="AP171" s="65" t="n">
        <f aca="false">AO171*$J$180</f>
        <v>317.875879926458</v>
      </c>
      <c r="AQ171" s="66" t="n">
        <f aca="false">0.15*AF171/$AM$180</f>
        <v>0.0191604542926363</v>
      </c>
      <c r="AR171" s="65" t="n">
        <f aca="false">AQ171*$J$180</f>
        <v>213330.907776506</v>
      </c>
      <c r="AS171" s="66" t="n">
        <f aca="false">0.24*AH171/$AM$180</f>
        <v>0.0286648954891212</v>
      </c>
      <c r="AT171" s="65" t="n">
        <f aca="false">AS171*$J$180</f>
        <v>319152.567189549</v>
      </c>
      <c r="AU171" s="66" t="n">
        <f aca="false">0.25*AJ171/$AM$180</f>
        <v>0.00278072000575776</v>
      </c>
      <c r="AV171" s="65" t="n">
        <f aca="false">AU171*$J$180</f>
        <v>30960.3057443464</v>
      </c>
      <c r="AW171" s="66" t="n">
        <f aca="false">0.35*AL171/$AM$180</f>
        <v>0.0113307255497611</v>
      </c>
      <c r="AX171" s="65" t="n">
        <f aca="false">AW171*$J$180</f>
        <v>126155.35782082</v>
      </c>
    </row>
    <row r="172" customFormat="false" ht="15" hidden="false" customHeight="false" outlineLevel="0" collapsed="false">
      <c r="A172" s="72" t="s">
        <v>123</v>
      </c>
      <c r="B172" s="65" t="n">
        <f aca="true">INDIRECT(ADDRESS(ROW()-35*INT((ROW()-15)/35)+138,2+INT((ROW()-15)/35), 1, 1, "Variables_Simulación"))</f>
        <v>0</v>
      </c>
      <c r="C172" s="65" t="n">
        <f aca="true">INDIRECT(ADDRESS(ROW()-35*INT((ROW()-15)/35)+108,2+INT((ROW()-15)/35), 1, 1, "Variables_Simulación"))</f>
        <v>0</v>
      </c>
      <c r="D172" s="65" t="n">
        <f aca="true">INDIRECT(ADDRESS(ROW()-35*INT((ROW()-15)/35)+78,2+INT((ROW()-15)/35), 1, 1, "Variables_Simulación"))</f>
        <v>0</v>
      </c>
      <c r="E172" s="65" t="n">
        <f aca="true">INDIRECT(ADDRESS(ROW()-35*INT((ROW()-15)/35)+48,2+INT((ROW()-15)/35), 1, 1, "Variables_Simulación"))</f>
        <v>0</v>
      </c>
      <c r="F172" s="65" t="n">
        <f aca="true">INDIRECT(ADDRESS(ROW()-35*INT((ROW()-15)/35)+18,2+INT((ROW()-15)/35), 1, 1, "Variables_Simulación"))</f>
        <v>0</v>
      </c>
      <c r="G172" s="65" t="n">
        <f aca="true">INDIRECT(ADDRESS(ROW()-35*INT((ROW()-15)/35)-12,2+INT((ROW()-15)/35), 1, 1, "Variables_Simulación"))</f>
        <v>0</v>
      </c>
      <c r="H172" s="65" t="n">
        <f aca="true">INDIRECT(ADDRESS(ROW()-35*INT((ROW()-15)/35)+168,2+INT((ROW()-15)/35), 1, 1, "Variables_Simulación"))</f>
        <v>0</v>
      </c>
      <c r="I172" s="124" t="n">
        <f aca="false">AO172+AQ172+AS172+AU172+AW172</f>
        <v>0.00293410131000227</v>
      </c>
      <c r="J172" s="65" t="n">
        <f aca="false">ROUND(AP172+AR172+AT172+AV172+AX172,0)</f>
        <v>32668</v>
      </c>
      <c r="K172" s="66" t="n">
        <f aca="false">I172-Tabla_Ministerio!J171</f>
        <v>1.69135538907739E-017</v>
      </c>
      <c r="L172" s="65" t="n">
        <f aca="false">J172-Tabla_Ministerio!K171</f>
        <v>-1</v>
      </c>
      <c r="M172" s="66" t="n">
        <f aca="false">P207/P$215</f>
        <v>0.0116321485119726</v>
      </c>
      <c r="N172" s="65" t="n">
        <f aca="false">ROUND(N$180*M172,0)</f>
        <v>2460716</v>
      </c>
      <c r="O172" s="65" t="n">
        <f aca="false">N172-Tabla_Ministerio!L171</f>
        <v>0</v>
      </c>
      <c r="P172" s="67" t="n">
        <f aca="false">N172+J172</f>
        <v>2493384</v>
      </c>
      <c r="Q172" s="65" t="n">
        <f aca="false">P172-Tabla_Ministerio!M171</f>
        <v>-1</v>
      </c>
      <c r="S172" s="67" t="n">
        <f aca="false">B172+Tabla_Ministerio!B171</f>
        <v>4395</v>
      </c>
      <c r="T172" s="67" t="n">
        <f aca="false">C172+Tabla_Ministerio!C171</f>
        <v>41</v>
      </c>
      <c r="U172" s="67" t="n">
        <f aca="false">D172+Tabla_Ministerio!D171</f>
        <v>422.79666563415</v>
      </c>
      <c r="V172" s="67" t="n">
        <f aca="false">E172+Tabla_Ministerio!E171</f>
        <v>204.982160938066</v>
      </c>
      <c r="W172" s="67" t="n">
        <f aca="false">F172+Tabla_Ministerio!F171</f>
        <v>15</v>
      </c>
      <c r="X172" s="67" t="n">
        <f aca="false">G172+Tabla_Ministerio!G171</f>
        <v>56</v>
      </c>
      <c r="Y172" s="67" t="n">
        <f aca="false">H172+Tabla_Ministerio!H171</f>
        <v>22</v>
      </c>
      <c r="Z172" s="67" t="n">
        <f aca="false">X172+0.33*Y172</f>
        <v>63.26</v>
      </c>
      <c r="AC172" s="73" t="n">
        <f aca="false">IF(T172&gt;0,S172/T172,0)</f>
        <v>107.19512195122</v>
      </c>
      <c r="AD172" s="74" t="n">
        <f aca="false">EXP((((AC172-AC$180)/AC$181+2)/4-1.9)^3)</f>
        <v>0.00698771594183446</v>
      </c>
      <c r="AE172" s="75" t="n">
        <f aca="false">S172/U172</f>
        <v>10.3950677884556</v>
      </c>
      <c r="AF172" s="74" t="n">
        <f aca="false">EXP((((AE172-AE$180)/AE$181+2)/4-1.9)^3)</f>
        <v>0.00336120679155637</v>
      </c>
      <c r="AG172" s="74" t="n">
        <f aca="false">V172/U172</f>
        <v>0.48482445014228</v>
      </c>
      <c r="AH172" s="74" t="n">
        <f aca="false">EXP((((AG172-AG$180)/AG$181+2)/4-1.9)^3)</f>
        <v>0.00449892350110286</v>
      </c>
      <c r="AI172" s="74" t="n">
        <f aca="false">W172/U172</f>
        <v>0.0354780470595755</v>
      </c>
      <c r="AJ172" s="74" t="n">
        <f aca="false">EXP((((AI172-AI$180)/AI$181+2)/4-1.9)^3)</f>
        <v>0.0131984189949872</v>
      </c>
      <c r="AK172" s="74" t="n">
        <f aca="false">Z172/U172</f>
        <v>0.149622750465917</v>
      </c>
      <c r="AL172" s="74" t="n">
        <f aca="false">EXP((((AK172-AK$180)/AK$181+2)/4-1.9)^3)</f>
        <v>0.00989199565555312</v>
      </c>
      <c r="AM172" s="74" t="n">
        <f aca="false">0.01*AD172+0.15*AF172+0.24*AH172+0.25*AJ172+0.35*AL172</f>
        <v>0.00841560304660687</v>
      </c>
      <c r="AO172" s="66" t="n">
        <f aca="false">0.01*AD172/$AM$180</f>
        <v>2.43626824902664E-005</v>
      </c>
      <c r="AP172" s="65" t="n">
        <f aca="false">AO172*$J$180</f>
        <v>271.25208474398</v>
      </c>
      <c r="AQ172" s="66" t="n">
        <f aca="false">0.15*AF172/$AM$180</f>
        <v>0.000175782790532232</v>
      </c>
      <c r="AR172" s="65" t="n">
        <f aca="false">AQ172*$J$180</f>
        <v>1957.15099981426</v>
      </c>
      <c r="AS172" s="66" t="n">
        <f aca="false">0.24*AH172/$AM$180</f>
        <v>0.000376452090672452</v>
      </c>
      <c r="AT172" s="65" t="n">
        <f aca="false">AS172*$J$180</f>
        <v>4191.38633202356</v>
      </c>
      <c r="AU172" s="66" t="n">
        <f aca="false">0.25*AJ172/$AM$180</f>
        <v>0.00115040770841623</v>
      </c>
      <c r="AV172" s="65" t="n">
        <f aca="false">AU172*$J$180</f>
        <v>12808.5439416665</v>
      </c>
      <c r="AW172" s="66" t="n">
        <f aca="false">0.35*AL172/$AM$180</f>
        <v>0.00120709603789109</v>
      </c>
      <c r="AX172" s="65" t="n">
        <f aca="false">AW172*$J$180</f>
        <v>13439.7070969082</v>
      </c>
    </row>
    <row r="173" customFormat="false" ht="15" hidden="false" customHeight="false" outlineLevel="0" collapsed="false">
      <c r="A173" s="72" t="s">
        <v>124</v>
      </c>
      <c r="B173" s="65" t="n">
        <f aca="true">INDIRECT(ADDRESS(ROW()-35*INT((ROW()-15)/35)+138,2+INT((ROW()-15)/35), 1, 1, "Variables_Simulación"))</f>
        <v>0</v>
      </c>
      <c r="C173" s="65" t="n">
        <f aca="true">INDIRECT(ADDRESS(ROW()-35*INT((ROW()-15)/35)+108,2+INT((ROW()-15)/35), 1, 1, "Variables_Simulación"))</f>
        <v>0</v>
      </c>
      <c r="D173" s="65" t="n">
        <f aca="true">INDIRECT(ADDRESS(ROW()-35*INT((ROW()-15)/35)+78,2+INT((ROW()-15)/35), 1, 1, "Variables_Simulación"))</f>
        <v>0</v>
      </c>
      <c r="E173" s="65" t="n">
        <f aca="true">INDIRECT(ADDRESS(ROW()-35*INT((ROW()-15)/35)+48,2+INT((ROW()-15)/35), 1, 1, "Variables_Simulación"))</f>
        <v>0</v>
      </c>
      <c r="F173" s="65" t="n">
        <f aca="true">INDIRECT(ADDRESS(ROW()-35*INT((ROW()-15)/35)+18,2+INT((ROW()-15)/35), 1, 1, "Variables_Simulación"))</f>
        <v>0</v>
      </c>
      <c r="G173" s="65" t="n">
        <f aca="true">INDIRECT(ADDRESS(ROW()-35*INT((ROW()-15)/35)-12,2+INT((ROW()-15)/35), 1, 1, "Variables_Simulación"))</f>
        <v>0</v>
      </c>
      <c r="H173" s="65" t="n">
        <f aca="true">INDIRECT(ADDRESS(ROW()-35*INT((ROW()-15)/35)+168,2+INT((ROW()-15)/35), 1, 1, "Variables_Simulación"))</f>
        <v>0</v>
      </c>
      <c r="I173" s="124" t="n">
        <f aca="false">AO173+AQ173+AS173+AU173+AW173</f>
        <v>0.0113054026487475</v>
      </c>
      <c r="J173" s="65" t="n">
        <f aca="false">ROUND(AP173+AR173+AT173+AV173+AX173,0)</f>
        <v>125873</v>
      </c>
      <c r="K173" s="66" t="n">
        <f aca="false">I173-Tabla_Ministerio!J172</f>
        <v>7.63278329429795E-017</v>
      </c>
      <c r="L173" s="65" t="n">
        <f aca="false">J173-Tabla_Ministerio!K172</f>
        <v>0</v>
      </c>
      <c r="M173" s="66" t="n">
        <f aca="false">P208/P$215</f>
        <v>0.020377421585959</v>
      </c>
      <c r="N173" s="65" t="n">
        <f aca="false">ROUND(N$180*M173,0)</f>
        <v>4310730</v>
      </c>
      <c r="O173" s="65" t="n">
        <f aca="false">N173-Tabla_Ministerio!L172</f>
        <v>1</v>
      </c>
      <c r="P173" s="67" t="n">
        <f aca="false">N173+J173</f>
        <v>4436603</v>
      </c>
      <c r="Q173" s="65" t="n">
        <f aca="false">P173-Tabla_Ministerio!M172</f>
        <v>1</v>
      </c>
      <c r="S173" s="67" t="n">
        <f aca="false">B173+Tabla_Ministerio!B172</f>
        <v>4684</v>
      </c>
      <c r="T173" s="67" t="n">
        <f aca="false">C173+Tabla_Ministerio!C172</f>
        <v>25</v>
      </c>
      <c r="U173" s="67" t="n">
        <f aca="false">D173+Tabla_Ministerio!D172</f>
        <v>302.294940036645</v>
      </c>
      <c r="V173" s="67" t="n">
        <f aca="false">E173+Tabla_Ministerio!E172</f>
        <v>206.4416445821</v>
      </c>
      <c r="W173" s="67" t="n">
        <f aca="false">F173+Tabla_Ministerio!F172</f>
        <v>5</v>
      </c>
      <c r="X173" s="67" t="n">
        <f aca="false">G173+Tabla_Ministerio!G172</f>
        <v>28</v>
      </c>
      <c r="Y173" s="67" t="n">
        <f aca="false">H173+Tabla_Ministerio!H172</f>
        <v>5</v>
      </c>
      <c r="Z173" s="67" t="n">
        <f aca="false">X173+0.33*Y173</f>
        <v>29.65</v>
      </c>
      <c r="AC173" s="73" t="n">
        <f aca="false">IF(T173&gt;0,S173/T173,0)</f>
        <v>187.36</v>
      </c>
      <c r="AD173" s="74" t="n">
        <f aca="false">EXP((((AC173-AC$180)/AC$181+2)/4-1.9)^3)</f>
        <v>0.0474688645791085</v>
      </c>
      <c r="AE173" s="75" t="n">
        <f aca="false">S173/U173</f>
        <v>15.4948012012116</v>
      </c>
      <c r="AF173" s="74" t="n">
        <f aca="false">EXP((((AE173-AE$180)/AE$181+2)/4-1.9)^3)</f>
        <v>0.0354249941771114</v>
      </c>
      <c r="AG173" s="74" t="n">
        <f aca="false">V173/U173</f>
        <v>0.682914654664992</v>
      </c>
      <c r="AH173" s="74" t="n">
        <f aca="false">EXP((((AG173-AG$180)/AG$181+2)/4-1.9)^3)</f>
        <v>0.0913194718692259</v>
      </c>
      <c r="AI173" s="74" t="n">
        <f aca="false">W173/U173</f>
        <v>0.0165401379176042</v>
      </c>
      <c r="AJ173" s="74" t="n">
        <f aca="false">EXP((((AI173-AI$180)/AI$181+2)/4-1.9)^3)</f>
        <v>0.00940745889633888</v>
      </c>
      <c r="AK173" s="74" t="n">
        <f aca="false">Z173/U173</f>
        <v>0.0980830178513929</v>
      </c>
      <c r="AL173" s="74" t="n">
        <f aca="false">EXP((((AK173-AK$180)/AK$181+2)/4-1.9)^3)</f>
        <v>0.00676923657479685</v>
      </c>
      <c r="AM173" s="74" t="n">
        <f aca="false">0.01*AD173+0.15*AF173+0.24*AH173+0.25*AJ173+0.35*AL173</f>
        <v>0.0324262085462356</v>
      </c>
      <c r="AO173" s="66" t="n">
        <f aca="false">0.01*AD173/$AM$180</f>
        <v>0.000165500270122696</v>
      </c>
      <c r="AP173" s="65" t="n">
        <f aca="false">AO173*$J$180</f>
        <v>1842.66627102368</v>
      </c>
      <c r="AQ173" s="66" t="n">
        <f aca="false">0.15*AF173/$AM$180</f>
        <v>0.00185263945874551</v>
      </c>
      <c r="AR173" s="65" t="n">
        <f aca="false">AQ173*$J$180</f>
        <v>20627.1339645974</v>
      </c>
      <c r="AS173" s="66" t="n">
        <f aca="false">0.24*AH173/$AM$180</f>
        <v>0.00764125153402742</v>
      </c>
      <c r="AT173" s="65" t="n">
        <f aca="false">AS173*$J$180</f>
        <v>85077.0603559839</v>
      </c>
      <c r="AU173" s="66" t="n">
        <f aca="false">0.25*AJ173/$AM$180</f>
        <v>0.000819978001536965</v>
      </c>
      <c r="AV173" s="65" t="n">
        <f aca="false">AU173*$J$180</f>
        <v>9129.56701093844</v>
      </c>
      <c r="AW173" s="66" t="n">
        <f aca="false">0.35*AL173/$AM$180</f>
        <v>0.000826033384314887</v>
      </c>
      <c r="AX173" s="65" t="n">
        <f aca="false">AW173*$J$180</f>
        <v>9196.98714019105</v>
      </c>
    </row>
    <row r="174" customFormat="false" ht="15" hidden="false" customHeight="false" outlineLevel="0" collapsed="false">
      <c r="A174" s="72" t="s">
        <v>125</v>
      </c>
      <c r="B174" s="65" t="n">
        <f aca="true">INDIRECT(ADDRESS(ROW()-35*INT((ROW()-15)/35)+138,2+INT((ROW()-15)/35), 1, 1, "Variables_Simulación"))</f>
        <v>0</v>
      </c>
      <c r="C174" s="65" t="n">
        <f aca="true">INDIRECT(ADDRESS(ROW()-35*INT((ROW()-15)/35)+108,2+INT((ROW()-15)/35), 1, 1, "Variables_Simulación"))</f>
        <v>0</v>
      </c>
      <c r="D174" s="65" t="n">
        <f aca="true">INDIRECT(ADDRESS(ROW()-35*INT((ROW()-15)/35)+78,2+INT((ROW()-15)/35), 1, 1, "Variables_Simulación"))</f>
        <v>0</v>
      </c>
      <c r="E174" s="65" t="n">
        <f aca="true">INDIRECT(ADDRESS(ROW()-35*INT((ROW()-15)/35)+48,2+INT((ROW()-15)/35), 1, 1, "Variables_Simulación"))</f>
        <v>0</v>
      </c>
      <c r="F174" s="65" t="n">
        <f aca="true">INDIRECT(ADDRESS(ROW()-35*INT((ROW()-15)/35)+18,2+INT((ROW()-15)/35), 1, 1, "Variables_Simulación"))</f>
        <v>0</v>
      </c>
      <c r="G174" s="65" t="n">
        <f aca="true">INDIRECT(ADDRESS(ROW()-35*INT((ROW()-15)/35)-12,2+INT((ROW()-15)/35), 1, 1, "Variables_Simulación"))</f>
        <v>0</v>
      </c>
      <c r="H174" s="65" t="n">
        <f aca="true">INDIRECT(ADDRESS(ROW()-35*INT((ROW()-15)/35)+168,2+INT((ROW()-15)/35), 1, 1, "Variables_Simulación"))</f>
        <v>0</v>
      </c>
      <c r="I174" s="124" t="n">
        <f aca="false">AO174+AQ174+AS174+AU174+AW174</f>
        <v>0.0150494383602694</v>
      </c>
      <c r="J174" s="65" t="n">
        <f aca="false">ROUND(AP174+AR174+AT174+AV174+AX174,0)</f>
        <v>167559</v>
      </c>
      <c r="K174" s="66" t="n">
        <f aca="false">I174-Tabla_Ministerio!J173</f>
        <v>-1.75207071073658E-016</v>
      </c>
      <c r="L174" s="65" t="n">
        <f aca="false">J174-Tabla_Ministerio!K173</f>
        <v>0</v>
      </c>
      <c r="M174" s="66" t="n">
        <f aca="false">P209/P$215</f>
        <v>0.0130927352945069</v>
      </c>
      <c r="N174" s="65" t="n">
        <f aca="false">ROUND(N$180*M174,0)</f>
        <v>2769695</v>
      </c>
      <c r="O174" s="65" t="n">
        <f aca="false">N174-Tabla_Ministerio!L173</f>
        <v>-1</v>
      </c>
      <c r="P174" s="67" t="n">
        <f aca="false">N174+J174</f>
        <v>2937254</v>
      </c>
      <c r="Q174" s="65" t="n">
        <f aca="false">P174-Tabla_Ministerio!M173</f>
        <v>-1</v>
      </c>
      <c r="S174" s="67" t="n">
        <f aca="false">B174+Tabla_Ministerio!B173</f>
        <v>7044</v>
      </c>
      <c r="T174" s="67" t="n">
        <f aca="false">C174+Tabla_Ministerio!C173</f>
        <v>53</v>
      </c>
      <c r="U174" s="67" t="n">
        <f aca="false">D174+Tabla_Ministerio!D173</f>
        <v>444.58230254965</v>
      </c>
      <c r="V174" s="67" t="n">
        <f aca="false">E174+Tabla_Ministerio!E173</f>
        <v>315.377708678927</v>
      </c>
      <c r="W174" s="67" t="n">
        <f aca="false">F174+Tabla_Ministerio!F173</f>
        <v>20</v>
      </c>
      <c r="X174" s="67" t="n">
        <f aca="false">G174+Tabla_Ministerio!G173</f>
        <v>69</v>
      </c>
      <c r="Y174" s="67" t="n">
        <f aca="false">H174+Tabla_Ministerio!H173</f>
        <v>14</v>
      </c>
      <c r="Z174" s="67" t="n">
        <f aca="false">X174+0.33*Y174</f>
        <v>73.62</v>
      </c>
      <c r="AC174" s="73" t="n">
        <f aca="false">IF(T174&gt;0,S174/T174,0)</f>
        <v>132.905660377359</v>
      </c>
      <c r="AD174" s="74" t="n">
        <f aca="false">EXP((((AC174-AC$180)/AC$181+2)/4-1.9)^3)</f>
        <v>0.0138301260490912</v>
      </c>
      <c r="AE174" s="75" t="n">
        <f aca="false">S174/U174</f>
        <v>15.8440854698964</v>
      </c>
      <c r="AF174" s="74" t="n">
        <f aca="false">EXP((((AE174-AE$180)/AE$181+2)/4-1.9)^3)</f>
        <v>0.0404170422453493</v>
      </c>
      <c r="AG174" s="74" t="n">
        <f aca="false">V174/U174</f>
        <v>0.709379808575953</v>
      </c>
      <c r="AH174" s="74" t="n">
        <f aca="false">EXP((((AG174-AG$180)/AG$181+2)/4-1.9)^3)</f>
        <v>0.121664002349306</v>
      </c>
      <c r="AI174" s="74" t="n">
        <f aca="false">W174/U174</f>
        <v>0.0449860461950494</v>
      </c>
      <c r="AJ174" s="74" t="n">
        <f aca="false">EXP((((AI174-AI$180)/AI$181+2)/4-1.9)^3)</f>
        <v>0.0155449374494555</v>
      </c>
      <c r="AK174" s="74" t="n">
        <f aca="false">Z174/U174</f>
        <v>0.165593636043977</v>
      </c>
      <c r="AL174" s="74" t="n">
        <f aca="false">EXP((((AK174-AK$180)/AK$181+2)/4-1.9)^3)</f>
        <v>0.0110811905516467</v>
      </c>
      <c r="AM174" s="74" t="n">
        <f aca="false">0.01*AD174+0.15*AF174+0.24*AH174+0.25*AJ174+0.35*AL174</f>
        <v>0.043164869216567</v>
      </c>
      <c r="AO174" s="66" t="n">
        <f aca="false">0.01*AD174/$AM$180</f>
        <v>4.82187559624692E-005</v>
      </c>
      <c r="AP174" s="65" t="n">
        <f aca="false">AO174*$J$180</f>
        <v>536.863626729387</v>
      </c>
      <c r="AQ174" s="66" t="n">
        <f aca="false">0.15*AF174/$AM$180</f>
        <v>0.00211371120896043</v>
      </c>
      <c r="AR174" s="65" t="n">
        <f aca="false">AQ174*$J$180</f>
        <v>23533.885162535</v>
      </c>
      <c r="AS174" s="66" t="n">
        <f aca="false">0.24*AH174/$AM$180</f>
        <v>0.0101803615982238</v>
      </c>
      <c r="AT174" s="65" t="n">
        <f aca="false">AS174*$J$180</f>
        <v>113347.301064612</v>
      </c>
      <c r="AU174" s="66" t="n">
        <f aca="false">0.25*AJ174/$AM$180</f>
        <v>0.00135493621436733</v>
      </c>
      <c r="AV174" s="65" t="n">
        <f aca="false">AU174*$J$180</f>
        <v>15085.7473510601</v>
      </c>
      <c r="AW174" s="66" t="n">
        <f aca="false">0.35*AL174/$AM$180</f>
        <v>0.00135221058275535</v>
      </c>
      <c r="AX174" s="65" t="n">
        <f aca="false">AW174*$J$180</f>
        <v>15055.4003949197</v>
      </c>
    </row>
    <row r="175" customFormat="false" ht="15" hidden="false" customHeight="false" outlineLevel="0" collapsed="false">
      <c r="A175" s="72" t="s">
        <v>126</v>
      </c>
      <c r="B175" s="65" t="n">
        <f aca="true">INDIRECT(ADDRESS(ROW()-35*INT((ROW()-15)/35)+138,2+INT((ROW()-15)/35), 1, 1, "Variables_Simulación"))</f>
        <v>0</v>
      </c>
      <c r="C175" s="65" t="n">
        <f aca="true">INDIRECT(ADDRESS(ROW()-35*INT((ROW()-15)/35)+108,2+INT((ROW()-15)/35), 1, 1, "Variables_Simulación"))</f>
        <v>0</v>
      </c>
      <c r="D175" s="65" t="n">
        <f aca="true">INDIRECT(ADDRESS(ROW()-35*INT((ROW()-15)/35)+78,2+INT((ROW()-15)/35), 1, 1, "Variables_Simulación"))</f>
        <v>0</v>
      </c>
      <c r="E175" s="65" t="n">
        <f aca="true">INDIRECT(ADDRESS(ROW()-35*INT((ROW()-15)/35)+48,2+INT((ROW()-15)/35), 1, 1, "Variables_Simulación"))</f>
        <v>0</v>
      </c>
      <c r="F175" s="65" t="n">
        <f aca="true">INDIRECT(ADDRESS(ROW()-35*INT((ROW()-15)/35)+18,2+INT((ROW()-15)/35), 1, 1, "Variables_Simulación"))</f>
        <v>0</v>
      </c>
      <c r="G175" s="65" t="n">
        <f aca="true">INDIRECT(ADDRESS(ROW()-35*INT((ROW()-15)/35)-12,2+INT((ROW()-15)/35), 1, 1, "Variables_Simulación"))</f>
        <v>0</v>
      </c>
      <c r="H175" s="65" t="n">
        <f aca="true">INDIRECT(ADDRESS(ROW()-35*INT((ROW()-15)/35)+168,2+INT((ROW()-15)/35), 1, 1, "Variables_Simulación"))</f>
        <v>0</v>
      </c>
      <c r="I175" s="124" t="n">
        <f aca="false">AO175+AQ175+AS175+AU175+AW175</f>
        <v>0.0251218937050133</v>
      </c>
      <c r="J175" s="65" t="n">
        <f aca="false">ROUND(AP175+AR175+AT175+AV175+AX175,0)</f>
        <v>279705</v>
      </c>
      <c r="K175" s="66" t="n">
        <f aca="false">I175-Tabla_Ministerio!J174</f>
        <v>0</v>
      </c>
      <c r="L175" s="65" t="n">
        <f aca="false">J175-Tabla_Ministerio!K174</f>
        <v>0</v>
      </c>
      <c r="M175" s="66" t="n">
        <f aca="false">P210/P$215</f>
        <v>0.0189622572724669</v>
      </c>
      <c r="N175" s="65" t="n">
        <f aca="false">ROUND(N$180*M175,0)</f>
        <v>4011360</v>
      </c>
      <c r="O175" s="65" t="n">
        <f aca="false">N175-Tabla_Ministerio!L174</f>
        <v>0</v>
      </c>
      <c r="P175" s="67" t="n">
        <f aca="false">N175+J175</f>
        <v>4291065</v>
      </c>
      <c r="Q175" s="65" t="n">
        <f aca="false">P175-Tabla_Ministerio!M174</f>
        <v>0</v>
      </c>
      <c r="S175" s="67" t="n">
        <f aca="false">B175+Tabla_Ministerio!B174</f>
        <v>7277</v>
      </c>
      <c r="T175" s="67" t="n">
        <f aca="false">C175+Tabla_Ministerio!C174</f>
        <v>35</v>
      </c>
      <c r="U175" s="67" t="n">
        <f aca="false">D175+Tabla_Ministerio!D174</f>
        <v>296.146906911842</v>
      </c>
      <c r="V175" s="67" t="n">
        <f aca="false">E175+Tabla_Ministerio!E174</f>
        <v>177.250355257509</v>
      </c>
      <c r="W175" s="67" t="n">
        <f aca="false">F175+Tabla_Ministerio!F174</f>
        <v>7</v>
      </c>
      <c r="X175" s="67" t="n">
        <f aca="false">G175+Tabla_Ministerio!G174</f>
        <v>26</v>
      </c>
      <c r="Y175" s="67" t="n">
        <f aca="false">H175+Tabla_Ministerio!H174</f>
        <v>2</v>
      </c>
      <c r="Z175" s="67" t="n">
        <f aca="false">X175+0.33*Y175</f>
        <v>26.66</v>
      </c>
      <c r="AC175" s="73" t="n">
        <f aca="false">IF(T175&gt;0,S175/T175,0)</f>
        <v>207.914285714286</v>
      </c>
      <c r="AD175" s="74" t="n">
        <f aca="false">EXP((((AC175-AC$180)/AC$181+2)/4-1.9)^3)</f>
        <v>0.0704917877459118</v>
      </c>
      <c r="AE175" s="75" t="n">
        <f aca="false">S175/U175</f>
        <v>24.5722640694885</v>
      </c>
      <c r="AF175" s="74" t="n">
        <f aca="false">EXP((((AE175-AE$180)/AE$181+2)/4-1.9)^3)</f>
        <v>0.393672640142177</v>
      </c>
      <c r="AG175" s="74" t="n">
        <f aca="false">V175/U175</f>
        <v>0.598521717163413</v>
      </c>
      <c r="AH175" s="74" t="n">
        <f aca="false">EXP((((AG175-AG$180)/AG$181+2)/4-1.9)^3)</f>
        <v>0.0308117997823203</v>
      </c>
      <c r="AI175" s="74" t="n">
        <f aca="false">W175/U175</f>
        <v>0.0236369174778644</v>
      </c>
      <c r="AJ175" s="74" t="n">
        <f aca="false">EXP((((AI175-AI$180)/AI$181+2)/4-1.9)^3)</f>
        <v>0.0107014733431094</v>
      </c>
      <c r="AK175" s="74" t="n">
        <f aca="false">Z175/U175</f>
        <v>0.090022888565695</v>
      </c>
      <c r="AL175" s="74" t="n">
        <f aca="false">EXP((((AK175-AK$180)/AK$181+2)/4-1.9)^3)</f>
        <v>0.00636776679754384</v>
      </c>
      <c r="AM175" s="74" t="n">
        <f aca="false">0.01*AD175+0.15*AF175+0.24*AH175+0.25*AJ175+0.35*AL175</f>
        <v>0.0720547325614603</v>
      </c>
      <c r="AO175" s="66" t="n">
        <f aca="false">0.01*AD175/$AM$180</f>
        <v>0.000245769727521873</v>
      </c>
      <c r="AP175" s="65" t="n">
        <f aca="false">AO175*$J$180</f>
        <v>2736.37974734115</v>
      </c>
      <c r="AQ175" s="66" t="n">
        <f aca="false">0.15*AF175/$AM$180</f>
        <v>0.0205881040744715</v>
      </c>
      <c r="AR175" s="65" t="n">
        <f aca="false">AQ175*$J$180</f>
        <v>229226.241952528</v>
      </c>
      <c r="AS175" s="66" t="n">
        <f aca="false">0.24*AH175/$AM$180</f>
        <v>0.00257820930775819</v>
      </c>
      <c r="AT175" s="65" t="n">
        <f aca="false">AS175*$J$180</f>
        <v>28705.5684412072</v>
      </c>
      <c r="AU175" s="66" t="n">
        <f aca="false">0.25*AJ175/$AM$180</f>
        <v>0.000932767586026758</v>
      </c>
      <c r="AV175" s="65" t="n">
        <f aca="false">AU175*$J$180</f>
        <v>10385.3568831123</v>
      </c>
      <c r="AW175" s="66" t="n">
        <f aca="false">0.35*AL175/$AM$180</f>
        <v>0.000777043009234902</v>
      </c>
      <c r="AX175" s="65" t="n">
        <f aca="false">AW175*$J$180</f>
        <v>8651.53237025164</v>
      </c>
    </row>
    <row r="176" customFormat="false" ht="15" hidden="false" customHeight="false" outlineLevel="0" collapsed="false">
      <c r="A176" s="72" t="s">
        <v>127</v>
      </c>
      <c r="B176" s="65" t="n">
        <f aca="true">INDIRECT(ADDRESS(ROW()-35*INT((ROW()-15)/35)+138,2+INT((ROW()-15)/35), 1, 1, "Variables_Simulación"))</f>
        <v>0</v>
      </c>
      <c r="C176" s="65" t="n">
        <f aca="true">INDIRECT(ADDRESS(ROW()-35*INT((ROW()-15)/35)+108,2+INT((ROW()-15)/35), 1, 1, "Variables_Simulación"))</f>
        <v>0</v>
      </c>
      <c r="D176" s="65" t="n">
        <f aca="true">INDIRECT(ADDRESS(ROW()-35*INT((ROW()-15)/35)+78,2+INT((ROW()-15)/35), 1, 1, "Variables_Simulación"))</f>
        <v>0</v>
      </c>
      <c r="E176" s="65" t="n">
        <f aca="true">INDIRECT(ADDRESS(ROW()-35*INT((ROW()-15)/35)+48,2+INT((ROW()-15)/35), 1, 1, "Variables_Simulación"))</f>
        <v>0</v>
      </c>
      <c r="F176" s="65" t="n">
        <f aca="true">INDIRECT(ADDRESS(ROW()-35*INT((ROW()-15)/35)+18,2+INT((ROW()-15)/35), 1, 1, "Variables_Simulación"))</f>
        <v>0</v>
      </c>
      <c r="G176" s="65" t="n">
        <f aca="true">INDIRECT(ADDRESS(ROW()-35*INT((ROW()-15)/35)-12,2+INT((ROW()-15)/35), 1, 1, "Variables_Simulación"))</f>
        <v>0</v>
      </c>
      <c r="H176" s="65" t="n">
        <f aca="true">INDIRECT(ADDRESS(ROW()-35*INT((ROW()-15)/35)+168,2+INT((ROW()-15)/35), 1, 1, "Variables_Simulación"))</f>
        <v>0</v>
      </c>
      <c r="I176" s="124" t="n">
        <f aca="false">AO176+AQ176+AS176+AU176+AW176</f>
        <v>0.00503807109193123</v>
      </c>
      <c r="J176" s="65" t="n">
        <f aca="false">ROUND(AP176+AR176+AT176+AV176+AX176,0)</f>
        <v>56093</v>
      </c>
      <c r="K176" s="66" t="n">
        <f aca="false">I176-Tabla_Ministerio!J175</f>
        <v>6.07153216591883E-017</v>
      </c>
      <c r="L176" s="65" t="n">
        <f aca="false">J176-Tabla_Ministerio!K175</f>
        <v>-1</v>
      </c>
      <c r="M176" s="66" t="n">
        <f aca="false">P211/P$215</f>
        <v>0.0125419716681004</v>
      </c>
      <c r="N176" s="65" t="n">
        <f aca="false">ROUND(N$180*M176,0)</f>
        <v>2653184</v>
      </c>
      <c r="O176" s="65" t="n">
        <f aca="false">N176-Tabla_Ministerio!L175</f>
        <v>1</v>
      </c>
      <c r="P176" s="67" t="n">
        <f aca="false">N176+J176</f>
        <v>2709277</v>
      </c>
      <c r="Q176" s="65" t="n">
        <f aca="false">P176-Tabla_Ministerio!M175</f>
        <v>0</v>
      </c>
      <c r="S176" s="67" t="n">
        <f aca="false">B176+Tabla_Ministerio!B175</f>
        <v>3907</v>
      </c>
      <c r="T176" s="67" t="n">
        <f aca="false">C176+Tabla_Ministerio!C175</f>
        <v>42</v>
      </c>
      <c r="U176" s="67" t="n">
        <f aca="false">D176+Tabla_Ministerio!D175</f>
        <v>404.367285225451</v>
      </c>
      <c r="V176" s="67" t="n">
        <f aca="false">E176+Tabla_Ministerio!E175</f>
        <v>226.815415390747</v>
      </c>
      <c r="W176" s="67" t="n">
        <f aca="false">F176+Tabla_Ministerio!F175</f>
        <v>21</v>
      </c>
      <c r="X176" s="67" t="n">
        <f aca="false">G176+Tabla_Ministerio!G175</f>
        <v>84</v>
      </c>
      <c r="Y176" s="67" t="n">
        <f aca="false">H176+Tabla_Ministerio!H175</f>
        <v>12</v>
      </c>
      <c r="Z176" s="67" t="n">
        <f aca="false">X176+0.33*Y176</f>
        <v>87.96</v>
      </c>
      <c r="AC176" s="73" t="n">
        <f aca="false">IF(T176&gt;0,S176/T176,0)</f>
        <v>93.0238095238095</v>
      </c>
      <c r="AD176" s="74" t="n">
        <f aca="false">EXP((((AC176-AC$180)/AC$181+2)/4-1.9)^3)</f>
        <v>0.00465799858536579</v>
      </c>
      <c r="AE176" s="75" t="n">
        <f aca="false">S176/U176</f>
        <v>9.66200813654272</v>
      </c>
      <c r="AF176" s="74" t="n">
        <f aca="false">EXP((((AE176-AE$180)/AE$181+2)/4-1.9)^3)</f>
        <v>0.00223144183680034</v>
      </c>
      <c r="AG176" s="74" t="n">
        <f aca="false">V176/U176</f>
        <v>0.560914356027314</v>
      </c>
      <c r="AH176" s="74" t="n">
        <f aca="false">EXP((((AG176-AG$180)/AG$181+2)/4-1.9)^3)</f>
        <v>0.01734370432022</v>
      </c>
      <c r="AI176" s="74" t="n">
        <f aca="false">W176/U176</f>
        <v>0.0519329846090088</v>
      </c>
      <c r="AJ176" s="74" t="n">
        <f aca="false">EXP((((AI176-AI$180)/AI$181+2)/4-1.9)^3)</f>
        <v>0.0174729019034411</v>
      </c>
      <c r="AK176" s="74" t="n">
        <f aca="false">Z176/U176</f>
        <v>0.217525015533734</v>
      </c>
      <c r="AL176" s="74" t="n">
        <f aca="false">EXP((((AK176-AK$180)/AK$181+2)/4-1.9)^3)</f>
        <v>0.0158234520083655</v>
      </c>
      <c r="AM176" s="74" t="n">
        <f aca="false">0.01*AD176+0.15*AF176+0.24*AH176+0.25*AJ176+0.35*AL176</f>
        <v>0.0144502189770147</v>
      </c>
      <c r="AO176" s="66" t="n">
        <f aca="false">0.01*AD176/$AM$180</f>
        <v>1.62401193065076E-005</v>
      </c>
      <c r="AP176" s="65" t="n">
        <f aca="false">AO176*$J$180</f>
        <v>180.816140428753</v>
      </c>
      <c r="AQ176" s="66" t="n">
        <f aca="false">0.15*AF176/$AM$180</f>
        <v>0.000116698881475694</v>
      </c>
      <c r="AR176" s="65" t="n">
        <f aca="false">AQ176*$J$180</f>
        <v>1299.31566034321</v>
      </c>
      <c r="AS176" s="66" t="n">
        <f aca="false">0.24*AH176/$AM$180</f>
        <v>0.00145125244955846</v>
      </c>
      <c r="AT176" s="65" t="n">
        <f aca="false">AS176*$J$180</f>
        <v>16158.1243194306</v>
      </c>
      <c r="AU176" s="66" t="n">
        <f aca="false">0.25*AJ176/$AM$180</f>
        <v>0.0015229824909903</v>
      </c>
      <c r="AV176" s="65" t="n">
        <f aca="false">AU176*$J$180</f>
        <v>16956.7606471393</v>
      </c>
      <c r="AW176" s="66" t="n">
        <f aca="false">0.35*AL176/$AM$180</f>
        <v>0.00193089715060026</v>
      </c>
      <c r="AX176" s="65" t="n">
        <f aca="false">AW176*$J$180</f>
        <v>21498.4486103198</v>
      </c>
    </row>
    <row r="177" customFormat="false" ht="15" hidden="false" customHeight="false" outlineLevel="0" collapsed="false">
      <c r="A177" s="72" t="s">
        <v>128</v>
      </c>
      <c r="B177" s="65" t="n">
        <f aca="true">INDIRECT(ADDRESS(ROW()-35*INT((ROW()-15)/35)+138,2+INT((ROW()-15)/35), 1, 1, "Variables_Simulación"))</f>
        <v>0</v>
      </c>
      <c r="C177" s="65" t="n">
        <f aca="true">INDIRECT(ADDRESS(ROW()-35*INT((ROW()-15)/35)+108,2+INT((ROW()-15)/35), 1, 1, "Variables_Simulación"))</f>
        <v>0</v>
      </c>
      <c r="D177" s="65" t="n">
        <f aca="true">INDIRECT(ADDRESS(ROW()-35*INT((ROW()-15)/35)+78,2+INT((ROW()-15)/35), 1, 1, "Variables_Simulación"))</f>
        <v>0</v>
      </c>
      <c r="E177" s="65" t="n">
        <f aca="true">INDIRECT(ADDRESS(ROW()-35*INT((ROW()-15)/35)+48,2+INT((ROW()-15)/35), 1, 1, "Variables_Simulación"))</f>
        <v>0</v>
      </c>
      <c r="F177" s="65" t="n">
        <f aca="true">INDIRECT(ADDRESS(ROW()-35*INT((ROW()-15)/35)+18,2+INT((ROW()-15)/35), 1, 1, "Variables_Simulación"))</f>
        <v>0</v>
      </c>
      <c r="G177" s="65" t="n">
        <f aca="true">INDIRECT(ADDRESS(ROW()-35*INT((ROW()-15)/35)-12,2+INT((ROW()-15)/35), 1, 1, "Variables_Simulación"))</f>
        <v>0</v>
      </c>
      <c r="H177" s="65" t="n">
        <f aca="true">INDIRECT(ADDRESS(ROW()-35*INT((ROW()-15)/35)+168,2+INT((ROW()-15)/35), 1, 1, "Variables_Simulación"))</f>
        <v>0</v>
      </c>
      <c r="I177" s="124" t="n">
        <f aca="false">AO177+AQ177+AS177+AU177+AW177</f>
        <v>0.015095049550238</v>
      </c>
      <c r="J177" s="65" t="n">
        <f aca="false">ROUND(AP177+AR177+AT177+AV177+AX177,0)</f>
        <v>168067</v>
      </c>
      <c r="K177" s="66" t="n">
        <f aca="false">I177-Tabla_Ministerio!J176</f>
        <v>-1.30104260698261E-016</v>
      </c>
      <c r="L177" s="65" t="n">
        <f aca="false">J177-Tabla_Ministerio!K176</f>
        <v>0</v>
      </c>
      <c r="M177" s="66" t="n">
        <f aca="false">P212/P$215</f>
        <v>0.0107114600422217</v>
      </c>
      <c r="N177" s="65" t="n">
        <f aca="false">ROUND(N$180*M177,0)</f>
        <v>2265950</v>
      </c>
      <c r="O177" s="65" t="n">
        <f aca="false">N177-Tabla_Ministerio!L176</f>
        <v>0</v>
      </c>
      <c r="P177" s="67" t="n">
        <f aca="false">N177+J177</f>
        <v>2434017</v>
      </c>
      <c r="Q177" s="65" t="n">
        <f aca="false">P177-Tabla_Ministerio!M176</f>
        <v>0</v>
      </c>
      <c r="S177" s="67" t="n">
        <f aca="false">B177+Tabla_Ministerio!B176</f>
        <v>6553</v>
      </c>
      <c r="T177" s="67" t="n">
        <f aca="false">C177+Tabla_Ministerio!C176</f>
        <v>26</v>
      </c>
      <c r="U177" s="67" t="n">
        <f aca="false">D177+Tabla_Ministerio!D176</f>
        <v>392.43923237613</v>
      </c>
      <c r="V177" s="67" t="n">
        <f aca="false">E177+Tabla_Ministerio!E176</f>
        <v>274.554845024351</v>
      </c>
      <c r="W177" s="67" t="n">
        <f aca="false">F177+Tabla_Ministerio!F176</f>
        <v>15</v>
      </c>
      <c r="X177" s="67" t="n">
        <f aca="false">G177+Tabla_Ministerio!G176</f>
        <v>61</v>
      </c>
      <c r="Y177" s="67" t="n">
        <f aca="false">H177+Tabla_Ministerio!H176</f>
        <v>8</v>
      </c>
      <c r="Z177" s="67" t="n">
        <f aca="false">X177+0.33*Y177</f>
        <v>63.64</v>
      </c>
      <c r="AC177" s="73" t="n">
        <f aca="false">IF(T177&gt;0,S177/T177,0)</f>
        <v>252.038461538462</v>
      </c>
      <c r="AD177" s="74" t="n">
        <f aca="false">EXP((((AC177-AC$180)/AC$181+2)/4-1.9)^3)</f>
        <v>0.146308677868589</v>
      </c>
      <c r="AE177" s="75" t="n">
        <f aca="false">S177/U177</f>
        <v>16.6981266381628</v>
      </c>
      <c r="AF177" s="74" t="n">
        <f aca="false">EXP((((AE177-AE$180)/AE$181+2)/4-1.9)^3)</f>
        <v>0.0549757307483036</v>
      </c>
      <c r="AG177" s="74" t="n">
        <f aca="false">V177/U177</f>
        <v>0.699611105041624</v>
      </c>
      <c r="AH177" s="74" t="n">
        <f aca="false">EXP((((AG177-AG$180)/AG$181+2)/4-1.9)^3)</f>
        <v>0.109749627206465</v>
      </c>
      <c r="AI177" s="74" t="n">
        <f aca="false">W177/U177</f>
        <v>0.0382224781889885</v>
      </c>
      <c r="AJ177" s="74" t="n">
        <f aca="false">EXP((((AI177-AI$180)/AI$181+2)/4-1.9)^3)</f>
        <v>0.0138427596120457</v>
      </c>
      <c r="AK177" s="74" t="n">
        <f aca="false">Z177/U177</f>
        <v>0.162165234129815</v>
      </c>
      <c r="AL177" s="74" t="n">
        <f aca="false">EXP((((AK177-AK$180)/AK$181+2)/4-1.9)^3)</f>
        <v>0.0108161274875193</v>
      </c>
      <c r="AM177" s="74" t="n">
        <f aca="false">0.01*AD177+0.15*AF177+0.24*AH177+0.25*AJ177+0.35*AL177</f>
        <v>0.0432956914441261</v>
      </c>
      <c r="AO177" s="66" t="n">
        <f aca="false">0.01*AD177/$AM$180</f>
        <v>0.000510105432755662</v>
      </c>
      <c r="AP177" s="65" t="n">
        <f aca="false">AO177*$J$180</f>
        <v>5679.47154955063</v>
      </c>
      <c r="AQ177" s="66" t="n">
        <f aca="false">0.15*AF177/$AM$180</f>
        <v>0.0028750945603114</v>
      </c>
      <c r="AR177" s="65" t="n">
        <f aca="false">AQ177*$J$180</f>
        <v>32011.0642016586</v>
      </c>
      <c r="AS177" s="66" t="n">
        <f aca="false">0.24*AH177/$AM$180</f>
        <v>0.00918341389940678</v>
      </c>
      <c r="AT177" s="65" t="n">
        <f aca="false">AS177*$J$180</f>
        <v>102247.368132641</v>
      </c>
      <c r="AU177" s="66" t="n">
        <f aca="false">0.25*AJ177/$AM$180</f>
        <v>0.00120657007248357</v>
      </c>
      <c r="AV177" s="65" t="n">
        <f aca="false">AU177*$J$180</f>
        <v>13433.8510417161</v>
      </c>
      <c r="AW177" s="66" t="n">
        <f aca="false">0.35*AL177/$AM$180</f>
        <v>0.00131986558528056</v>
      </c>
      <c r="AX177" s="65" t="n">
        <f aca="false">AW177*$J$180</f>
        <v>14695.2738776702</v>
      </c>
    </row>
    <row r="178" customFormat="false" ht="15" hidden="false" customHeight="false" outlineLevel="0" collapsed="false">
      <c r="A178" s="72" t="s">
        <v>129</v>
      </c>
      <c r="B178" s="65" t="n">
        <f aca="true">INDIRECT(ADDRESS(ROW()-35*INT((ROW()-15)/35)+138,2+INT((ROW()-15)/35), 1, 1, "Variables_Simulación"))</f>
        <v>0</v>
      </c>
      <c r="C178" s="65" t="n">
        <f aca="true">INDIRECT(ADDRESS(ROW()-35*INT((ROW()-15)/35)+108,2+INT((ROW()-15)/35), 1, 1, "Variables_Simulación"))</f>
        <v>0</v>
      </c>
      <c r="D178" s="65" t="n">
        <f aca="true">INDIRECT(ADDRESS(ROW()-35*INT((ROW()-15)/35)+78,2+INT((ROW()-15)/35), 1, 1, "Variables_Simulación"))</f>
        <v>0</v>
      </c>
      <c r="E178" s="65" t="n">
        <f aca="true">INDIRECT(ADDRESS(ROW()-35*INT((ROW()-15)/35)+48,2+INT((ROW()-15)/35), 1, 1, "Variables_Simulación"))</f>
        <v>0</v>
      </c>
      <c r="F178" s="65" t="n">
        <f aca="true">INDIRECT(ADDRESS(ROW()-35*INT((ROW()-15)/35)+18,2+INT((ROW()-15)/35), 1, 1, "Variables_Simulación"))</f>
        <v>0</v>
      </c>
      <c r="G178" s="65" t="n">
        <f aca="true">INDIRECT(ADDRESS(ROW()-35*INT((ROW()-15)/35)-12,2+INT((ROW()-15)/35), 1, 1, "Variables_Simulación"))</f>
        <v>0</v>
      </c>
      <c r="H178" s="65" t="n">
        <f aca="true">INDIRECT(ADDRESS(ROW()-35*INT((ROW()-15)/35)+168,2+INT((ROW()-15)/35), 1, 1, "Variables_Simulación"))</f>
        <v>0</v>
      </c>
      <c r="I178" s="124" t="n">
        <f aca="false">AO178+AQ178+AS178+AU178+AW178</f>
        <v>0.0170289559632352</v>
      </c>
      <c r="J178" s="65" t="n">
        <f aca="false">ROUND(AP178+AR178+AT178+AV178+AX178,0)</f>
        <v>189599</v>
      </c>
      <c r="K178" s="66" t="n">
        <f aca="false">I178-Tabla_Ministerio!J177</f>
        <v>0</v>
      </c>
      <c r="L178" s="65" t="n">
        <f aca="false">J178-Tabla_Ministerio!K177</f>
        <v>0</v>
      </c>
      <c r="M178" s="66" t="n">
        <f aca="false">P213/P$215</f>
        <v>0.00808548164536076</v>
      </c>
      <c r="N178" s="65" t="n">
        <f aca="false">ROUND(N$180*M178,0)</f>
        <v>1710439</v>
      </c>
      <c r="O178" s="65" t="n">
        <f aca="false">N178-Tabla_Ministerio!L177</f>
        <v>-2</v>
      </c>
      <c r="P178" s="67" t="n">
        <f aca="false">N178+J178</f>
        <v>1900038</v>
      </c>
      <c r="Q178" s="65" t="n">
        <f aca="false">P178-Tabla_Ministerio!M177</f>
        <v>-2</v>
      </c>
      <c r="S178" s="67" t="n">
        <f aca="false">B178+Tabla_Ministerio!B177</f>
        <v>8646</v>
      </c>
      <c r="T178" s="67" t="n">
        <f aca="false">C178+Tabla_Ministerio!C177</f>
        <v>53</v>
      </c>
      <c r="U178" s="67" t="n">
        <f aca="false">D178+Tabla_Ministerio!D177</f>
        <v>461.585002292913</v>
      </c>
      <c r="V178" s="67" t="n">
        <f aca="false">E178+Tabla_Ministerio!E177</f>
        <v>313.327410264182</v>
      </c>
      <c r="W178" s="67" t="n">
        <f aca="false">F178+Tabla_Ministerio!F177</f>
        <v>34</v>
      </c>
      <c r="X178" s="67" t="n">
        <f aca="false">G178+Tabla_Ministerio!G177</f>
        <v>97</v>
      </c>
      <c r="Y178" s="67" t="n">
        <f aca="false">H178+Tabla_Ministerio!H177</f>
        <v>13</v>
      </c>
      <c r="Z178" s="67" t="n">
        <f aca="false">X178+0.33*Y178</f>
        <v>101.29</v>
      </c>
      <c r="AC178" s="73" t="n">
        <f aca="false">IF(T178&gt;0,S178/T178,0)</f>
        <v>163.132075471698</v>
      </c>
      <c r="AD178" s="74" t="n">
        <f aca="false">EXP((((AC178-AC$180)/AC$181+2)/4-1.9)^3)</f>
        <v>0.0283814498130451</v>
      </c>
      <c r="AE178" s="75" t="n">
        <f aca="false">S178/U178</f>
        <v>18.7311111865663</v>
      </c>
      <c r="AF178" s="74" t="n">
        <f aca="false">EXP((((AE178-AE$180)/AE$181+2)/4-1.9)^3)</f>
        <v>0.105502085362091</v>
      </c>
      <c r="AG178" s="74" t="n">
        <f aca="false">V178/U178</f>
        <v>0.678807605766512</v>
      </c>
      <c r="AH178" s="74" t="n">
        <f aca="false">EXP((((AG178-AG$180)/AG$181+2)/4-1.9)^3)</f>
        <v>0.0871501284071607</v>
      </c>
      <c r="AI178" s="74" t="n">
        <f aca="false">W178/U178</f>
        <v>0.0736592389941306</v>
      </c>
      <c r="AJ178" s="74" t="n">
        <f aca="false">EXP((((AI178-AI$180)/AI$181+2)/4-1.9)^3)</f>
        <v>0.0248321504995121</v>
      </c>
      <c r="AK178" s="74" t="n">
        <f aca="false">Z178/U178</f>
        <v>0.219439538756338</v>
      </c>
      <c r="AL178" s="74" t="n">
        <f aca="false">EXP((((AK178-AK$180)/AK$181+2)/4-1.9)^3)</f>
        <v>0.0160266716641137</v>
      </c>
      <c r="AM178" s="74" t="n">
        <f aca="false">0.01*AD178+0.15*AF178+0.24*AH178+0.25*AJ178+0.35*AL178</f>
        <v>0.0488425308274805</v>
      </c>
      <c r="AO178" s="66" t="n">
        <f aca="false">0.01*AD178/$AM$180</f>
        <v>9.8951968878564E-005</v>
      </c>
      <c r="AP178" s="65" t="n">
        <f aca="false">AO178*$J$180</f>
        <v>1101.72300848051</v>
      </c>
      <c r="AQ178" s="66" t="n">
        <f aca="false">0.15*AF178/$AM$180</f>
        <v>0.00551749776851156</v>
      </c>
      <c r="AR178" s="65" t="n">
        <f aca="false">AQ178*$J$180</f>
        <v>61431.3622022929</v>
      </c>
      <c r="AS178" s="66" t="n">
        <f aca="false">0.24*AH178/$AM$180</f>
        <v>0.00729237739499367</v>
      </c>
      <c r="AT178" s="65" t="n">
        <f aca="false">AS178*$J$180</f>
        <v>81192.7246485358</v>
      </c>
      <c r="AU178" s="66" t="n">
        <f aca="false">0.25*AJ178/$AM$180</f>
        <v>0.0021644332826561</v>
      </c>
      <c r="AV178" s="65" t="n">
        <f aca="false">AU178*$J$180</f>
        <v>24098.6205211305</v>
      </c>
      <c r="AW178" s="66" t="n">
        <f aca="false">0.35*AL178/$AM$180</f>
        <v>0.00195569554819535</v>
      </c>
      <c r="AX178" s="65" t="n">
        <f aca="false">AW178*$J$180</f>
        <v>21774.5519108765</v>
      </c>
    </row>
    <row r="179" customFormat="false" ht="15" hidden="false" customHeight="false" outlineLevel="0" collapsed="false">
      <c r="A179" s="76" t="s">
        <v>130</v>
      </c>
      <c r="B179" s="78" t="n">
        <f aca="true">INDIRECT(ADDRESS(ROW()-35*INT((ROW()-15)/35)+138,2+INT((ROW()-15)/35), 1, 1, "Variables_Simulación"))</f>
        <v>0</v>
      </c>
      <c r="C179" s="78" t="n">
        <f aca="true">INDIRECT(ADDRESS(ROW()-35*INT((ROW()-15)/35)+108,2+INT((ROW()-15)/35), 1, 1, "Variables_Simulación"))</f>
        <v>0</v>
      </c>
      <c r="D179" s="78" t="n">
        <f aca="true">INDIRECT(ADDRESS(ROW()-35*INT((ROW()-15)/35)+78,2+INT((ROW()-15)/35), 1, 1, "Variables_Simulación"))</f>
        <v>0</v>
      </c>
      <c r="E179" s="78" t="n">
        <f aca="true">INDIRECT(ADDRESS(ROW()-35*INT((ROW()-15)/35)+48,2+INT((ROW()-15)/35), 1, 1, "Variables_Simulación"))</f>
        <v>0</v>
      </c>
      <c r="F179" s="78" t="n">
        <f aca="true">INDIRECT(ADDRESS(ROW()-35*INT((ROW()-15)/35)+18,2+INT((ROW()-15)/35), 1, 1, "Variables_Simulación"))</f>
        <v>0</v>
      </c>
      <c r="G179" s="78" t="n">
        <f aca="true">INDIRECT(ADDRESS(ROW()-35*INT((ROW()-15)/35)-12,2+INT((ROW()-15)/35), 1, 1, "Variables_Simulación"))</f>
        <v>0</v>
      </c>
      <c r="H179" s="78" t="n">
        <f aca="true">INDIRECT(ADDRESS(ROW()-35*INT((ROW()-15)/35)+168,2+INT((ROW()-15)/35), 1, 1, "Variables_Simulación"))</f>
        <v>0</v>
      </c>
      <c r="I179" s="125" t="n">
        <f aca="false">AO179+AQ179+AS179+AU179+AW179</f>
        <v>0.00558145097181923</v>
      </c>
      <c r="J179" s="78" t="n">
        <f aca="false">ROUND(AP179+AR179+AT179+AV179+AX179,0)</f>
        <v>62143</v>
      </c>
      <c r="K179" s="66" t="n">
        <f aca="false">I179-Tabla_Ministerio!J178</f>
        <v>0</v>
      </c>
      <c r="L179" s="65" t="n">
        <f aca="false">J179-Tabla_Ministerio!K178</f>
        <v>0</v>
      </c>
      <c r="M179" s="66" t="n">
        <f aca="false">P214/P$215</f>
        <v>0.00722712186912738</v>
      </c>
      <c r="N179" s="65" t="n">
        <f aca="false">ROUND(N$180*M179,0)</f>
        <v>1528857</v>
      </c>
      <c r="O179" s="65" t="n">
        <f aca="false">N179-Tabla_Ministerio!L178</f>
        <v>-3</v>
      </c>
      <c r="P179" s="67" t="n">
        <f aca="false">N179+J179</f>
        <v>1591000</v>
      </c>
      <c r="Q179" s="65" t="n">
        <f aca="false">P179-Tabla_Ministerio!M178</f>
        <v>-3</v>
      </c>
      <c r="S179" s="79" t="n">
        <f aca="false">B179+Tabla_Ministerio!B178</f>
        <v>8631</v>
      </c>
      <c r="T179" s="79" t="n">
        <f aca="false">C179+Tabla_Ministerio!C178</f>
        <v>33</v>
      </c>
      <c r="U179" s="79" t="n">
        <f aca="false">D179+Tabla_Ministerio!D178</f>
        <v>573.67824250946</v>
      </c>
      <c r="V179" s="79" t="n">
        <f aca="false">E179+Tabla_Ministerio!E178</f>
        <v>305.427086998304</v>
      </c>
      <c r="W179" s="79" t="n">
        <f aca="false">F179+Tabla_Ministerio!F178</f>
        <v>24</v>
      </c>
      <c r="X179" s="79" t="n">
        <f aca="false">G179+Tabla_Ministerio!G178</f>
        <v>85</v>
      </c>
      <c r="Y179" s="79" t="n">
        <f aca="false">H179+Tabla_Ministerio!H178</f>
        <v>12</v>
      </c>
      <c r="Z179" s="79" t="n">
        <f aca="false">X179+0.33*Y179</f>
        <v>88.96</v>
      </c>
      <c r="AC179" s="73" t="n">
        <f aca="false">IF(T179&gt;0,S179/T179,0)</f>
        <v>261.545454545455</v>
      </c>
      <c r="AD179" s="74" t="n">
        <f aca="false">EXP((((AC179-AC$180)/AC$181+2)/4-1.9)^3)</f>
        <v>0.167852946968926</v>
      </c>
      <c r="AE179" s="75" t="n">
        <f aca="false">S179/U179</f>
        <v>15.0450188981286</v>
      </c>
      <c r="AF179" s="74" t="n">
        <f aca="false">EXP((((AE179-AE$180)/AE$181+2)/4-1.9)^3)</f>
        <v>0.0297371532409421</v>
      </c>
      <c r="AG179" s="74" t="n">
        <f aca="false">V179/U179</f>
        <v>0.532401378274804</v>
      </c>
      <c r="AH179" s="74" t="n">
        <f aca="false">EXP((((AG179-AG$180)/AG$181+2)/4-1.9)^3)</f>
        <v>0.0107799318331277</v>
      </c>
      <c r="AI179" s="74" t="n">
        <f aca="false">W179/U179</f>
        <v>0.0418352975964645</v>
      </c>
      <c r="AJ179" s="74" t="n">
        <f aca="false">EXP((((AI179-AI$180)/AI$181+2)/4-1.9)^3)</f>
        <v>0.0147312984196064</v>
      </c>
      <c r="AK179" s="74" t="n">
        <f aca="false">Z179/U179</f>
        <v>0.155069503090895</v>
      </c>
      <c r="AL179" s="74" t="n">
        <f aca="false">EXP((((AK179-AK$180)/AK$181+2)/4-1.9)^3)</f>
        <v>0.0102846656551435</v>
      </c>
      <c r="AM179" s="74" t="n">
        <f aca="false">0.01*AD179+0.15*AF179+0.24*AH179+0.25*AJ179+0.35*AL179</f>
        <v>0.016008743679983</v>
      </c>
      <c r="AO179" s="66" t="n">
        <f aca="false">0.01*AD179/$AM$180</f>
        <v>0.000585219560454243</v>
      </c>
      <c r="AP179" s="65" t="n">
        <f aca="false">AO179*$J$180</f>
        <v>6515.78601287403</v>
      </c>
      <c r="AQ179" s="66" t="n">
        <f aca="false">0.15*AF179/$AM$180</f>
        <v>0.00155517946480079</v>
      </c>
      <c r="AR179" s="65" t="n">
        <f aca="false">AQ179*$J$180</f>
        <v>17315.2390811964</v>
      </c>
      <c r="AS179" s="66" t="n">
        <f aca="false">0.24*AH179/$AM$180</f>
        <v>0.000902021978122685</v>
      </c>
      <c r="AT179" s="65" t="n">
        <f aca="false">AS179*$J$180</f>
        <v>10043.0378365938</v>
      </c>
      <c r="AU179" s="66" t="n">
        <f aca="false">0.25*AJ179/$AM$180</f>
        <v>0.00128401737081779</v>
      </c>
      <c r="AV179" s="65" t="n">
        <f aca="false">AU179*$J$180</f>
        <v>14296.1428332435</v>
      </c>
      <c r="AW179" s="66" t="n">
        <f aca="false">0.35*AL179/$AM$180</f>
        <v>0.00125501259762372</v>
      </c>
      <c r="AX179" s="65" t="n">
        <f aca="false">AW179*$J$180</f>
        <v>13973.2060958969</v>
      </c>
    </row>
    <row r="180" customFormat="false" ht="15" hidden="false" customHeight="false" outlineLevel="0" collapsed="false">
      <c r="A180" s="83" t="s">
        <v>71</v>
      </c>
      <c r="B180" s="86"/>
      <c r="C180" s="86"/>
      <c r="D180" s="86"/>
      <c r="E180" s="86"/>
      <c r="F180" s="86"/>
      <c r="G180" s="86"/>
      <c r="H180" s="86"/>
      <c r="I180" s="84" t="n">
        <f aca="false">SUM(I153:I179)</f>
        <v>1</v>
      </c>
      <c r="J180" s="86" t="n">
        <f aca="false">Tabla_Ministerio!K179</f>
        <v>11133917</v>
      </c>
      <c r="K180" s="84" t="n">
        <f aca="false">I180-Tabla_Ministerio!J179</f>
        <v>0</v>
      </c>
      <c r="L180" s="86" t="n">
        <f aca="false">J180-Tabla_Ministerio!K179</f>
        <v>0</v>
      </c>
      <c r="M180" s="84"/>
      <c r="N180" s="86" t="n">
        <f aca="false">Tabla_Ministerio!L179</f>
        <v>211544423</v>
      </c>
      <c r="O180" s="86"/>
      <c r="P180" s="88" t="n">
        <f aca="false">Tabla_Ministerio!M179</f>
        <v>222678340</v>
      </c>
      <c r="Q180" s="86"/>
      <c r="S180" s="88"/>
      <c r="T180" s="88"/>
      <c r="U180" s="88"/>
      <c r="V180" s="88"/>
      <c r="W180" s="88"/>
      <c r="X180" s="88"/>
      <c r="Y180" s="88"/>
      <c r="Z180" s="88"/>
      <c r="AB180" s="89" t="s">
        <v>241</v>
      </c>
      <c r="AC180" s="89" t="n">
        <f aca="false">AVERAGE(AC155:AC179)</f>
        <v>202.972411967296</v>
      </c>
      <c r="AD180" s="88"/>
      <c r="AE180" s="89" t="n">
        <f aca="false">AVERAGE(AE155:AE179)</f>
        <v>17.1570186832754</v>
      </c>
      <c r="AF180" s="88"/>
      <c r="AG180" s="91" t="n">
        <f aca="false">AVERAGE(AG155:AG179)</f>
        <v>0.653303532790717</v>
      </c>
      <c r="AH180" s="88"/>
      <c r="AI180" s="91" t="n">
        <f aca="false">AVERAGE(AI155:AI179)</f>
        <v>0.140416370677496</v>
      </c>
      <c r="AJ180" s="88"/>
      <c r="AK180" s="91" t="n">
        <f aca="false">AVERAGE(AK155:AK179)</f>
        <v>0.457173302432142</v>
      </c>
      <c r="AL180" s="88"/>
      <c r="AM180" s="91" t="n">
        <f aca="false">SUM(AM155:AM179)</f>
        <v>2.86820465875473</v>
      </c>
      <c r="AO180" s="84" t="n">
        <f aca="false">SUM(AO153:AO179)</f>
        <v>0.00983759507517721</v>
      </c>
      <c r="AP180" s="86" t="n">
        <f aca="false">SUM(AP153:AP179)</f>
        <v>109530.967046632</v>
      </c>
      <c r="AQ180" s="84" t="n">
        <f aca="false">SUM(AQ153:AQ179)</f>
        <v>0.148026505081094</v>
      </c>
      <c r="AR180" s="86" t="n">
        <f aca="false">SUM(AR153:AR179)</f>
        <v>1648114.82137297</v>
      </c>
      <c r="AS180" s="84" t="n">
        <f aca="false">SUM(AS153:AS179)</f>
        <v>0.236598956606007</v>
      </c>
      <c r="AT180" s="86" t="n">
        <f aca="false">SUM(AT153:AT179)</f>
        <v>2634273.14513788</v>
      </c>
      <c r="AU180" s="84" t="n">
        <f aca="false">SUM(AU153:AU179)</f>
        <v>0.254783371806668</v>
      </c>
      <c r="AV180" s="86" t="n">
        <f aca="false">SUM(AV153:AV179)</f>
        <v>2836736.91467558</v>
      </c>
      <c r="AW180" s="84" t="n">
        <f aca="false">SUM(AW153:AW179)</f>
        <v>0.350753571431055</v>
      </c>
      <c r="AX180" s="86" t="n">
        <f aca="false">SUM(AX153:AX179)</f>
        <v>3905261.15176693</v>
      </c>
    </row>
    <row r="181" customFormat="false" ht="15" hidden="false" customHeight="false" outlineLevel="0" collapsed="false">
      <c r="A181" s="43" t="s">
        <v>72</v>
      </c>
      <c r="B181" s="94"/>
      <c r="C181" s="94"/>
      <c r="D181" s="94"/>
      <c r="E181" s="94"/>
      <c r="F181" s="94"/>
      <c r="G181" s="94"/>
      <c r="H181" s="94"/>
      <c r="I181" s="93"/>
      <c r="J181" s="94"/>
      <c r="S181" s="93"/>
      <c r="T181" s="93"/>
      <c r="U181" s="93"/>
      <c r="V181" s="93"/>
      <c r="W181" s="93"/>
      <c r="X181" s="93"/>
      <c r="Y181" s="93"/>
      <c r="Z181" s="93"/>
      <c r="AB181" s="89" t="s">
        <v>242</v>
      </c>
      <c r="AC181" s="89" t="n">
        <f aca="false">_xlfn.STDEV.P(AC155:AC179)</f>
        <v>78.2963797025188</v>
      </c>
      <c r="AD181" s="88"/>
      <c r="AE181" s="89" t="n">
        <f aca="false">_xlfn.STDEV.P(AE155:AE179)</f>
        <v>4.38130548656311</v>
      </c>
      <c r="AF181" s="88"/>
      <c r="AG181" s="91" t="n">
        <f aca="false">_xlfn.STDEV.P(AG155:AG179)</f>
        <v>0.118702495158907</v>
      </c>
      <c r="AH181" s="88"/>
      <c r="AI181" s="91" t="n">
        <f aca="false">_xlfn.STDEV.P(AI155:AI179)</f>
        <v>0.114255945183397</v>
      </c>
      <c r="AJ181" s="88"/>
      <c r="AK181" s="91" t="n">
        <f aca="false">_xlfn.STDEV.P(AK155:AK179)</f>
        <v>0.290105865884308</v>
      </c>
      <c r="AL181" s="88"/>
      <c r="AM181" s="91"/>
    </row>
    <row r="182" customFormat="false" ht="15" hidden="false" customHeight="false" outlineLevel="0" collapsed="false">
      <c r="A182" s="43" t="s">
        <v>73</v>
      </c>
      <c r="B182" s="94"/>
      <c r="C182" s="94"/>
      <c r="D182" s="94"/>
      <c r="E182" s="94"/>
      <c r="F182" s="94"/>
      <c r="G182" s="94"/>
      <c r="H182" s="94"/>
      <c r="I182" s="95"/>
      <c r="J182" s="94"/>
      <c r="S182" s="93"/>
      <c r="T182" s="93"/>
      <c r="U182" s="93"/>
      <c r="V182" s="93"/>
      <c r="W182" s="93"/>
      <c r="X182" s="93"/>
      <c r="Y182" s="93"/>
      <c r="Z182" s="93"/>
    </row>
    <row r="183" customFormat="false" ht="15" hidden="false" customHeight="false" outlineLevel="0" collapsed="false">
      <c r="A183" s="96"/>
      <c r="I183" s="37"/>
      <c r="S183" s="37"/>
      <c r="T183" s="37"/>
      <c r="U183" s="37"/>
      <c r="V183" s="37"/>
      <c r="W183" s="37"/>
      <c r="X183" s="37"/>
      <c r="Y183" s="37"/>
      <c r="Z183" s="37"/>
    </row>
    <row r="184" customFormat="false" ht="15" hidden="false" customHeight="false" outlineLevel="0" collapsed="false">
      <c r="A184" s="96"/>
      <c r="I184" s="37"/>
      <c r="S184" s="37"/>
      <c r="T184" s="37"/>
      <c r="U184" s="37"/>
      <c r="V184" s="37"/>
      <c r="W184" s="37"/>
      <c r="X184" s="37"/>
      <c r="Y184" s="37"/>
      <c r="Z184" s="37"/>
    </row>
    <row r="185" customFormat="false" ht="15" hidden="false" customHeight="false" outlineLevel="0" collapsed="false">
      <c r="A185" s="96"/>
      <c r="I185" s="37"/>
      <c r="S185" s="37"/>
      <c r="T185" s="37"/>
      <c r="U185" s="37"/>
      <c r="V185" s="37"/>
      <c r="W185" s="37"/>
      <c r="X185" s="37"/>
      <c r="Y185" s="37"/>
      <c r="Z185" s="37"/>
    </row>
    <row r="186" customFormat="false" ht="15" hidden="false" customHeight="false" outlineLevel="0" collapsed="false">
      <c r="A186" s="14" t="str">
        <f aca="false">"Tabla " &amp; TEXT((ROW()+24) / 35, "0")</f>
        <v>Tabla 6</v>
      </c>
      <c r="B186" s="14"/>
      <c r="C186" s="14"/>
      <c r="D186" s="14"/>
      <c r="E186" s="14"/>
      <c r="F186" s="14"/>
      <c r="G186" s="14"/>
      <c r="H186" s="14"/>
      <c r="I186" s="14"/>
      <c r="J186" s="14"/>
      <c r="S186" s="97"/>
      <c r="T186" s="97"/>
      <c r="U186" s="97"/>
      <c r="V186" s="97"/>
      <c r="W186" s="97"/>
      <c r="X186" s="97"/>
      <c r="Y186" s="97"/>
      <c r="Z186" s="97"/>
    </row>
    <row r="187" customFormat="false" ht="15.75" hidden="false" customHeight="true" outlineLevel="0" collapsed="false">
      <c r="A187" s="14" t="s">
        <v>131</v>
      </c>
      <c r="B187" s="14"/>
      <c r="C187" s="14"/>
      <c r="D187" s="14"/>
      <c r="E187" s="14"/>
      <c r="F187" s="14"/>
      <c r="G187" s="14"/>
      <c r="H187" s="14"/>
      <c r="I187" s="14"/>
      <c r="J187" s="14"/>
      <c r="S187" s="97"/>
      <c r="T187" s="97"/>
      <c r="U187" s="97"/>
      <c r="V187" s="97"/>
      <c r="W187" s="97"/>
      <c r="X187" s="97"/>
      <c r="Y187" s="97"/>
      <c r="Z187" s="97"/>
    </row>
    <row r="188" customFormat="false" ht="15.8" hidden="false" customHeight="true" outlineLevel="0" collapsed="false">
      <c r="A188" s="52" t="s">
        <v>30</v>
      </c>
      <c r="B188" s="122" t="s">
        <v>253</v>
      </c>
      <c r="C188" s="122"/>
      <c r="D188" s="122"/>
      <c r="E188" s="122"/>
      <c r="F188" s="122"/>
      <c r="G188" s="122"/>
      <c r="H188" s="122"/>
      <c r="I188" s="52" t="s">
        <v>32</v>
      </c>
      <c r="J188" s="54" t="s">
        <v>33</v>
      </c>
      <c r="K188" s="55" t="s">
        <v>223</v>
      </c>
      <c r="L188" s="54" t="s">
        <v>224</v>
      </c>
      <c r="M188" s="55" t="s">
        <v>225</v>
      </c>
      <c r="N188" s="54" t="s">
        <v>34</v>
      </c>
      <c r="O188" s="54" t="s">
        <v>226</v>
      </c>
      <c r="P188" s="52" t="s">
        <v>227</v>
      </c>
      <c r="Q188" s="54" t="s">
        <v>228</v>
      </c>
      <c r="S188" s="56" t="s">
        <v>253</v>
      </c>
      <c r="T188" s="56"/>
      <c r="U188" s="56"/>
      <c r="V188" s="56"/>
      <c r="W188" s="56"/>
      <c r="X188" s="56"/>
      <c r="Y188" s="56"/>
      <c r="Z188" s="56"/>
      <c r="AC188" s="57" t="s">
        <v>230</v>
      </c>
      <c r="AD188" s="57"/>
      <c r="AE188" s="57" t="s">
        <v>231</v>
      </c>
      <c r="AF188" s="57"/>
      <c r="AG188" s="57" t="s">
        <v>232</v>
      </c>
      <c r="AH188" s="57"/>
      <c r="AI188" s="57" t="s">
        <v>233</v>
      </c>
      <c r="AJ188" s="57"/>
      <c r="AK188" s="57" t="s">
        <v>234</v>
      </c>
      <c r="AL188" s="57"/>
      <c r="AM188" s="58" t="s">
        <v>235</v>
      </c>
      <c r="AO188" s="57" t="s">
        <v>230</v>
      </c>
      <c r="AP188" s="57"/>
      <c r="AQ188" s="57" t="s">
        <v>231</v>
      </c>
      <c r="AR188" s="57"/>
      <c r="AS188" s="57" t="s">
        <v>232</v>
      </c>
      <c r="AT188" s="57"/>
      <c r="AU188" s="57" t="s">
        <v>233</v>
      </c>
      <c r="AV188" s="57"/>
      <c r="AW188" s="58" t="s">
        <v>234</v>
      </c>
      <c r="AX188" s="58"/>
    </row>
    <row r="189" customFormat="false" ht="37.3" hidden="false" customHeight="false" outlineLevel="0" collapsed="false">
      <c r="A189" s="52"/>
      <c r="B189" s="104" t="s">
        <v>132</v>
      </c>
      <c r="C189" s="104" t="s">
        <v>133</v>
      </c>
      <c r="D189" s="104" t="s">
        <v>134</v>
      </c>
      <c r="E189" s="104" t="s">
        <v>135</v>
      </c>
      <c r="F189" s="104" t="s">
        <v>136</v>
      </c>
      <c r="G189" s="104" t="s">
        <v>137</v>
      </c>
      <c r="H189" s="104" t="s">
        <v>138</v>
      </c>
      <c r="I189" s="52"/>
      <c r="J189" s="54"/>
      <c r="K189" s="55"/>
      <c r="L189" s="54"/>
      <c r="M189" s="55"/>
      <c r="N189" s="54"/>
      <c r="O189" s="54"/>
      <c r="P189" s="52"/>
      <c r="Q189" s="54"/>
      <c r="S189" s="59" t="s">
        <v>132</v>
      </c>
      <c r="T189" s="59" t="s">
        <v>133</v>
      </c>
      <c r="U189" s="59" t="s">
        <v>134</v>
      </c>
      <c r="V189" s="59" t="s">
        <v>135</v>
      </c>
      <c r="W189" s="59" t="s">
        <v>136</v>
      </c>
      <c r="X189" s="59" t="s">
        <v>137</v>
      </c>
      <c r="Y189" s="59" t="s">
        <v>138</v>
      </c>
      <c r="Z189" s="52" t="s">
        <v>43</v>
      </c>
      <c r="AC189" s="59" t="s">
        <v>236</v>
      </c>
      <c r="AD189" s="59" t="s">
        <v>237</v>
      </c>
      <c r="AE189" s="59" t="s">
        <v>236</v>
      </c>
      <c r="AF189" s="59" t="s">
        <v>237</v>
      </c>
      <c r="AG189" s="59" t="s">
        <v>236</v>
      </c>
      <c r="AH189" s="59" t="s">
        <v>237</v>
      </c>
      <c r="AI189" s="59" t="s">
        <v>236</v>
      </c>
      <c r="AJ189" s="59" t="s">
        <v>237</v>
      </c>
      <c r="AK189" s="59" t="s">
        <v>236</v>
      </c>
      <c r="AL189" s="59" t="s">
        <v>237</v>
      </c>
      <c r="AM189" s="60" t="s">
        <v>238</v>
      </c>
      <c r="AO189" s="59" t="s">
        <v>239</v>
      </c>
      <c r="AP189" s="59" t="s">
        <v>240</v>
      </c>
      <c r="AQ189" s="59" t="s">
        <v>239</v>
      </c>
      <c r="AR189" s="59" t="s">
        <v>240</v>
      </c>
      <c r="AS189" s="59" t="s">
        <v>239</v>
      </c>
      <c r="AT189" s="59" t="s">
        <v>240</v>
      </c>
      <c r="AU189" s="59" t="s">
        <v>239</v>
      </c>
      <c r="AV189" s="59" t="s">
        <v>240</v>
      </c>
      <c r="AW189" s="59" t="s">
        <v>239</v>
      </c>
      <c r="AX189" s="60" t="s">
        <v>240</v>
      </c>
    </row>
    <row r="190" customFormat="false" ht="15" hidden="false" customHeight="false" outlineLevel="0" collapsed="false">
      <c r="A190" s="61" t="s">
        <v>106</v>
      </c>
      <c r="B190" s="64" t="n">
        <f aca="true">INDIRECT(ADDRESS(ROW()-35*INT((ROW()-15)/35)+138,2+INT((ROW()-15)/35), 1, 1, "Variables_Simulación"))</f>
        <v>0</v>
      </c>
      <c r="C190" s="64" t="n">
        <f aca="true">INDIRECT(ADDRESS(ROW()-35*INT((ROW()-15)/35)+108,2+INT((ROW()-15)/35), 1, 1, "Variables_Simulación"))</f>
        <v>0</v>
      </c>
      <c r="D190" s="64" t="n">
        <f aca="true">INDIRECT(ADDRESS(ROW()-35*INT((ROW()-15)/35)+78,2+INT((ROW()-15)/35), 1, 1, "Variables_Simulación"))</f>
        <v>0</v>
      </c>
      <c r="E190" s="64" t="n">
        <f aca="true">INDIRECT(ADDRESS(ROW()-35*INT((ROW()-15)/35)+48,2+INT((ROW()-15)/35), 1, 1, "Variables_Simulación"))</f>
        <v>0</v>
      </c>
      <c r="F190" s="64" t="n">
        <f aca="true">INDIRECT(ADDRESS(ROW()-35*INT((ROW()-15)/35)+18,2+INT((ROW()-15)/35), 1, 1, "Variables_Simulación"))</f>
        <v>0</v>
      </c>
      <c r="G190" s="64" t="n">
        <f aca="true">INDIRECT(ADDRESS(ROW()-35*INT((ROW()-15)/35)-12,2+INT((ROW()-15)/35), 1, 1, "Variables_Simulación"))</f>
        <v>0</v>
      </c>
      <c r="H190" s="64" t="n">
        <f aca="true">INDIRECT(ADDRESS(ROW()-35*INT((ROW()-15)/35)+168,2+INT((ROW()-15)/35), 1, 1, "Variables_Simulación"))</f>
        <v>0</v>
      </c>
      <c r="I190" s="63" t="n">
        <f aca="false">AO190+AQ190+AS190+AU190+AW190</f>
        <v>0.119144356940126</v>
      </c>
      <c r="J190" s="64" t="n">
        <f aca="false">ROUND(AP190+AR190+AT190+AV190+AX190,0)</f>
        <v>1287906</v>
      </c>
      <c r="K190" s="63" t="n">
        <f aca="false">I190-Tabla_Ministerio!J189</f>
        <v>0</v>
      </c>
      <c r="L190" s="64" t="n">
        <f aca="false">J190-Tabla_Ministerio!K189</f>
        <v>0</v>
      </c>
      <c r="M190" s="66" t="n">
        <f aca="false">P225/P$250</f>
        <v>0.18679845296574</v>
      </c>
      <c r="N190" s="65" t="n">
        <f aca="false">ROUND((N$215*M190),0)</f>
        <v>38365215</v>
      </c>
      <c r="O190" s="65" t="n">
        <f aca="false">N190-Tabla_Ministerio!L189</f>
        <v>3</v>
      </c>
      <c r="P190" s="67" t="n">
        <f aca="false">N190+J190</f>
        <v>39653121</v>
      </c>
      <c r="Q190" s="65" t="n">
        <f aca="false">P190-Tabla_Ministerio!M189</f>
        <v>3</v>
      </c>
      <c r="S190" s="68" t="n">
        <f aca="false">B190+Tabla_Ministerio!B189</f>
        <v>28403</v>
      </c>
      <c r="T190" s="68" t="n">
        <f aca="false">C190+Tabla_Ministerio!C189</f>
        <v>68</v>
      </c>
      <c r="U190" s="68" t="n">
        <f aca="false">D190+Tabla_Ministerio!D189</f>
        <v>2129.06454545455</v>
      </c>
      <c r="V190" s="68" t="n">
        <f aca="false">E190+Tabla_Ministerio!E189</f>
        <v>1442.12659090909</v>
      </c>
      <c r="W190" s="68" t="n">
        <f aca="false">F190+Tabla_Ministerio!F189</f>
        <v>954.5</v>
      </c>
      <c r="X190" s="68" t="n">
        <f aca="false">G190+Tabla_Ministerio!G189</f>
        <v>2030</v>
      </c>
      <c r="Y190" s="68" t="n">
        <f aca="false">H190+Tabla_Ministerio!H189</f>
        <v>311</v>
      </c>
      <c r="Z190" s="68" t="n">
        <f aca="false">X190+0.33*Y190</f>
        <v>2132.63</v>
      </c>
      <c r="AC190" s="69" t="n">
        <f aca="false">IF(T190&gt;0,S190/T190,0)</f>
        <v>417.691176470588</v>
      </c>
      <c r="AD190" s="70" t="n">
        <f aca="false">EXP((((AC190-AC$215)/AC$216+2)/4-1.9)^3)</f>
        <v>0.700525673730991</v>
      </c>
      <c r="AE190" s="71" t="n">
        <f aca="false">S190/U190</f>
        <v>13.3406007162343</v>
      </c>
      <c r="AF190" s="70" t="n">
        <f aca="false">EXP((((AE190-AE$215)/AE$216+2)/4-1.9)^3)</f>
        <v>0.012729495041012</v>
      </c>
      <c r="AG190" s="70" t="n">
        <f aca="false">V190/U190</f>
        <v>0.677352217427114</v>
      </c>
      <c r="AH190" s="70" t="n">
        <f aca="false">EXP((((AG190-AG$215)/AG$216+2)/4-1.9)^3)</f>
        <v>0.0946251833702843</v>
      </c>
      <c r="AI190" s="70" t="n">
        <f aca="false">W190/U190</f>
        <v>0.448318958689069</v>
      </c>
      <c r="AJ190" s="70" t="n">
        <f aca="false">EXP((((AI190-AI$215)/AI$216+2)/4-1.9)^3)</f>
        <v>0.560570718436358</v>
      </c>
      <c r="AK190" s="70" t="n">
        <f aca="false">Z190/U190</f>
        <v>1.00167465779892</v>
      </c>
      <c r="AL190" s="70" t="n">
        <f aca="false">EXP((((AK190-AK$215)/AK$216+2)/4-1.9)^3)</f>
        <v>0.476177970686474</v>
      </c>
      <c r="AM190" s="70" t="n">
        <f aca="false">0.01*AD190+0.15*AF190+0.24*AH190+0.25*AJ190+0.35*AL190</f>
        <v>0.338429694351685</v>
      </c>
      <c r="AO190" s="63" t="n">
        <f aca="false">0.01*AD190/$AM$215</f>
        <v>0.00246620442324409</v>
      </c>
      <c r="AP190" s="64" t="n">
        <f aca="false">AO190*$J$215</f>
        <v>26658.7523872232</v>
      </c>
      <c r="AQ190" s="63" t="n">
        <f aca="false">0.15*AF190/$AM$215</f>
        <v>0.000672213842112438</v>
      </c>
      <c r="AR190" s="64" t="n">
        <f aca="false">AQ190*$J$215</f>
        <v>7266.38156968619</v>
      </c>
      <c r="AS190" s="63" t="n">
        <f aca="false">0.24*AH190/$AM$215</f>
        <v>0.00799508327631207</v>
      </c>
      <c r="AT190" s="64" t="n">
        <f aca="false">AS190*$J$215</f>
        <v>86423.8760459546</v>
      </c>
      <c r="AU190" s="63" t="n">
        <f aca="false">0.25*AJ190/$AM$215</f>
        <v>0.0493373061541693</v>
      </c>
      <c r="AV190" s="64" t="n">
        <f aca="false">AU190*$J$215</f>
        <v>533317.926048681</v>
      </c>
      <c r="AW190" s="63" t="n">
        <f aca="false">0.35*AL190/$AM$215</f>
        <v>0.0586735492442879</v>
      </c>
      <c r="AX190" s="64" t="n">
        <f aca="false">AW190*$J$215</f>
        <v>634239.240770433</v>
      </c>
    </row>
    <row r="191" customFormat="false" ht="15" hidden="false" customHeight="false" outlineLevel="0" collapsed="false">
      <c r="A191" s="72" t="s">
        <v>107</v>
      </c>
      <c r="B191" s="65" t="n">
        <f aca="true">INDIRECT(ADDRESS(ROW()-35*INT((ROW()-15)/35)+138,2+INT((ROW()-15)/35), 1, 1, "Variables_Simulación"))</f>
        <v>0</v>
      </c>
      <c r="C191" s="65" t="n">
        <f aca="true">INDIRECT(ADDRESS(ROW()-35*INT((ROW()-15)/35)+108,2+INT((ROW()-15)/35), 1, 1, "Variables_Simulación"))</f>
        <v>0</v>
      </c>
      <c r="D191" s="65" t="n">
        <f aca="true">INDIRECT(ADDRESS(ROW()-35*INT((ROW()-15)/35)+78,2+INT((ROW()-15)/35), 1, 1, "Variables_Simulación"))</f>
        <v>0</v>
      </c>
      <c r="E191" s="65" t="n">
        <f aca="true">INDIRECT(ADDRESS(ROW()-35*INT((ROW()-15)/35)+48,2+INT((ROW()-15)/35), 1, 1, "Variables_Simulación"))</f>
        <v>0</v>
      </c>
      <c r="F191" s="65" t="n">
        <f aca="true">INDIRECT(ADDRESS(ROW()-35*INT((ROW()-15)/35)+18,2+INT((ROW()-15)/35), 1, 1, "Variables_Simulación"))</f>
        <v>0</v>
      </c>
      <c r="G191" s="65" t="n">
        <f aca="true">INDIRECT(ADDRESS(ROW()-35*INT((ROW()-15)/35)-12,2+INT((ROW()-15)/35), 1, 1, "Variables_Simulación"))</f>
        <v>0</v>
      </c>
      <c r="H191" s="65" t="n">
        <f aca="true">INDIRECT(ADDRESS(ROW()-35*INT((ROW()-15)/35)+168,2+INT((ROW()-15)/35), 1, 1, "Variables_Simulación"))</f>
        <v>0</v>
      </c>
      <c r="I191" s="66" t="n">
        <f aca="false">AO191+AQ191+AS191+AU191+AW191</f>
        <v>0.089006924907431</v>
      </c>
      <c r="J191" s="65" t="n">
        <f aca="false">ROUND(AP191+AR191+AT191+AV191+AX191,0)</f>
        <v>962132</v>
      </c>
      <c r="K191" s="66" t="n">
        <f aca="false">I191-Tabla_Ministerio!J190</f>
        <v>0</v>
      </c>
      <c r="L191" s="65" t="n">
        <f aca="false">J191-Tabla_Ministerio!K190</f>
        <v>0</v>
      </c>
      <c r="M191" s="66" t="n">
        <f aca="false">P226/P$250</f>
        <v>0.120031847434832</v>
      </c>
      <c r="N191" s="65" t="n">
        <f aca="false">ROUND((N$215*M191),0)</f>
        <v>24652493</v>
      </c>
      <c r="O191" s="65" t="n">
        <f aca="false">N191-Tabla_Ministerio!L190</f>
        <v>0</v>
      </c>
      <c r="P191" s="67" t="n">
        <f aca="false">N191+J191</f>
        <v>25614625</v>
      </c>
      <c r="Q191" s="65" t="n">
        <f aca="false">P191-Tabla_Ministerio!M190</f>
        <v>0</v>
      </c>
      <c r="S191" s="67" t="n">
        <f aca="false">B191+Tabla_Ministerio!B190</f>
        <v>24599</v>
      </c>
      <c r="T191" s="67" t="n">
        <f aca="false">C191+Tabla_Ministerio!C190</f>
        <v>78</v>
      </c>
      <c r="U191" s="67" t="n">
        <f aca="false">D191+Tabla_Ministerio!D190</f>
        <v>2076.39090909091</v>
      </c>
      <c r="V191" s="67" t="n">
        <f aca="false">E191+Tabla_Ministerio!E190</f>
        <v>1401.62363636364</v>
      </c>
      <c r="W191" s="67" t="n">
        <f aca="false">F191+Tabla_Ministerio!F190</f>
        <v>778.5</v>
      </c>
      <c r="X191" s="67" t="n">
        <f aca="false">G191+Tabla_Ministerio!G190</f>
        <v>1790</v>
      </c>
      <c r="Y191" s="67" t="n">
        <f aca="false">H191+Tabla_Ministerio!H190</f>
        <v>184</v>
      </c>
      <c r="Z191" s="67" t="n">
        <f aca="false">X191+0.33*Y191</f>
        <v>1850.72</v>
      </c>
      <c r="AC191" s="73" t="n">
        <f aca="false">IF(T191&gt;0,S191/T191,0)</f>
        <v>315.371794871795</v>
      </c>
      <c r="AD191" s="74" t="n">
        <f aca="false">EXP((((AC191-AC$215)/AC$216+2)/4-1.9)^3)</f>
        <v>0.321533065703405</v>
      </c>
      <c r="AE191" s="75" t="n">
        <f aca="false">S191/U191</f>
        <v>11.8469985070249</v>
      </c>
      <c r="AF191" s="74" t="n">
        <f aca="false">EXP((((AE191-AE$215)/AE$216+2)/4-1.9)^3)</f>
        <v>0.00623484506616676</v>
      </c>
      <c r="AG191" s="74" t="n">
        <f aca="false">V191/U191</f>
        <v>0.675028786837302</v>
      </c>
      <c r="AH191" s="74" t="n">
        <f aca="false">EXP((((AG191-AG$215)/AG$216+2)/4-1.9)^3)</f>
        <v>0.0923700256190033</v>
      </c>
      <c r="AI191" s="74" t="n">
        <f aca="false">W191/U191</f>
        <v>0.374929401102437</v>
      </c>
      <c r="AJ191" s="74" t="n">
        <f aca="false">EXP((((AI191-AI$215)/AI$216+2)/4-1.9)^3)</f>
        <v>0.393231510524292</v>
      </c>
      <c r="AK191" s="74" t="n">
        <f aca="false">Z191/U191</f>
        <v>0.891315788321519</v>
      </c>
      <c r="AL191" s="74" t="n">
        <f aca="false">EXP((((AK191-AK$215)/AK$216+2)/4-1.9)^3)</f>
        <v>0.366277256893164</v>
      </c>
      <c r="AM191" s="74" t="n">
        <f aca="false">0.01*AD191+0.15*AF191+0.24*AH191+0.25*AJ191+0.35*AL191</f>
        <v>0.2528242811092</v>
      </c>
      <c r="AO191" s="66" t="n">
        <f aca="false">0.01*AD191/$AM$215</f>
        <v>0.00113195889685762</v>
      </c>
      <c r="AP191" s="65" t="n">
        <f aca="false">AO191*$J$215</f>
        <v>12236.0545863212</v>
      </c>
      <c r="AQ191" s="66" t="n">
        <f aca="false">0.15*AF191/$AM$215</f>
        <v>0.000329247086659812</v>
      </c>
      <c r="AR191" s="65" t="n">
        <f aca="false">AQ191*$J$215</f>
        <v>3559.03852687633</v>
      </c>
      <c r="AS191" s="66" t="n">
        <f aca="false">0.24*AH191/$AM$215</f>
        <v>0.00780454019485607</v>
      </c>
      <c r="AT191" s="65" t="n">
        <f aca="false">AS191*$J$215</f>
        <v>84364.1762174417</v>
      </c>
      <c r="AU191" s="66" t="n">
        <f aca="false">0.25*AJ191/$AM$215</f>
        <v>0.0346093414909721</v>
      </c>
      <c r="AV191" s="65" t="n">
        <f aca="false">AU191*$J$215</f>
        <v>374114.106842373</v>
      </c>
      <c r="AW191" s="66" t="n">
        <f aca="false">0.35*AL191/$AM$215</f>
        <v>0.0451318372380854</v>
      </c>
      <c r="AX191" s="65" t="n">
        <f aca="false">AW191*$J$215</f>
        <v>487858.37150025</v>
      </c>
    </row>
    <row r="192" customFormat="false" ht="15" hidden="false" customHeight="false" outlineLevel="0" collapsed="false">
      <c r="A192" s="72" t="s">
        <v>108</v>
      </c>
      <c r="B192" s="65" t="n">
        <f aca="true">INDIRECT(ADDRESS(ROW()-35*INT((ROW()-15)/35)+138,2+INT((ROW()-15)/35), 1, 1, "Variables_Simulación"))</f>
        <v>0</v>
      </c>
      <c r="C192" s="65" t="n">
        <f aca="true">INDIRECT(ADDRESS(ROW()-35*INT((ROW()-15)/35)+108,2+INT((ROW()-15)/35), 1, 1, "Variables_Simulación"))</f>
        <v>0</v>
      </c>
      <c r="D192" s="65" t="n">
        <f aca="true">INDIRECT(ADDRESS(ROW()-35*INT((ROW()-15)/35)+78,2+INT((ROW()-15)/35), 1, 1, "Variables_Simulación"))</f>
        <v>0</v>
      </c>
      <c r="E192" s="65" t="n">
        <f aca="true">INDIRECT(ADDRESS(ROW()-35*INT((ROW()-15)/35)+48,2+INT((ROW()-15)/35), 1, 1, "Variables_Simulación"))</f>
        <v>0</v>
      </c>
      <c r="F192" s="65" t="n">
        <f aca="true">INDIRECT(ADDRESS(ROW()-35*INT((ROW()-15)/35)+18,2+INT((ROW()-15)/35), 1, 1, "Variables_Simulación"))</f>
        <v>0</v>
      </c>
      <c r="G192" s="65" t="n">
        <f aca="true">INDIRECT(ADDRESS(ROW()-35*INT((ROW()-15)/35)-12,2+INT((ROW()-15)/35), 1, 1, "Variables_Simulación"))</f>
        <v>0</v>
      </c>
      <c r="H192" s="65" t="n">
        <f aca="true">INDIRECT(ADDRESS(ROW()-35*INT((ROW()-15)/35)+168,2+INT((ROW()-15)/35), 1, 1, "Variables_Simulación"))</f>
        <v>0</v>
      </c>
      <c r="I192" s="66" t="n">
        <f aca="false">AO192+AQ192+AS192+AU192+AW192</f>
        <v>0.0628006449633177</v>
      </c>
      <c r="J192" s="65" t="n">
        <f aca="false">ROUND(AP192+AR192+AT192+AV192+AX192,0)</f>
        <v>678852</v>
      </c>
      <c r="K192" s="66" t="n">
        <f aca="false">I192-Tabla_Ministerio!J191</f>
        <v>4.71844785465692E-016</v>
      </c>
      <c r="L192" s="65" t="n">
        <f aca="false">J192-Tabla_Ministerio!K191</f>
        <v>0</v>
      </c>
      <c r="M192" s="66" t="n">
        <f aca="false">P227/P$250</f>
        <v>0.0731530121911724</v>
      </c>
      <c r="N192" s="65" t="n">
        <f aca="false">ROUND((N$215*M192),0)</f>
        <v>15024380</v>
      </c>
      <c r="O192" s="65" t="n">
        <f aca="false">N192-Tabla_Ministerio!L191</f>
        <v>0</v>
      </c>
      <c r="P192" s="67" t="n">
        <f aca="false">N192+J192</f>
        <v>15703232</v>
      </c>
      <c r="Q192" s="65" t="n">
        <f aca="false">P192-Tabla_Ministerio!M191</f>
        <v>0</v>
      </c>
      <c r="S192" s="67" t="n">
        <f aca="false">B192+Tabla_Ministerio!B191</f>
        <v>24293</v>
      </c>
      <c r="T192" s="67" t="n">
        <f aca="false">C192+Tabla_Ministerio!C191</f>
        <v>92</v>
      </c>
      <c r="U192" s="67" t="n">
        <f aca="false">D192+Tabla_Ministerio!D191</f>
        <v>1395.3725</v>
      </c>
      <c r="V192" s="67" t="n">
        <f aca="false">E192+Tabla_Ministerio!E191</f>
        <v>1066.67363636364</v>
      </c>
      <c r="W192" s="67" t="n">
        <f aca="false">F192+Tabla_Ministerio!F191</f>
        <v>408</v>
      </c>
      <c r="X192" s="67" t="n">
        <f aca="false">G192+Tabla_Ministerio!G191</f>
        <v>886</v>
      </c>
      <c r="Y192" s="67" t="n">
        <f aca="false">H192+Tabla_Ministerio!H191</f>
        <v>83</v>
      </c>
      <c r="Z192" s="67" t="n">
        <f aca="false">X192+0.33*Y192</f>
        <v>913.39</v>
      </c>
      <c r="AC192" s="73" t="n">
        <f aca="false">IF(T192&gt;0,S192/T192,0)</f>
        <v>264.054347826087</v>
      </c>
      <c r="AD192" s="74" t="n">
        <f aca="false">EXP((((AC192-AC$215)/AC$216+2)/4-1.9)^3)</f>
        <v>0.169554916964835</v>
      </c>
      <c r="AE192" s="75" t="n">
        <f aca="false">S192/U192</f>
        <v>17.4096880940394</v>
      </c>
      <c r="AF192" s="74" t="n">
        <f aca="false">EXP((((AE192-AE$215)/AE$216+2)/4-1.9)^3)</f>
        <v>0.0629764529551531</v>
      </c>
      <c r="AG192" s="74" t="n">
        <f aca="false">V192/U192</f>
        <v>0.764436475825373</v>
      </c>
      <c r="AH192" s="74" t="n">
        <f aca="false">EXP((((AG192-AG$215)/AG$216+2)/4-1.9)^3)</f>
        <v>0.208730059652462</v>
      </c>
      <c r="AI192" s="74" t="n">
        <f aca="false">W192/U192</f>
        <v>0.292395041467422</v>
      </c>
      <c r="AJ192" s="74" t="n">
        <f aca="false">EXP((((AI192-AI$215)/AI$216+2)/4-1.9)^3)</f>
        <v>0.228087888961154</v>
      </c>
      <c r="AK192" s="74" t="n">
        <f aca="false">Z192/U192</f>
        <v>0.654585065994923</v>
      </c>
      <c r="AL192" s="74" t="n">
        <f aca="false">EXP((((AK192-AK$215)/AK$216+2)/4-1.9)^3)</f>
        <v>0.171788876008731</v>
      </c>
      <c r="AM192" s="74" t="n">
        <f aca="false">0.01*AD192+0.15*AF192+0.24*AH192+0.25*AJ192+0.35*AL192</f>
        <v>0.178385310272856</v>
      </c>
      <c r="AO192" s="66" t="n">
        <f aca="false">0.01*AD192/$AM$215</f>
        <v>0.000596919002232083</v>
      </c>
      <c r="AP192" s="65" t="n">
        <f aca="false">AO192*$J$215</f>
        <v>6452.47236025999</v>
      </c>
      <c r="AQ192" s="66" t="n">
        <f aca="false">0.15*AF192/$AM$215</f>
        <v>0.0033256341486607</v>
      </c>
      <c r="AR192" s="65" t="n">
        <f aca="false">AQ192*$J$215</f>
        <v>35948.8680111189</v>
      </c>
      <c r="AS192" s="66" t="n">
        <f aca="false">0.24*AH192/$AM$215</f>
        <v>0.0176360472947319</v>
      </c>
      <c r="AT192" s="65" t="n">
        <f aca="false">AS192*$J$215</f>
        <v>190639.110646459</v>
      </c>
      <c r="AU192" s="66" t="n">
        <f aca="false">0.25*AJ192/$AM$215</f>
        <v>0.0200746161681869</v>
      </c>
      <c r="AV192" s="65" t="n">
        <f aca="false">AU192*$J$215</f>
        <v>216999.133020885</v>
      </c>
      <c r="AW192" s="66" t="n">
        <f aca="false">0.35*AL192/$AM$215</f>
        <v>0.0211674283495061</v>
      </c>
      <c r="AX192" s="65" t="n">
        <f aca="false">AW192*$J$215</f>
        <v>228812.026174815</v>
      </c>
    </row>
    <row r="193" customFormat="false" ht="15" hidden="false" customHeight="false" outlineLevel="0" collapsed="false">
      <c r="A193" s="72" t="s">
        <v>109</v>
      </c>
      <c r="B193" s="65" t="n">
        <f aca="true">INDIRECT(ADDRESS(ROW()-35*INT((ROW()-15)/35)+138,2+INT((ROW()-15)/35), 1, 1, "Variables_Simulación"))</f>
        <v>0</v>
      </c>
      <c r="C193" s="65" t="n">
        <f aca="true">INDIRECT(ADDRESS(ROW()-35*INT((ROW()-15)/35)+108,2+INT((ROW()-15)/35), 1, 1, "Variables_Simulación"))</f>
        <v>0</v>
      </c>
      <c r="D193" s="65" t="n">
        <f aca="true">INDIRECT(ADDRESS(ROW()-35*INT((ROW()-15)/35)+78,2+INT((ROW()-15)/35), 1, 1, "Variables_Simulación"))</f>
        <v>0</v>
      </c>
      <c r="E193" s="65" t="n">
        <f aca="true">INDIRECT(ADDRESS(ROW()-35*INT((ROW()-15)/35)+48,2+INT((ROW()-15)/35), 1, 1, "Variables_Simulación"))</f>
        <v>0</v>
      </c>
      <c r="F193" s="65" t="n">
        <f aca="true">INDIRECT(ADDRESS(ROW()-35*INT((ROW()-15)/35)+18,2+INT((ROW()-15)/35), 1, 1, "Variables_Simulación"))</f>
        <v>0</v>
      </c>
      <c r="G193" s="65" t="n">
        <f aca="true">INDIRECT(ADDRESS(ROW()-35*INT((ROW()-15)/35)-12,2+INT((ROW()-15)/35), 1, 1, "Variables_Simulación"))</f>
        <v>0</v>
      </c>
      <c r="H193" s="65" t="n">
        <f aca="true">INDIRECT(ADDRESS(ROW()-35*INT((ROW()-15)/35)+168,2+INT((ROW()-15)/35), 1, 1, "Variables_Simulación"))</f>
        <v>0</v>
      </c>
      <c r="I193" s="66" t="n">
        <f aca="false">AO193+AQ193+AS193+AU193+AW193</f>
        <v>0.0765878907393622</v>
      </c>
      <c r="J193" s="65" t="n">
        <f aca="false">ROUND(AP193+AR193+AT193+AV193+AX193,0)</f>
        <v>827887</v>
      </c>
      <c r="K193" s="66" t="n">
        <f aca="false">I193-Tabla_Ministerio!J192</f>
        <v>0</v>
      </c>
      <c r="L193" s="65" t="n">
        <f aca="false">J193-Tabla_Ministerio!K192</f>
        <v>0</v>
      </c>
      <c r="M193" s="66" t="n">
        <f aca="false">P228/P$250</f>
        <v>0.0581998149502099</v>
      </c>
      <c r="N193" s="65" t="n">
        <f aca="false">ROUND((N$215*M193),0)</f>
        <v>11953249</v>
      </c>
      <c r="O193" s="65" t="n">
        <f aca="false">N193-Tabla_Ministerio!L192</f>
        <v>-2</v>
      </c>
      <c r="P193" s="67" t="n">
        <f aca="false">N193+J193</f>
        <v>12781136</v>
      </c>
      <c r="Q193" s="65" t="n">
        <f aca="false">P193-Tabla_Ministerio!M192</f>
        <v>-2</v>
      </c>
      <c r="S193" s="67" t="n">
        <f aca="false">B193+Tabla_Ministerio!B192</f>
        <v>13502</v>
      </c>
      <c r="T193" s="67" t="n">
        <f aca="false">C193+Tabla_Ministerio!C192</f>
        <v>50</v>
      </c>
      <c r="U193" s="67" t="n">
        <f aca="false">D193+Tabla_Ministerio!D192</f>
        <v>640.391590909091</v>
      </c>
      <c r="V193" s="67" t="n">
        <f aca="false">E193+Tabla_Ministerio!E192</f>
        <v>484.172045454546</v>
      </c>
      <c r="W193" s="67" t="n">
        <f aca="false">F193+Tabla_Ministerio!F192</f>
        <v>207</v>
      </c>
      <c r="X193" s="67" t="n">
        <f aca="false">G193+Tabla_Ministerio!G192</f>
        <v>430</v>
      </c>
      <c r="Y193" s="67" t="n">
        <f aca="false">H193+Tabla_Ministerio!H192</f>
        <v>50</v>
      </c>
      <c r="Z193" s="67" t="n">
        <f aca="false">X193+0.33*Y193</f>
        <v>446.5</v>
      </c>
      <c r="AC193" s="73" t="n">
        <f aca="false">IF(T193&gt;0,S193/T193,0)</f>
        <v>270.04</v>
      </c>
      <c r="AD193" s="74" t="n">
        <f aca="false">EXP((((AC193-AC$215)/AC$216+2)/4-1.9)^3)</f>
        <v>0.184527172310292</v>
      </c>
      <c r="AE193" s="75" t="n">
        <f aca="false">S193/U193</f>
        <v>21.083974542565</v>
      </c>
      <c r="AF193" s="74" t="n">
        <f aca="false">EXP((((AE193-AE$215)/AE$216+2)/4-1.9)^3)</f>
        <v>0.181226540034278</v>
      </c>
      <c r="AG193" s="74" t="n">
        <f aca="false">V193/U193</f>
        <v>0.756056219862635</v>
      </c>
      <c r="AH193" s="74" t="n">
        <f aca="false">EXP((((AG193-AG$215)/AG$216+2)/4-1.9)^3)</f>
        <v>0.195211999616588</v>
      </c>
      <c r="AI193" s="74" t="n">
        <f aca="false">W193/U193</f>
        <v>0.323239722286399</v>
      </c>
      <c r="AJ193" s="74" t="n">
        <f aca="false">EXP((((AI193-AI$215)/AI$216+2)/4-1.9)^3)</f>
        <v>0.285107480125587</v>
      </c>
      <c r="AK193" s="74" t="n">
        <f aca="false">Z193/U193</f>
        <v>0.697229642516315</v>
      </c>
      <c r="AL193" s="74" t="n">
        <f aca="false">EXP((((AK193-AK$215)/AK$216+2)/4-1.9)^3)</f>
        <v>0.201117132605952</v>
      </c>
      <c r="AM193" s="74" t="n">
        <f aca="false">0.01*AD193+0.15*AF193+0.24*AH193+0.25*AJ193+0.35*AL193</f>
        <v>0.217547999079706</v>
      </c>
      <c r="AO193" s="66" t="n">
        <f aca="false">0.01*AD193/$AM$215</f>
        <v>0.000649628908154939</v>
      </c>
      <c r="AP193" s="65" t="n">
        <f aca="false">AO193*$J$215</f>
        <v>7022.24683520106</v>
      </c>
      <c r="AQ193" s="66" t="n">
        <f aca="false">0.15*AF193/$AM$215</f>
        <v>0.0095701352156307</v>
      </c>
      <c r="AR193" s="65" t="n">
        <f aca="false">AQ193*$J$215</f>
        <v>103449.601590668</v>
      </c>
      <c r="AS193" s="66" t="n">
        <f aca="false">0.24*AH193/$AM$215</f>
        <v>0.0164938776114451</v>
      </c>
      <c r="AT193" s="65" t="n">
        <f aca="false">AS193*$J$215</f>
        <v>178292.68125725</v>
      </c>
      <c r="AU193" s="66" t="n">
        <f aca="false">0.25*AJ193/$AM$215</f>
        <v>0.0250930606454729</v>
      </c>
      <c r="AV193" s="65" t="n">
        <f aca="false">AU193*$J$215</f>
        <v>271246.650959002</v>
      </c>
      <c r="AW193" s="66" t="n">
        <f aca="false">0.35*AL193/$AM$215</f>
        <v>0.0247811883586586</v>
      </c>
      <c r="AX193" s="65" t="n">
        <f aca="false">AW193*$J$215</f>
        <v>267875.42755503</v>
      </c>
    </row>
    <row r="194" customFormat="false" ht="15" hidden="false" customHeight="false" outlineLevel="0" collapsed="false">
      <c r="A194" s="72" t="s">
        <v>110</v>
      </c>
      <c r="B194" s="65" t="n">
        <f aca="true">INDIRECT(ADDRESS(ROW()-35*INT((ROW()-15)/35)+138,2+INT((ROW()-15)/35), 1, 1, "Variables_Simulación"))</f>
        <v>0</v>
      </c>
      <c r="C194" s="65" t="n">
        <f aca="true">INDIRECT(ADDRESS(ROW()-35*INT((ROW()-15)/35)+108,2+INT((ROW()-15)/35), 1, 1, "Variables_Simulación"))</f>
        <v>0</v>
      </c>
      <c r="D194" s="65" t="n">
        <f aca="true">INDIRECT(ADDRESS(ROW()-35*INT((ROW()-15)/35)+78,2+INT((ROW()-15)/35), 1, 1, "Variables_Simulación"))</f>
        <v>0</v>
      </c>
      <c r="E194" s="65" t="n">
        <f aca="true">INDIRECT(ADDRESS(ROW()-35*INT((ROW()-15)/35)+48,2+INT((ROW()-15)/35), 1, 1, "Variables_Simulación"))</f>
        <v>0</v>
      </c>
      <c r="F194" s="65" t="n">
        <f aca="true">INDIRECT(ADDRESS(ROW()-35*INT((ROW()-15)/35)+18,2+INT((ROW()-15)/35), 1, 1, "Variables_Simulación"))</f>
        <v>0</v>
      </c>
      <c r="G194" s="65" t="n">
        <f aca="true">INDIRECT(ADDRESS(ROW()-35*INT((ROW()-15)/35)-12,2+INT((ROW()-15)/35), 1, 1, "Variables_Simulación"))</f>
        <v>0</v>
      </c>
      <c r="H194" s="65" t="n">
        <f aca="true">INDIRECT(ADDRESS(ROW()-35*INT((ROW()-15)/35)+168,2+INT((ROW()-15)/35), 1, 1, "Variables_Simulación"))</f>
        <v>0</v>
      </c>
      <c r="I194" s="66" t="n">
        <f aca="false">AO194+AQ194+AS194+AU194+AW194</f>
        <v>0.0618169026371795</v>
      </c>
      <c r="J194" s="65" t="n">
        <f aca="false">ROUND(AP194+AR194+AT194+AV194+AX194,0)</f>
        <v>668218</v>
      </c>
      <c r="K194" s="66" t="n">
        <f aca="false">I194-Tabla_Ministerio!J193</f>
        <v>0</v>
      </c>
      <c r="L194" s="65" t="n">
        <f aca="false">J194-Tabla_Ministerio!K193</f>
        <v>0</v>
      </c>
      <c r="M194" s="66" t="n">
        <f aca="false">P229/P$250</f>
        <v>0.0560876859586115</v>
      </c>
      <c r="N194" s="65" t="n">
        <f aca="false">ROUND((N$215*M194),0)</f>
        <v>11519454</v>
      </c>
      <c r="O194" s="65" t="n">
        <f aca="false">N194-Tabla_Ministerio!L193</f>
        <v>0</v>
      </c>
      <c r="P194" s="67" t="n">
        <f aca="false">N194+J194</f>
        <v>12187672</v>
      </c>
      <c r="Q194" s="65" t="n">
        <f aca="false">P194-Tabla_Ministerio!M193</f>
        <v>0</v>
      </c>
      <c r="S194" s="67" t="n">
        <f aca="false">B194+Tabla_Ministerio!B193</f>
        <v>14917</v>
      </c>
      <c r="T194" s="67" t="n">
        <f aca="false">C194+Tabla_Ministerio!C193</f>
        <v>63</v>
      </c>
      <c r="U194" s="67" t="n">
        <f aca="false">D194+Tabla_Ministerio!D193</f>
        <v>611.120227272727</v>
      </c>
      <c r="V194" s="67" t="n">
        <f aca="false">E194+Tabla_Ministerio!E193</f>
        <v>370.942272727273</v>
      </c>
      <c r="W194" s="67" t="n">
        <f aca="false">F194+Tabla_Ministerio!F193</f>
        <v>151</v>
      </c>
      <c r="X194" s="67" t="n">
        <f aca="false">G194+Tabla_Ministerio!G193</f>
        <v>427</v>
      </c>
      <c r="Y194" s="67" t="n">
        <f aca="false">H194+Tabla_Ministerio!H193</f>
        <v>2</v>
      </c>
      <c r="Z194" s="67" t="n">
        <f aca="false">X194+0.33*Y194</f>
        <v>427.66</v>
      </c>
      <c r="AC194" s="73" t="n">
        <f aca="false">IF(T194&gt;0,S194/T194,0)</f>
        <v>236.777777777778</v>
      </c>
      <c r="AD194" s="74" t="n">
        <f aca="false">EXP((((AC194-AC$215)/AC$216+2)/4-1.9)^3)</f>
        <v>0.111242152451103</v>
      </c>
      <c r="AE194" s="75" t="n">
        <f aca="false">S194/U194</f>
        <v>24.409272241848</v>
      </c>
      <c r="AF194" s="74" t="n">
        <f aca="false">EXP((((AE194-AE$215)/AE$216+2)/4-1.9)^3)</f>
        <v>0.360266200084387</v>
      </c>
      <c r="AG194" s="74" t="n">
        <f aca="false">V194/U194</f>
        <v>0.606987391634365</v>
      </c>
      <c r="AH194" s="74" t="n">
        <f aca="false">EXP((((AG194-AG$215)/AG$216+2)/4-1.9)^3)</f>
        <v>0.0422833500265662</v>
      </c>
      <c r="AI194" s="74" t="n">
        <f aca="false">W194/U194</f>
        <v>0.247087223202993</v>
      </c>
      <c r="AJ194" s="74" t="n">
        <f aca="false">EXP((((AI194-AI$215)/AI$216+2)/4-1.9)^3)</f>
        <v>0.15700294399376</v>
      </c>
      <c r="AK194" s="74" t="n">
        <f aca="false">Z194/U194</f>
        <v>0.699796833609218</v>
      </c>
      <c r="AL194" s="74" t="n">
        <f aca="false">EXP((((AK194-AK$215)/AK$216+2)/4-1.9)^3)</f>
        <v>0.202971135507588</v>
      </c>
      <c r="AM194" s="74" t="n">
        <f aca="false">0.01*AD194+0.15*AF194+0.24*AH194+0.25*AJ194+0.35*AL194</f>
        <v>0.175590988969641</v>
      </c>
      <c r="AO194" s="66" t="n">
        <f aca="false">0.01*AD194/$AM$215</f>
        <v>0.000391628599370156</v>
      </c>
      <c r="AP194" s="65" t="n">
        <f aca="false">AO194*$J$215</f>
        <v>4233.35947335243</v>
      </c>
      <c r="AQ194" s="66" t="n">
        <f aca="false">0.15*AF194/$AM$215</f>
        <v>0.0190247865890775</v>
      </c>
      <c r="AR194" s="65" t="n">
        <f aca="false">AQ194*$J$215</f>
        <v>205650.865807317</v>
      </c>
      <c r="AS194" s="66" t="n">
        <f aca="false">0.24*AH194/$AM$215</f>
        <v>0.00357261029910999</v>
      </c>
      <c r="AT194" s="65" t="n">
        <f aca="false">AS194*$J$215</f>
        <v>38618.5883223477</v>
      </c>
      <c r="AU194" s="66" t="n">
        <f aca="false">0.25*AJ194/$AM$215</f>
        <v>0.0138182428374654</v>
      </c>
      <c r="AV194" s="65" t="n">
        <f aca="false">AU194*$J$215</f>
        <v>149370.064686665</v>
      </c>
      <c r="AW194" s="66" t="n">
        <f aca="false">0.35*AL194/$AM$215</f>
        <v>0.0250096343121565</v>
      </c>
      <c r="AX194" s="65" t="n">
        <f aca="false">AW194*$J$215</f>
        <v>270344.843330447</v>
      </c>
    </row>
    <row r="195" customFormat="false" ht="15" hidden="false" customHeight="false" outlineLevel="0" collapsed="false">
      <c r="A195" s="72" t="s">
        <v>111</v>
      </c>
      <c r="B195" s="65" t="n">
        <f aca="true">INDIRECT(ADDRESS(ROW()-35*INT((ROW()-15)/35)+138,2+INT((ROW()-15)/35), 1, 1, "Variables_Simulación"))</f>
        <v>0</v>
      </c>
      <c r="C195" s="65" t="n">
        <f aca="true">INDIRECT(ADDRESS(ROW()-35*INT((ROW()-15)/35)+108,2+INT((ROW()-15)/35), 1, 1, "Variables_Simulación"))</f>
        <v>0</v>
      </c>
      <c r="D195" s="65" t="n">
        <f aca="true">INDIRECT(ADDRESS(ROW()-35*INT((ROW()-15)/35)+78,2+INT((ROW()-15)/35), 1, 1, "Variables_Simulación"))</f>
        <v>0</v>
      </c>
      <c r="E195" s="65" t="n">
        <f aca="true">INDIRECT(ADDRESS(ROW()-35*INT((ROW()-15)/35)+48,2+INT((ROW()-15)/35), 1, 1, "Variables_Simulación"))</f>
        <v>0</v>
      </c>
      <c r="F195" s="65" t="n">
        <f aca="true">INDIRECT(ADDRESS(ROW()-35*INT((ROW()-15)/35)+18,2+INT((ROW()-15)/35), 1, 1, "Variables_Simulación"))</f>
        <v>0</v>
      </c>
      <c r="G195" s="65" t="n">
        <f aca="true">INDIRECT(ADDRESS(ROW()-35*INT((ROW()-15)/35)-12,2+INT((ROW()-15)/35), 1, 1, "Variables_Simulación"))</f>
        <v>0</v>
      </c>
      <c r="H195" s="65" t="n">
        <f aca="true">INDIRECT(ADDRESS(ROW()-35*INT((ROW()-15)/35)+168,2+INT((ROW()-15)/35), 1, 1, "Variables_Simulación"))</f>
        <v>0</v>
      </c>
      <c r="I195" s="66" t="n">
        <f aca="false">AO195+AQ195+AS195+AU195+AW195</f>
        <v>0.0331858591792027</v>
      </c>
      <c r="J195" s="65" t="n">
        <f aca="false">ROUND(AP195+AR195+AT195+AV195+AX195,0)</f>
        <v>358727</v>
      </c>
      <c r="K195" s="66" t="n">
        <f aca="false">I195-Tabla_Ministerio!J194</f>
        <v>0</v>
      </c>
      <c r="L195" s="65" t="n">
        <f aca="false">J195-Tabla_Ministerio!K194</f>
        <v>0</v>
      </c>
      <c r="M195" s="66" t="n">
        <f aca="false">P230/P$250</f>
        <v>0.0590401629506725</v>
      </c>
      <c r="N195" s="65" t="n">
        <f aca="false">ROUND((N$215*M195),0)</f>
        <v>12125842</v>
      </c>
      <c r="O195" s="65" t="n">
        <f aca="false">N195-Tabla_Ministerio!L194</f>
        <v>0</v>
      </c>
      <c r="P195" s="67" t="n">
        <f aca="false">N195+J195</f>
        <v>12484569</v>
      </c>
      <c r="Q195" s="65" t="n">
        <f aca="false">P195-Tabla_Ministerio!M194</f>
        <v>0</v>
      </c>
      <c r="S195" s="67" t="n">
        <f aca="false">B195+Tabla_Ministerio!B194</f>
        <v>18532</v>
      </c>
      <c r="T195" s="67" t="n">
        <f aca="false">C195+Tabla_Ministerio!C194</f>
        <v>66</v>
      </c>
      <c r="U195" s="67" t="n">
        <f aca="false">D195+Tabla_Ministerio!D194</f>
        <v>998.484772727273</v>
      </c>
      <c r="V195" s="67" t="n">
        <f aca="false">E195+Tabla_Ministerio!E194</f>
        <v>663.723181818182</v>
      </c>
      <c r="W195" s="67" t="n">
        <f aca="false">F195+Tabla_Ministerio!F194</f>
        <v>230</v>
      </c>
      <c r="X195" s="67" t="n">
        <f aca="false">G195+Tabla_Ministerio!G194</f>
        <v>437</v>
      </c>
      <c r="Y195" s="67" t="n">
        <f aca="false">H195+Tabla_Ministerio!H194</f>
        <v>49</v>
      </c>
      <c r="Z195" s="67" t="n">
        <f aca="false">X195+0.33*Y195</f>
        <v>453.17</v>
      </c>
      <c r="AC195" s="73" t="n">
        <f aca="false">IF(T195&gt;0,S195/T195,0)</f>
        <v>280.787878787879</v>
      </c>
      <c r="AD195" s="74" t="n">
        <f aca="false">EXP((((AC195-AC$215)/AC$216+2)/4-1.9)^3)</f>
        <v>0.213344713592538</v>
      </c>
      <c r="AE195" s="75" t="n">
        <f aca="false">S195/U195</f>
        <v>18.5601228042582</v>
      </c>
      <c r="AF195" s="74" t="n">
        <f aca="false">EXP((((AE195-AE$215)/AE$216+2)/4-1.9)^3)</f>
        <v>0.0909597109549568</v>
      </c>
      <c r="AG195" s="74" t="n">
        <f aca="false">V195/U195</f>
        <v>0.664730399448437</v>
      </c>
      <c r="AH195" s="74" t="n">
        <f aca="false">EXP((((AG195-AG$215)/AG$216+2)/4-1.9)^3)</f>
        <v>0.0828396175366529</v>
      </c>
      <c r="AI195" s="74" t="n">
        <f aca="false">W195/U195</f>
        <v>0.230349031134221</v>
      </c>
      <c r="AJ195" s="74" t="n">
        <f aca="false">EXP((((AI195-AI$215)/AI$216+2)/4-1.9)^3)</f>
        <v>0.134802427264126</v>
      </c>
      <c r="AK195" s="74" t="n">
        <f aca="false">Z195/U195</f>
        <v>0.453857697561282</v>
      </c>
      <c r="AL195" s="74" t="n">
        <f aca="false">EXP((((AK195-AK$215)/AK$216+2)/4-1.9)^3)</f>
        <v>0.0711570158477832</v>
      </c>
      <c r="AM195" s="74" t="n">
        <f aca="false">0.01*AD195+0.15*AF195+0.24*AH195+0.25*AJ195+0.35*AL195</f>
        <v>0.0942644743507211</v>
      </c>
      <c r="AO195" s="66" t="n">
        <f aca="false">0.01*AD195/$AM$215</f>
        <v>0.000751081218102091</v>
      </c>
      <c r="AP195" s="65" t="n">
        <f aca="false">AO195*$J$215</f>
        <v>8118.90856547047</v>
      </c>
      <c r="AQ195" s="66" t="n">
        <f aca="false">0.15*AF195/$AM$215</f>
        <v>0.00480336231574566</v>
      </c>
      <c r="AR195" s="65" t="n">
        <f aca="false">AQ195*$J$215</f>
        <v>51922.5597824291</v>
      </c>
      <c r="AS195" s="66" t="n">
        <f aca="false">0.24*AH195/$AM$215</f>
        <v>0.00699929571805057</v>
      </c>
      <c r="AT195" s="65" t="n">
        <f aca="false">AS195*$J$215</f>
        <v>75659.7829741196</v>
      </c>
      <c r="AU195" s="66" t="n">
        <f aca="false">0.25*AJ195/$AM$215</f>
        <v>0.0118643168569469</v>
      </c>
      <c r="AV195" s="65" t="n">
        <f aca="false">AU195*$J$215</f>
        <v>128248.851697725</v>
      </c>
      <c r="AW195" s="66" t="n">
        <f aca="false">0.35*AL195/$AM$215</f>
        <v>0.00876780307035752</v>
      </c>
      <c r="AX195" s="65" t="n">
        <f aca="false">AW195*$J$215</f>
        <v>94776.6895678227</v>
      </c>
    </row>
    <row r="196" customFormat="false" ht="15" hidden="false" customHeight="false" outlineLevel="0" collapsed="false">
      <c r="A196" s="72" t="s">
        <v>112</v>
      </c>
      <c r="B196" s="65" t="n">
        <f aca="true">INDIRECT(ADDRESS(ROW()-35*INT((ROW()-15)/35)+138,2+INT((ROW()-15)/35), 1, 1, "Variables_Simulación"))</f>
        <v>0</v>
      </c>
      <c r="C196" s="65" t="n">
        <f aca="true">INDIRECT(ADDRESS(ROW()-35*INT((ROW()-15)/35)+108,2+INT((ROW()-15)/35), 1, 1, "Variables_Simulación"))</f>
        <v>0</v>
      </c>
      <c r="D196" s="65" t="n">
        <f aca="true">INDIRECT(ADDRESS(ROW()-35*INT((ROW()-15)/35)+78,2+INT((ROW()-15)/35), 1, 1, "Variables_Simulación"))</f>
        <v>0</v>
      </c>
      <c r="E196" s="65" t="n">
        <f aca="true">INDIRECT(ADDRESS(ROW()-35*INT((ROW()-15)/35)+48,2+INT((ROW()-15)/35), 1, 1, "Variables_Simulación"))</f>
        <v>0</v>
      </c>
      <c r="F196" s="65" t="n">
        <f aca="true">INDIRECT(ADDRESS(ROW()-35*INT((ROW()-15)/35)+18,2+INT((ROW()-15)/35), 1, 1, "Variables_Simulación"))</f>
        <v>0</v>
      </c>
      <c r="G196" s="65" t="n">
        <f aca="true">INDIRECT(ADDRESS(ROW()-35*INT((ROW()-15)/35)-12,2+INT((ROW()-15)/35), 1, 1, "Variables_Simulación"))</f>
        <v>0</v>
      </c>
      <c r="H196" s="65" t="n">
        <f aca="true">INDIRECT(ADDRESS(ROW()-35*INT((ROW()-15)/35)+168,2+INT((ROW()-15)/35), 1, 1, "Variables_Simulación"))</f>
        <v>0</v>
      </c>
      <c r="I196" s="66" t="n">
        <f aca="false">AO196+AQ196+AS196+AU196+AW196</f>
        <v>0.024316038475512</v>
      </c>
      <c r="J196" s="65" t="n">
        <f aca="false">ROUND(AP196+AR196+AT196+AV196+AX196,0)</f>
        <v>262847</v>
      </c>
      <c r="K196" s="66" t="n">
        <f aca="false">I196-Tabla_Ministerio!J195</f>
        <v>0</v>
      </c>
      <c r="L196" s="65" t="n">
        <f aca="false">J196-Tabla_Ministerio!K195</f>
        <v>0</v>
      </c>
      <c r="M196" s="66" t="n">
        <f aca="false">P231/P$250</f>
        <v>0.0451513556167783</v>
      </c>
      <c r="N196" s="65" t="n">
        <f aca="false">ROUND((N$215*M196),0)</f>
        <v>9273318</v>
      </c>
      <c r="O196" s="65" t="n">
        <f aca="false">N196-Tabla_Ministerio!L195</f>
        <v>1</v>
      </c>
      <c r="P196" s="67" t="n">
        <f aca="false">N196+J196</f>
        <v>9536165</v>
      </c>
      <c r="Q196" s="65" t="n">
        <f aca="false">P196-Tabla_Ministerio!M195</f>
        <v>1</v>
      </c>
      <c r="S196" s="67" t="n">
        <f aca="false">B196+Tabla_Ministerio!B195</f>
        <v>11204</v>
      </c>
      <c r="T196" s="67" t="n">
        <f aca="false">C196+Tabla_Ministerio!C195</f>
        <v>60</v>
      </c>
      <c r="U196" s="67" t="n">
        <f aca="false">D196+Tabla_Ministerio!D195</f>
        <v>934.659318181818</v>
      </c>
      <c r="V196" s="67" t="n">
        <f aca="false">E196+Tabla_Ministerio!E195</f>
        <v>569.430227272727</v>
      </c>
      <c r="W196" s="67" t="n">
        <f aca="false">F196+Tabla_Ministerio!F195</f>
        <v>184</v>
      </c>
      <c r="X196" s="67" t="n">
        <f aca="false">G196+Tabla_Ministerio!G195</f>
        <v>469</v>
      </c>
      <c r="Y196" s="67" t="n">
        <f aca="false">H196+Tabla_Ministerio!H195</f>
        <v>29</v>
      </c>
      <c r="Z196" s="67" t="n">
        <f aca="false">X196+0.33*Y196</f>
        <v>478.57</v>
      </c>
      <c r="AC196" s="73" t="n">
        <f aca="false">IF(T196&gt;0,S196/T196,0)</f>
        <v>186.733333333333</v>
      </c>
      <c r="AD196" s="74" t="n">
        <f aca="false">EXP((((AC196-AC$215)/AC$216+2)/4-1.9)^3)</f>
        <v>0.0435659020876801</v>
      </c>
      <c r="AE196" s="75" t="n">
        <f aca="false">S196/U196</f>
        <v>11.9872554438285</v>
      </c>
      <c r="AF196" s="74" t="n">
        <f aca="false">EXP((((AE196-AE$215)/AE$216+2)/4-1.9)^3)</f>
        <v>0.00668767720979041</v>
      </c>
      <c r="AG196" s="74" t="n">
        <f aca="false">V196/U196</f>
        <v>0.609238271309843</v>
      </c>
      <c r="AH196" s="74" t="n">
        <f aca="false">EXP((((AG196-AG$215)/AG$216+2)/4-1.9)^3)</f>
        <v>0.0434946611714102</v>
      </c>
      <c r="AI196" s="74" t="n">
        <f aca="false">W196/U196</f>
        <v>0.196863174015034</v>
      </c>
      <c r="AJ196" s="74" t="n">
        <f aca="false">EXP((((AI196-AI$215)/AI$216+2)/4-1.9)^3)</f>
        <v>0.0969455675144389</v>
      </c>
      <c r="AK196" s="74" t="n">
        <f aca="false">Z196/U196</f>
        <v>0.512026136893341</v>
      </c>
      <c r="AL196" s="74" t="n">
        <f aca="false">EXP((((AK196-AK$215)/AK$216+2)/4-1.9)^3)</f>
        <v>0.0941594755065674</v>
      </c>
      <c r="AM196" s="74" t="n">
        <f aca="false">0.01*AD196+0.15*AF196+0.24*AH196+0.25*AJ196+0.35*AL196</f>
        <v>0.0690697375893921</v>
      </c>
      <c r="AO196" s="66" t="n">
        <f aca="false">0.01*AD196/$AM$215</f>
        <v>0.000153373993930899</v>
      </c>
      <c r="AP196" s="65" t="n">
        <f aca="false">AO196*$J$215</f>
        <v>1657.91581926727</v>
      </c>
      <c r="AQ196" s="66" t="n">
        <f aca="false">0.15*AF196/$AM$215</f>
        <v>0.000353160056822144</v>
      </c>
      <c r="AR196" s="65" t="n">
        <f aca="false">AQ196*$J$215</f>
        <v>3817.52883870624</v>
      </c>
      <c r="AS196" s="66" t="n">
        <f aca="false">0.24*AH196/$AM$215</f>
        <v>0.00367495655759654</v>
      </c>
      <c r="AT196" s="65" t="n">
        <f aca="false">AS196*$J$215</f>
        <v>39724.9133037791</v>
      </c>
      <c r="AU196" s="66" t="n">
        <f aca="false">0.25*AJ196/$AM$215</f>
        <v>0.00853243486939746</v>
      </c>
      <c r="AV196" s="65" t="n">
        <f aca="false">AU196*$J$215</f>
        <v>92232.4468724151</v>
      </c>
      <c r="AW196" s="66" t="n">
        <f aca="false">0.35*AL196/$AM$215</f>
        <v>0.011602112997765</v>
      </c>
      <c r="AX196" s="65" t="n">
        <f aca="false">AW196*$J$215</f>
        <v>125414.525519804</v>
      </c>
    </row>
    <row r="197" customFormat="false" ht="15" hidden="false" customHeight="false" outlineLevel="0" collapsed="false">
      <c r="A197" s="72" t="s">
        <v>113</v>
      </c>
      <c r="B197" s="65" t="n">
        <f aca="true">INDIRECT(ADDRESS(ROW()-35*INT((ROW()-15)/35)+138,2+INT((ROW()-15)/35), 1, 1, "Variables_Simulación"))</f>
        <v>0</v>
      </c>
      <c r="C197" s="65" t="n">
        <f aca="true">INDIRECT(ADDRESS(ROW()-35*INT((ROW()-15)/35)+108,2+INT((ROW()-15)/35), 1, 1, "Variables_Simulación"))</f>
        <v>0</v>
      </c>
      <c r="D197" s="65" t="n">
        <f aca="true">INDIRECT(ADDRESS(ROW()-35*INT((ROW()-15)/35)+78,2+INT((ROW()-15)/35), 1, 1, "Variables_Simulación"))</f>
        <v>0</v>
      </c>
      <c r="E197" s="65" t="n">
        <f aca="true">INDIRECT(ADDRESS(ROW()-35*INT((ROW()-15)/35)+48,2+INT((ROW()-15)/35), 1, 1, "Variables_Simulación"))</f>
        <v>0</v>
      </c>
      <c r="F197" s="65" t="n">
        <f aca="true">INDIRECT(ADDRESS(ROW()-35*INT((ROW()-15)/35)+18,2+INT((ROW()-15)/35), 1, 1, "Variables_Simulación"))</f>
        <v>0</v>
      </c>
      <c r="G197" s="65" t="n">
        <f aca="true">INDIRECT(ADDRESS(ROW()-35*INT((ROW()-15)/35)-12,2+INT((ROW()-15)/35), 1, 1, "Variables_Simulación"))</f>
        <v>0</v>
      </c>
      <c r="H197" s="65" t="n">
        <f aca="true">INDIRECT(ADDRESS(ROW()-35*INT((ROW()-15)/35)+168,2+INT((ROW()-15)/35), 1, 1, "Variables_Simulación"))</f>
        <v>0</v>
      </c>
      <c r="I197" s="66" t="n">
        <f aca="false">AO197+AQ197+AS197+AU197+AW197</f>
        <v>0.0256079405957612</v>
      </c>
      <c r="J197" s="65" t="n">
        <f aca="false">ROUND(AP197+AR197+AT197+AV197+AX197,0)</f>
        <v>276812</v>
      </c>
      <c r="K197" s="66" t="n">
        <f aca="false">I197-Tabla_Ministerio!J196</f>
        <v>-1.07552855510562E-016</v>
      </c>
      <c r="L197" s="65" t="n">
        <f aca="false">J197-Tabla_Ministerio!K196</f>
        <v>0</v>
      </c>
      <c r="M197" s="66" t="n">
        <f aca="false">P232/P$250</f>
        <v>0.0445656912615144</v>
      </c>
      <c r="N197" s="65" t="n">
        <f aca="false">ROUND((N$215*M197),0)</f>
        <v>9153032</v>
      </c>
      <c r="O197" s="65" t="n">
        <f aca="false">N197-Tabla_Ministerio!L196</f>
        <v>1</v>
      </c>
      <c r="P197" s="67" t="n">
        <f aca="false">N197+J197</f>
        <v>9429844</v>
      </c>
      <c r="Q197" s="65" t="n">
        <f aca="false">P197-Tabla_Ministerio!M196</f>
        <v>1</v>
      </c>
      <c r="S197" s="67" t="n">
        <f aca="false">B197+Tabla_Ministerio!B196</f>
        <v>9889</v>
      </c>
      <c r="T197" s="67" t="n">
        <f aca="false">C197+Tabla_Ministerio!C196</f>
        <v>49</v>
      </c>
      <c r="U197" s="67" t="n">
        <f aca="false">D197+Tabla_Ministerio!D196</f>
        <v>550.667954545455</v>
      </c>
      <c r="V197" s="67" t="n">
        <f aca="false">E197+Tabla_Ministerio!E196</f>
        <v>346.824090909091</v>
      </c>
      <c r="W197" s="67" t="n">
        <f aca="false">F197+Tabla_Ministerio!F196</f>
        <v>66</v>
      </c>
      <c r="X197" s="67" t="n">
        <f aca="false">G197+Tabla_Ministerio!G196</f>
        <v>286</v>
      </c>
      <c r="Y197" s="67" t="n">
        <f aca="false">H197+Tabla_Ministerio!H196</f>
        <v>35</v>
      </c>
      <c r="Z197" s="67" t="n">
        <f aca="false">X197+0.33*Y197</f>
        <v>297.55</v>
      </c>
      <c r="AC197" s="73" t="n">
        <f aca="false">IF(T197&gt;0,S197/T197,0)</f>
        <v>201.816326530612</v>
      </c>
      <c r="AD197" s="74" t="n">
        <f aca="false">EXP((((AC197-AC$215)/AC$216+2)/4-1.9)^3)</f>
        <v>0.0591648177920341</v>
      </c>
      <c r="AE197" s="75" t="n">
        <f aca="false">S197/U197</f>
        <v>17.9581904455704</v>
      </c>
      <c r="AF197" s="74" t="n">
        <f aca="false">EXP((((AE197-AE$215)/AE$216+2)/4-1.9)^3)</f>
        <v>0.0753702885515656</v>
      </c>
      <c r="AG197" s="74" t="n">
        <f aca="false">V197/U197</f>
        <v>0.62982435793885</v>
      </c>
      <c r="AH197" s="74" t="n">
        <f aca="false">EXP((((AG197-AG$215)/AG$216+2)/4-1.9)^3)</f>
        <v>0.0558796000610462</v>
      </c>
      <c r="AI197" s="74" t="n">
        <f aca="false">W197/U197</f>
        <v>0.119854441238512</v>
      </c>
      <c r="AJ197" s="74" t="n">
        <f aca="false">EXP((((AI197-AI$215)/AI$216+2)/4-1.9)^3)</f>
        <v>0.0397679290013048</v>
      </c>
      <c r="AK197" s="74" t="n">
        <f aca="false">Z197/U197</f>
        <v>0.540343772583626</v>
      </c>
      <c r="AL197" s="74" t="n">
        <f aca="false">EXP((((AK197-AK$215)/AK$216+2)/4-1.9)^3)</f>
        <v>0.107111741274683</v>
      </c>
      <c r="AM197" s="74" t="n">
        <f aca="false">0.01*AD197+0.15*AF197+0.24*AH197+0.25*AJ197+0.35*AL197</f>
        <v>0.0727393871717717</v>
      </c>
      <c r="AO197" s="66" t="n">
        <f aca="false">0.01*AD197/$AM$215</f>
        <v>0.000208290061036617</v>
      </c>
      <c r="AP197" s="65" t="n">
        <f aca="false">AO197*$J$215</f>
        <v>2251.53807590312</v>
      </c>
      <c r="AQ197" s="66" t="n">
        <f aca="false">0.15*AF197/$AM$215</f>
        <v>0.00398012262742066</v>
      </c>
      <c r="AR197" s="65" t="n">
        <f aca="false">AQ197*$J$215</f>
        <v>43023.6449968</v>
      </c>
      <c r="AS197" s="66" t="n">
        <f aca="false">0.24*AH197/$AM$215</f>
        <v>0.00472138642190865</v>
      </c>
      <c r="AT197" s="65" t="n">
        <f aca="false">AS197*$J$215</f>
        <v>51036.4308650836</v>
      </c>
      <c r="AU197" s="66" t="n">
        <f aca="false">0.25*AJ197/$AM$215</f>
        <v>0.00350008022846344</v>
      </c>
      <c r="AV197" s="65" t="n">
        <f aca="false">AU197*$J$215</f>
        <v>37834.5652398448</v>
      </c>
      <c r="AW197" s="66" t="n">
        <f aca="false">0.35*AL197/$AM$215</f>
        <v>0.0131980612569318</v>
      </c>
      <c r="AX197" s="65" t="n">
        <f aca="false">AW197*$J$215</f>
        <v>142666.132508645</v>
      </c>
    </row>
    <row r="198" customFormat="false" ht="15" hidden="false" customHeight="false" outlineLevel="0" collapsed="false">
      <c r="A198" s="72" t="s">
        <v>114</v>
      </c>
      <c r="B198" s="65" t="n">
        <f aca="true">INDIRECT(ADDRESS(ROW()-35*INT((ROW()-15)/35)+138,2+INT((ROW()-15)/35), 1, 1, "Variables_Simulación"))</f>
        <v>0</v>
      </c>
      <c r="C198" s="65" t="n">
        <f aca="true">INDIRECT(ADDRESS(ROW()-35*INT((ROW()-15)/35)+108,2+INT((ROW()-15)/35), 1, 1, "Variables_Simulación"))</f>
        <v>0</v>
      </c>
      <c r="D198" s="65" t="n">
        <f aca="true">INDIRECT(ADDRESS(ROW()-35*INT((ROW()-15)/35)+78,2+INT((ROW()-15)/35), 1, 1, "Variables_Simulación"))</f>
        <v>0</v>
      </c>
      <c r="E198" s="65" t="n">
        <f aca="true">INDIRECT(ADDRESS(ROW()-35*INT((ROW()-15)/35)+48,2+INT((ROW()-15)/35), 1, 1, "Variables_Simulación"))</f>
        <v>0</v>
      </c>
      <c r="F198" s="65" t="n">
        <f aca="true">INDIRECT(ADDRESS(ROW()-35*INT((ROW()-15)/35)+18,2+INT((ROW()-15)/35), 1, 1, "Variables_Simulación"))</f>
        <v>0</v>
      </c>
      <c r="G198" s="65" t="n">
        <f aca="true">INDIRECT(ADDRESS(ROW()-35*INT((ROW()-15)/35)-12,2+INT((ROW()-15)/35), 1, 1, "Variables_Simulación"))</f>
        <v>0</v>
      </c>
      <c r="H198" s="65" t="n">
        <f aca="true">INDIRECT(ADDRESS(ROW()-35*INT((ROW()-15)/35)+168,2+INT((ROW()-15)/35), 1, 1, "Variables_Simulación"))</f>
        <v>0</v>
      </c>
      <c r="I198" s="66" t="n">
        <f aca="false">AO198+AQ198+AS198+AU198+AW198</f>
        <v>0.0155454600215982</v>
      </c>
      <c r="J198" s="65" t="n">
        <f aca="false">ROUND(AP198+AR198+AT198+AV198+AX198,0)</f>
        <v>168041</v>
      </c>
      <c r="K198" s="66" t="n">
        <f aca="false">I198-Tabla_Ministerio!J197</f>
        <v>0</v>
      </c>
      <c r="L198" s="65" t="n">
        <f aca="false">J198-Tabla_Ministerio!K197</f>
        <v>0</v>
      </c>
      <c r="M198" s="66" t="n">
        <f aca="false">P233/P$250</f>
        <v>0.0193060237725829</v>
      </c>
      <c r="N198" s="65" t="n">
        <f aca="false">ROUND((N$215*M198),0)</f>
        <v>3965128</v>
      </c>
      <c r="O198" s="65" t="n">
        <f aca="false">N198-Tabla_Ministerio!L197</f>
        <v>-1</v>
      </c>
      <c r="P198" s="67" t="n">
        <f aca="false">N198+J198</f>
        <v>4133169</v>
      </c>
      <c r="Q198" s="65" t="n">
        <f aca="false">P198-Tabla_Ministerio!M197</f>
        <v>-1</v>
      </c>
      <c r="S198" s="67" t="n">
        <f aca="false">B198+Tabla_Ministerio!B197</f>
        <v>14362</v>
      </c>
      <c r="T198" s="67" t="n">
        <f aca="false">C198+Tabla_Ministerio!C197</f>
        <v>60</v>
      </c>
      <c r="U198" s="67" t="n">
        <f aca="false">D198+Tabla_Ministerio!D197</f>
        <v>873.374090909091</v>
      </c>
      <c r="V198" s="67" t="n">
        <f aca="false">E198+Tabla_Ministerio!E197</f>
        <v>488.888863636364</v>
      </c>
      <c r="W198" s="67" t="n">
        <f aca="false">F198+Tabla_Ministerio!F197</f>
        <v>116</v>
      </c>
      <c r="X198" s="67" t="n">
        <f aca="false">G198+Tabla_Ministerio!G197</f>
        <v>337</v>
      </c>
      <c r="Y198" s="67" t="n">
        <f aca="false">H198+Tabla_Ministerio!H197</f>
        <v>45</v>
      </c>
      <c r="Z198" s="67" t="n">
        <f aca="false">X198+0.33*Y198</f>
        <v>351.85</v>
      </c>
      <c r="AC198" s="73" t="n">
        <f aca="false">IF(T198&gt;0,S198/T198,0)</f>
        <v>239.366666666667</v>
      </c>
      <c r="AD198" s="74" t="n">
        <f aca="false">EXP((((AC198-AC$215)/AC$216+2)/4-1.9)^3)</f>
        <v>0.116083083881907</v>
      </c>
      <c r="AE198" s="75" t="n">
        <f aca="false">S198/U198</f>
        <v>16.4442707305991</v>
      </c>
      <c r="AF198" s="74" t="n">
        <f aca="false">EXP((((AE198-AE$215)/AE$216+2)/4-1.9)^3)</f>
        <v>0.0450009355821127</v>
      </c>
      <c r="AG198" s="74" t="n">
        <f aca="false">V198/U198</f>
        <v>0.559770284835771</v>
      </c>
      <c r="AH198" s="74" t="n">
        <f aca="false">EXP((((AG198-AG$215)/AG$216+2)/4-1.9)^3)</f>
        <v>0.022468963973524</v>
      </c>
      <c r="AI198" s="74" t="n">
        <f aca="false">W198/U198</f>
        <v>0.13281822898966</v>
      </c>
      <c r="AJ198" s="74" t="n">
        <f aca="false">EXP((((AI198-AI$215)/AI$216+2)/4-1.9)^3)</f>
        <v>0.0468359791941348</v>
      </c>
      <c r="AK198" s="74" t="n">
        <f aca="false">Z198/U198</f>
        <v>0.402862878189758</v>
      </c>
      <c r="AL198" s="74" t="n">
        <f aca="false">EXP((((AK198-AK$215)/AK$216+2)/4-1.9)^3)</f>
        <v>0.0546982320968644</v>
      </c>
      <c r="AM198" s="74" t="n">
        <f aca="false">0.01*AD198+0.15*AF198+0.24*AH198+0.25*AJ198+0.35*AL198</f>
        <v>0.044156898562218</v>
      </c>
      <c r="AO198" s="66" t="n">
        <f aca="false">0.01*AD198/$AM$215</f>
        <v>0.000408671124655043</v>
      </c>
      <c r="AP198" s="65" t="n">
        <f aca="false">AO198*$J$215</f>
        <v>4417.58283186264</v>
      </c>
      <c r="AQ198" s="66" t="n">
        <f aca="false">0.15*AF198/$AM$215</f>
        <v>0.0023763905566439</v>
      </c>
      <c r="AR198" s="65" t="n">
        <f aca="false">AQ198*$J$215</f>
        <v>25687.8979000335</v>
      </c>
      <c r="AS198" s="66" t="n">
        <f aca="false">0.24*AH198/$AM$215</f>
        <v>0.00189845062067477</v>
      </c>
      <c r="AT198" s="65" t="n">
        <f aca="false">AS198*$J$215</f>
        <v>20521.5449858633</v>
      </c>
      <c r="AU198" s="66" t="n">
        <f aca="false">0.25*AJ198/$AM$215</f>
        <v>0.00412215795176907</v>
      </c>
      <c r="AV198" s="65" t="n">
        <f aca="false">AU198*$J$215</f>
        <v>44558.9940158656</v>
      </c>
      <c r="AW198" s="66" t="n">
        <f aca="false">0.35*AL198/$AM$215</f>
        <v>0.00673978976785543</v>
      </c>
      <c r="AX198" s="65" t="n">
        <f aca="false">AW198*$J$215</f>
        <v>72854.6201887236</v>
      </c>
    </row>
    <row r="199" customFormat="false" ht="15" hidden="false" customHeight="false" outlineLevel="0" collapsed="false">
      <c r="A199" s="72" t="s">
        <v>115</v>
      </c>
      <c r="B199" s="65" t="n">
        <f aca="true">INDIRECT(ADDRESS(ROW()-35*INT((ROW()-15)/35)+138,2+INT((ROW()-15)/35), 1, 1, "Variables_Simulación"))</f>
        <v>0</v>
      </c>
      <c r="C199" s="65" t="n">
        <f aca="true">INDIRECT(ADDRESS(ROW()-35*INT((ROW()-15)/35)+108,2+INT((ROW()-15)/35), 1, 1, "Variables_Simulación"))</f>
        <v>0</v>
      </c>
      <c r="D199" s="65" t="n">
        <f aca="true">INDIRECT(ADDRESS(ROW()-35*INT((ROW()-15)/35)+78,2+INT((ROW()-15)/35), 1, 1, "Variables_Simulación"))</f>
        <v>0</v>
      </c>
      <c r="E199" s="65" t="n">
        <f aca="true">INDIRECT(ADDRESS(ROW()-35*INT((ROW()-15)/35)+48,2+INT((ROW()-15)/35), 1, 1, "Variables_Simulación"))</f>
        <v>0</v>
      </c>
      <c r="F199" s="65" t="n">
        <f aca="true">INDIRECT(ADDRESS(ROW()-35*INT((ROW()-15)/35)+18,2+INT((ROW()-15)/35), 1, 1, "Variables_Simulación"))</f>
        <v>0</v>
      </c>
      <c r="G199" s="65" t="n">
        <f aca="true">INDIRECT(ADDRESS(ROW()-35*INT((ROW()-15)/35)-12,2+INT((ROW()-15)/35), 1, 1, "Variables_Simulación"))</f>
        <v>0</v>
      </c>
      <c r="H199" s="65" t="n">
        <f aca="true">INDIRECT(ADDRESS(ROW()-35*INT((ROW()-15)/35)+168,2+INT((ROW()-15)/35), 1, 1, "Variables_Simulación"))</f>
        <v>0</v>
      </c>
      <c r="I199" s="66" t="n">
        <f aca="false">AO199+AQ199+AS199+AU199+AW199</f>
        <v>0.0147746348821813</v>
      </c>
      <c r="J199" s="65" t="n">
        <f aca="false">ROUND(AP199+AR199+AT199+AV199+AX199,0)</f>
        <v>159708</v>
      </c>
      <c r="K199" s="66" t="n">
        <f aca="false">I199-Tabla_Ministerio!J198</f>
        <v>0</v>
      </c>
      <c r="L199" s="65" t="n">
        <f aca="false">J199-Tabla_Ministerio!K198</f>
        <v>0</v>
      </c>
      <c r="M199" s="66" t="n">
        <f aca="false">P234/P$250</f>
        <v>0.0184845399825452</v>
      </c>
      <c r="N199" s="65" t="n">
        <f aca="false">ROUND((N$215*M199),0)</f>
        <v>3796409</v>
      </c>
      <c r="O199" s="65" t="n">
        <f aca="false">N199-Tabla_Ministerio!L198</f>
        <v>0</v>
      </c>
      <c r="P199" s="67" t="n">
        <f aca="false">N199+J199</f>
        <v>3956117</v>
      </c>
      <c r="Q199" s="65" t="n">
        <f aca="false">P199-Tabla_Ministerio!M198</f>
        <v>0</v>
      </c>
      <c r="S199" s="67" t="n">
        <f aca="false">B199+Tabla_Ministerio!B198</f>
        <v>6206</v>
      </c>
      <c r="T199" s="67" t="n">
        <f aca="false">C199+Tabla_Ministerio!C198</f>
        <v>58</v>
      </c>
      <c r="U199" s="67" t="n">
        <f aca="false">D199+Tabla_Ministerio!D198</f>
        <v>390.69</v>
      </c>
      <c r="V199" s="67" t="n">
        <f aca="false">E199+Tabla_Ministerio!E198</f>
        <v>235.713636363636</v>
      </c>
      <c r="W199" s="67" t="n">
        <f aca="false">F199+Tabla_Ministerio!F198</f>
        <v>47</v>
      </c>
      <c r="X199" s="67" t="n">
        <f aca="false">G199+Tabla_Ministerio!G198</f>
        <v>146</v>
      </c>
      <c r="Y199" s="67" t="n">
        <f aca="false">H199+Tabla_Ministerio!H198</f>
        <v>5</v>
      </c>
      <c r="Z199" s="67" t="n">
        <f aca="false">X199+0.33*Y199</f>
        <v>147.65</v>
      </c>
      <c r="AC199" s="73" t="n">
        <f aca="false">IF(T199&gt;0,S199/T199,0)</f>
        <v>107</v>
      </c>
      <c r="AD199" s="74" t="n">
        <f aca="false">EXP((((AC199-AC$215)/AC$216+2)/4-1.9)^3)</f>
        <v>0.00595962855760596</v>
      </c>
      <c r="AE199" s="75" t="n">
        <f aca="false">S199/U199</f>
        <v>15.8847167831273</v>
      </c>
      <c r="AF199" s="74" t="n">
        <f aca="false">EXP((((AE199-AE$215)/AE$216+2)/4-1.9)^3)</f>
        <v>0.0365971168424196</v>
      </c>
      <c r="AG199" s="74" t="n">
        <f aca="false">V199/U199</f>
        <v>0.603326515558719</v>
      </c>
      <c r="AH199" s="74" t="n">
        <f aca="false">EXP((((AG199-AG$215)/AG$216+2)/4-1.9)^3)</f>
        <v>0.0403702853050372</v>
      </c>
      <c r="AI199" s="74" t="n">
        <f aca="false">W199/U199</f>
        <v>0.120299982082981</v>
      </c>
      <c r="AJ199" s="74" t="n">
        <f aca="false">EXP((((AI199-AI$215)/AI$216+2)/4-1.9)^3)</f>
        <v>0.0399959244426806</v>
      </c>
      <c r="AK199" s="74" t="n">
        <f aca="false">Z199/U199</f>
        <v>0.377921113926643</v>
      </c>
      <c r="AL199" s="74" t="n">
        <f aca="false">EXP((((AK199-AK$215)/AK$216+2)/4-1.9)^3)</f>
        <v>0.0478010154210776</v>
      </c>
      <c r="AM199" s="74" t="n">
        <f aca="false">0.01*AD199+0.15*AF199+0.24*AH199+0.25*AJ199+0.35*AL199</f>
        <v>0.0419673687931953</v>
      </c>
      <c r="AO199" s="66" t="n">
        <f aca="false">0.01*AD199/$AM$215</f>
        <v>2.09809045703922E-005</v>
      </c>
      <c r="AP199" s="65" t="n">
        <f aca="false">AO199*$J$215</f>
        <v>226.79577350944</v>
      </c>
      <c r="AQ199" s="66" t="n">
        <f aca="false">0.15*AF199/$AM$215</f>
        <v>0.00193260521675217</v>
      </c>
      <c r="AR199" s="65" t="n">
        <f aca="false">AQ199*$J$215</f>
        <v>20890.7434639504</v>
      </c>
      <c r="AS199" s="66" t="n">
        <f aca="false">0.24*AH199/$AM$215</f>
        <v>0.00341097138632979</v>
      </c>
      <c r="AT199" s="65" t="n">
        <f aca="false">AS199*$J$215</f>
        <v>36871.3318048693</v>
      </c>
      <c r="AU199" s="66" t="n">
        <f aca="false">0.25*AJ199/$AM$215</f>
        <v>0.00352014670807603</v>
      </c>
      <c r="AV199" s="65" t="n">
        <f aca="false">AU199*$J$215</f>
        <v>38051.4764197264</v>
      </c>
      <c r="AW199" s="66" t="n">
        <f aca="false">0.35*AL199/$AM$215</f>
        <v>0.00588993066645288</v>
      </c>
      <c r="AX199" s="65" t="n">
        <f aca="false">AW199*$J$215</f>
        <v>63667.9594501477</v>
      </c>
    </row>
    <row r="200" customFormat="false" ht="15" hidden="false" customHeight="false" outlineLevel="0" collapsed="false">
      <c r="A200" s="72" t="s">
        <v>116</v>
      </c>
      <c r="B200" s="65" t="n">
        <f aca="true">INDIRECT(ADDRESS(ROW()-35*INT((ROW()-15)/35)+138,2+INT((ROW()-15)/35), 1, 1, "Variables_Simulación"))</f>
        <v>0</v>
      </c>
      <c r="C200" s="65" t="n">
        <f aca="true">INDIRECT(ADDRESS(ROW()-35*INT((ROW()-15)/35)+108,2+INT((ROW()-15)/35), 1, 1, "Variables_Simulación"))</f>
        <v>0</v>
      </c>
      <c r="D200" s="65" t="n">
        <f aca="true">INDIRECT(ADDRESS(ROW()-35*INT((ROW()-15)/35)+78,2+INT((ROW()-15)/35), 1, 1, "Variables_Simulación"))</f>
        <v>0</v>
      </c>
      <c r="E200" s="65" t="n">
        <f aca="true">INDIRECT(ADDRESS(ROW()-35*INT((ROW()-15)/35)+48,2+INT((ROW()-15)/35), 1, 1, "Variables_Simulación"))</f>
        <v>0</v>
      </c>
      <c r="F200" s="65" t="n">
        <f aca="true">INDIRECT(ADDRESS(ROW()-35*INT((ROW()-15)/35)+18,2+INT((ROW()-15)/35), 1, 1, "Variables_Simulación"))</f>
        <v>0</v>
      </c>
      <c r="G200" s="65" t="n">
        <f aca="true">INDIRECT(ADDRESS(ROW()-35*INT((ROW()-15)/35)-12,2+INT((ROW()-15)/35), 1, 1, "Variables_Simulación"))</f>
        <v>0</v>
      </c>
      <c r="H200" s="65" t="n">
        <f aca="true">INDIRECT(ADDRESS(ROW()-35*INT((ROW()-15)/35)+168,2+INT((ROW()-15)/35), 1, 1, "Variables_Simulación"))</f>
        <v>0</v>
      </c>
      <c r="I200" s="66" t="n">
        <f aca="false">AO200+AQ200+AS200+AU200+AW200</f>
        <v>0.0142734092375885</v>
      </c>
      <c r="J200" s="65" t="n">
        <f aca="false">ROUND(AP200+AR200+AT200+AV200+AX200,0)</f>
        <v>154290</v>
      </c>
      <c r="K200" s="66" t="n">
        <f aca="false">I200-Tabla_Ministerio!J199</f>
        <v>0</v>
      </c>
      <c r="L200" s="65" t="n">
        <f aca="false">J200-Tabla_Ministerio!K199</f>
        <v>0</v>
      </c>
      <c r="M200" s="66" t="n">
        <f aca="false">P235/P$250</f>
        <v>0.0206058154034791</v>
      </c>
      <c r="N200" s="65" t="n">
        <f aca="false">ROUND((N$215*M200),0)</f>
        <v>4232083</v>
      </c>
      <c r="O200" s="65" t="n">
        <f aca="false">N200-Tabla_Ministerio!L199</f>
        <v>-1</v>
      </c>
      <c r="P200" s="67" t="n">
        <f aca="false">N200+J200</f>
        <v>4386373</v>
      </c>
      <c r="Q200" s="65" t="n">
        <f aca="false">P200-Tabla_Ministerio!M199</f>
        <v>-1</v>
      </c>
      <c r="S200" s="67" t="n">
        <f aca="false">B200+Tabla_Ministerio!B199</f>
        <v>6880</v>
      </c>
      <c r="T200" s="67" t="n">
        <f aca="false">C200+Tabla_Ministerio!C199</f>
        <v>41</v>
      </c>
      <c r="U200" s="67" t="n">
        <f aca="false">D200+Tabla_Ministerio!D199</f>
        <v>337.745909090909</v>
      </c>
      <c r="V200" s="67" t="n">
        <f aca="false">E200+Tabla_Ministerio!E199</f>
        <v>165.698409090909</v>
      </c>
      <c r="W200" s="67" t="n">
        <f aca="false">F200+Tabla_Ministerio!F199</f>
        <v>22</v>
      </c>
      <c r="X200" s="67" t="n">
        <f aca="false">G200+Tabla_Ministerio!G199</f>
        <v>101</v>
      </c>
      <c r="Y200" s="67" t="n">
        <f aca="false">H200+Tabla_Ministerio!H199</f>
        <v>6</v>
      </c>
      <c r="Z200" s="67" t="n">
        <f aca="false">X200+0.33*Y200</f>
        <v>102.98</v>
      </c>
      <c r="AC200" s="73" t="n">
        <f aca="false">IF(T200&gt;0,S200/T200,0)</f>
        <v>167.804878048781</v>
      </c>
      <c r="AD200" s="74" t="n">
        <f aca="false">EXP((((AC200-AC$215)/AC$216+2)/4-1.9)^3)</f>
        <v>0.028787277768908</v>
      </c>
      <c r="AE200" s="75" t="n">
        <f aca="false">S200/U200</f>
        <v>20.3703429555031</v>
      </c>
      <c r="AF200" s="74" t="n">
        <f aca="false">EXP((((AE200-AE$215)/AE$216+2)/4-1.9)^3)</f>
        <v>0.151482855558952</v>
      </c>
      <c r="AG200" s="74" t="n">
        <f aca="false">V200/U200</f>
        <v>0.49060078784347</v>
      </c>
      <c r="AH200" s="74" t="n">
        <f aca="false">EXP((((AG200-AG$215)/AG$216+2)/4-1.9)^3)</f>
        <v>0.0077047107077401</v>
      </c>
      <c r="AI200" s="74" t="n">
        <f aca="false">W200/U200</f>
        <v>0.0651377245670158</v>
      </c>
      <c r="AJ200" s="74" t="n">
        <f aca="false">EXP((((AI200-AI$215)/AI$216+2)/4-1.9)^3)</f>
        <v>0.018696260374781</v>
      </c>
      <c r="AK200" s="74" t="n">
        <f aca="false">Z200/U200</f>
        <v>0.304903767086877</v>
      </c>
      <c r="AL200" s="74" t="n">
        <f aca="false">EXP((((AK200-AK$215)/AK$216+2)/4-1.9)^3)</f>
        <v>0.0314575427145094</v>
      </c>
      <c r="AM200" s="74" t="n">
        <f aca="false">0.01*AD200+0.15*AF200+0.24*AH200+0.25*AJ200+0.35*AL200</f>
        <v>0.040543636725163</v>
      </c>
      <c r="AO200" s="66" t="n">
        <f aca="false">0.01*AD200/$AM$215</f>
        <v>0.000101345767084762</v>
      </c>
      <c r="AP200" s="65" t="n">
        <f aca="false">AO200*$J$215</f>
        <v>1095.51004156093</v>
      </c>
      <c r="AQ200" s="66" t="n">
        <f aca="false">0.15*AF200/$AM$215</f>
        <v>0.00799944318461754</v>
      </c>
      <c r="AR200" s="65" t="n">
        <f aca="false">AQ200*$J$215</f>
        <v>86471.005032851</v>
      </c>
      <c r="AS200" s="66" t="n">
        <f aca="false">0.24*AH200/$AM$215</f>
        <v>0.000650987417242035</v>
      </c>
      <c r="AT200" s="65" t="n">
        <f aca="false">AS200*$J$215</f>
        <v>7036.93181306719</v>
      </c>
      <c r="AU200" s="66" t="n">
        <f aca="false">0.25*AJ200/$AM$215</f>
        <v>0.00164550714425759</v>
      </c>
      <c r="AV200" s="65" t="n">
        <f aca="false">AU200*$J$215</f>
        <v>17787.3201007669</v>
      </c>
      <c r="AW200" s="66" t="n">
        <f aca="false">0.35*AL200/$AM$215</f>
        <v>0.00387612572438662</v>
      </c>
      <c r="AX200" s="65" t="n">
        <f aca="false">AW200*$J$215</f>
        <v>41899.4771618499</v>
      </c>
    </row>
    <row r="201" customFormat="false" ht="15" hidden="false" customHeight="false" outlineLevel="0" collapsed="false">
      <c r="A201" s="72" t="s">
        <v>117</v>
      </c>
      <c r="B201" s="65" t="n">
        <f aca="true">INDIRECT(ADDRESS(ROW()-35*INT((ROW()-15)/35)+138,2+INT((ROW()-15)/35), 1, 1, "Variables_Simulación"))</f>
        <v>0</v>
      </c>
      <c r="C201" s="65" t="n">
        <f aca="true">INDIRECT(ADDRESS(ROW()-35*INT((ROW()-15)/35)+108,2+INT((ROW()-15)/35), 1, 1, "Variables_Simulación"))</f>
        <v>0</v>
      </c>
      <c r="D201" s="65" t="n">
        <f aca="true">INDIRECT(ADDRESS(ROW()-35*INT((ROW()-15)/35)+78,2+INT((ROW()-15)/35), 1, 1, "Variables_Simulación"))</f>
        <v>0</v>
      </c>
      <c r="E201" s="65" t="n">
        <f aca="true">INDIRECT(ADDRESS(ROW()-35*INT((ROW()-15)/35)+48,2+INT((ROW()-15)/35), 1, 1, "Variables_Simulación"))</f>
        <v>0</v>
      </c>
      <c r="F201" s="65" t="n">
        <f aca="true">INDIRECT(ADDRESS(ROW()-35*INT((ROW()-15)/35)+18,2+INT((ROW()-15)/35), 1, 1, "Variables_Simulación"))</f>
        <v>0</v>
      </c>
      <c r="G201" s="65" t="n">
        <f aca="true">INDIRECT(ADDRESS(ROW()-35*INT((ROW()-15)/35)-12,2+INT((ROW()-15)/35), 1, 1, "Variables_Simulación"))</f>
        <v>0</v>
      </c>
      <c r="H201" s="65" t="n">
        <f aca="true">INDIRECT(ADDRESS(ROW()-35*INT((ROW()-15)/35)+168,2+INT((ROW()-15)/35), 1, 1, "Variables_Simulación"))</f>
        <v>0</v>
      </c>
      <c r="I201" s="66" t="n">
        <f aca="false">AO201+AQ201+AS201+AU201+AW201</f>
        <v>0.0527624368280379</v>
      </c>
      <c r="J201" s="65" t="n">
        <f aca="false">ROUND(AP201+AR201+AT201+AV201+AX201,0)</f>
        <v>570342</v>
      </c>
      <c r="K201" s="66" t="n">
        <f aca="false">I201-Tabla_Ministerio!J200</f>
        <v>0</v>
      </c>
      <c r="L201" s="65" t="n">
        <f aca="false">J201-Tabla_Ministerio!K200</f>
        <v>0</v>
      </c>
      <c r="M201" s="66" t="n">
        <f aca="false">P236/P$250</f>
        <v>0.0263305823290534</v>
      </c>
      <c r="N201" s="65" t="n">
        <f aca="false">ROUND((N$215*M201),0)</f>
        <v>5407852</v>
      </c>
      <c r="O201" s="65" t="n">
        <f aca="false">N201-Tabla_Ministerio!L200</f>
        <v>0</v>
      </c>
      <c r="P201" s="67" t="n">
        <f aca="false">N201+J201</f>
        <v>5978194</v>
      </c>
      <c r="Q201" s="65" t="n">
        <f aca="false">P201-Tabla_Ministerio!M200</f>
        <v>0</v>
      </c>
      <c r="S201" s="67" t="n">
        <f aca="false">B201+Tabla_Ministerio!B200</f>
        <v>11155</v>
      </c>
      <c r="T201" s="67" t="n">
        <f aca="false">C201+Tabla_Ministerio!C200</f>
        <v>44</v>
      </c>
      <c r="U201" s="67" t="n">
        <f aca="false">D201+Tabla_Ministerio!D200</f>
        <v>494.530227272727</v>
      </c>
      <c r="V201" s="67" t="n">
        <f aca="false">E201+Tabla_Ministerio!E200</f>
        <v>413.317045454545</v>
      </c>
      <c r="W201" s="67" t="n">
        <f aca="false">F201+Tabla_Ministerio!F200</f>
        <v>77</v>
      </c>
      <c r="X201" s="67" t="n">
        <f aca="false">G201+Tabla_Ministerio!G200</f>
        <v>156</v>
      </c>
      <c r="Y201" s="67" t="n">
        <f aca="false">H201+Tabla_Ministerio!H200</f>
        <v>20</v>
      </c>
      <c r="Z201" s="67" t="n">
        <f aca="false">X201+0.33*Y201</f>
        <v>162.6</v>
      </c>
      <c r="AC201" s="73" t="n">
        <f aca="false">IF(T201&gt;0,S201/T201,0)</f>
        <v>253.522727272727</v>
      </c>
      <c r="AD201" s="74" t="n">
        <f aca="false">EXP((((AC201-AC$215)/AC$216+2)/4-1.9)^3)</f>
        <v>0.14511363630981</v>
      </c>
      <c r="AE201" s="75" t="n">
        <f aca="false">S201/U201</f>
        <v>22.5567607090843</v>
      </c>
      <c r="AF201" s="74" t="n">
        <f aca="false">EXP((((AE201-AE$215)/AE$216+2)/4-1.9)^3)</f>
        <v>0.252926723422119</v>
      </c>
      <c r="AG201" s="74" t="n">
        <f aca="false">V201/U201</f>
        <v>0.835777112622493</v>
      </c>
      <c r="AH201" s="74" t="n">
        <f aca="false">EXP((((AG201-AG$215)/AG$216+2)/4-1.9)^3)</f>
        <v>0.343286716140632</v>
      </c>
      <c r="AI201" s="74" t="n">
        <f aca="false">W201/U201</f>
        <v>0.155703323585791</v>
      </c>
      <c r="AJ201" s="74" t="n">
        <f aca="false">EXP((((AI201-AI$215)/AI$216+2)/4-1.9)^3)</f>
        <v>0.0616679051715365</v>
      </c>
      <c r="AK201" s="74" t="n">
        <f aca="false">Z201/U201</f>
        <v>0.328796888507137</v>
      </c>
      <c r="AL201" s="74" t="n">
        <f aca="false">EXP((((AK201-AK$215)/AK$216+2)/4-1.9)^3)</f>
        <v>0.0362166700375549</v>
      </c>
      <c r="AM201" s="74" t="n">
        <f aca="false">0.01*AD201+0.15*AF201+0.24*AH201+0.25*AJ201+0.35*AL201</f>
        <v>0.149871767556196</v>
      </c>
      <c r="AO201" s="66" t="n">
        <f aca="false">0.01*AD201/$AM$215</f>
        <v>0.000510873341492573</v>
      </c>
      <c r="AP201" s="65" t="n">
        <f aca="false">AO201*$J$215</f>
        <v>5522.35077665167</v>
      </c>
      <c r="AQ201" s="66" t="n">
        <f aca="false">0.15*AF201/$AM$215</f>
        <v>0.0133564484668652</v>
      </c>
      <c r="AR201" s="65" t="n">
        <f aca="false">AQ201*$J$215</f>
        <v>144378.239327983</v>
      </c>
      <c r="AS201" s="66" t="n">
        <f aca="false">0.24*AH201/$AM$215</f>
        <v>0.0290050257810962</v>
      </c>
      <c r="AT201" s="65" t="n">
        <f aca="false">AS201*$J$215</f>
        <v>313533.538824059</v>
      </c>
      <c r="AU201" s="66" t="n">
        <f aca="false">0.25*AJ201/$AM$215</f>
        <v>0.00542755484235982</v>
      </c>
      <c r="AV201" s="65" t="n">
        <f aca="false">AU201*$J$215</f>
        <v>58669.8487955083</v>
      </c>
      <c r="AW201" s="66" t="n">
        <f aca="false">0.35*AL201/$AM$215</f>
        <v>0.00446253439622414</v>
      </c>
      <c r="AX201" s="65" t="n">
        <f aca="false">AW201*$J$215</f>
        <v>48238.3367603876</v>
      </c>
    </row>
    <row r="202" customFormat="false" ht="15" hidden="false" customHeight="false" outlineLevel="0" collapsed="false">
      <c r="A202" s="72" t="s">
        <v>118</v>
      </c>
      <c r="B202" s="65" t="n">
        <f aca="true">INDIRECT(ADDRESS(ROW()-35*INT((ROW()-15)/35)+138,2+INT((ROW()-15)/35), 1, 1, "Variables_Simulación"))</f>
        <v>0</v>
      </c>
      <c r="C202" s="65" t="n">
        <f aca="true">INDIRECT(ADDRESS(ROW()-35*INT((ROW()-15)/35)+108,2+INT((ROW()-15)/35), 1, 1, "Variables_Simulación"))</f>
        <v>0</v>
      </c>
      <c r="D202" s="65" t="n">
        <f aca="true">INDIRECT(ADDRESS(ROW()-35*INT((ROW()-15)/35)+78,2+INT((ROW()-15)/35), 1, 1, "Variables_Simulación"))</f>
        <v>0</v>
      </c>
      <c r="E202" s="65" t="n">
        <f aca="true">INDIRECT(ADDRESS(ROW()-35*INT((ROW()-15)/35)+48,2+INT((ROW()-15)/35), 1, 1, "Variables_Simulación"))</f>
        <v>0</v>
      </c>
      <c r="F202" s="65" t="n">
        <f aca="true">INDIRECT(ADDRESS(ROW()-35*INT((ROW()-15)/35)+18,2+INT((ROW()-15)/35), 1, 1, "Variables_Simulación"))</f>
        <v>0</v>
      </c>
      <c r="G202" s="65" t="n">
        <f aca="true">INDIRECT(ADDRESS(ROW()-35*INT((ROW()-15)/35)-12,2+INT((ROW()-15)/35), 1, 1, "Variables_Simulación"))</f>
        <v>0</v>
      </c>
      <c r="H202" s="65" t="n">
        <f aca="true">INDIRECT(ADDRESS(ROW()-35*INT((ROW()-15)/35)+168,2+INT((ROW()-15)/35), 1, 1, "Variables_Simulación"))</f>
        <v>0</v>
      </c>
      <c r="I202" s="66" t="n">
        <f aca="false">AO202+AQ202+AS202+AU202+AW202</f>
        <v>0.140679798877666</v>
      </c>
      <c r="J202" s="65" t="n">
        <f aca="false">ROUND(AP202+AR202+AT202+AV202+AX202,0)</f>
        <v>1520696</v>
      </c>
      <c r="K202" s="66" t="n">
        <f aca="false">I202-Tabla_Ministerio!J201</f>
        <v>7.7715611723761E-016</v>
      </c>
      <c r="L202" s="65" t="n">
        <f aca="false">J202-Tabla_Ministerio!K201</f>
        <v>0</v>
      </c>
      <c r="M202" s="66" t="n">
        <f aca="false">P237/P$250</f>
        <v>0.0416778346329321</v>
      </c>
      <c r="N202" s="65" t="n">
        <f aca="false">ROUND((N$215*M202),0)</f>
        <v>8559916</v>
      </c>
      <c r="O202" s="65" t="n">
        <f aca="false">N202-Tabla_Ministerio!L201</f>
        <v>-1</v>
      </c>
      <c r="P202" s="67" t="n">
        <f aca="false">N202+J202</f>
        <v>10080612</v>
      </c>
      <c r="Q202" s="65" t="n">
        <f aca="false">P202-Tabla_Ministerio!M201</f>
        <v>-1</v>
      </c>
      <c r="S202" s="67" t="n">
        <f aca="false">B202+Tabla_Ministerio!B201</f>
        <v>8998</v>
      </c>
      <c r="T202" s="67" t="n">
        <f aca="false">C202+Tabla_Ministerio!C201</f>
        <v>50</v>
      </c>
      <c r="U202" s="67" t="n">
        <f aca="false">D202+Tabla_Ministerio!D201</f>
        <v>370.591136363636</v>
      </c>
      <c r="V202" s="67" t="n">
        <f aca="false">E202+Tabla_Ministerio!E201</f>
        <v>271.260227272727</v>
      </c>
      <c r="W202" s="67" t="n">
        <f aca="false">F202+Tabla_Ministerio!F201</f>
        <v>145</v>
      </c>
      <c r="X202" s="67" t="n">
        <f aca="false">G202+Tabla_Ministerio!G201</f>
        <v>390</v>
      </c>
      <c r="Y202" s="67" t="n">
        <f aca="false">H202+Tabla_Ministerio!H201</f>
        <v>50</v>
      </c>
      <c r="Z202" s="67" t="n">
        <f aca="false">X202+0.33*Y202</f>
        <v>406.5</v>
      </c>
      <c r="AC202" s="73" t="n">
        <f aca="false">IF(T202&gt;0,S202/T202,0)</f>
        <v>179.96</v>
      </c>
      <c r="AD202" s="74" t="n">
        <f aca="false">EXP((((AC202-AC$215)/AC$216+2)/4-1.9)^3)</f>
        <v>0.0377105551520355</v>
      </c>
      <c r="AE202" s="75" t="n">
        <f aca="false">S202/U202</f>
        <v>24.2801273886132</v>
      </c>
      <c r="AF202" s="74" t="n">
        <f aca="false">EXP((((AE202-AE$215)/AE$216+2)/4-1.9)^3)</f>
        <v>0.35227835070128</v>
      </c>
      <c r="AG202" s="74" t="n">
        <f aca="false">V202/U202</f>
        <v>0.731966311807732</v>
      </c>
      <c r="AH202" s="74" t="n">
        <f aca="false">EXP((((AG202-AG$215)/AG$216+2)/4-1.9)^3)</f>
        <v>0.159341457907997</v>
      </c>
      <c r="AI202" s="74" t="n">
        <f aca="false">W202/U202</f>
        <v>0.39126677832284</v>
      </c>
      <c r="AJ202" s="74" t="n">
        <f aca="false">EXP((((AI202-AI$215)/AI$216+2)/4-1.9)^3)</f>
        <v>0.429749251514143</v>
      </c>
      <c r="AK202" s="74" t="n">
        <f aca="false">Z202/U202</f>
        <v>1.09689617509127</v>
      </c>
      <c r="AL202" s="74" t="n">
        <f aca="false">EXP((((AK202-AK$215)/AK$216+2)/4-1.9)^3)</f>
        <v>0.573437208791309</v>
      </c>
      <c r="AM202" s="74" t="n">
        <f aca="false">0.01*AD202+0.15*AF202+0.24*AH202+0.25*AJ202+0.35*AL202</f>
        <v>0.399601144010125</v>
      </c>
      <c r="AO202" s="66" t="n">
        <f aca="false">0.01*AD202/$AM$215</f>
        <v>0.000132760213374641</v>
      </c>
      <c r="AP202" s="65" t="n">
        <f aca="false">AO202*$J$215</f>
        <v>1435.08851978049</v>
      </c>
      <c r="AQ202" s="66" t="n">
        <f aca="false">0.15*AF202/$AM$215</f>
        <v>0.018602967584731</v>
      </c>
      <c r="AR202" s="65" t="n">
        <f aca="false">AQ202*$J$215</f>
        <v>201091.159287001</v>
      </c>
      <c r="AS202" s="66" t="n">
        <f aca="false">0.24*AH202/$AM$215</f>
        <v>0.0134630991451635</v>
      </c>
      <c r="AT202" s="65" t="n">
        <f aca="false">AS202*$J$215</f>
        <v>145531.093486335</v>
      </c>
      <c r="AU202" s="66" t="n">
        <f aca="false">0.25*AJ202/$AM$215</f>
        <v>0.0378233641076019</v>
      </c>
      <c r="AV202" s="65" t="n">
        <f aca="false">AU202*$J$215</f>
        <v>408856.495711729</v>
      </c>
      <c r="AW202" s="66" t="n">
        <f aca="false">0.35*AL202/$AM$215</f>
        <v>0.0706576078267948</v>
      </c>
      <c r="AX202" s="65" t="n">
        <f aca="false">AW202*$J$215</f>
        <v>763782.45597754</v>
      </c>
    </row>
    <row r="203" customFormat="false" ht="15" hidden="false" customHeight="false" outlineLevel="0" collapsed="false">
      <c r="A203" s="72" t="s">
        <v>119</v>
      </c>
      <c r="B203" s="65" t="n">
        <f aca="true">INDIRECT(ADDRESS(ROW()-35*INT((ROW()-15)/35)+138,2+INT((ROW()-15)/35), 1, 1, "Variables_Simulación"))</f>
        <v>0</v>
      </c>
      <c r="C203" s="65" t="n">
        <f aca="true">INDIRECT(ADDRESS(ROW()-35*INT((ROW()-15)/35)+108,2+INT((ROW()-15)/35), 1, 1, "Variables_Simulación"))</f>
        <v>0</v>
      </c>
      <c r="D203" s="65" t="n">
        <f aca="true">INDIRECT(ADDRESS(ROW()-35*INT((ROW()-15)/35)+78,2+INT((ROW()-15)/35), 1, 1, "Variables_Simulación"))</f>
        <v>0</v>
      </c>
      <c r="E203" s="65" t="n">
        <f aca="true">INDIRECT(ADDRESS(ROW()-35*INT((ROW()-15)/35)+48,2+INT((ROW()-15)/35), 1, 1, "Variables_Simulación"))</f>
        <v>0</v>
      </c>
      <c r="F203" s="65" t="n">
        <f aca="true">INDIRECT(ADDRESS(ROW()-35*INT((ROW()-15)/35)+18,2+INT((ROW()-15)/35), 1, 1, "Variables_Simulación"))</f>
        <v>0</v>
      </c>
      <c r="G203" s="65" t="n">
        <f aca="true">INDIRECT(ADDRESS(ROW()-35*INT((ROW()-15)/35)-12,2+INT((ROW()-15)/35), 1, 1, "Variables_Simulación"))</f>
        <v>0</v>
      </c>
      <c r="H203" s="65" t="n">
        <f aca="true">INDIRECT(ADDRESS(ROW()-35*INT((ROW()-15)/35)+168,2+INT((ROW()-15)/35), 1, 1, "Variables_Simulación"))</f>
        <v>0</v>
      </c>
      <c r="I203" s="66" t="n">
        <f aca="false">AO203+AQ203+AS203+AU203+AW203</f>
        <v>0.00583094595209576</v>
      </c>
      <c r="J203" s="65" t="n">
        <f aca="false">ROUND(AP203+AR203+AT203+AV203+AX203,0)</f>
        <v>63030</v>
      </c>
      <c r="K203" s="66" t="n">
        <f aca="false">I203-Tabla_Ministerio!J202</f>
        <v>0</v>
      </c>
      <c r="L203" s="65" t="n">
        <f aca="false">J203-Tabla_Ministerio!K202</f>
        <v>0</v>
      </c>
      <c r="M203" s="66" t="n">
        <f aca="false">P238/P$250</f>
        <v>0.00958475695745473</v>
      </c>
      <c r="N203" s="65" t="n">
        <f aca="false">ROUND((N$215*M203),0)</f>
        <v>1968546</v>
      </c>
      <c r="O203" s="65" t="n">
        <f aca="false">N203-Tabla_Ministerio!L202</f>
        <v>-1</v>
      </c>
      <c r="P203" s="67" t="n">
        <f aca="false">N203+J203</f>
        <v>2031576</v>
      </c>
      <c r="Q203" s="65" t="n">
        <f aca="false">P203-Tabla_Ministerio!M202</f>
        <v>-1</v>
      </c>
      <c r="S203" s="67" t="n">
        <f aca="false">B203+Tabla_Ministerio!B202</f>
        <v>2737</v>
      </c>
      <c r="T203" s="67" t="n">
        <f aca="false">C203+Tabla_Ministerio!C202</f>
        <v>27</v>
      </c>
      <c r="U203" s="67" t="n">
        <f aca="false">D203+Tabla_Ministerio!D202</f>
        <v>262.665681818182</v>
      </c>
      <c r="V203" s="67" t="n">
        <f aca="false">E203+Tabla_Ministerio!E202</f>
        <v>114.018409090909</v>
      </c>
      <c r="W203" s="67" t="n">
        <f aca="false">F203+Tabla_Ministerio!F202</f>
        <v>18</v>
      </c>
      <c r="X203" s="67" t="n">
        <f aca="false">G203+Tabla_Ministerio!G202</f>
        <v>73</v>
      </c>
      <c r="Y203" s="67" t="n">
        <f aca="false">H203+Tabla_Ministerio!H202</f>
        <v>15</v>
      </c>
      <c r="Z203" s="67" t="n">
        <f aca="false">X203+0.33*Y203</f>
        <v>77.95</v>
      </c>
      <c r="AC203" s="73" t="n">
        <f aca="false">IF(T203&gt;0,S203/T203,0)</f>
        <v>101.37037037037</v>
      </c>
      <c r="AD203" s="74" t="n">
        <f aca="false">EXP((((AC203-AC$215)/AC$216+2)/4-1.9)^3)</f>
        <v>0.00504936971019866</v>
      </c>
      <c r="AE203" s="75" t="n">
        <f aca="false">S203/U203</f>
        <v>10.4200898307475</v>
      </c>
      <c r="AF203" s="74" t="n">
        <f aca="false">EXP((((AE203-AE$215)/AE$216+2)/4-1.9)^3)</f>
        <v>0.0029426461349793</v>
      </c>
      <c r="AG203" s="74" t="n">
        <f aca="false">V203/U203</f>
        <v>0.434081865212346</v>
      </c>
      <c r="AH203" s="74" t="n">
        <f aca="false">EXP((((AG203-AG$215)/AG$216+2)/4-1.9)^3)</f>
        <v>0.00280405647113301</v>
      </c>
      <c r="AI203" s="74" t="n">
        <f aca="false">W203/U203</f>
        <v>0.0685281757228554</v>
      </c>
      <c r="AJ203" s="74" t="n">
        <f aca="false">EXP((((AI203-AI$215)/AI$216+2)/4-1.9)^3)</f>
        <v>0.0196522918698574</v>
      </c>
      <c r="AK203" s="74" t="n">
        <f aca="false">Z203/U203</f>
        <v>0.296765072088699</v>
      </c>
      <c r="AL203" s="74" t="n">
        <f aca="false">EXP((((AK203-AK$215)/AK$216+2)/4-1.9)^3)</f>
        <v>0.02995677744246</v>
      </c>
      <c r="AM203" s="74" t="n">
        <f aca="false">0.01*AD203+0.15*AF203+0.24*AH203+0.25*AJ203+0.35*AL203</f>
        <v>0.0165628092427462</v>
      </c>
      <c r="AO203" s="66" t="n">
        <f aca="false">0.01*AD203/$AM$215</f>
        <v>1.77763333748546E-005</v>
      </c>
      <c r="AP203" s="65" t="n">
        <f aca="false">AO203*$J$215</f>
        <v>192.155550986162</v>
      </c>
      <c r="AQ203" s="66" t="n">
        <f aca="false">0.15*AF203/$AM$215</f>
        <v>0.00015539402450755</v>
      </c>
      <c r="AR203" s="65" t="n">
        <f aca="false">AQ203*$J$215</f>
        <v>1679.75159834949</v>
      </c>
      <c r="AS203" s="66" t="n">
        <f aca="false">0.24*AH203/$AM$215</f>
        <v>0.000236920703344501</v>
      </c>
      <c r="AT203" s="65" t="n">
        <f aca="false">AS203*$J$215</f>
        <v>2561.02466865242</v>
      </c>
      <c r="AU203" s="66" t="n">
        <f aca="false">0.25*AJ203/$AM$215</f>
        <v>0.00172964999548817</v>
      </c>
      <c r="AV203" s="65" t="n">
        <f aca="false">AU203*$J$215</f>
        <v>18696.8730214288</v>
      </c>
      <c r="AW203" s="66" t="n">
        <f aca="false">0.35*AL203/$AM$215</f>
        <v>0.00369120489538068</v>
      </c>
      <c r="AX203" s="65" t="n">
        <f aca="false">AW203*$J$215</f>
        <v>39900.5517908441</v>
      </c>
    </row>
    <row r="204" customFormat="false" ht="15" hidden="false" customHeight="false" outlineLevel="0" collapsed="false">
      <c r="A204" s="72" t="s">
        <v>120</v>
      </c>
      <c r="B204" s="65" t="n">
        <f aca="true">INDIRECT(ADDRESS(ROW()-35*INT((ROW()-15)/35)+138,2+INT((ROW()-15)/35), 1, 1, "Variables_Simulación"))</f>
        <v>0</v>
      </c>
      <c r="C204" s="65" t="n">
        <f aca="true">INDIRECT(ADDRESS(ROW()-35*INT((ROW()-15)/35)+108,2+INT((ROW()-15)/35), 1, 1, "Variables_Simulación"))</f>
        <v>0</v>
      </c>
      <c r="D204" s="65" t="n">
        <f aca="true">INDIRECT(ADDRESS(ROW()-35*INT((ROW()-15)/35)+78,2+INT((ROW()-15)/35), 1, 1, "Variables_Simulación"))</f>
        <v>0</v>
      </c>
      <c r="E204" s="65" t="n">
        <f aca="true">INDIRECT(ADDRESS(ROW()-35*INT((ROW()-15)/35)+48,2+INT((ROW()-15)/35), 1, 1, "Variables_Simulación"))</f>
        <v>0</v>
      </c>
      <c r="F204" s="65" t="n">
        <f aca="true">INDIRECT(ADDRESS(ROW()-35*INT((ROW()-15)/35)+18,2+INT((ROW()-15)/35), 1, 1, "Variables_Simulación"))</f>
        <v>0</v>
      </c>
      <c r="G204" s="65" t="n">
        <f aca="true">INDIRECT(ADDRESS(ROW()-35*INT((ROW()-15)/35)-12,2+INT((ROW()-15)/35), 1, 1, "Variables_Simulación"))</f>
        <v>0</v>
      </c>
      <c r="H204" s="65" t="n">
        <f aca="true">INDIRECT(ADDRESS(ROW()-35*INT((ROW()-15)/35)+168,2+INT((ROW()-15)/35), 1, 1, "Variables_Simulación"))</f>
        <v>0</v>
      </c>
      <c r="I204" s="66" t="n">
        <f aca="false">AO204+AQ204+AS204+AU204+AW204</f>
        <v>0.097016695601684</v>
      </c>
      <c r="J204" s="65" t="n">
        <f aca="false">ROUND(AP204+AR204+AT204+AV204+AX204,0)</f>
        <v>1048714</v>
      </c>
      <c r="K204" s="66" t="n">
        <f aca="false">I204-Tabla_Ministerio!J203</f>
        <v>0</v>
      </c>
      <c r="L204" s="65" t="n">
        <f aca="false">J204-Tabla_Ministerio!K203</f>
        <v>0</v>
      </c>
      <c r="M204" s="66" t="n">
        <f aca="false">P239/P$250</f>
        <v>0.0669221716500167</v>
      </c>
      <c r="N204" s="65" t="n">
        <f aca="false">ROUND((N$215*M204),0)</f>
        <v>13744672</v>
      </c>
      <c r="O204" s="65" t="n">
        <f aca="false">N204-Tabla_Ministerio!L203</f>
        <v>0</v>
      </c>
      <c r="P204" s="67" t="n">
        <f aca="false">N204+J204</f>
        <v>14793386</v>
      </c>
      <c r="Q204" s="65" t="n">
        <f aca="false">P204-Tabla_Ministerio!M203</f>
        <v>0</v>
      </c>
      <c r="S204" s="67" t="n">
        <f aca="false">B204+Tabla_Ministerio!B203</f>
        <v>8848</v>
      </c>
      <c r="T204" s="67" t="n">
        <f aca="false">C204+Tabla_Ministerio!C203</f>
        <v>32</v>
      </c>
      <c r="U204" s="67" t="n">
        <f aca="false">D204+Tabla_Ministerio!D203</f>
        <v>426.389772727273</v>
      </c>
      <c r="V204" s="67" t="n">
        <f aca="false">E204+Tabla_Ministerio!E203</f>
        <v>394.798863636364</v>
      </c>
      <c r="W204" s="67" t="n">
        <f aca="false">F204+Tabla_Ministerio!F203</f>
        <v>126</v>
      </c>
      <c r="X204" s="67" t="n">
        <f aca="false">G204+Tabla_Ministerio!G203</f>
        <v>262</v>
      </c>
      <c r="Y204" s="67" t="n">
        <f aca="false">H204+Tabla_Ministerio!H203</f>
        <v>48</v>
      </c>
      <c r="Z204" s="67" t="n">
        <f aca="false">X204+0.33*Y204</f>
        <v>277.84</v>
      </c>
      <c r="AC204" s="73" t="n">
        <f aca="false">IF(T204&gt;0,S204/T204,0)</f>
        <v>276.5</v>
      </c>
      <c r="AD204" s="74" t="n">
        <f aca="false">EXP((((AC204-AC$215)/AC$216+2)/4-1.9)^3)</f>
        <v>0.201553843916944</v>
      </c>
      <c r="AE204" s="75" t="n">
        <f aca="false">S204/U204</f>
        <v>20.7509667584343</v>
      </c>
      <c r="AF204" s="74" t="n">
        <f aca="false">EXP((((AE204-AE$215)/AE$216+2)/4-1.9)^3)</f>
        <v>0.166930034272071</v>
      </c>
      <c r="AG204" s="74" t="n">
        <f aca="false">V204/U204</f>
        <v>0.925910725088814</v>
      </c>
      <c r="AH204" s="74" t="n">
        <f aca="false">EXP((((AG204-AG$215)/AG$216+2)/4-1.9)^3)</f>
        <v>0.544543481770239</v>
      </c>
      <c r="AI204" s="74" t="n">
        <f aca="false">W204/U204</f>
        <v>0.295504273458716</v>
      </c>
      <c r="AJ204" s="74" t="n">
        <f aca="false">EXP((((AI204-AI$215)/AI$216+2)/4-1.9)^3)</f>
        <v>0.233535595447558</v>
      </c>
      <c r="AK204" s="74" t="n">
        <f aca="false">Z204/U204</f>
        <v>0.651610375696585</v>
      </c>
      <c r="AL204" s="74" t="n">
        <f aca="false">EXP((((AK204-AK$215)/AK$216+2)/4-1.9)^3)</f>
        <v>0.169847619086584</v>
      </c>
      <c r="AM204" s="74" t="n">
        <f aca="false">0.01*AD204+0.15*AF204+0.24*AH204+0.25*AJ204+0.35*AL204</f>
        <v>0.275576044747031</v>
      </c>
      <c r="AO204" s="66" t="n">
        <f aca="false">0.01*AD204/$AM$215</f>
        <v>0.000709571397636882</v>
      </c>
      <c r="AP204" s="65" t="n">
        <f aca="false">AO204*$J$215</f>
        <v>7670.20284789478</v>
      </c>
      <c r="AQ204" s="66" t="n">
        <f aca="false">0.15*AF204/$AM$215</f>
        <v>0.00881517132772839</v>
      </c>
      <c r="AR204" s="65" t="n">
        <f aca="false">AQ204*$J$215</f>
        <v>95288.72280901</v>
      </c>
      <c r="AS204" s="66" t="n">
        <f aca="false">0.24*AH204/$AM$215</f>
        <v>0.0460096385471649</v>
      </c>
      <c r="AT204" s="65" t="n">
        <f aca="false">AS204*$J$215</f>
        <v>497347.077109313</v>
      </c>
      <c r="AU204" s="66" t="n">
        <f aca="false">0.25*AJ204/$AM$215</f>
        <v>0.0205540831719352</v>
      </c>
      <c r="AV204" s="65" t="n">
        <f aca="false">AU204*$J$215</f>
        <v>222181.99296968</v>
      </c>
      <c r="AW204" s="66" t="n">
        <f aca="false">0.35*AL204/$AM$215</f>
        <v>0.0209282311572185</v>
      </c>
      <c r="AX204" s="65" t="n">
        <f aca="false">AW204*$J$215</f>
        <v>226226.393507542</v>
      </c>
    </row>
    <row r="205" customFormat="false" ht="15" hidden="false" customHeight="false" outlineLevel="0" collapsed="false">
      <c r="A205" s="72" t="s">
        <v>121</v>
      </c>
      <c r="B205" s="65" t="n">
        <f aca="true">INDIRECT(ADDRESS(ROW()-35*INT((ROW()-15)/35)+138,2+INT((ROW()-15)/35), 1, 1, "Variables_Simulación"))</f>
        <v>0</v>
      </c>
      <c r="C205" s="65" t="n">
        <f aca="true">INDIRECT(ADDRESS(ROW()-35*INT((ROW()-15)/35)+108,2+INT((ROW()-15)/35), 1, 1, "Variables_Simulación"))</f>
        <v>0</v>
      </c>
      <c r="D205" s="65" t="n">
        <f aca="true">INDIRECT(ADDRESS(ROW()-35*INT((ROW()-15)/35)+78,2+INT((ROW()-15)/35), 1, 1, "Variables_Simulación"))</f>
        <v>0</v>
      </c>
      <c r="E205" s="65" t="n">
        <f aca="true">INDIRECT(ADDRESS(ROW()-35*INT((ROW()-15)/35)+48,2+INT((ROW()-15)/35), 1, 1, "Variables_Simulación"))</f>
        <v>0</v>
      </c>
      <c r="F205" s="65" t="n">
        <f aca="true">INDIRECT(ADDRESS(ROW()-35*INT((ROW()-15)/35)+18,2+INT((ROW()-15)/35), 1, 1, "Variables_Simulación"))</f>
        <v>0</v>
      </c>
      <c r="G205" s="65" t="n">
        <f aca="true">INDIRECT(ADDRESS(ROW()-35*INT((ROW()-15)/35)-12,2+INT((ROW()-15)/35), 1, 1, "Variables_Simulación"))</f>
        <v>0</v>
      </c>
      <c r="H205" s="65" t="n">
        <f aca="true">INDIRECT(ADDRESS(ROW()-35*INT((ROW()-15)/35)+168,2+INT((ROW()-15)/35), 1, 1, "Variables_Simulación"))</f>
        <v>0</v>
      </c>
      <c r="I205" s="66" t="n">
        <f aca="false">AO205+AQ205+AS205+AU205+AW205</f>
        <v>0.0038058207148541</v>
      </c>
      <c r="J205" s="65" t="n">
        <f aca="false">ROUND(AP205+AR205+AT205+AV205+AX205,0)</f>
        <v>41140</v>
      </c>
      <c r="K205" s="66" t="n">
        <f aca="false">I205-Tabla_Ministerio!J204</f>
        <v>0</v>
      </c>
      <c r="L205" s="65" t="n">
        <f aca="false">J205-Tabla_Ministerio!K204</f>
        <v>-1</v>
      </c>
      <c r="M205" s="66" t="n">
        <f aca="false">P240/P$250</f>
        <v>0.00810984841466621</v>
      </c>
      <c r="N205" s="65" t="n">
        <f aca="false">ROUND((N$215*M205),0)</f>
        <v>1665624</v>
      </c>
      <c r="O205" s="65" t="n">
        <f aca="false">N205-Tabla_Ministerio!L204</f>
        <v>-3</v>
      </c>
      <c r="P205" s="67" t="n">
        <f aca="false">N205+J205</f>
        <v>1706764</v>
      </c>
      <c r="Q205" s="65" t="n">
        <f aca="false">P205-Tabla_Ministerio!M204</f>
        <v>-4</v>
      </c>
      <c r="S205" s="67" t="n">
        <f aca="false">B205+Tabla_Ministerio!B204</f>
        <v>3958</v>
      </c>
      <c r="T205" s="67" t="n">
        <f aca="false">C205+Tabla_Ministerio!C204</f>
        <v>30</v>
      </c>
      <c r="U205" s="67" t="n">
        <f aca="false">D205+Tabla_Ministerio!D204</f>
        <v>247.090909090909</v>
      </c>
      <c r="V205" s="67" t="n">
        <f aca="false">E205+Tabla_Ministerio!E204</f>
        <v>78.6590909090909</v>
      </c>
      <c r="W205" s="67" t="n">
        <f aca="false">F205+Tabla_Ministerio!F204</f>
        <v>3</v>
      </c>
      <c r="X205" s="67" t="n">
        <f aca="false">G205+Tabla_Ministerio!G204</f>
        <v>25</v>
      </c>
      <c r="Y205" s="67" t="n">
        <f aca="false">H205+Tabla_Ministerio!H204</f>
        <v>1</v>
      </c>
      <c r="Z205" s="67" t="n">
        <f aca="false">X205+0.33*Y205</f>
        <v>25.33</v>
      </c>
      <c r="AC205" s="73" t="n">
        <f aca="false">IF(T205&gt;0,S205/T205,0)</f>
        <v>131.933333333333</v>
      </c>
      <c r="AD205" s="74" t="n">
        <f aca="false">EXP((((AC205-AC$215)/AC$216+2)/4-1.9)^3)</f>
        <v>0.0119117039953333</v>
      </c>
      <c r="AE205" s="75" t="n">
        <f aca="false">S205/U205</f>
        <v>16.018395879323</v>
      </c>
      <c r="AF205" s="74" t="n">
        <f aca="false">EXP((((AE205-AE$215)/AE$216+2)/4-1.9)^3)</f>
        <v>0.0384809747174362</v>
      </c>
      <c r="AG205" s="74" t="n">
        <f aca="false">V205/U205</f>
        <v>0.318340691685063</v>
      </c>
      <c r="AH205" s="74" t="n">
        <f aca="false">EXP((((AG205-AG$215)/AG$216+2)/4-1.9)^3)</f>
        <v>0.000233022227556825</v>
      </c>
      <c r="AI205" s="74" t="n">
        <f aca="false">W205/U205</f>
        <v>0.0121412803532009</v>
      </c>
      <c r="AJ205" s="74" t="n">
        <f aca="false">EXP((((AI205-AI$215)/AI$216+2)/4-1.9)^3)</f>
        <v>0.00810971997586934</v>
      </c>
      <c r="AK205" s="74" t="n">
        <f aca="false">Z205/U205</f>
        <v>0.102512877115526</v>
      </c>
      <c r="AL205" s="74" t="n">
        <f aca="false">EXP((((AK205-AK$215)/AK$216+2)/4-1.9)^3)</f>
        <v>0.00810234259070242</v>
      </c>
      <c r="AM205" s="74" t="n">
        <f aca="false">0.01*AD205+0.15*AF205+0.24*AH205+0.25*AJ205+0.35*AL205</f>
        <v>0.0108104384828956</v>
      </c>
      <c r="AO205" s="66" t="n">
        <f aca="false">0.01*AD205/$AM$215</f>
        <v>4.19352183413998E-005</v>
      </c>
      <c r="AP205" s="65" t="n">
        <f aca="false">AO205*$J$215</f>
        <v>453.304110369309</v>
      </c>
      <c r="AQ205" s="66" t="n">
        <f aca="false">0.15*AF205/$AM$215</f>
        <v>0.00203208719432306</v>
      </c>
      <c r="AR205" s="65" t="n">
        <f aca="false">AQ205*$J$215</f>
        <v>21966.106634196</v>
      </c>
      <c r="AS205" s="66" t="n">
        <f aca="false">0.24*AH205/$AM$215</f>
        <v>1.96885442985954E-005</v>
      </c>
      <c r="AT205" s="65" t="n">
        <f aca="false">AS205*$J$215</f>
        <v>212.825839729337</v>
      </c>
      <c r="AU205" s="66" t="n">
        <f aca="false">0.25*AJ205/$AM$215</f>
        <v>0.000713757825935165</v>
      </c>
      <c r="AV205" s="65" t="n">
        <f aca="false">AU205*$J$215</f>
        <v>7715.45658044789</v>
      </c>
      <c r="AW205" s="66" t="n">
        <f aca="false">0.35*AL205/$AM$215</f>
        <v>0.000998351931955876</v>
      </c>
      <c r="AX205" s="65" t="n">
        <f aca="false">AW205*$J$215</f>
        <v>10791.8129975243</v>
      </c>
    </row>
    <row r="206" customFormat="false" ht="15" hidden="false" customHeight="false" outlineLevel="0" collapsed="false">
      <c r="A206" s="72" t="s">
        <v>122</v>
      </c>
      <c r="B206" s="65" t="n">
        <f aca="true">INDIRECT(ADDRESS(ROW()-35*INT((ROW()-15)/35)+138,2+INT((ROW()-15)/35), 1, 1, "Variables_Simulación"))</f>
        <v>0</v>
      </c>
      <c r="C206" s="65" t="n">
        <f aca="true">INDIRECT(ADDRESS(ROW()-35*INT((ROW()-15)/35)+108,2+INT((ROW()-15)/35), 1, 1, "Variables_Simulación"))</f>
        <v>0</v>
      </c>
      <c r="D206" s="65" t="n">
        <f aca="true">INDIRECT(ADDRESS(ROW()-35*INT((ROW()-15)/35)+78,2+INT((ROW()-15)/35), 1, 1, "Variables_Simulación"))</f>
        <v>0</v>
      </c>
      <c r="E206" s="65" t="n">
        <f aca="true">INDIRECT(ADDRESS(ROW()-35*INT((ROW()-15)/35)+48,2+INT((ROW()-15)/35), 1, 1, "Variables_Simulación"))</f>
        <v>0</v>
      </c>
      <c r="F206" s="65" t="n">
        <f aca="true">INDIRECT(ADDRESS(ROW()-35*INT((ROW()-15)/35)+18,2+INT((ROW()-15)/35), 1, 1, "Variables_Simulación"))</f>
        <v>0</v>
      </c>
      <c r="G206" s="65" t="n">
        <f aca="true">INDIRECT(ADDRESS(ROW()-35*INT((ROW()-15)/35)-12,2+INT((ROW()-15)/35), 1, 1, "Variables_Simulación"))</f>
        <v>0</v>
      </c>
      <c r="H206" s="65" t="n">
        <f aca="true">INDIRECT(ADDRESS(ROW()-35*INT((ROW()-15)/35)+168,2+INT((ROW()-15)/35), 1, 1, "Variables_Simulación"))</f>
        <v>0</v>
      </c>
      <c r="I206" s="66" t="n">
        <f aca="false">AO206+AQ206+AS206+AU206+AW206</f>
        <v>0.0631853271827478</v>
      </c>
      <c r="J206" s="65" t="n">
        <f aca="false">ROUND(AP206+AR206+AT206+AV206+AX206,0)</f>
        <v>683010</v>
      </c>
      <c r="K206" s="66" t="n">
        <f aca="false">I206-Tabla_Ministerio!J205</f>
        <v>0</v>
      </c>
      <c r="L206" s="65" t="n">
        <f aca="false">J206-Tabla_Ministerio!K205</f>
        <v>0</v>
      </c>
      <c r="M206" s="66" t="n">
        <f aca="false">P241/P$250</f>
        <v>0.0431633683978306</v>
      </c>
      <c r="N206" s="65" t="n">
        <f aca="false">ROUND((N$215*M206),0)</f>
        <v>8865019</v>
      </c>
      <c r="O206" s="65" t="n">
        <f aca="false">N206-Tabla_Ministerio!L205</f>
        <v>1</v>
      </c>
      <c r="P206" s="67" t="n">
        <f aca="false">N206+J206</f>
        <v>9548029</v>
      </c>
      <c r="Q206" s="65" t="n">
        <f aca="false">P206-Tabla_Ministerio!M205</f>
        <v>1</v>
      </c>
      <c r="S206" s="67" t="n">
        <f aca="false">B206+Tabla_Ministerio!B205</f>
        <v>8611</v>
      </c>
      <c r="T206" s="67" t="n">
        <f aca="false">C206+Tabla_Ministerio!C205</f>
        <v>76</v>
      </c>
      <c r="U206" s="67" t="n">
        <f aca="false">D206+Tabla_Ministerio!D205</f>
        <v>358.795454545455</v>
      </c>
      <c r="V206" s="67" t="n">
        <f aca="false">E206+Tabla_Ministerio!E205</f>
        <v>294.568181818182</v>
      </c>
      <c r="W206" s="67" t="n">
        <f aca="false">F206+Tabla_Ministerio!F205</f>
        <v>32</v>
      </c>
      <c r="X206" s="67" t="n">
        <f aca="false">G206+Tabla_Ministerio!G205</f>
        <v>198</v>
      </c>
      <c r="Y206" s="67" t="n">
        <f aca="false">H206+Tabla_Ministerio!H205</f>
        <v>47</v>
      </c>
      <c r="Z206" s="67" t="n">
        <f aca="false">X206+0.33*Y206</f>
        <v>213.51</v>
      </c>
      <c r="AC206" s="73" t="n">
        <f aca="false">IF(T206&gt;0,S206/T206,0)</f>
        <v>113.302631578947</v>
      </c>
      <c r="AD206" s="74" t="n">
        <f aca="false">EXP((((AC206-AC$215)/AC$216+2)/4-1.9)^3)</f>
        <v>0.00714502665388525</v>
      </c>
      <c r="AE206" s="75" t="n">
        <f aca="false">S206/U206</f>
        <v>23.9997466269715</v>
      </c>
      <c r="AF206" s="74" t="n">
        <f aca="false">EXP((((AE206-AE$215)/AE$216+2)/4-1.9)^3)</f>
        <v>0.335163382115195</v>
      </c>
      <c r="AG206" s="74" t="n">
        <f aca="false">V206/U206</f>
        <v>0.820991955406346</v>
      </c>
      <c r="AH206" s="74" t="n">
        <f aca="false">EXP((((AG206-AG$215)/AG$216+2)/4-1.9)^3)</f>
        <v>0.312845380242835</v>
      </c>
      <c r="AI206" s="74" t="n">
        <f aca="false">W206/U206</f>
        <v>0.089187306011275</v>
      </c>
      <c r="AJ206" s="74" t="n">
        <f aca="false">EXP((((AI206-AI$215)/AI$216+2)/4-1.9)^3)</f>
        <v>0.0263928592046308</v>
      </c>
      <c r="AK206" s="74" t="n">
        <f aca="false">Z206/U206</f>
        <v>0.595074428327104</v>
      </c>
      <c r="AL206" s="74" t="n">
        <f aca="false">EXP((((AK206-AK$215)/AK$216+2)/4-1.9)^3)</f>
        <v>0.135574105580674</v>
      </c>
      <c r="AM206" s="74" t="n">
        <f aca="false">0.01*AD206+0.15*AF206+0.24*AH206+0.25*AJ206+0.35*AL206</f>
        <v>0.179478000596492</v>
      </c>
      <c r="AO206" s="66" t="n">
        <f aca="false">0.01*AD206/$AM$215</f>
        <v>2.51541049797062E-005</v>
      </c>
      <c r="AP206" s="65" t="n">
        <f aca="false">AO206*$J$215</f>
        <v>271.906517503572</v>
      </c>
      <c r="AQ206" s="66" t="n">
        <f aca="false">0.15*AF206/$AM$215</f>
        <v>0.017699167492597</v>
      </c>
      <c r="AR206" s="65" t="n">
        <f aca="false">AQ206*$J$215</f>
        <v>191321.416504666</v>
      </c>
      <c r="AS206" s="66" t="n">
        <f aca="false">0.24*AH206/$AM$215</f>
        <v>0.0264329724769279</v>
      </c>
      <c r="AT206" s="65" t="n">
        <f aca="false">AS206*$J$215</f>
        <v>285730.599409829</v>
      </c>
      <c r="AU206" s="66" t="n">
        <f aca="false">0.25*AJ206/$AM$215</f>
        <v>0.00232290508946837</v>
      </c>
      <c r="AV206" s="65" t="n">
        <f aca="false">AU206*$J$215</f>
        <v>25109.7398964598</v>
      </c>
      <c r="AW206" s="66" t="n">
        <f aca="false">0.35*AL206/$AM$215</f>
        <v>0.0167051280187748</v>
      </c>
      <c r="AX206" s="65" t="n">
        <f aca="false">AW206*$J$215</f>
        <v>180576.219575333</v>
      </c>
    </row>
    <row r="207" customFormat="false" ht="15" hidden="false" customHeight="false" outlineLevel="0" collapsed="false">
      <c r="A207" s="72" t="s">
        <v>123</v>
      </c>
      <c r="B207" s="65" t="n">
        <f aca="true">INDIRECT(ADDRESS(ROW()-35*INT((ROW()-15)/35)+138,2+INT((ROW()-15)/35), 1, 1, "Variables_Simulación"))</f>
        <v>0</v>
      </c>
      <c r="C207" s="65" t="n">
        <f aca="true">INDIRECT(ADDRESS(ROW()-35*INT((ROW()-15)/35)+108,2+INT((ROW()-15)/35), 1, 1, "Variables_Simulación"))</f>
        <v>0</v>
      </c>
      <c r="D207" s="65" t="n">
        <f aca="true">INDIRECT(ADDRESS(ROW()-35*INT((ROW()-15)/35)+78,2+INT((ROW()-15)/35), 1, 1, "Variables_Simulación"))</f>
        <v>0</v>
      </c>
      <c r="E207" s="65" t="n">
        <f aca="true">INDIRECT(ADDRESS(ROW()-35*INT((ROW()-15)/35)+48,2+INT((ROW()-15)/35), 1, 1, "Variables_Simulación"))</f>
        <v>0</v>
      </c>
      <c r="F207" s="65" t="n">
        <f aca="true">INDIRECT(ADDRESS(ROW()-35*INT((ROW()-15)/35)+18,2+INT((ROW()-15)/35), 1, 1, "Variables_Simulación"))</f>
        <v>0</v>
      </c>
      <c r="G207" s="65" t="n">
        <f aca="true">INDIRECT(ADDRESS(ROW()-35*INT((ROW()-15)/35)-12,2+INT((ROW()-15)/35), 1, 1, "Variables_Simulación"))</f>
        <v>0</v>
      </c>
      <c r="H207" s="65" t="n">
        <f aca="true">INDIRECT(ADDRESS(ROW()-35*INT((ROW()-15)/35)+168,2+INT((ROW()-15)/35), 1, 1, "Variables_Simulación"))</f>
        <v>0</v>
      </c>
      <c r="I207" s="66" t="n">
        <f aca="false">AO207+AQ207+AS207+AU207+AW207</f>
        <v>0.00425659168436581</v>
      </c>
      <c r="J207" s="65" t="n">
        <f aca="false">ROUND(AP207+AR207+AT207+AV207+AX207,0)</f>
        <v>46012</v>
      </c>
      <c r="K207" s="66" t="n">
        <f aca="false">I207-Tabla_Ministerio!J206</f>
        <v>0</v>
      </c>
      <c r="L207" s="65" t="n">
        <f aca="false">J207-Tabla_Ministerio!K206</f>
        <v>0</v>
      </c>
      <c r="M207" s="66" t="n">
        <f aca="false">P242/P$250</f>
        <v>0.0120203382595394</v>
      </c>
      <c r="N207" s="65" t="n">
        <f aca="false">ROUND((N$215*M207),0)</f>
        <v>2468772</v>
      </c>
      <c r="O207" s="65" t="n">
        <f aca="false">N207-Tabla_Ministerio!L206</f>
        <v>0</v>
      </c>
      <c r="P207" s="67" t="n">
        <f aca="false">N207+J207</f>
        <v>2514784</v>
      </c>
      <c r="Q207" s="65" t="n">
        <f aca="false">P207-Tabla_Ministerio!M206</f>
        <v>0</v>
      </c>
      <c r="S207" s="67" t="n">
        <f aca="false">B207+Tabla_Ministerio!B206</f>
        <v>4097</v>
      </c>
      <c r="T207" s="67" t="n">
        <f aca="false">C207+Tabla_Ministerio!C206</f>
        <v>37</v>
      </c>
      <c r="U207" s="67" t="n">
        <f aca="false">D207+Tabla_Ministerio!D206</f>
        <v>364.879318181818</v>
      </c>
      <c r="V207" s="67" t="n">
        <f aca="false">E207+Tabla_Ministerio!E206</f>
        <v>188.754772727273</v>
      </c>
      <c r="W207" s="67" t="n">
        <f aca="false">F207+Tabla_Ministerio!F206</f>
        <v>20</v>
      </c>
      <c r="X207" s="67" t="n">
        <f aca="false">G207+Tabla_Ministerio!G206</f>
        <v>52</v>
      </c>
      <c r="Y207" s="67" t="n">
        <f aca="false">H207+Tabla_Ministerio!H206</f>
        <v>26</v>
      </c>
      <c r="Z207" s="67" t="n">
        <f aca="false">X207+0.33*Y207</f>
        <v>60.58</v>
      </c>
      <c r="AC207" s="73" t="n">
        <f aca="false">IF(T207&gt;0,S207/T207,0)</f>
        <v>110.72972972973</v>
      </c>
      <c r="AD207" s="74" t="n">
        <f aca="false">EXP((((AC207-AC$215)/AC$216+2)/4-1.9)^3)</f>
        <v>0.00663850836801027</v>
      </c>
      <c r="AE207" s="75" t="n">
        <f aca="false">S207/U207</f>
        <v>11.2283700276991</v>
      </c>
      <c r="AF207" s="74" t="n">
        <f aca="false">EXP((((AE207-AE$215)/AE$216+2)/4-1.9)^3)</f>
        <v>0.00454075957778941</v>
      </c>
      <c r="AG207" s="74" t="n">
        <f aca="false">V207/U207</f>
        <v>0.517307403630965</v>
      </c>
      <c r="AH207" s="74" t="n">
        <f aca="false">EXP((((AG207-AG$215)/AG$216+2)/4-1.9)^3)</f>
        <v>0.0118951231261025</v>
      </c>
      <c r="AI207" s="74" t="n">
        <f aca="false">W207/U207</f>
        <v>0.0548126435328244</v>
      </c>
      <c r="AJ207" s="74" t="n">
        <f aca="false">EXP((((AI207-AI$215)/AI$216+2)/4-1.9)^3)</f>
        <v>0.0160202812953409</v>
      </c>
      <c r="AK207" s="74" t="n">
        <f aca="false">Z207/U207</f>
        <v>0.166027497260925</v>
      </c>
      <c r="AL207" s="74" t="n">
        <f aca="false">EXP((((AK207-AK$215)/AK$216+2)/4-1.9)^3)</f>
        <v>0.0128098716829755</v>
      </c>
      <c r="AM207" s="74" t="n">
        <f aca="false">0.01*AD207+0.15*AF207+0.24*AH207+0.25*AJ207+0.35*AL207</f>
        <v>0.0120908539834898</v>
      </c>
      <c r="AO207" s="66" t="n">
        <f aca="false">0.01*AD207/$AM$215</f>
        <v>2.33709046147206E-005</v>
      </c>
      <c r="AP207" s="65" t="n">
        <f aca="false">AO207*$J$215</f>
        <v>252.630784908613</v>
      </c>
      <c r="AQ207" s="66" t="n">
        <f aca="false">0.15*AF207/$AM$215</f>
        <v>0.000239786529792466</v>
      </c>
      <c r="AR207" s="65" t="n">
        <f aca="false">AQ207*$J$215</f>
        <v>2592.00318646747</v>
      </c>
      <c r="AS207" s="66" t="n">
        <f aca="false">0.24*AH207/$AM$215</f>
        <v>0.00100504428723824</v>
      </c>
      <c r="AT207" s="65" t="n">
        <f aca="false">AS207*$J$215</f>
        <v>10864.1548685705</v>
      </c>
      <c r="AU207" s="66" t="n">
        <f aca="false">0.25*AJ207/$AM$215</f>
        <v>0.00140998717369481</v>
      </c>
      <c r="AV207" s="65" t="n">
        <f aca="false">AU207*$J$215</f>
        <v>15241.4368324123</v>
      </c>
      <c r="AW207" s="66" t="n">
        <f aca="false">0.35*AL207/$AM$215</f>
        <v>0.00157840278902558</v>
      </c>
      <c r="AX207" s="65" t="n">
        <f aca="false">AW207*$J$215</f>
        <v>17061.946983529</v>
      </c>
    </row>
    <row r="208" customFormat="false" ht="15" hidden="false" customHeight="false" outlineLevel="0" collapsed="false">
      <c r="A208" s="72" t="s">
        <v>124</v>
      </c>
      <c r="B208" s="65" t="n">
        <f aca="true">INDIRECT(ADDRESS(ROW()-35*INT((ROW()-15)/35)+138,2+INT((ROW()-15)/35), 1, 1, "Variables_Simulación"))</f>
        <v>0</v>
      </c>
      <c r="C208" s="65" t="n">
        <f aca="true">INDIRECT(ADDRESS(ROW()-35*INT((ROW()-15)/35)+108,2+INT((ROW()-15)/35), 1, 1, "Variables_Simulación"))</f>
        <v>0</v>
      </c>
      <c r="D208" s="65" t="n">
        <f aca="true">INDIRECT(ADDRESS(ROW()-35*INT((ROW()-15)/35)+78,2+INT((ROW()-15)/35), 1, 1, "Variables_Simulación"))</f>
        <v>0</v>
      </c>
      <c r="E208" s="65" t="n">
        <f aca="true">INDIRECT(ADDRESS(ROW()-35*INT((ROW()-15)/35)+48,2+INT((ROW()-15)/35), 1, 1, "Variables_Simulación"))</f>
        <v>0</v>
      </c>
      <c r="F208" s="65" t="n">
        <f aca="true">INDIRECT(ADDRESS(ROW()-35*INT((ROW()-15)/35)+18,2+INT((ROW()-15)/35), 1, 1, "Variables_Simulación"))</f>
        <v>0</v>
      </c>
      <c r="G208" s="65" t="n">
        <f aca="true">INDIRECT(ADDRESS(ROW()-35*INT((ROW()-15)/35)-12,2+INT((ROW()-15)/35), 1, 1, "Variables_Simulación"))</f>
        <v>0</v>
      </c>
      <c r="H208" s="65" t="n">
        <f aca="true">INDIRECT(ADDRESS(ROW()-35*INT((ROW()-15)/35)+168,2+INT((ROW()-15)/35), 1, 1, "Variables_Simulación"))</f>
        <v>0</v>
      </c>
      <c r="I208" s="66" t="n">
        <f aca="false">AO208+AQ208+AS208+AU208+AW208</f>
        <v>0.00691857749415889</v>
      </c>
      <c r="J208" s="65" t="n">
        <f aca="false">ROUND(AP208+AR208+AT208+AV208+AX208,0)</f>
        <v>74787</v>
      </c>
      <c r="K208" s="66" t="n">
        <f aca="false">I208-Tabla_Ministerio!J207</f>
        <v>-2.68882138776405E-017</v>
      </c>
      <c r="L208" s="65" t="n">
        <f aca="false">J208-Tabla_Ministerio!K207</f>
        <v>0</v>
      </c>
      <c r="M208" s="66" t="n">
        <f aca="false">P243/P$250</f>
        <v>0.0210857844855711</v>
      </c>
      <c r="N208" s="65" t="n">
        <f aca="false">ROUND((N$215*M208),0)</f>
        <v>4330660</v>
      </c>
      <c r="O208" s="65" t="n">
        <f aca="false">N208-Tabla_Ministerio!L207</f>
        <v>1</v>
      </c>
      <c r="P208" s="67" t="n">
        <f aca="false">N208+J208</f>
        <v>4405447</v>
      </c>
      <c r="Q208" s="65" t="n">
        <f aca="false">P208-Tabla_Ministerio!M207</f>
        <v>1</v>
      </c>
      <c r="S208" s="67" t="n">
        <f aca="false">B208+Tabla_Ministerio!B207</f>
        <v>4525</v>
      </c>
      <c r="T208" s="67" t="n">
        <f aca="false">C208+Tabla_Ministerio!C207</f>
        <v>25</v>
      </c>
      <c r="U208" s="67" t="n">
        <f aca="false">D208+Tabla_Ministerio!D207</f>
        <v>318.5775</v>
      </c>
      <c r="V208" s="67" t="n">
        <f aca="false">E208+Tabla_Ministerio!E207</f>
        <v>194.603409090909</v>
      </c>
      <c r="W208" s="67" t="n">
        <f aca="false">F208+Tabla_Ministerio!F207</f>
        <v>7</v>
      </c>
      <c r="X208" s="67" t="n">
        <f aca="false">G208+Tabla_Ministerio!G207</f>
        <v>39</v>
      </c>
      <c r="Y208" s="67" t="n">
        <f aca="false">H208+Tabla_Ministerio!H207</f>
        <v>6</v>
      </c>
      <c r="Z208" s="67" t="n">
        <f aca="false">X208+0.33*Y208</f>
        <v>40.98</v>
      </c>
      <c r="AC208" s="73" t="n">
        <f aca="false">IF(T208&gt;0,S208/T208,0)</f>
        <v>181</v>
      </c>
      <c r="AD208" s="74" t="n">
        <f aca="false">EXP((((AC208-AC$215)/AC$216+2)/4-1.9)^3)</f>
        <v>0.0385664887700275</v>
      </c>
      <c r="AE208" s="75" t="n">
        <f aca="false">S208/U208</f>
        <v>14.203765174879</v>
      </c>
      <c r="AF208" s="74" t="n">
        <f aca="false">EXP((((AE208-AE$215)/AE$216+2)/4-1.9)^3)</f>
        <v>0.018618527708437</v>
      </c>
      <c r="AG208" s="74" t="n">
        <f aca="false">V208/U208</f>
        <v>0.610851077338823</v>
      </c>
      <c r="AH208" s="74" t="n">
        <f aca="false">EXP((((AG208-AG$215)/AG$216+2)/4-1.9)^3)</f>
        <v>0.044379271815315</v>
      </c>
      <c r="AI208" s="74" t="n">
        <f aca="false">W208/U208</f>
        <v>0.0219726754086525</v>
      </c>
      <c r="AJ208" s="74" t="n">
        <f aca="false">EXP((((AI208-AI$215)/AI$216+2)/4-1.9)^3)</f>
        <v>0.00954556037409185</v>
      </c>
      <c r="AK208" s="74" t="n">
        <f aca="false">Z208/U208</f>
        <v>0.128634319749512</v>
      </c>
      <c r="AL208" s="74" t="n">
        <f aca="false">EXP((((AK208-AK$215)/AK$216+2)/4-1.9)^3)</f>
        <v>0.00981819605739064</v>
      </c>
      <c r="AM208" s="74" t="n">
        <f aca="false">0.01*AD208+0.15*AF208+0.24*AH208+0.25*AJ208+0.35*AL208</f>
        <v>0.0196522279932511</v>
      </c>
      <c r="AO208" s="66" t="n">
        <f aca="false">0.01*AD208/$AM$215</f>
        <v>0.000135773532306197</v>
      </c>
      <c r="AP208" s="65" t="n">
        <f aca="false">AO208*$J$215</f>
        <v>1467.66137647598</v>
      </c>
      <c r="AQ208" s="66" t="n">
        <f aca="false">0.15*AF208/$AM$215</f>
        <v>0.000983199412470202</v>
      </c>
      <c r="AR208" s="65" t="n">
        <f aca="false">AQ208*$J$215</f>
        <v>10628.0198986214</v>
      </c>
      <c r="AS208" s="66" t="n">
        <f aca="false">0.24*AH208/$AM$215</f>
        <v>0.0037496991949498</v>
      </c>
      <c r="AT208" s="65" t="n">
        <f aca="false">AS208*$J$215</f>
        <v>40532.8534093068</v>
      </c>
      <c r="AU208" s="66" t="n">
        <f aca="false">0.25*AJ208/$AM$215</f>
        <v>0.000840129923131445</v>
      </c>
      <c r="AV208" s="65" t="n">
        <f aca="false">AU208*$J$215</f>
        <v>9081.49194071952</v>
      </c>
      <c r="AW208" s="66" t="n">
        <f aca="false">0.35*AL208/$AM$215</f>
        <v>0.00120977543130125</v>
      </c>
      <c r="AX208" s="65" t="n">
        <f aca="false">AW208*$J$215</f>
        <v>13077.2223759061</v>
      </c>
    </row>
    <row r="209" customFormat="false" ht="15" hidden="false" customHeight="false" outlineLevel="0" collapsed="false">
      <c r="A209" s="72" t="s">
        <v>125</v>
      </c>
      <c r="B209" s="65" t="n">
        <f aca="true">INDIRECT(ADDRESS(ROW()-35*INT((ROW()-15)/35)+138,2+INT((ROW()-15)/35), 1, 1, "Variables_Simulación"))</f>
        <v>0</v>
      </c>
      <c r="C209" s="65" t="n">
        <f aca="true">INDIRECT(ADDRESS(ROW()-35*INT((ROW()-15)/35)+108,2+INT((ROW()-15)/35), 1, 1, "Variables_Simulación"))</f>
        <v>0</v>
      </c>
      <c r="D209" s="65" t="n">
        <f aca="true">INDIRECT(ADDRESS(ROW()-35*INT((ROW()-15)/35)+78,2+INT((ROW()-15)/35), 1, 1, "Variables_Simulación"))</f>
        <v>0</v>
      </c>
      <c r="E209" s="65" t="n">
        <f aca="true">INDIRECT(ADDRESS(ROW()-35*INT((ROW()-15)/35)+48,2+INT((ROW()-15)/35), 1, 1, "Variables_Simulación"))</f>
        <v>0</v>
      </c>
      <c r="F209" s="65" t="n">
        <f aca="true">INDIRECT(ADDRESS(ROW()-35*INT((ROW()-15)/35)+18,2+INT((ROW()-15)/35), 1, 1, "Variables_Simulación"))</f>
        <v>0</v>
      </c>
      <c r="G209" s="65" t="n">
        <f aca="true">INDIRECT(ADDRESS(ROW()-35*INT((ROW()-15)/35)-12,2+INT((ROW()-15)/35), 1, 1, "Variables_Simulación"))</f>
        <v>0</v>
      </c>
      <c r="H209" s="65" t="n">
        <f aca="true">INDIRECT(ADDRESS(ROW()-35*INT((ROW()-15)/35)+168,2+INT((ROW()-15)/35), 1, 1, "Variables_Simulación"))</f>
        <v>0</v>
      </c>
      <c r="I209" s="66" t="n">
        <f aca="false">AO209+AQ209+AS209+AU209+AW209</f>
        <v>0.0213037882124265</v>
      </c>
      <c r="J209" s="65" t="n">
        <f aca="false">ROUND(AP209+AR209+AT209+AV209+AX209,0)</f>
        <v>230286</v>
      </c>
      <c r="K209" s="66" t="n">
        <f aca="false">I209-Tabla_Ministerio!J208</f>
        <v>0</v>
      </c>
      <c r="L209" s="65" t="n">
        <f aca="false">J209-Tabla_Ministerio!K208</f>
        <v>0</v>
      </c>
      <c r="M209" s="66" t="n">
        <f aca="false">P244/P$250</f>
        <v>0.012660573909201</v>
      </c>
      <c r="N209" s="65" t="n">
        <f aca="false">ROUND((N$215*M209),0)</f>
        <v>2600266</v>
      </c>
      <c r="O209" s="65" t="n">
        <f aca="false">N209-Tabla_Ministerio!L208</f>
        <v>-1</v>
      </c>
      <c r="P209" s="67" t="n">
        <f aca="false">N209+J209</f>
        <v>2830552</v>
      </c>
      <c r="Q209" s="65" t="n">
        <f aca="false">P209-Tabla_Ministerio!M208</f>
        <v>-1</v>
      </c>
      <c r="S209" s="67" t="n">
        <f aca="false">B209+Tabla_Ministerio!B208</f>
        <v>6688</v>
      </c>
      <c r="T209" s="67" t="n">
        <f aca="false">C209+Tabla_Ministerio!C208</f>
        <v>45</v>
      </c>
      <c r="U209" s="67" t="n">
        <f aca="false">D209+Tabla_Ministerio!D208</f>
        <v>384.155</v>
      </c>
      <c r="V209" s="67" t="n">
        <f aca="false">E209+Tabla_Ministerio!E208</f>
        <v>287.383409090909</v>
      </c>
      <c r="W209" s="67" t="n">
        <f aca="false">F209+Tabla_Ministerio!F208</f>
        <v>15</v>
      </c>
      <c r="X209" s="67" t="n">
        <f aca="false">G209+Tabla_Ministerio!G208</f>
        <v>50</v>
      </c>
      <c r="Y209" s="67" t="n">
        <f aca="false">H209+Tabla_Ministerio!H208</f>
        <v>17</v>
      </c>
      <c r="Z209" s="67" t="n">
        <f aca="false">X209+0.33*Y209</f>
        <v>55.61</v>
      </c>
      <c r="AC209" s="73" t="n">
        <f aca="false">IF(T209&gt;0,S209/T209,0)</f>
        <v>148.622222222222</v>
      </c>
      <c r="AD209" s="74" t="n">
        <f aca="false">EXP((((AC209-AC$215)/AC$216+2)/4-1.9)^3)</f>
        <v>0.0182526199210777</v>
      </c>
      <c r="AE209" s="75" t="n">
        <f aca="false">S209/U209</f>
        <v>17.4096393382879</v>
      </c>
      <c r="AF209" s="74" t="n">
        <f aca="false">EXP((((AE209-AE$215)/AE$216+2)/4-1.9)^3)</f>
        <v>0.0629754246823478</v>
      </c>
      <c r="AG209" s="74" t="n">
        <f aca="false">V209/U209</f>
        <v>0.74809233015556</v>
      </c>
      <c r="AH209" s="74" t="n">
        <f aca="false">EXP((((AG209-AG$215)/AG$216+2)/4-1.9)^3)</f>
        <v>0.182858822420984</v>
      </c>
      <c r="AI209" s="74" t="n">
        <f aca="false">W209/U209</f>
        <v>0.039046738946519</v>
      </c>
      <c r="AJ209" s="74" t="n">
        <f aca="false">EXP((((AI209-AI$215)/AI$216+2)/4-1.9)^3)</f>
        <v>0.0125580214213377</v>
      </c>
      <c r="AK209" s="74" t="n">
        <f aca="false">Z209/U209</f>
        <v>0.144759276854395</v>
      </c>
      <c r="AL209" s="74" t="n">
        <f aca="false">EXP((((AK209-AK$215)/AK$216+2)/4-1.9)^3)</f>
        <v>0.0110256409304653</v>
      </c>
      <c r="AM209" s="74" t="n">
        <f aca="false">0.01*AD209+0.15*AF209+0.24*AH209+0.25*AJ209+0.35*AL209</f>
        <v>0.0605134369635964</v>
      </c>
      <c r="AO209" s="66" t="n">
        <f aca="false">0.01*AD209/$AM$215</f>
        <v>6.42584471535603E-005</v>
      </c>
      <c r="AP209" s="65" t="n">
        <f aca="false">AO209*$J$215</f>
        <v>694.609909587645</v>
      </c>
      <c r="AQ209" s="66" t="n">
        <f aca="false">0.15*AF209/$AM$215</f>
        <v>0.00332557984806112</v>
      </c>
      <c r="AR209" s="65" t="n">
        <f aca="false">AQ209*$J$215</f>
        <v>35948.2810418372</v>
      </c>
      <c r="AS209" s="66" t="n">
        <f aca="false">0.24*AH209/$AM$215</f>
        <v>0.015450131360308</v>
      </c>
      <c r="AT209" s="65" t="n">
        <f aca="false">AS209*$J$215</f>
        <v>167010.172556064</v>
      </c>
      <c r="AU209" s="66" t="n">
        <f aca="false">0.25*AJ209/$AM$215</f>
        <v>0.00110526455838327</v>
      </c>
      <c r="AV209" s="65" t="n">
        <f aca="false">AU209*$J$215</f>
        <v>11947.4987177075</v>
      </c>
      <c r="AW209" s="66" t="n">
        <f aca="false">0.35*AL209/$AM$215</f>
        <v>0.00135855399852051</v>
      </c>
      <c r="AX209" s="65" t="n">
        <f aca="false">AW209*$J$215</f>
        <v>14685.4633419193</v>
      </c>
    </row>
    <row r="210" customFormat="false" ht="15" hidden="false" customHeight="false" outlineLevel="0" collapsed="false">
      <c r="A210" s="72" t="s">
        <v>126</v>
      </c>
      <c r="B210" s="65" t="n">
        <f aca="true">INDIRECT(ADDRESS(ROW()-35*INT((ROW()-15)/35)+138,2+INT((ROW()-15)/35), 1, 1, "Variables_Simulación"))</f>
        <v>0</v>
      </c>
      <c r="C210" s="65" t="n">
        <f aca="true">INDIRECT(ADDRESS(ROW()-35*INT((ROW()-15)/35)+108,2+INT((ROW()-15)/35), 1, 1, "Variables_Simulación"))</f>
        <v>0</v>
      </c>
      <c r="D210" s="65" t="n">
        <f aca="true">INDIRECT(ADDRESS(ROW()-35*INT((ROW()-15)/35)+78,2+INT((ROW()-15)/35), 1, 1, "Variables_Simulación"))</f>
        <v>0</v>
      </c>
      <c r="E210" s="65" t="n">
        <f aca="true">INDIRECT(ADDRESS(ROW()-35*INT((ROW()-15)/35)+48,2+INT((ROW()-15)/35), 1, 1, "Variables_Simulación"))</f>
        <v>0</v>
      </c>
      <c r="F210" s="65" t="n">
        <f aca="true">INDIRECT(ADDRESS(ROW()-35*INT((ROW()-15)/35)+18,2+INT((ROW()-15)/35), 1, 1, "Variables_Simulación"))</f>
        <v>0</v>
      </c>
      <c r="G210" s="65" t="n">
        <f aca="true">INDIRECT(ADDRESS(ROW()-35*INT((ROW()-15)/35)-12,2+INT((ROW()-15)/35), 1, 1, "Variables_Simulación"))</f>
        <v>0</v>
      </c>
      <c r="H210" s="65" t="n">
        <f aca="true">INDIRECT(ADDRESS(ROW()-35*INT((ROW()-15)/35)+168,2+INT((ROW()-15)/35), 1, 1, "Variables_Simulación"))</f>
        <v>0</v>
      </c>
      <c r="I210" s="66" t="n">
        <f aca="false">AO210+AQ210+AS210+AU210+AW210</f>
        <v>0.017341824889445</v>
      </c>
      <c r="J210" s="65" t="n">
        <f aca="false">ROUND(AP210+AR210+AT210+AV210+AX210,0)</f>
        <v>187459</v>
      </c>
      <c r="K210" s="66" t="n">
        <f aca="false">I210-Tabla_Ministerio!J209</f>
        <v>0</v>
      </c>
      <c r="L210" s="65" t="n">
        <f aca="false">J210-Tabla_Ministerio!K209</f>
        <v>0</v>
      </c>
      <c r="M210" s="66" t="n">
        <f aca="false">P245/P$250</f>
        <v>0.019047542318668</v>
      </c>
      <c r="N210" s="65" t="n">
        <f aca="false">ROUND((N$215*M210),0)</f>
        <v>3912040</v>
      </c>
      <c r="O210" s="65" t="n">
        <f aca="false">N210-Tabla_Ministerio!L209</f>
        <v>0</v>
      </c>
      <c r="P210" s="67" t="n">
        <f aca="false">N210+J210</f>
        <v>4099499</v>
      </c>
      <c r="Q210" s="65" t="n">
        <f aca="false">P210-Tabla_Ministerio!M209</f>
        <v>0</v>
      </c>
      <c r="S210" s="67" t="n">
        <f aca="false">B210+Tabla_Ministerio!B209</f>
        <v>6649</v>
      </c>
      <c r="T210" s="67" t="n">
        <f aca="false">C210+Tabla_Ministerio!C209</f>
        <v>36</v>
      </c>
      <c r="U210" s="67" t="n">
        <f aca="false">D210+Tabla_Ministerio!D209</f>
        <v>295.811363636364</v>
      </c>
      <c r="V210" s="67" t="n">
        <f aca="false">E210+Tabla_Ministerio!E209</f>
        <v>173.150681818182</v>
      </c>
      <c r="W210" s="67" t="n">
        <f aca="false">F210+Tabla_Ministerio!F209</f>
        <v>3</v>
      </c>
      <c r="X210" s="67" t="n">
        <f aca="false">G210+Tabla_Ministerio!G209</f>
        <v>15</v>
      </c>
      <c r="Y210" s="67" t="n">
        <f aca="false">H210+Tabla_Ministerio!H209</f>
        <v>0</v>
      </c>
      <c r="Z210" s="67" t="n">
        <f aca="false">X210+0.33*Y210</f>
        <v>15</v>
      </c>
      <c r="AC210" s="73" t="n">
        <f aca="false">IF(T210&gt;0,S210/T210,0)</f>
        <v>184.694444444444</v>
      </c>
      <c r="AD210" s="74" t="n">
        <f aca="false">EXP((((AC210-AC$215)/AC$216+2)/4-1.9)^3)</f>
        <v>0.0417326148488348</v>
      </c>
      <c r="AE210" s="75" t="n">
        <f aca="false">S210/U210</f>
        <v>22.4771621964243</v>
      </c>
      <c r="AF210" s="74" t="n">
        <f aca="false">EXP((((AE210-AE$215)/AE$216+2)/4-1.9)^3)</f>
        <v>0.248713725337305</v>
      </c>
      <c r="AG210" s="74" t="n">
        <f aca="false">V210/U210</f>
        <v>0.585341549052298</v>
      </c>
      <c r="AH210" s="74" t="n">
        <f aca="false">EXP((((AG210-AG$215)/AG$216+2)/4-1.9)^3)</f>
        <v>0.0319466074518598</v>
      </c>
      <c r="AI210" s="74" t="n">
        <f aca="false">W210/U210</f>
        <v>0.0101415982236837</v>
      </c>
      <c r="AJ210" s="74" t="n">
        <f aca="false">EXP((((AI210-AI$215)/AI$216+2)/4-1.9)^3)</f>
        <v>0.00784163683552078</v>
      </c>
      <c r="AK210" s="74" t="n">
        <f aca="false">Z210/U210</f>
        <v>0.0507079911184185</v>
      </c>
      <c r="AL210" s="74" t="n">
        <f aca="false">EXP((((AK210-AK$215)/AK$216+2)/4-1.9)^3)</f>
        <v>0.00544998646096686</v>
      </c>
      <c r="AM210" s="74" t="n">
        <f aca="false">0.01*AD210+0.15*AF210+0.24*AH210+0.25*AJ210+0.35*AL210</f>
        <v>0.0492594752077491</v>
      </c>
      <c r="AO210" s="66" t="n">
        <f aca="false">0.01*AD210/$AM$215</f>
        <v>0.000146919896290998</v>
      </c>
      <c r="AP210" s="65" t="n">
        <f aca="false">AO210*$J$215</f>
        <v>1588.14942470427</v>
      </c>
      <c r="AQ210" s="66" t="n">
        <f aca="false">0.15*AF210/$AM$215</f>
        <v>0.0131339702287041</v>
      </c>
      <c r="AR210" s="65" t="n">
        <f aca="false">AQ210*$J$215</f>
        <v>141973.332335366</v>
      </c>
      <c r="AS210" s="66" t="n">
        <f aca="false">0.24*AH210/$AM$215</f>
        <v>0.00269923690370866</v>
      </c>
      <c r="AT210" s="65" t="n">
        <f aca="false">AS210*$J$215</f>
        <v>29177.7468129624</v>
      </c>
      <c r="AU210" s="66" t="n">
        <f aca="false">0.25*AJ210/$AM$215</f>
        <v>0.00069016312229627</v>
      </c>
      <c r="AV210" s="65" t="n">
        <f aca="false">AU210*$J$215</f>
        <v>7460.40661134119</v>
      </c>
      <c r="AW210" s="66" t="n">
        <f aca="false">0.35*AL210/$AM$215</f>
        <v>0.000671534738445061</v>
      </c>
      <c r="AX210" s="65" t="n">
        <f aca="false">AW210*$J$215</f>
        <v>7259.04071166841</v>
      </c>
    </row>
    <row r="211" customFormat="false" ht="15" hidden="false" customHeight="false" outlineLevel="0" collapsed="false">
      <c r="A211" s="72" t="s">
        <v>127</v>
      </c>
      <c r="B211" s="65" t="n">
        <f aca="true">INDIRECT(ADDRESS(ROW()-35*INT((ROW()-15)/35)+138,2+INT((ROW()-15)/35), 1, 1, "Variables_Simulación"))</f>
        <v>0</v>
      </c>
      <c r="C211" s="65" t="n">
        <f aca="true">INDIRECT(ADDRESS(ROW()-35*INT((ROW()-15)/35)+108,2+INT((ROW()-15)/35), 1, 1, "Variables_Simulación"))</f>
        <v>0</v>
      </c>
      <c r="D211" s="65" t="n">
        <f aca="true">INDIRECT(ADDRESS(ROW()-35*INT((ROW()-15)/35)+78,2+INT((ROW()-15)/35), 1, 1, "Variables_Simulación"))</f>
        <v>0</v>
      </c>
      <c r="E211" s="65" t="n">
        <f aca="true">INDIRECT(ADDRESS(ROW()-35*INT((ROW()-15)/35)+48,2+INT((ROW()-15)/35), 1, 1, "Variables_Simulación"))</f>
        <v>0</v>
      </c>
      <c r="F211" s="65" t="n">
        <f aca="true">INDIRECT(ADDRESS(ROW()-35*INT((ROW()-15)/35)+18,2+INT((ROW()-15)/35), 1, 1, "Variables_Simulación"))</f>
        <v>0</v>
      </c>
      <c r="G211" s="65" t="n">
        <f aca="true">INDIRECT(ADDRESS(ROW()-35*INT((ROW()-15)/35)-12,2+INT((ROW()-15)/35), 1, 1, "Variables_Simulación"))</f>
        <v>0</v>
      </c>
      <c r="H211" s="65" t="n">
        <f aca="true">INDIRECT(ADDRESS(ROW()-35*INT((ROW()-15)/35)+168,2+INT((ROW()-15)/35), 1, 1, "Variables_Simulación"))</f>
        <v>0</v>
      </c>
      <c r="I211" s="66" t="n">
        <f aca="false">AO211+AQ211+AS211+AU211+AW211</f>
        <v>0.00624285914112892</v>
      </c>
      <c r="J211" s="65" t="n">
        <f aca="false">ROUND(AP211+AR211+AT211+AV211+AX211,0)</f>
        <v>67483</v>
      </c>
      <c r="K211" s="66" t="n">
        <f aca="false">I211-Tabla_Ministerio!J210</f>
        <v>-2.77555756156289E-017</v>
      </c>
      <c r="L211" s="65" t="n">
        <f aca="false">J211-Tabla_Ministerio!K210</f>
        <v>0</v>
      </c>
      <c r="M211" s="66" t="n">
        <f aca="false">P246/P$250</f>
        <v>0.0128735056648974</v>
      </c>
      <c r="N211" s="65" t="n">
        <f aca="false">ROUND((N$215*M211),0)</f>
        <v>2643998</v>
      </c>
      <c r="O211" s="65" t="n">
        <f aca="false">N211-Tabla_Ministerio!L210</f>
        <v>1</v>
      </c>
      <c r="P211" s="67" t="n">
        <f aca="false">N211+J211</f>
        <v>2711481</v>
      </c>
      <c r="Q211" s="65" t="n">
        <f aca="false">P211-Tabla_Ministerio!M210</f>
        <v>1</v>
      </c>
      <c r="S211" s="67" t="n">
        <f aca="false">B211+Tabla_Ministerio!B210</f>
        <v>3171</v>
      </c>
      <c r="T211" s="67" t="n">
        <f aca="false">C211+Tabla_Ministerio!C210</f>
        <v>28</v>
      </c>
      <c r="U211" s="67" t="n">
        <f aca="false">D211+Tabla_Ministerio!D210</f>
        <v>363.6175</v>
      </c>
      <c r="V211" s="67" t="n">
        <f aca="false">E211+Tabla_Ministerio!E210</f>
        <v>206.119318181818</v>
      </c>
      <c r="W211" s="67" t="n">
        <f aca="false">F211+Tabla_Ministerio!F210</f>
        <v>32</v>
      </c>
      <c r="X211" s="67" t="n">
        <f aca="false">G211+Tabla_Ministerio!G210</f>
        <v>61</v>
      </c>
      <c r="Y211" s="67" t="n">
        <f aca="false">H211+Tabla_Ministerio!H210</f>
        <v>17</v>
      </c>
      <c r="Z211" s="67" t="n">
        <f aca="false">X211+0.33*Y211</f>
        <v>66.61</v>
      </c>
      <c r="AC211" s="73" t="n">
        <f aca="false">IF(T211&gt;0,S211/T211,0)</f>
        <v>113.25</v>
      </c>
      <c r="AD211" s="74" t="n">
        <f aca="false">EXP((((AC211-AC$215)/AC$216+2)/4-1.9)^3)</f>
        <v>0.00713433944751394</v>
      </c>
      <c r="AE211" s="75" t="n">
        <f aca="false">S211/U211</f>
        <v>8.7207023864363</v>
      </c>
      <c r="AF211" s="74" t="n">
        <f aca="false">EXP((((AE211-AE$215)/AE$216+2)/4-1.9)^3)</f>
        <v>0.00109715337554221</v>
      </c>
      <c r="AG211" s="74" t="n">
        <f aca="false">V211/U211</f>
        <v>0.566857530734406</v>
      </c>
      <c r="AH211" s="74" t="n">
        <f aca="false">EXP((((AG211-AG$215)/AG$216+2)/4-1.9)^3)</f>
        <v>0.0248278736866176</v>
      </c>
      <c r="AI211" s="74" t="n">
        <f aca="false">W211/U211</f>
        <v>0.0880045652368217</v>
      </c>
      <c r="AJ211" s="74" t="n">
        <f aca="false">EXP((((AI211-AI$215)/AI$216+2)/4-1.9)^3)</f>
        <v>0.0259617076222808</v>
      </c>
      <c r="AK211" s="74" t="n">
        <f aca="false">Z211/U211</f>
        <v>0.183187002825772</v>
      </c>
      <c r="AL211" s="74" t="n">
        <f aca="false">EXP((((AK211-AK$215)/AK$216+2)/4-1.9)^3)</f>
        <v>0.0144223319380179</v>
      </c>
      <c r="AM211" s="74" t="n">
        <f aca="false">0.01*AD211+0.15*AF211+0.24*AH211+0.25*AJ211+0.35*AL211</f>
        <v>0.0177328491694712</v>
      </c>
      <c r="AO211" s="66" t="n">
        <f aca="false">0.01*AD211/$AM$215</f>
        <v>2.5116480611873E-005</v>
      </c>
      <c r="AP211" s="65" t="n">
        <f aca="false">AO211*$J$215</f>
        <v>271.49981208356</v>
      </c>
      <c r="AQ211" s="66" t="n">
        <f aca="false">0.15*AF211/$AM$215</f>
        <v>5.79380158901593E-005</v>
      </c>
      <c r="AR211" s="65" t="n">
        <f aca="false">AQ211*$J$215</f>
        <v>626.288398830711</v>
      </c>
      <c r="AS211" s="66" t="n">
        <f aca="false">0.24*AH211/$AM$215</f>
        <v>0.00209775992635594</v>
      </c>
      <c r="AT211" s="65" t="n">
        <f aca="false">AS211*$J$215</f>
        <v>22676.0044372151</v>
      </c>
      <c r="AU211" s="66" t="n">
        <f aca="false">0.25*AJ211/$AM$215</f>
        <v>0.00228495830252846</v>
      </c>
      <c r="AV211" s="65" t="n">
        <f aca="false">AU211*$J$215</f>
        <v>24699.5492458441</v>
      </c>
      <c r="AW211" s="66" t="n">
        <f aca="false">0.35*AL211/$AM$215</f>
        <v>0.00177708641574249</v>
      </c>
      <c r="AX211" s="65" t="n">
        <f aca="false">AW211*$J$215</f>
        <v>19209.6430780297</v>
      </c>
    </row>
    <row r="212" customFormat="false" ht="15" hidden="false" customHeight="false" outlineLevel="0" collapsed="false">
      <c r="A212" s="72" t="s">
        <v>128</v>
      </c>
      <c r="B212" s="65" t="n">
        <f aca="true">INDIRECT(ADDRESS(ROW()-35*INT((ROW()-15)/35)+138,2+INT((ROW()-15)/35), 1, 1, "Variables_Simulación"))</f>
        <v>0</v>
      </c>
      <c r="C212" s="65" t="n">
        <f aca="true">INDIRECT(ADDRESS(ROW()-35*INT((ROW()-15)/35)+108,2+INT((ROW()-15)/35), 1, 1, "Variables_Simulación"))</f>
        <v>0</v>
      </c>
      <c r="D212" s="65" t="n">
        <f aca="true">INDIRECT(ADDRESS(ROW()-35*INT((ROW()-15)/35)+78,2+INT((ROW()-15)/35), 1, 1, "Variables_Simulación"))</f>
        <v>0</v>
      </c>
      <c r="E212" s="65" t="n">
        <f aca="true">INDIRECT(ADDRESS(ROW()-35*INT((ROW()-15)/35)+48,2+INT((ROW()-15)/35), 1, 1, "Variables_Simulación"))</f>
        <v>0</v>
      </c>
      <c r="F212" s="65" t="n">
        <f aca="true">INDIRECT(ADDRESS(ROW()-35*INT((ROW()-15)/35)+18,2+INT((ROW()-15)/35), 1, 1, "Variables_Simulación"))</f>
        <v>0</v>
      </c>
      <c r="G212" s="65" t="n">
        <f aca="true">INDIRECT(ADDRESS(ROW()-35*INT((ROW()-15)/35)-12,2+INT((ROW()-15)/35), 1, 1, "Variables_Simulación"))</f>
        <v>0</v>
      </c>
      <c r="H212" s="65" t="n">
        <f aca="true">INDIRECT(ADDRESS(ROW()-35*INT((ROW()-15)/35)+168,2+INT((ROW()-15)/35), 1, 1, "Variables_Simulación"))</f>
        <v>0</v>
      </c>
      <c r="I212" s="66" t="n">
        <f aca="false">AO212+AQ212+AS212+AU212+AW212</f>
        <v>0.0150092060276555</v>
      </c>
      <c r="J212" s="65" t="n">
        <f aca="false">ROUND(AP212+AR212+AT212+AV212+AX212,0)</f>
        <v>162244</v>
      </c>
      <c r="K212" s="66" t="n">
        <f aca="false">I212-Tabla_Ministerio!J211</f>
        <v>-1.09287578986539E-016</v>
      </c>
      <c r="L212" s="65" t="n">
        <f aca="false">J212-Tabla_Ministerio!K211</f>
        <v>0</v>
      </c>
      <c r="M212" s="66" t="n">
        <f aca="false">P247/P$250</f>
        <v>0.0104852601354212</v>
      </c>
      <c r="N212" s="65" t="n">
        <f aca="false">ROUND((N$215*M212),0)</f>
        <v>2153494</v>
      </c>
      <c r="O212" s="65" t="n">
        <f aca="false">N212-Tabla_Ministerio!L211</f>
        <v>0</v>
      </c>
      <c r="P212" s="67" t="n">
        <f aca="false">N212+J212</f>
        <v>2315738</v>
      </c>
      <c r="Q212" s="65" t="n">
        <f aca="false">P212-Tabla_Ministerio!M211</f>
        <v>0</v>
      </c>
      <c r="S212" s="67" t="n">
        <f aca="false">B212+Tabla_Ministerio!B211</f>
        <v>6622</v>
      </c>
      <c r="T212" s="67" t="n">
        <f aca="false">C212+Tabla_Ministerio!C211</f>
        <v>26</v>
      </c>
      <c r="U212" s="67" t="n">
        <f aca="false">D212+Tabla_Ministerio!D211</f>
        <v>378.357954545455</v>
      </c>
      <c r="V212" s="67" t="n">
        <f aca="false">E212+Tabla_Ministerio!E211</f>
        <v>258.4925</v>
      </c>
      <c r="W212" s="67" t="n">
        <f aca="false">F212+Tabla_Ministerio!F211</f>
        <v>19</v>
      </c>
      <c r="X212" s="67" t="n">
        <f aca="false">G212+Tabla_Ministerio!G211</f>
        <v>47</v>
      </c>
      <c r="Y212" s="67" t="n">
        <f aca="false">H212+Tabla_Ministerio!H211</f>
        <v>11</v>
      </c>
      <c r="Z212" s="67" t="n">
        <f aca="false">X212+0.33*Y212</f>
        <v>50.63</v>
      </c>
      <c r="AC212" s="73" t="n">
        <f aca="false">IF(T212&gt;0,S212/T212,0)</f>
        <v>254.692307692308</v>
      </c>
      <c r="AD212" s="74" t="n">
        <f aca="false">EXP((((AC212-AC$215)/AC$216+2)/4-1.9)^3)</f>
        <v>0.14770779904019</v>
      </c>
      <c r="AE212" s="75" t="n">
        <f aca="false">S212/U212</f>
        <v>17.5019447072427</v>
      </c>
      <c r="AF212" s="74" t="n">
        <f aca="false">EXP((((AE212-AE$215)/AE$216+2)/4-1.9)^3)</f>
        <v>0.0649450883281794</v>
      </c>
      <c r="AG212" s="74" t="n">
        <f aca="false">V212/U212</f>
        <v>0.683195627036686</v>
      </c>
      <c r="AH212" s="74" t="n">
        <f aca="false">EXP((((AG212-AG$215)/AG$216+2)/4-1.9)^3)</f>
        <v>0.100470795801593</v>
      </c>
      <c r="AI212" s="74" t="n">
        <f aca="false">W212/U212</f>
        <v>0.05021699629079</v>
      </c>
      <c r="AJ212" s="74" t="n">
        <f aca="false">EXP((((AI212-AI$215)/AI$216+2)/4-1.9)^3)</f>
        <v>0.0149369237612774</v>
      </c>
      <c r="AK212" s="74" t="n">
        <f aca="false">Z212/U212</f>
        <v>0.133815080115931</v>
      </c>
      <c r="AL212" s="74" t="n">
        <f aca="false">EXP((((AK212-AK$215)/AK$216+2)/4-1.9)^3)</f>
        <v>0.0101931578625097</v>
      </c>
      <c r="AM212" s="74" t="n">
        <f aca="false">0.01*AD212+0.15*AF212+0.24*AH212+0.25*AJ212+0.35*AL212</f>
        <v>0.0426336684242089</v>
      </c>
      <c r="AO212" s="66" t="n">
        <f aca="false">0.01*AD212/$AM$215</f>
        <v>0.000520006105415706</v>
      </c>
      <c r="AP212" s="65" t="n">
        <f aca="false">AO212*$J$215</f>
        <v>5621.07255727257</v>
      </c>
      <c r="AQ212" s="66" t="n">
        <f aca="false">0.15*AF212/$AM$215</f>
        <v>0.00342959302083568</v>
      </c>
      <c r="AR212" s="65" t="n">
        <f aca="false">AQ212*$J$215</f>
        <v>37072.6247466299</v>
      </c>
      <c r="AS212" s="66" t="n">
        <f aca="false">0.24*AH212/$AM$215</f>
        <v>0.00848899152065833</v>
      </c>
      <c r="AT212" s="65" t="n">
        <f aca="false">AS212*$J$215</f>
        <v>91762.8404334708</v>
      </c>
      <c r="AU212" s="66" t="n">
        <f aca="false">0.25*AJ212/$AM$215</f>
        <v>0.00131463802224142</v>
      </c>
      <c r="AV212" s="65" t="n">
        <f aca="false">AU212*$J$215</f>
        <v>14210.7479750855</v>
      </c>
      <c r="AW212" s="66" t="n">
        <f aca="false">0.35*AL212/$AM$215</f>
        <v>0.00125597735850436</v>
      </c>
      <c r="AX212" s="65" t="n">
        <f aca="false">AW212*$J$215</f>
        <v>13576.6480218547</v>
      </c>
    </row>
    <row r="213" customFormat="false" ht="15" hidden="false" customHeight="false" outlineLevel="0" collapsed="false">
      <c r="A213" s="72" t="s">
        <v>129</v>
      </c>
      <c r="B213" s="65" t="n">
        <f aca="true">INDIRECT(ADDRESS(ROW()-35*INT((ROW()-15)/35)+138,2+INT((ROW()-15)/35), 1, 1, "Variables_Simulación"))</f>
        <v>0</v>
      </c>
      <c r="C213" s="65" t="n">
        <f aca="true">INDIRECT(ADDRESS(ROW()-35*INT((ROW()-15)/35)+108,2+INT((ROW()-15)/35), 1, 1, "Variables_Simulación"))</f>
        <v>0</v>
      </c>
      <c r="D213" s="65" t="n">
        <f aca="true">INDIRECT(ADDRESS(ROW()-35*INT((ROW()-15)/35)+78,2+INT((ROW()-15)/35), 1, 1, "Variables_Simulación"))</f>
        <v>0</v>
      </c>
      <c r="E213" s="65" t="n">
        <f aca="true">INDIRECT(ADDRESS(ROW()-35*INT((ROW()-15)/35)+48,2+INT((ROW()-15)/35), 1, 1, "Variables_Simulación"))</f>
        <v>0</v>
      </c>
      <c r="F213" s="65" t="n">
        <f aca="true">INDIRECT(ADDRESS(ROW()-35*INT((ROW()-15)/35)+18,2+INT((ROW()-15)/35), 1, 1, "Variables_Simulación"))</f>
        <v>0</v>
      </c>
      <c r="G213" s="65" t="n">
        <f aca="true">INDIRECT(ADDRESS(ROW()-35*INT((ROW()-15)/35)-12,2+INT((ROW()-15)/35), 1, 1, "Variables_Simulación"))</f>
        <v>0</v>
      </c>
      <c r="H213" s="65" t="n">
        <f aca="true">INDIRECT(ADDRESS(ROW()-35*INT((ROW()-15)/35)+168,2+INT((ROW()-15)/35), 1, 1, "Variables_Simulación"))</f>
        <v>0</v>
      </c>
      <c r="I213" s="66" t="n">
        <f aca="false">AO213+AQ213+AS213+AU213+AW213</f>
        <v>0.0167276249288388</v>
      </c>
      <c r="J213" s="65" t="n">
        <f aca="false">ROUND(AP213+AR213+AT213+AV213+AX213,0)</f>
        <v>180819</v>
      </c>
      <c r="K213" s="66" t="n">
        <f aca="false">I213-Tabla_Ministerio!J212</f>
        <v>0</v>
      </c>
      <c r="L213" s="65" t="n">
        <f aca="false">J213-Tabla_Ministerio!K212</f>
        <v>0</v>
      </c>
      <c r="M213" s="66" t="n">
        <f aca="false">P248/P$250</f>
        <v>0.00763063313278711</v>
      </c>
      <c r="N213" s="65" t="n">
        <f aca="false">ROUND((N$215*M213),0)</f>
        <v>1567202</v>
      </c>
      <c r="O213" s="65" t="n">
        <f aca="false">N213-Tabla_Ministerio!L212</f>
        <v>-2</v>
      </c>
      <c r="P213" s="67" t="n">
        <f aca="false">N213+J213</f>
        <v>1748021</v>
      </c>
      <c r="Q213" s="65" t="n">
        <f aca="false">P213-Tabla_Ministerio!M212</f>
        <v>-2</v>
      </c>
      <c r="S213" s="67" t="n">
        <f aca="false">B213+Tabla_Ministerio!B212</f>
        <v>8100</v>
      </c>
      <c r="T213" s="67" t="n">
        <f aca="false">C213+Tabla_Ministerio!C212</f>
        <v>52</v>
      </c>
      <c r="U213" s="67" t="n">
        <f aca="false">D213+Tabla_Ministerio!D212</f>
        <v>427.685</v>
      </c>
      <c r="V213" s="67" t="n">
        <f aca="false">E213+Tabla_Ministerio!E212</f>
        <v>276.100681818182</v>
      </c>
      <c r="W213" s="67" t="n">
        <f aca="false">F213+Tabla_Ministerio!F212</f>
        <v>43</v>
      </c>
      <c r="X213" s="67" t="n">
        <f aca="false">G213+Tabla_Ministerio!G212</f>
        <v>107</v>
      </c>
      <c r="Y213" s="67" t="n">
        <f aca="false">H213+Tabla_Ministerio!H212</f>
        <v>9</v>
      </c>
      <c r="Z213" s="67" t="n">
        <f aca="false">X213+0.33*Y213</f>
        <v>109.97</v>
      </c>
      <c r="AC213" s="73" t="n">
        <f aca="false">IF(T213&gt;0,S213/T213,0)</f>
        <v>155.769230769231</v>
      </c>
      <c r="AD213" s="74" t="n">
        <f aca="false">EXP((((AC213-AC$215)/AC$216+2)/4-1.9)^3)</f>
        <v>0.0217227368814185</v>
      </c>
      <c r="AE213" s="75" t="n">
        <f aca="false">S213/U213</f>
        <v>18.9391725218327</v>
      </c>
      <c r="AF213" s="74" t="n">
        <f aca="false">EXP((((AE213-AE$215)/AE$216+2)/4-1.9)^3)</f>
        <v>0.101900557788374</v>
      </c>
      <c r="AG213" s="74" t="n">
        <f aca="false">V213/U213</f>
        <v>0.64557017856175</v>
      </c>
      <c r="AH213" s="74" t="n">
        <f aca="false">EXP((((AG213-AG$215)/AG$216+2)/4-1.9)^3)</f>
        <v>0.0670586598484996</v>
      </c>
      <c r="AI213" s="74" t="n">
        <f aca="false">W213/U213</f>
        <v>0.100541286227013</v>
      </c>
      <c r="AJ213" s="74" t="n">
        <f aca="false">EXP((((AI213-AI$215)/AI$216+2)/4-1.9)^3)</f>
        <v>0.0308363956282823</v>
      </c>
      <c r="AK213" s="74" t="n">
        <f aca="false">Z213/U213</f>
        <v>0.257128494101968</v>
      </c>
      <c r="AL213" s="74" t="n">
        <f aca="false">EXP((((AK213-AK$215)/AK$216+2)/4-1.9)^3)</f>
        <v>0.0234552889900708</v>
      </c>
      <c r="AM213" s="74" t="n">
        <f aca="false">0.01*AD213+0.15*AF213+0.24*AH213+0.25*AJ213+0.35*AL213</f>
        <v>0.0475148394543055</v>
      </c>
      <c r="AO213" s="66" t="n">
        <f aca="false">0.01*AD213/$AM$215</f>
        <v>7.64750126809691E-005</v>
      </c>
      <c r="AP213" s="65" t="n">
        <f aca="false">AO213*$J$215</f>
        <v>826.666438376558</v>
      </c>
      <c r="AQ213" s="66" t="n">
        <f aca="false">0.15*AF213/$AM$215</f>
        <v>0.00538112197252386</v>
      </c>
      <c r="AR213" s="65" t="n">
        <f aca="false">AQ213*$J$215</f>
        <v>58167.9267456091</v>
      </c>
      <c r="AS213" s="66" t="n">
        <f aca="false">0.24*AH213/$AM$215</f>
        <v>0.00566592899258788</v>
      </c>
      <c r="AT213" s="65" t="n">
        <f aca="false">AS213*$J$215</f>
        <v>61246.5846842898</v>
      </c>
      <c r="AU213" s="66" t="n">
        <f aca="false">0.25*AJ213/$AM$215</f>
        <v>0.00271399243978952</v>
      </c>
      <c r="AV213" s="65" t="n">
        <f aca="false">AU213*$J$215</f>
        <v>29337.2486689371</v>
      </c>
      <c r="AW213" s="66" t="n">
        <f aca="false">0.35*AL213/$AM$215</f>
        <v>0.00289010651125658</v>
      </c>
      <c r="AX213" s="65" t="n">
        <f aca="false">AW213*$J$215</f>
        <v>31240.9762670614</v>
      </c>
    </row>
    <row r="214" customFormat="false" ht="15" hidden="false" customHeight="false" outlineLevel="0" collapsed="false">
      <c r="A214" s="76" t="s">
        <v>130</v>
      </c>
      <c r="B214" s="78" t="n">
        <f aca="true">INDIRECT(ADDRESS(ROW()-35*INT((ROW()-15)/35)+138,2+INT((ROW()-15)/35), 1, 1, "Variables_Simulación"))</f>
        <v>0</v>
      </c>
      <c r="C214" s="78" t="n">
        <f aca="true">INDIRECT(ADDRESS(ROW()-35*INT((ROW()-15)/35)+108,2+INT((ROW()-15)/35), 1, 1, "Variables_Simulación"))</f>
        <v>0</v>
      </c>
      <c r="D214" s="78" t="n">
        <f aca="true">INDIRECT(ADDRESS(ROW()-35*INT((ROW()-15)/35)+78,2+INT((ROW()-15)/35), 1, 1, "Variables_Simulación"))</f>
        <v>0</v>
      </c>
      <c r="E214" s="78" t="n">
        <f aca="true">INDIRECT(ADDRESS(ROW()-35*INT((ROW()-15)/35)+48,2+INT((ROW()-15)/35), 1, 1, "Variables_Simulación"))</f>
        <v>0</v>
      </c>
      <c r="F214" s="78" t="n">
        <f aca="true">INDIRECT(ADDRESS(ROW()-35*INT((ROW()-15)/35)+18,2+INT((ROW()-15)/35), 1, 1, "Variables_Simulación"))</f>
        <v>0</v>
      </c>
      <c r="G214" s="78" t="n">
        <f aca="true">INDIRECT(ADDRESS(ROW()-35*INT((ROW()-15)/35)-12,2+INT((ROW()-15)/35), 1, 1, "Variables_Simulación"))</f>
        <v>0</v>
      </c>
      <c r="H214" s="78" t="n">
        <f aca="true">INDIRECT(ADDRESS(ROW()-35*INT((ROW()-15)/35)+168,2+INT((ROW()-15)/35), 1, 1, "Variables_Simulación"))</f>
        <v>0</v>
      </c>
      <c r="I214" s="77" t="n">
        <f aca="false">AO214+AQ214+AS214+AU214+AW214</f>
        <v>0.0118584398856352</v>
      </c>
      <c r="J214" s="78" t="n">
        <f aca="false">ROUND(AP214+AR214+AT214+AV214+AX214,0)</f>
        <v>128185</v>
      </c>
      <c r="K214" s="66" t="n">
        <f aca="false">I214-Tabla_Ministerio!J213</f>
        <v>-4.33680868994202E-017</v>
      </c>
      <c r="L214" s="65" t="n">
        <f aca="false">J214-Tabla_Ministerio!K213</f>
        <v>0</v>
      </c>
      <c r="M214" s="66" t="n">
        <f aca="false">P249/P$250</f>
        <v>0.0069833684161715</v>
      </c>
      <c r="N214" s="65" t="n">
        <f aca="false">ROUND((N$215*M214),0)</f>
        <v>1434265</v>
      </c>
      <c r="O214" s="65" t="n">
        <f aca="false">N214-Tabla_Ministerio!L213</f>
        <v>-2</v>
      </c>
      <c r="P214" s="67" t="n">
        <f aca="false">N214+J214</f>
        <v>1562450</v>
      </c>
      <c r="Q214" s="65" t="n">
        <f aca="false">P214-Tabla_Ministerio!M213</f>
        <v>-2</v>
      </c>
      <c r="S214" s="79" t="n">
        <f aca="false">B214+Tabla_Ministerio!B213</f>
        <v>8323</v>
      </c>
      <c r="T214" s="79" t="n">
        <f aca="false">C214+Tabla_Ministerio!C213</f>
        <v>32</v>
      </c>
      <c r="U214" s="79" t="n">
        <f aca="false">D214+Tabla_Ministerio!D213</f>
        <v>437.795681818182</v>
      </c>
      <c r="V214" s="79" t="n">
        <f aca="false">E214+Tabla_Ministerio!E213</f>
        <v>256.476590909091</v>
      </c>
      <c r="W214" s="79" t="n">
        <f aca="false">F214+Tabla_Ministerio!F213</f>
        <v>24</v>
      </c>
      <c r="X214" s="79" t="n">
        <f aca="false">G214+Tabla_Ministerio!G213</f>
        <v>73</v>
      </c>
      <c r="Y214" s="79" t="n">
        <f aca="false">H214+Tabla_Ministerio!H213</f>
        <v>10</v>
      </c>
      <c r="Z214" s="79" t="n">
        <f aca="false">X214+0.33*Y214</f>
        <v>76.3</v>
      </c>
      <c r="AC214" s="73" t="n">
        <f aca="false">IF(T214&gt;0,S214/T214,0)</f>
        <v>260.09375</v>
      </c>
      <c r="AD214" s="74" t="n">
        <f aca="false">EXP((((AC214-AC$215)/AC$216+2)/4-1.9)^3)</f>
        <v>0.160077916146644</v>
      </c>
      <c r="AE214" s="75" t="n">
        <f aca="false">S214/U214</f>
        <v>19.0111514244139</v>
      </c>
      <c r="AF214" s="74" t="n">
        <f aca="false">EXP((((AE214-AE$215)/AE$216+2)/4-1.9)^3)</f>
        <v>0.104079179881055</v>
      </c>
      <c r="AG214" s="74" t="n">
        <f aca="false">V214/U214</f>
        <v>0.585836273770299</v>
      </c>
      <c r="AH214" s="74" t="n">
        <f aca="false">EXP((((AG214-AG$215)/AG$216+2)/4-1.9)^3)</f>
        <v>0.0321576688524554</v>
      </c>
      <c r="AI214" s="74" t="n">
        <f aca="false">W214/U214</f>
        <v>0.054820093017654</v>
      </c>
      <c r="AJ214" s="74" t="n">
        <f aca="false">EXP((((AI214-AI$215)/AI$216+2)/4-1.9)^3)</f>
        <v>0.0160220895170868</v>
      </c>
      <c r="AK214" s="74" t="n">
        <f aca="false">Z214/U214</f>
        <v>0.174282212385292</v>
      </c>
      <c r="AL214" s="74" t="n">
        <f aca="false">EXP((((AK214-AK$215)/AK$216+2)/4-1.9)^3)</f>
        <v>0.0135654120691761</v>
      </c>
      <c r="AM214" s="74" t="n">
        <f aca="false">0.01*AD214+0.15*AF214+0.24*AH214+0.25*AJ214+0.35*AL214</f>
        <v>0.0336839132716973</v>
      </c>
      <c r="AO214" s="66" t="n">
        <f aca="false">0.01*AD214/$AM$215</f>
        <v>0.000563555169594186</v>
      </c>
      <c r="AP214" s="65" t="n">
        <f aca="false">AO214*$J$215</f>
        <v>6091.82174079006</v>
      </c>
      <c r="AQ214" s="66" t="n">
        <f aca="false">0.15*AF214/$AM$215</f>
        <v>0.00549616973543305</v>
      </c>
      <c r="AR214" s="65" t="n">
        <f aca="false">AQ214*$J$215</f>
        <v>59411.5502648897</v>
      </c>
      <c r="AS214" s="66" t="n">
        <f aca="false">0.24*AH214/$AM$215</f>
        <v>0.00271706993096499</v>
      </c>
      <c r="AT214" s="65" t="n">
        <f aca="false">AS214*$J$215</f>
        <v>29370.5152037172</v>
      </c>
      <c r="AU214" s="66" t="n">
        <f aca="false">0.25*AJ214/$AM$215</f>
        <v>0.00141014632005571</v>
      </c>
      <c r="AV214" s="65" t="n">
        <f aca="false">AU214*$J$215</f>
        <v>15243.1571453712</v>
      </c>
      <c r="AW214" s="66" t="n">
        <f aca="false">0.35*AL214/$AM$215</f>
        <v>0.00167149872958722</v>
      </c>
      <c r="AX214" s="65" t="n">
        <f aca="false">AW214*$J$215</f>
        <v>18068.2794693104</v>
      </c>
    </row>
    <row r="215" customFormat="false" ht="15" hidden="false" customHeight="false" outlineLevel="0" collapsed="false">
      <c r="A215" s="83" t="s">
        <v>71</v>
      </c>
      <c r="B215" s="86"/>
      <c r="C215" s="86"/>
      <c r="D215" s="86"/>
      <c r="E215" s="86"/>
      <c r="F215" s="86"/>
      <c r="G215" s="86"/>
      <c r="H215" s="86"/>
      <c r="I215" s="98" t="n">
        <f aca="false">SUM(I188:I214)</f>
        <v>1</v>
      </c>
      <c r="J215" s="86" t="n">
        <f aca="false">Tabla_Ministerio!K214</f>
        <v>10809628</v>
      </c>
      <c r="K215" s="84" t="n">
        <f aca="false">I215-Tabla_Ministerio!J214</f>
        <v>0</v>
      </c>
      <c r="L215" s="86" t="n">
        <f aca="false">J215-Tabla_Ministerio!K214</f>
        <v>0</v>
      </c>
      <c r="M215" s="84"/>
      <c r="N215" s="86" t="n">
        <f aca="false">Tabla_Ministerio!L214</f>
        <v>205382935</v>
      </c>
      <c r="O215" s="86"/>
      <c r="P215" s="88" t="n">
        <f aca="false">Tabla_Ministerio!M214</f>
        <v>216192563</v>
      </c>
      <c r="Q215" s="86"/>
      <c r="S215" s="88"/>
      <c r="T215" s="88"/>
      <c r="U215" s="88"/>
      <c r="V215" s="88"/>
      <c r="W215" s="88"/>
      <c r="X215" s="88"/>
      <c r="Y215" s="88"/>
      <c r="Z215" s="88"/>
      <c r="AB215" s="89" t="s">
        <v>241</v>
      </c>
      <c r="AC215" s="89" t="n">
        <f aca="false">AVERAGE(AC190:AC214)</f>
        <v>206.115397109073</v>
      </c>
      <c r="AD215" s="88"/>
      <c r="AE215" s="89" t="n">
        <f aca="false">AVERAGE(AE190:AE214)</f>
        <v>17.4725371293995</v>
      </c>
      <c r="AF215" s="88"/>
      <c r="AG215" s="91" t="n">
        <f aca="false">AVERAGE(AG190:AG214)</f>
        <v>0.641898893625018</v>
      </c>
      <c r="AH215" s="88"/>
      <c r="AI215" s="91" t="n">
        <f aca="false">AVERAGE(AI190:AI214)</f>
        <v>0.159327226524575</v>
      </c>
      <c r="AJ215" s="88"/>
      <c r="AK215" s="91" t="n">
        <f aca="false">AVERAGE(AK190:AK214)</f>
        <v>0.433868601828838</v>
      </c>
      <c r="AL215" s="88"/>
      <c r="AM215" s="91" t="n">
        <f aca="false">SUM(AM190:AM214)</f>
        <v>2.84050124607881</v>
      </c>
      <c r="AO215" s="84" t="n">
        <f aca="false">SUM(AO188:AO214)</f>
        <v>0.00987362905710696</v>
      </c>
      <c r="AP215" s="86" t="n">
        <f aca="false">SUM(AP188:AP214)</f>
        <v>106730.257117317</v>
      </c>
      <c r="AQ215" s="84" t="n">
        <f aca="false">SUM(AQ188:AQ214)</f>
        <v>0.147075695694606</v>
      </c>
      <c r="AR215" s="86" t="n">
        <f aca="false">SUM(AR188:AR214)</f>
        <v>1589833.55829989</v>
      </c>
      <c r="AS215" s="84" t="n">
        <f aca="false">SUM(AS188:AS214)</f>
        <v>0.231899414113025</v>
      </c>
      <c r="AT215" s="86" t="n">
        <f aca="false">SUM(AT188:AT214)</f>
        <v>2506746.39997975</v>
      </c>
      <c r="AU215" s="84" t="n">
        <f aca="false">SUM(AU188:AU214)</f>
        <v>0.256457805950087</v>
      </c>
      <c r="AV215" s="86" t="n">
        <f aca="false">SUM(AV188:AV214)</f>
        <v>2772213.48001662</v>
      </c>
      <c r="AW215" s="84" t="n">
        <f aca="false">SUM(AW188:AW214)</f>
        <v>0.354693455185176</v>
      </c>
      <c r="AX215" s="86" t="n">
        <f aca="false">SUM(AX188:AX214)</f>
        <v>3834104.30458642</v>
      </c>
    </row>
    <row r="216" s="42" customFormat="true" ht="15" hidden="false" customHeight="false" outlineLevel="0" collapsed="false">
      <c r="A216" s="43" t="s">
        <v>72</v>
      </c>
      <c r="B216" s="94"/>
      <c r="C216" s="94"/>
      <c r="D216" s="94"/>
      <c r="E216" s="94"/>
      <c r="F216" s="94"/>
      <c r="G216" s="94"/>
      <c r="H216" s="94"/>
      <c r="I216" s="93"/>
      <c r="J216" s="94"/>
      <c r="K216" s="99"/>
      <c r="L216" s="94"/>
      <c r="M216" s="99"/>
      <c r="N216" s="94"/>
      <c r="O216" s="94"/>
      <c r="Q216" s="94"/>
      <c r="S216" s="93"/>
      <c r="T216" s="93"/>
      <c r="U216" s="93"/>
      <c r="V216" s="93"/>
      <c r="W216" s="93"/>
      <c r="X216" s="93"/>
      <c r="Y216" s="93"/>
      <c r="Z216" s="93"/>
      <c r="AB216" s="89" t="s">
        <v>242</v>
      </c>
      <c r="AC216" s="89" t="n">
        <f aca="false">_xlfn.STDEV.P(AC190:AC214)</f>
        <v>76.5119465364527</v>
      </c>
      <c r="AD216" s="88"/>
      <c r="AE216" s="89" t="n">
        <f aca="false">_xlfn.STDEV.P(AE190:AE214)</f>
        <v>4.41181313175147</v>
      </c>
      <c r="AF216" s="88"/>
      <c r="AG216" s="91" t="n">
        <f aca="false">_xlfn.STDEV.P(AG190:AG214)</f>
        <v>0.12841342930389</v>
      </c>
      <c r="AH216" s="88"/>
      <c r="AI216" s="91" t="n">
        <f aca="false">_xlfn.STDEV.P(AI190:AI214)</f>
        <v>0.127506738808283</v>
      </c>
      <c r="AJ216" s="88"/>
      <c r="AK216" s="91" t="n">
        <f aca="false">_xlfn.STDEV.P(AK190:AK214)</f>
        <v>0.286946673511762</v>
      </c>
      <c r="AL216" s="88"/>
      <c r="AM216" s="91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MI216" s="118"/>
      <c r="AMJ216" s="118"/>
    </row>
    <row r="217" s="42" customFormat="true" ht="15" hidden="false" customHeight="false" outlineLevel="0" collapsed="false">
      <c r="A217" s="43" t="s">
        <v>73</v>
      </c>
      <c r="B217" s="94"/>
      <c r="C217" s="94"/>
      <c r="D217" s="94"/>
      <c r="E217" s="94"/>
      <c r="F217" s="94"/>
      <c r="G217" s="94"/>
      <c r="H217" s="94"/>
      <c r="I217" s="95"/>
      <c r="J217" s="94"/>
      <c r="K217" s="99"/>
      <c r="L217" s="94"/>
      <c r="M217" s="99"/>
      <c r="N217" s="94"/>
      <c r="O217" s="94"/>
      <c r="Q217" s="94"/>
      <c r="S217" s="93"/>
      <c r="T217" s="93"/>
      <c r="U217" s="93"/>
      <c r="V217" s="93"/>
      <c r="W217" s="93"/>
      <c r="X217" s="93"/>
      <c r="Y217" s="93"/>
      <c r="Z217" s="93"/>
      <c r="AMI217" s="118"/>
      <c r="AMJ217" s="118"/>
    </row>
    <row r="218" customFormat="false" ht="15" hidden="false" customHeight="false" outlineLevel="0" collapsed="false">
      <c r="A218" s="96"/>
      <c r="I218" s="37"/>
      <c r="S218" s="37"/>
      <c r="T218" s="37"/>
      <c r="U218" s="37"/>
      <c r="V218" s="37"/>
      <c r="W218" s="37"/>
      <c r="X218" s="37"/>
      <c r="Y218" s="37"/>
      <c r="Z218" s="37"/>
    </row>
    <row r="219" customFormat="false" ht="15" hidden="false" customHeight="false" outlineLevel="0" collapsed="false">
      <c r="A219" s="96"/>
      <c r="I219" s="37"/>
      <c r="S219" s="37"/>
      <c r="T219" s="37"/>
      <c r="U219" s="37"/>
      <c r="V219" s="37"/>
      <c r="W219" s="37"/>
      <c r="X219" s="37"/>
      <c r="Y219" s="37"/>
      <c r="Z219" s="37"/>
    </row>
    <row r="220" customFormat="false" ht="15" hidden="false" customHeight="false" outlineLevel="0" collapsed="false">
      <c r="A220" s="96"/>
      <c r="I220" s="37"/>
      <c r="S220" s="37"/>
      <c r="T220" s="37"/>
      <c r="U220" s="37"/>
      <c r="V220" s="37"/>
      <c r="W220" s="37"/>
      <c r="X220" s="37"/>
      <c r="Y220" s="37"/>
      <c r="Z220" s="37"/>
    </row>
    <row r="221" customFormat="false" ht="15" hidden="false" customHeight="false" outlineLevel="0" collapsed="false">
      <c r="A221" s="14" t="str">
        <f aca="false">"Tabla " &amp; TEXT((ROW()+24) / 35, "0")</f>
        <v>Tabla 7</v>
      </c>
      <c r="B221" s="14"/>
      <c r="C221" s="14"/>
      <c r="D221" s="14"/>
      <c r="E221" s="14"/>
      <c r="F221" s="14"/>
      <c r="G221" s="14"/>
      <c r="H221" s="14"/>
      <c r="I221" s="14"/>
      <c r="J221" s="14"/>
      <c r="S221" s="97"/>
      <c r="T221" s="97"/>
      <c r="U221" s="97"/>
      <c r="V221" s="97"/>
      <c r="W221" s="97"/>
      <c r="X221" s="97"/>
      <c r="Y221" s="97"/>
      <c r="Z221" s="97"/>
    </row>
    <row r="222" customFormat="false" ht="12.75" hidden="false" customHeight="true" outlineLevel="0" collapsed="false">
      <c r="A222" s="14" t="s">
        <v>139</v>
      </c>
      <c r="B222" s="14"/>
      <c r="C222" s="14"/>
      <c r="D222" s="14"/>
      <c r="E222" s="14"/>
      <c r="F222" s="14"/>
      <c r="G222" s="14"/>
      <c r="H222" s="14"/>
      <c r="I222" s="14"/>
      <c r="J222" s="14"/>
      <c r="S222" s="97"/>
      <c r="T222" s="97"/>
      <c r="U222" s="97"/>
      <c r="V222" s="97"/>
      <c r="W222" s="97"/>
      <c r="X222" s="97"/>
      <c r="Y222" s="97"/>
      <c r="Z222" s="97"/>
    </row>
    <row r="223" customFormat="false" ht="15.8" hidden="false" customHeight="true" outlineLevel="0" collapsed="false">
      <c r="A223" s="52" t="s">
        <v>30</v>
      </c>
      <c r="B223" s="103" t="s">
        <v>253</v>
      </c>
      <c r="C223" s="103"/>
      <c r="D223" s="103"/>
      <c r="E223" s="103"/>
      <c r="F223" s="103"/>
      <c r="G223" s="103"/>
      <c r="H223" s="103"/>
      <c r="I223" s="52" t="s">
        <v>32</v>
      </c>
      <c r="J223" s="54" t="s">
        <v>33</v>
      </c>
      <c r="K223" s="55" t="s">
        <v>223</v>
      </c>
      <c r="L223" s="54" t="s">
        <v>224</v>
      </c>
      <c r="M223" s="55" t="s">
        <v>225</v>
      </c>
      <c r="N223" s="54" t="s">
        <v>34</v>
      </c>
      <c r="O223" s="54" t="s">
        <v>226</v>
      </c>
      <c r="P223" s="52" t="s">
        <v>227</v>
      </c>
      <c r="Q223" s="54" t="s">
        <v>228</v>
      </c>
      <c r="S223" s="56" t="s">
        <v>253</v>
      </c>
      <c r="T223" s="56"/>
      <c r="U223" s="56"/>
      <c r="V223" s="56"/>
      <c r="W223" s="56"/>
      <c r="X223" s="56"/>
      <c r="Y223" s="56"/>
      <c r="Z223" s="56"/>
      <c r="AC223" s="57" t="s">
        <v>230</v>
      </c>
      <c r="AD223" s="57"/>
      <c r="AE223" s="57" t="s">
        <v>231</v>
      </c>
      <c r="AF223" s="57"/>
      <c r="AG223" s="57" t="s">
        <v>232</v>
      </c>
      <c r="AH223" s="57"/>
      <c r="AI223" s="57" t="s">
        <v>233</v>
      </c>
      <c r="AJ223" s="57"/>
      <c r="AK223" s="57" t="s">
        <v>234</v>
      </c>
      <c r="AL223" s="57"/>
      <c r="AM223" s="58" t="s">
        <v>235</v>
      </c>
      <c r="AO223" s="57" t="s">
        <v>230</v>
      </c>
      <c r="AP223" s="57"/>
      <c r="AQ223" s="57" t="s">
        <v>231</v>
      </c>
      <c r="AR223" s="57"/>
      <c r="AS223" s="57" t="s">
        <v>232</v>
      </c>
      <c r="AT223" s="57"/>
      <c r="AU223" s="57" t="s">
        <v>233</v>
      </c>
      <c r="AV223" s="57"/>
      <c r="AW223" s="58" t="s">
        <v>234</v>
      </c>
      <c r="AX223" s="58"/>
    </row>
    <row r="224" customFormat="false" ht="37.3" hidden="false" customHeight="false" outlineLevel="0" collapsed="false">
      <c r="A224" s="52"/>
      <c r="B224" s="104" t="s">
        <v>140</v>
      </c>
      <c r="C224" s="104" t="s">
        <v>141</v>
      </c>
      <c r="D224" s="104" t="s">
        <v>142</v>
      </c>
      <c r="E224" s="104" t="s">
        <v>143</v>
      </c>
      <c r="F224" s="104" t="s">
        <v>144</v>
      </c>
      <c r="G224" s="104" t="s">
        <v>145</v>
      </c>
      <c r="H224" s="104" t="s">
        <v>146</v>
      </c>
      <c r="I224" s="52"/>
      <c r="J224" s="54"/>
      <c r="K224" s="55"/>
      <c r="L224" s="54"/>
      <c r="M224" s="55"/>
      <c r="N224" s="54"/>
      <c r="O224" s="54"/>
      <c r="P224" s="52"/>
      <c r="Q224" s="54"/>
      <c r="S224" s="59" t="s">
        <v>140</v>
      </c>
      <c r="T224" s="59" t="s">
        <v>141</v>
      </c>
      <c r="U224" s="59" t="s">
        <v>142</v>
      </c>
      <c r="V224" s="59" t="s">
        <v>143</v>
      </c>
      <c r="W224" s="59" t="s">
        <v>144</v>
      </c>
      <c r="X224" s="59" t="s">
        <v>145</v>
      </c>
      <c r="Y224" s="59" t="s">
        <v>146</v>
      </c>
      <c r="Z224" s="52" t="s">
        <v>43</v>
      </c>
      <c r="AC224" s="59" t="s">
        <v>236</v>
      </c>
      <c r="AD224" s="59" t="s">
        <v>237</v>
      </c>
      <c r="AE224" s="59" t="s">
        <v>236</v>
      </c>
      <c r="AF224" s="59" t="s">
        <v>237</v>
      </c>
      <c r="AG224" s="59" t="s">
        <v>236</v>
      </c>
      <c r="AH224" s="59" t="s">
        <v>237</v>
      </c>
      <c r="AI224" s="59" t="s">
        <v>236</v>
      </c>
      <c r="AJ224" s="59" t="s">
        <v>237</v>
      </c>
      <c r="AK224" s="59" t="s">
        <v>236</v>
      </c>
      <c r="AL224" s="59" t="s">
        <v>237</v>
      </c>
      <c r="AM224" s="60" t="s">
        <v>238</v>
      </c>
      <c r="AO224" s="59" t="s">
        <v>239</v>
      </c>
      <c r="AP224" s="59" t="s">
        <v>240</v>
      </c>
      <c r="AQ224" s="59" t="s">
        <v>239</v>
      </c>
      <c r="AR224" s="59" t="s">
        <v>240</v>
      </c>
      <c r="AS224" s="59" t="s">
        <v>239</v>
      </c>
      <c r="AT224" s="59" t="s">
        <v>240</v>
      </c>
      <c r="AU224" s="59" t="s">
        <v>239</v>
      </c>
      <c r="AV224" s="59" t="s">
        <v>240</v>
      </c>
      <c r="AW224" s="59" t="s">
        <v>239</v>
      </c>
      <c r="AX224" s="60" t="s">
        <v>240</v>
      </c>
    </row>
    <row r="225" customFormat="false" ht="15" hidden="false" customHeight="false" outlineLevel="0" collapsed="false">
      <c r="A225" s="61" t="s">
        <v>106</v>
      </c>
      <c r="B225" s="64" t="n">
        <f aca="true">INDIRECT(ADDRESS(ROW()-35*INT((ROW()-15)/35)+138,2+INT((ROW()-15)/35), 1, 1, "Variables_Simulación"))</f>
        <v>0</v>
      </c>
      <c r="C225" s="64" t="n">
        <f aca="true">INDIRECT(ADDRESS(ROW()-35*INT((ROW()-15)/35)+108,2+INT((ROW()-15)/35), 1, 1, "Variables_Simulación"))</f>
        <v>0</v>
      </c>
      <c r="D225" s="64" t="n">
        <f aca="true">INDIRECT(ADDRESS(ROW()-35*INT((ROW()-15)/35)+78,2+INT((ROW()-15)/35), 1, 1, "Variables_Simulación"))</f>
        <v>0</v>
      </c>
      <c r="E225" s="64" t="n">
        <f aca="true">INDIRECT(ADDRESS(ROW()-35*INT((ROW()-15)/35)+48,2+INT((ROW()-15)/35), 1, 1, "Variables_Simulación"))</f>
        <v>0</v>
      </c>
      <c r="F225" s="64" t="n">
        <f aca="true">INDIRECT(ADDRESS(ROW()-35*INT((ROW()-15)/35)+18,2+INT((ROW()-15)/35), 1, 1, "Variables_Simulación"))</f>
        <v>0</v>
      </c>
      <c r="G225" s="64" t="n">
        <f aca="true">INDIRECT(ADDRESS(ROW()-35*INT((ROW()-15)/35)-12,2+INT((ROW()-15)/35), 1, 1, "Variables_Simulación"))</f>
        <v>0</v>
      </c>
      <c r="H225" s="64" t="n">
        <f aca="true">INDIRECT(ADDRESS(ROW()-35*INT((ROW()-15)/35)+168,2+INT((ROW()-15)/35), 1, 1, "Variables_Simulación"))</f>
        <v>0</v>
      </c>
      <c r="I225" s="63" t="n">
        <f aca="false">AO225+AQ225+AS225+AU225+AW225</f>
        <v>0.129260026110301</v>
      </c>
      <c r="J225" s="64" t="n">
        <f aca="false">ROUND(AP225+AR225+AT225+AV225+AX225,0)</f>
        <v>1346101</v>
      </c>
      <c r="K225" s="63" t="n">
        <f aca="false">I225-Tabla_Ministerio!J224</f>
        <v>0</v>
      </c>
      <c r="L225" s="64" t="n">
        <f aca="false">J225-Tabla_Ministerio!K224</f>
        <v>0</v>
      </c>
      <c r="M225" s="66" t="n">
        <f aca="false">P260/P$285</f>
        <v>0.189826788952049</v>
      </c>
      <c r="N225" s="65" t="n">
        <f aca="false">ROUND((N$250*M225),0)</f>
        <v>37559907</v>
      </c>
      <c r="O225" s="65" t="n">
        <f aca="false">N225-Tabla_Ministerio!L224</f>
        <v>3</v>
      </c>
      <c r="P225" s="67" t="n">
        <f aca="false">N225+J225</f>
        <v>38906008</v>
      </c>
      <c r="Q225" s="65" t="n">
        <f aca="false">P225-Tabla_Ministerio!M224</f>
        <v>3</v>
      </c>
      <c r="S225" s="68" t="n">
        <f aca="false">B225+Tabla_Ministerio!B224</f>
        <v>27618</v>
      </c>
      <c r="T225" s="68" t="n">
        <f aca="false">C225+Tabla_Ministerio!C224</f>
        <v>69</v>
      </c>
      <c r="U225" s="68" t="n">
        <f aca="false">D225+Tabla_Ministerio!D224</f>
        <v>2057.64318181818</v>
      </c>
      <c r="V225" s="68" t="n">
        <f aca="false">E225+Tabla_Ministerio!E224</f>
        <v>1376.31045454545</v>
      </c>
      <c r="W225" s="68" t="n">
        <f aca="false">F225+Tabla_Ministerio!F224</f>
        <v>937</v>
      </c>
      <c r="X225" s="68" t="n">
        <f aca="false">G225+Tabla_Ministerio!G224</f>
        <v>1878</v>
      </c>
      <c r="Y225" s="68" t="n">
        <f aca="false">H225+Tabla_Ministerio!H224</f>
        <v>226</v>
      </c>
      <c r="Z225" s="68" t="n">
        <f aca="false">X225+0.33*Y225</f>
        <v>1952.58</v>
      </c>
      <c r="AC225" s="69" t="n">
        <f aca="false">IF(T225&gt;0,S225/T225,0)</f>
        <v>400.260869565217</v>
      </c>
      <c r="AD225" s="70" t="n">
        <f aca="false">EXP((((AC225-AC$250)/AC$251+2)/4-1.9)^3)</f>
        <v>0.514383189177013</v>
      </c>
      <c r="AE225" s="71" t="n">
        <f aca="false">S225/U225</f>
        <v>13.422152219607</v>
      </c>
      <c r="AF225" s="70" t="n">
        <f aca="false">EXP((((AE225-AE$250)/AE$251+2)/4-1.9)^3)</f>
        <v>0.0104741152533134</v>
      </c>
      <c r="AG225" s="70" t="n">
        <f aca="false">V225/U225</f>
        <v>0.668877124424124</v>
      </c>
      <c r="AH225" s="70" t="n">
        <f aca="false">EXP((((AG225-AG$250)/AG$251+2)/4-1.9)^3)</f>
        <v>0.0999522664043321</v>
      </c>
      <c r="AI225" s="70" t="n">
        <f aca="false">W225/U225</f>
        <v>0.455375357729442</v>
      </c>
      <c r="AJ225" s="70" t="n">
        <f aca="false">EXP((((AI225-AI$250)/AI$251+2)/4-1.9)^3)</f>
        <v>0.636850830883795</v>
      </c>
      <c r="AK225" s="70" t="n">
        <f aca="false">Z225/U225</f>
        <v>0.948940038415531</v>
      </c>
      <c r="AL225" s="70" t="n">
        <f aca="false">EXP((((AK225-AK$250)/AK$251+2)/4-1.9)^3)</f>
        <v>0.506524921362667</v>
      </c>
      <c r="AM225" s="70" t="n">
        <f aca="false">0.01*AD225+0.15*AF225+0.24*AH225+0.25*AJ225+0.35*AL225</f>
        <v>0.367199923314689</v>
      </c>
      <c r="AO225" s="63" t="n">
        <f aca="false">0.01*AD225/$AM$250</f>
        <v>0.00181070801604551</v>
      </c>
      <c r="AP225" s="64" t="n">
        <f aca="false">AO225*$J$250</f>
        <v>18856.5322082964</v>
      </c>
      <c r="AQ225" s="63" t="n">
        <f aca="false">0.15*AF225/$AM$250</f>
        <v>0.000553057472985358</v>
      </c>
      <c r="AR225" s="64" t="n">
        <f aca="false">AQ225*$J$250</f>
        <v>5759.48521792222</v>
      </c>
      <c r="AS225" s="63" t="n">
        <f aca="false">0.24*AH225/$AM$250</f>
        <v>0.00844433677343802</v>
      </c>
      <c r="AT225" s="64" t="n">
        <f aca="false">AS225*$J$250</f>
        <v>87938.4787249062</v>
      </c>
      <c r="AU225" s="63" t="n">
        <f aca="false">0.25*AJ225/$AM$250</f>
        <v>0.0560453242237327</v>
      </c>
      <c r="AV225" s="64" t="n">
        <f aca="false">AU225*$J$250</f>
        <v>583650.40193353</v>
      </c>
      <c r="AW225" s="63" t="n">
        <f aca="false">0.35*AL225/$AM$250</f>
        <v>0.0624065996240993</v>
      </c>
      <c r="AX225" s="64" t="n">
        <f aca="false">AW225*$J$250</f>
        <v>649896.087825408</v>
      </c>
    </row>
    <row r="226" customFormat="false" ht="15" hidden="false" customHeight="false" outlineLevel="0" collapsed="false">
      <c r="A226" s="72" t="s">
        <v>107</v>
      </c>
      <c r="B226" s="65" t="n">
        <f aca="true">INDIRECT(ADDRESS(ROW()-35*INT((ROW()-15)/35)+138,2+INT((ROW()-15)/35), 1, 1, "Variables_Simulación"))</f>
        <v>0</v>
      </c>
      <c r="C226" s="65" t="n">
        <f aca="true">INDIRECT(ADDRESS(ROW()-35*INT((ROW()-15)/35)+108,2+INT((ROW()-15)/35), 1, 1, "Variables_Simulación"))</f>
        <v>0</v>
      </c>
      <c r="D226" s="65" t="n">
        <f aca="true">INDIRECT(ADDRESS(ROW()-35*INT((ROW()-15)/35)+78,2+INT((ROW()-15)/35), 1, 1, "Variables_Simulación"))</f>
        <v>0</v>
      </c>
      <c r="E226" s="65" t="n">
        <f aca="true">INDIRECT(ADDRESS(ROW()-35*INT((ROW()-15)/35)+48,2+INT((ROW()-15)/35), 1, 1, "Variables_Simulación"))</f>
        <v>0</v>
      </c>
      <c r="F226" s="65" t="n">
        <f aca="true">INDIRECT(ADDRESS(ROW()-35*INT((ROW()-15)/35)+18,2+INT((ROW()-15)/35), 1, 1, "Variables_Simulación"))</f>
        <v>0</v>
      </c>
      <c r="G226" s="65" t="n">
        <f aca="true">INDIRECT(ADDRESS(ROW()-35*INT((ROW()-15)/35)-12,2+INT((ROW()-15)/35), 1, 1, "Variables_Simulación"))</f>
        <v>0</v>
      </c>
      <c r="H226" s="65" t="n">
        <f aca="true">INDIRECT(ADDRESS(ROW()-35*INT((ROW()-15)/35)+168,2+INT((ROW()-15)/35), 1, 1, "Variables_Simulación"))</f>
        <v>0</v>
      </c>
      <c r="I226" s="66" t="n">
        <f aca="false">AO226+AQ226+AS226+AU226+AW226</f>
        <v>0.100445497003692</v>
      </c>
      <c r="J226" s="65" t="n">
        <f aca="false">ROUND(AP226+AR226+AT226+AV226+AX226,0)</f>
        <v>1046029</v>
      </c>
      <c r="K226" s="66" t="n">
        <f aca="false">I226-Tabla_Ministerio!J225</f>
        <v>-1.13797860024079E-015</v>
      </c>
      <c r="L226" s="65" t="n">
        <f aca="false">J226-Tabla_Ministerio!K225</f>
        <v>0</v>
      </c>
      <c r="M226" s="66" t="n">
        <f aca="false">P261/P$285</f>
        <v>0.121062710182911</v>
      </c>
      <c r="N226" s="65" t="n">
        <f aca="false">ROUND((N$250*M226),0)</f>
        <v>23953964</v>
      </c>
      <c r="O226" s="65" t="n">
        <f aca="false">N226-Tabla_Ministerio!L225</f>
        <v>0</v>
      </c>
      <c r="P226" s="67" t="n">
        <f aca="false">N226+J226</f>
        <v>24999993</v>
      </c>
      <c r="Q226" s="65" t="n">
        <f aca="false">P226-Tabla_Ministerio!M225</f>
        <v>0</v>
      </c>
      <c r="S226" s="67" t="n">
        <f aca="false">B226+Tabla_Ministerio!B225</f>
        <v>23273</v>
      </c>
      <c r="T226" s="67" t="n">
        <f aca="false">C226+Tabla_Ministerio!C225</f>
        <v>48</v>
      </c>
      <c r="U226" s="67" t="n">
        <f aca="false">D226+Tabla_Ministerio!D225</f>
        <v>2011.50272727273</v>
      </c>
      <c r="V226" s="67" t="n">
        <f aca="false">E226+Tabla_Ministerio!E225</f>
        <v>1364.53386363636</v>
      </c>
      <c r="W226" s="67" t="n">
        <f aca="false">F226+Tabla_Ministerio!F225</f>
        <v>734</v>
      </c>
      <c r="X226" s="67" t="n">
        <f aca="false">G226+Tabla_Ministerio!G225</f>
        <v>1693</v>
      </c>
      <c r="Y226" s="67" t="n">
        <f aca="false">H226+Tabla_Ministerio!H225</f>
        <v>154</v>
      </c>
      <c r="Z226" s="67" t="n">
        <f aca="false">X226+0.33*Y226</f>
        <v>1743.82</v>
      </c>
      <c r="AC226" s="73" t="n">
        <f aca="false">IF(T226&gt;0,S226/T226,0)</f>
        <v>484.854166666667</v>
      </c>
      <c r="AD226" s="74" t="n">
        <f aca="false">EXP((((AC226-AC$250)/AC$251+2)/4-1.9)^3)</f>
        <v>0.774265727968242</v>
      </c>
      <c r="AE226" s="75" t="n">
        <f aca="false">S226/U226</f>
        <v>11.5699569702072</v>
      </c>
      <c r="AF226" s="74" t="n">
        <f aca="false">EXP((((AE226-AE$250)/AE$251+2)/4-1.9)^3)</f>
        <v>0.0041895626798506</v>
      </c>
      <c r="AG226" s="74" t="n">
        <f aca="false">V226/U226</f>
        <v>0.678365405691717</v>
      </c>
      <c r="AH226" s="74" t="n">
        <f aca="false">EXP((((AG226-AG$250)/AG$251+2)/4-1.9)^3)</f>
        <v>0.10987808184795</v>
      </c>
      <c r="AI226" s="74" t="n">
        <f aca="false">W226/U226</f>
        <v>0.364901319818335</v>
      </c>
      <c r="AJ226" s="74" t="n">
        <f aca="false">EXP((((AI226-AI$250)/AI$251+2)/4-1.9)^3)</f>
        <v>0.418720370301963</v>
      </c>
      <c r="AK226" s="74" t="n">
        <f aca="false">Z226/U226</f>
        <v>0.866924004803282</v>
      </c>
      <c r="AL226" s="74" t="n">
        <f aca="false">EXP((((AK226-AK$250)/AK$251+2)/4-1.9)^3)</f>
        <v>0.416920347986195</v>
      </c>
      <c r="AM226" s="74" t="n">
        <f aca="false">0.01*AD226+0.15*AF226+0.24*AH226+0.25*AJ226+0.35*AL226</f>
        <v>0.285344045695827</v>
      </c>
      <c r="AO226" s="66" t="n">
        <f aca="false">0.01*AD226/$AM$250</f>
        <v>0.00272553456193716</v>
      </c>
      <c r="AP226" s="65" t="n">
        <f aca="false">AO226*$J$250</f>
        <v>28383.4443745574</v>
      </c>
      <c r="AQ226" s="66" t="n">
        <f aca="false">0.15*AF226/$AM$250</f>
        <v>0.000221218584347632</v>
      </c>
      <c r="AR226" s="65" t="n">
        <f aca="false">AQ226*$J$250</f>
        <v>2303.74821553781</v>
      </c>
      <c r="AS226" s="66" t="n">
        <f aca="false">0.24*AH226/$AM$250</f>
        <v>0.00928290633641165</v>
      </c>
      <c r="AT226" s="65" t="n">
        <f aca="false">AS226*$J$250</f>
        <v>96671.2582967573</v>
      </c>
      <c r="AU226" s="66" t="n">
        <f aca="false">0.25*AJ226/$AM$250</f>
        <v>0.0368490041539052</v>
      </c>
      <c r="AV226" s="65" t="n">
        <f aca="false">AU226*$J$250</f>
        <v>383741.844358353</v>
      </c>
      <c r="AW226" s="66" t="n">
        <f aca="false">0.35*AL226/$AM$250</f>
        <v>0.0513668333670903</v>
      </c>
      <c r="AX226" s="65" t="n">
        <f aca="false">AW226*$J$250</f>
        <v>534929.066001541</v>
      </c>
    </row>
    <row r="227" customFormat="false" ht="15" hidden="false" customHeight="false" outlineLevel="0" collapsed="false">
      <c r="A227" s="72" t="s">
        <v>108</v>
      </c>
      <c r="B227" s="65" t="n">
        <f aca="true">INDIRECT(ADDRESS(ROW()-35*INT((ROW()-15)/35)+138,2+INT((ROW()-15)/35), 1, 1, "Variables_Simulación"))</f>
        <v>0</v>
      </c>
      <c r="C227" s="65" t="n">
        <f aca="true">INDIRECT(ADDRESS(ROW()-35*INT((ROW()-15)/35)+108,2+INT((ROW()-15)/35), 1, 1, "Variables_Simulación"))</f>
        <v>0</v>
      </c>
      <c r="D227" s="65" t="n">
        <f aca="true">INDIRECT(ADDRESS(ROW()-35*INT((ROW()-15)/35)+78,2+INT((ROW()-15)/35), 1, 1, "Variables_Simulación"))</f>
        <v>0</v>
      </c>
      <c r="E227" s="65" t="n">
        <f aca="true">INDIRECT(ADDRESS(ROW()-35*INT((ROW()-15)/35)+48,2+INT((ROW()-15)/35), 1, 1, "Variables_Simulación"))</f>
        <v>0</v>
      </c>
      <c r="F227" s="65" t="n">
        <f aca="true">INDIRECT(ADDRESS(ROW()-35*INT((ROW()-15)/35)+18,2+INT((ROW()-15)/35), 1, 1, "Variables_Simulación"))</f>
        <v>0</v>
      </c>
      <c r="G227" s="65" t="n">
        <f aca="true">INDIRECT(ADDRESS(ROW()-35*INT((ROW()-15)/35)-12,2+INT((ROW()-15)/35), 1, 1, "Variables_Simulación"))</f>
        <v>0</v>
      </c>
      <c r="H227" s="65" t="n">
        <f aca="true">INDIRECT(ADDRESS(ROW()-35*INT((ROW()-15)/35)+168,2+INT((ROW()-15)/35), 1, 1, "Variables_Simulación"))</f>
        <v>0</v>
      </c>
      <c r="I227" s="66" t="n">
        <f aca="false">AO227+AQ227+AS227+AU227+AW227</f>
        <v>0.06731282767107</v>
      </c>
      <c r="J227" s="65" t="n">
        <f aca="false">ROUND(AP227+AR227+AT227+AV227+AX227,0)</f>
        <v>700989</v>
      </c>
      <c r="K227" s="66" t="n">
        <f aca="false">I227-Tabla_Ministerio!J226</f>
        <v>7.21644966006352E-016</v>
      </c>
      <c r="L227" s="65" t="n">
        <f aca="false">J227-Tabla_Ministerio!K226</f>
        <v>0</v>
      </c>
      <c r="M227" s="66" t="n">
        <f aca="false">P262/P$285</f>
        <v>0.0734603900512762</v>
      </c>
      <c r="N227" s="65" t="n">
        <f aca="false">ROUND((N$250*M227),0)</f>
        <v>14535174</v>
      </c>
      <c r="O227" s="65" t="n">
        <f aca="false">N227-Tabla_Ministerio!L226</f>
        <v>0</v>
      </c>
      <c r="P227" s="67" t="n">
        <f aca="false">N227+J227</f>
        <v>15236163</v>
      </c>
      <c r="Q227" s="65" t="n">
        <f aca="false">P227-Tabla_Ministerio!M226</f>
        <v>0</v>
      </c>
      <c r="S227" s="67" t="n">
        <f aca="false">B227+Tabla_Ministerio!B226</f>
        <v>24450</v>
      </c>
      <c r="T227" s="67" t="n">
        <f aca="false">C227+Tabla_Ministerio!C226</f>
        <v>92</v>
      </c>
      <c r="U227" s="67" t="n">
        <f aca="false">D227+Tabla_Ministerio!D226</f>
        <v>1373.07886363636</v>
      </c>
      <c r="V227" s="67" t="n">
        <f aca="false">E227+Tabla_Ministerio!E226</f>
        <v>1028.72090909091</v>
      </c>
      <c r="W227" s="67" t="n">
        <f aca="false">F227+Tabla_Ministerio!F226</f>
        <v>408</v>
      </c>
      <c r="X227" s="67" t="n">
        <f aca="false">G227+Tabla_Ministerio!G226</f>
        <v>829</v>
      </c>
      <c r="Y227" s="67" t="n">
        <f aca="false">H227+Tabla_Ministerio!H226</f>
        <v>50</v>
      </c>
      <c r="Z227" s="67" t="n">
        <f aca="false">X227+0.33*Y227</f>
        <v>845.5</v>
      </c>
      <c r="AC227" s="73" t="n">
        <f aca="false">IF(T227&gt;0,S227/T227,0)</f>
        <v>265.760869565217</v>
      </c>
      <c r="AD227" s="74" t="n">
        <f aca="false">EXP((((AC227-AC$250)/AC$251+2)/4-1.9)^3)</f>
        <v>0.141127633575639</v>
      </c>
      <c r="AE227" s="75" t="n">
        <f aca="false">S227/U227</f>
        <v>17.806697523002</v>
      </c>
      <c r="AF227" s="74" t="n">
        <f aca="false">EXP((((AE227-AE$250)/AE$251+2)/4-1.9)^3)</f>
        <v>0.0602425673743836</v>
      </c>
      <c r="AG227" s="74" t="n">
        <f aca="false">V227/U227</f>
        <v>0.749207446370941</v>
      </c>
      <c r="AH227" s="74" t="n">
        <f aca="false">EXP((((AG227-AG$250)/AG$251+2)/4-1.9)^3)</f>
        <v>0.205539323592656</v>
      </c>
      <c r="AI227" s="74" t="n">
        <f aca="false">W227/U227</f>
        <v>0.297142437193653</v>
      </c>
      <c r="AJ227" s="74" t="n">
        <f aca="false">EXP((((AI227-AI$250)/AI$251+2)/4-1.9)^3)</f>
        <v>0.268524964702587</v>
      </c>
      <c r="AK227" s="74" t="n">
        <f aca="false">Z227/U227</f>
        <v>0.615769437860867</v>
      </c>
      <c r="AL227" s="74" t="n">
        <f aca="false">EXP((((AK227-AK$250)/AK$251+2)/4-1.9)^3)</f>
        <v>0.183751201377079</v>
      </c>
      <c r="AM227" s="74" t="n">
        <f aca="false">0.01*AD227+0.15*AF227+0.24*AH227+0.25*AJ227+0.35*AL227</f>
        <v>0.191221260761776</v>
      </c>
      <c r="AO227" s="66" t="n">
        <f aca="false">0.01*AD227/$AM$250</f>
        <v>0.00049679099701877</v>
      </c>
      <c r="AP227" s="65" t="n">
        <f aca="false">AO227*$J$250</f>
        <v>5173.53176385377</v>
      </c>
      <c r="AQ227" s="66" t="n">
        <f aca="false">0.15*AF227/$AM$250</f>
        <v>0.00318094667401019</v>
      </c>
      <c r="AR227" s="65" t="n">
        <f aca="false">AQ227*$J$250</f>
        <v>33126.0605684747</v>
      </c>
      <c r="AS227" s="66" t="n">
        <f aca="false">0.24*AH227/$AM$250</f>
        <v>0.0173647214919562</v>
      </c>
      <c r="AT227" s="65" t="n">
        <f aca="false">AS227*$J$250</f>
        <v>180834.473145083</v>
      </c>
      <c r="AU227" s="66" t="n">
        <f aca="false">0.25*AJ227/$AM$250</f>
        <v>0.0236312303903847</v>
      </c>
      <c r="AV227" s="65" t="n">
        <f aca="false">AU227*$J$250</f>
        <v>246093.270162427</v>
      </c>
      <c r="AW227" s="66" t="n">
        <f aca="false">0.35*AL227/$AM$250</f>
        <v>0.0226391381177001</v>
      </c>
      <c r="AX227" s="65" t="n">
        <f aca="false">AW227*$J$250</f>
        <v>235761.720443917</v>
      </c>
    </row>
    <row r="228" customFormat="false" ht="15" hidden="false" customHeight="false" outlineLevel="0" collapsed="false">
      <c r="A228" s="72" t="s">
        <v>109</v>
      </c>
      <c r="B228" s="65" t="n">
        <f aca="true">INDIRECT(ADDRESS(ROW()-35*INT((ROW()-15)/35)+138,2+INT((ROW()-15)/35), 1, 1, "Variables_Simulación"))</f>
        <v>0</v>
      </c>
      <c r="C228" s="65" t="n">
        <f aca="true">INDIRECT(ADDRESS(ROW()-35*INT((ROW()-15)/35)+108,2+INT((ROW()-15)/35), 1, 1, "Variables_Simulación"))</f>
        <v>0</v>
      </c>
      <c r="D228" s="65" t="n">
        <f aca="true">INDIRECT(ADDRESS(ROW()-35*INT((ROW()-15)/35)+78,2+INT((ROW()-15)/35), 1, 1, "Variables_Simulación"))</f>
        <v>0</v>
      </c>
      <c r="E228" s="65" t="n">
        <f aca="true">INDIRECT(ADDRESS(ROW()-35*INT((ROW()-15)/35)+48,2+INT((ROW()-15)/35), 1, 1, "Variables_Simulación"))</f>
        <v>0</v>
      </c>
      <c r="F228" s="65" t="n">
        <f aca="true">INDIRECT(ADDRESS(ROW()-35*INT((ROW()-15)/35)+18,2+INT((ROW()-15)/35), 1, 1, "Variables_Simulación"))</f>
        <v>0</v>
      </c>
      <c r="G228" s="65" t="n">
        <f aca="true">INDIRECT(ADDRESS(ROW()-35*INT((ROW()-15)/35)-12,2+INT((ROW()-15)/35), 1, 1, "Variables_Simulación"))</f>
        <v>0</v>
      </c>
      <c r="H228" s="65" t="n">
        <f aca="true">INDIRECT(ADDRESS(ROW()-35*INT((ROW()-15)/35)+168,2+INT((ROW()-15)/35), 1, 1, "Variables_Simulación"))</f>
        <v>0</v>
      </c>
      <c r="I228" s="66" t="n">
        <f aca="false">AO228+AQ228+AS228+AU228+AW228</f>
        <v>0.0761166856006748</v>
      </c>
      <c r="J228" s="65" t="n">
        <f aca="false">ROUND(AP228+AR228+AT228+AV228+AX228,0)</f>
        <v>792672</v>
      </c>
      <c r="K228" s="66" t="n">
        <f aca="false">I228-Tabla_Ministerio!J227</f>
        <v>0</v>
      </c>
      <c r="L228" s="65" t="n">
        <f aca="false">J228-Tabla_Ministerio!K227</f>
        <v>0</v>
      </c>
      <c r="M228" s="66" t="n">
        <f aca="false">P263/P$285</f>
        <v>0.0572568203789492</v>
      </c>
      <c r="N228" s="65" t="n">
        <f aca="false">ROUND((N$250*M228),0)</f>
        <v>11329069</v>
      </c>
      <c r="O228" s="65" t="n">
        <f aca="false">N228-Tabla_Ministerio!L227</f>
        <v>-2</v>
      </c>
      <c r="P228" s="67" t="n">
        <f aca="false">N228+J228</f>
        <v>12121741</v>
      </c>
      <c r="Q228" s="65" t="n">
        <f aca="false">P228-Tabla_Ministerio!M227</f>
        <v>-2</v>
      </c>
      <c r="S228" s="67" t="n">
        <f aca="false">B228+Tabla_Ministerio!B227</f>
        <v>13417</v>
      </c>
      <c r="T228" s="67" t="n">
        <f aca="false">C228+Tabla_Ministerio!C227</f>
        <v>51</v>
      </c>
      <c r="U228" s="67" t="n">
        <f aca="false">D228+Tabla_Ministerio!D227</f>
        <v>603.412272727273</v>
      </c>
      <c r="V228" s="67" t="n">
        <f aca="false">E228+Tabla_Ministerio!E227</f>
        <v>458.718181818182</v>
      </c>
      <c r="W228" s="67" t="n">
        <f aca="false">F228+Tabla_Ministerio!F227</f>
        <v>184</v>
      </c>
      <c r="X228" s="67" t="n">
        <f aca="false">G228+Tabla_Ministerio!G227</f>
        <v>342</v>
      </c>
      <c r="Y228" s="67" t="n">
        <f aca="false">H228+Tabla_Ministerio!H227</f>
        <v>49</v>
      </c>
      <c r="Z228" s="67" t="n">
        <f aca="false">X228+0.33*Y228</f>
        <v>358.17</v>
      </c>
      <c r="AC228" s="73" t="n">
        <f aca="false">IF(T228&gt;0,S228/T228,0)</f>
        <v>263.078431372549</v>
      </c>
      <c r="AD228" s="74" t="n">
        <f aca="false">EXP((((AC228-AC$250)/AC$251+2)/4-1.9)^3)</f>
        <v>0.136186433403352</v>
      </c>
      <c r="AE228" s="75" t="n">
        <f aca="false">S228/U228</f>
        <v>22.2352123190311</v>
      </c>
      <c r="AF228" s="74" t="n">
        <f aca="false">EXP((((AE228-AE$250)/AE$251+2)/4-1.9)^3)</f>
        <v>0.208716603040045</v>
      </c>
      <c r="AG228" s="74" t="n">
        <f aca="false">V228/U228</f>
        <v>0.760206914163164</v>
      </c>
      <c r="AH228" s="74" t="n">
        <f aca="false">EXP((((AG228-AG$250)/AG$251+2)/4-1.9)^3)</f>
        <v>0.223791786495571</v>
      </c>
      <c r="AI228" s="74" t="n">
        <f aca="false">W228/U228</f>
        <v>0.304932478698794</v>
      </c>
      <c r="AJ228" s="74" t="n">
        <f aca="false">EXP((((AI228-AI$250)/AI$251+2)/4-1.9)^3)</f>
        <v>0.284382865429997</v>
      </c>
      <c r="AK228" s="74" t="n">
        <f aca="false">Z228/U228</f>
        <v>0.593574271171451</v>
      </c>
      <c r="AL228" s="74" t="n">
        <f aca="false">EXP((((AK228-AK$250)/AK$251+2)/4-1.9)^3)</f>
        <v>0.167874362984132</v>
      </c>
      <c r="AM228" s="74" t="n">
        <f aca="false">0.01*AD228+0.15*AF228+0.24*AH228+0.25*AJ228+0.35*AL228</f>
        <v>0.216231126950923</v>
      </c>
      <c r="AO228" s="66" t="n">
        <f aca="false">0.01*AD228/$AM$250</f>
        <v>0.000479397211706384</v>
      </c>
      <c r="AP228" s="65" t="n">
        <f aca="false">AO228*$J$250</f>
        <v>4992.39462298912</v>
      </c>
      <c r="AQ228" s="66" t="n">
        <f aca="false">0.15*AF228/$AM$250</f>
        <v>0.0110207186245062</v>
      </c>
      <c r="AR228" s="65" t="n">
        <f aca="false">AQ228*$J$250</f>
        <v>114768.661683745</v>
      </c>
      <c r="AS228" s="66" t="n">
        <f aca="false">0.24*AH228/$AM$250</f>
        <v>0.0189067569979187</v>
      </c>
      <c r="AT228" s="65" t="n">
        <f aca="false">AS228*$J$250</f>
        <v>196893.076700626</v>
      </c>
      <c r="AU228" s="66" t="n">
        <f aca="false">0.25*AJ228/$AM$250</f>
        <v>0.0250267866881477</v>
      </c>
      <c r="AV228" s="65" t="n">
        <f aca="false">AU228*$J$250</f>
        <v>260626.453891701</v>
      </c>
      <c r="AW228" s="66" t="n">
        <f aca="false">0.35*AL228/$AM$250</f>
        <v>0.0206830260783958</v>
      </c>
      <c r="AX228" s="65" t="n">
        <f aca="false">AW228*$J$250</f>
        <v>215390.965277806</v>
      </c>
    </row>
    <row r="229" customFormat="false" ht="15" hidden="false" customHeight="false" outlineLevel="0" collapsed="false">
      <c r="A229" s="72" t="s">
        <v>110</v>
      </c>
      <c r="B229" s="65" t="n">
        <f aca="true">INDIRECT(ADDRESS(ROW()-35*INT((ROW()-15)/35)+138,2+INT((ROW()-15)/35), 1, 1, "Variables_Simulación"))</f>
        <v>0</v>
      </c>
      <c r="C229" s="65" t="n">
        <f aca="true">INDIRECT(ADDRESS(ROW()-35*INT((ROW()-15)/35)+108,2+INT((ROW()-15)/35), 1, 1, "Variables_Simulación"))</f>
        <v>0</v>
      </c>
      <c r="D229" s="65" t="n">
        <f aca="true">INDIRECT(ADDRESS(ROW()-35*INT((ROW()-15)/35)+78,2+INT((ROW()-15)/35), 1, 1, "Variables_Simulación"))</f>
        <v>0</v>
      </c>
      <c r="E229" s="65" t="n">
        <f aca="true">INDIRECT(ADDRESS(ROW()-35*INT((ROW()-15)/35)+48,2+INT((ROW()-15)/35), 1, 1, "Variables_Simulación"))</f>
        <v>0</v>
      </c>
      <c r="F229" s="65" t="n">
        <f aca="true">INDIRECT(ADDRESS(ROW()-35*INT((ROW()-15)/35)+18,2+INT((ROW()-15)/35), 1, 1, "Variables_Simulación"))</f>
        <v>0</v>
      </c>
      <c r="G229" s="65" t="n">
        <f aca="true">INDIRECT(ADDRESS(ROW()-35*INT((ROW()-15)/35)-12,2+INT((ROW()-15)/35), 1, 1, "Variables_Simulación"))</f>
        <v>0</v>
      </c>
      <c r="H229" s="65" t="n">
        <f aca="true">INDIRECT(ADDRESS(ROW()-35*INT((ROW()-15)/35)+168,2+INT((ROW()-15)/35), 1, 1, "Variables_Simulación"))</f>
        <v>0</v>
      </c>
      <c r="I229" s="66" t="n">
        <f aca="false">AO229+AQ229+AS229+AU229+AW229</f>
        <v>0.047452957960178</v>
      </c>
      <c r="J229" s="65" t="n">
        <f aca="false">ROUND(AP229+AR229+AT229+AV229+AX229,0)</f>
        <v>494170</v>
      </c>
      <c r="K229" s="66" t="n">
        <f aca="false">I229-Tabla_Ministerio!J228</f>
        <v>0</v>
      </c>
      <c r="L229" s="65" t="n">
        <f aca="false">J229-Tabla_Ministerio!K228</f>
        <v>0</v>
      </c>
      <c r="M229" s="66" t="n">
        <f aca="false">P264/P$285</f>
        <v>0.0565421481611162</v>
      </c>
      <c r="N229" s="65" t="n">
        <f aca="false">ROUND((N$250*M229),0)</f>
        <v>11187661</v>
      </c>
      <c r="O229" s="65" t="n">
        <f aca="false">N229-Tabla_Ministerio!L228</f>
        <v>0</v>
      </c>
      <c r="P229" s="67" t="n">
        <f aca="false">N229+J229</f>
        <v>11681831</v>
      </c>
      <c r="Q229" s="65" t="n">
        <f aca="false">P229-Tabla_Ministerio!M228</f>
        <v>0</v>
      </c>
      <c r="S229" s="67" t="n">
        <f aca="false">B229+Tabla_Ministerio!B228</f>
        <v>15303</v>
      </c>
      <c r="T229" s="67" t="n">
        <f aca="false">C229+Tabla_Ministerio!C228</f>
        <v>65</v>
      </c>
      <c r="U229" s="67" t="n">
        <f aca="false">D229+Tabla_Ministerio!D228</f>
        <v>635.724090909091</v>
      </c>
      <c r="V229" s="67" t="n">
        <f aca="false">E229+Tabla_Ministerio!E228</f>
        <v>359.082272727273</v>
      </c>
      <c r="W229" s="67" t="n">
        <f aca="false">F229+Tabla_Ministerio!F228</f>
        <v>143</v>
      </c>
      <c r="X229" s="67" t="n">
        <f aca="false">G229+Tabla_Ministerio!G228</f>
        <v>336</v>
      </c>
      <c r="Y229" s="67" t="n">
        <f aca="false">H229+Tabla_Ministerio!H228</f>
        <v>4</v>
      </c>
      <c r="Z229" s="67" t="n">
        <f aca="false">X229+0.33*Y229</f>
        <v>337.32</v>
      </c>
      <c r="AC229" s="73" t="n">
        <f aca="false">IF(T229&gt;0,S229/T229,0)</f>
        <v>235.430769230769</v>
      </c>
      <c r="AD229" s="74" t="n">
        <f aca="false">EXP((((AC229-AC$250)/AC$251+2)/4-1.9)^3)</f>
        <v>0.0919434483390772</v>
      </c>
      <c r="AE229" s="75" t="n">
        <f aca="false">S229/U229</f>
        <v>24.0717635509401</v>
      </c>
      <c r="AF229" s="74" t="n">
        <f aca="false">EXP((((AE229-AE$250)/AE$251+2)/4-1.9)^3)</f>
        <v>0.306012013553237</v>
      </c>
      <c r="AG229" s="74" t="n">
        <f aca="false">V229/U229</f>
        <v>0.564839806863041</v>
      </c>
      <c r="AH229" s="74" t="n">
        <f aca="false">EXP((((AG229-AG$250)/AG$251+2)/4-1.9)^3)</f>
        <v>0.0294726293673914</v>
      </c>
      <c r="AI229" s="74" t="n">
        <f aca="false">W229/U229</f>
        <v>0.224940350766806</v>
      </c>
      <c r="AJ229" s="74" t="n">
        <f aca="false">EXP((((AI229-AI$250)/AI$251+2)/4-1.9)^3)</f>
        <v>0.144891857473278</v>
      </c>
      <c r="AK229" s="74" t="n">
        <f aca="false">Z229/U229</f>
        <v>0.530607546298315</v>
      </c>
      <c r="AL229" s="74" t="n">
        <f aca="false">EXP((((AK229-AK$250)/AK$251+2)/4-1.9)^3)</f>
        <v>0.127674319768044</v>
      </c>
      <c r="AM229" s="74" t="n">
        <f aca="false">0.01*AD229+0.15*AF229+0.24*AH229+0.25*AJ229+0.35*AL229</f>
        <v>0.134803643851685</v>
      </c>
      <c r="AO229" s="66" t="n">
        <f aca="false">0.01*AD229/$AM$250</f>
        <v>0.000323655092999438</v>
      </c>
      <c r="AP229" s="65" t="n">
        <f aca="false">AO229*$J$250</f>
        <v>3370.51177298685</v>
      </c>
      <c r="AQ229" s="66" t="n">
        <f aca="false">0.15*AF229/$AM$250</f>
        <v>0.0161581409814424</v>
      </c>
      <c r="AR229" s="65" t="n">
        <f aca="false">AQ229*$J$250</f>
        <v>168269.264366643</v>
      </c>
      <c r="AS229" s="66" t="n">
        <f aca="false">0.24*AH229/$AM$250</f>
        <v>0.0024899566255977</v>
      </c>
      <c r="AT229" s="65" t="n">
        <f aca="false">AS229*$J$250</f>
        <v>25930.1593033119</v>
      </c>
      <c r="AU229" s="66" t="n">
        <f aca="false">0.25*AJ229/$AM$250</f>
        <v>0.0127510411161738</v>
      </c>
      <c r="AV229" s="65" t="n">
        <f aca="false">AU229*$J$250</f>
        <v>132788.067079723</v>
      </c>
      <c r="AW229" s="66" t="n">
        <f aca="false">0.35*AL229/$AM$250</f>
        <v>0.0157301641439647</v>
      </c>
      <c r="AX229" s="65" t="n">
        <f aca="false">AW229*$J$250</f>
        <v>163812.356378834</v>
      </c>
    </row>
    <row r="230" customFormat="false" ht="15" hidden="false" customHeight="false" outlineLevel="0" collapsed="false">
      <c r="A230" s="72" t="s">
        <v>111</v>
      </c>
      <c r="B230" s="65" t="n">
        <f aca="true">INDIRECT(ADDRESS(ROW()-35*INT((ROW()-15)/35)+138,2+INT((ROW()-15)/35), 1, 1, "Variables_Simulación"))</f>
        <v>0</v>
      </c>
      <c r="C230" s="65" t="n">
        <f aca="true">INDIRECT(ADDRESS(ROW()-35*INT((ROW()-15)/35)+108,2+INT((ROW()-15)/35), 1, 1, "Variables_Simulación"))</f>
        <v>0</v>
      </c>
      <c r="D230" s="65" t="n">
        <f aca="true">INDIRECT(ADDRESS(ROW()-35*INT((ROW()-15)/35)+78,2+INT((ROW()-15)/35), 1, 1, "Variables_Simulación"))</f>
        <v>0</v>
      </c>
      <c r="E230" s="65" t="n">
        <f aca="true">INDIRECT(ADDRESS(ROW()-35*INT((ROW()-15)/35)+48,2+INT((ROW()-15)/35), 1, 1, "Variables_Simulación"))</f>
        <v>0</v>
      </c>
      <c r="F230" s="65" t="n">
        <f aca="true">INDIRECT(ADDRESS(ROW()-35*INT((ROW()-15)/35)+18,2+INT((ROW()-15)/35), 1, 1, "Variables_Simulación"))</f>
        <v>0</v>
      </c>
      <c r="G230" s="65" t="n">
        <f aca="true">INDIRECT(ADDRESS(ROW()-35*INT((ROW()-15)/35)-12,2+INT((ROW()-15)/35), 1, 1, "Variables_Simulación"))</f>
        <v>0</v>
      </c>
      <c r="H230" s="65" t="n">
        <f aca="true">INDIRECT(ADDRESS(ROW()-35*INT((ROW()-15)/35)+168,2+INT((ROW()-15)/35), 1, 1, "Variables_Simulación"))</f>
        <v>0</v>
      </c>
      <c r="I230" s="66" t="n">
        <f aca="false">AO230+AQ230+AS230+AU230+AW230</f>
        <v>0.0303396302474881</v>
      </c>
      <c r="J230" s="65" t="n">
        <f aca="false">ROUND(AP230+AR230+AT230+AV230+AX230,0)</f>
        <v>315954</v>
      </c>
      <c r="K230" s="66" t="n">
        <f aca="false">I230-Tabla_Ministerio!J229</f>
        <v>0</v>
      </c>
      <c r="L230" s="65" t="n">
        <f aca="false">J230-Tabla_Ministerio!K229</f>
        <v>0</v>
      </c>
      <c r="M230" s="66" t="n">
        <f aca="false">P265/P$285</f>
        <v>0.0605507149854674</v>
      </c>
      <c r="N230" s="65" t="n">
        <f aca="false">ROUND((N$250*M230),0)</f>
        <v>11980813</v>
      </c>
      <c r="O230" s="65" t="n">
        <f aca="false">N230-Tabla_Ministerio!L229</f>
        <v>0</v>
      </c>
      <c r="P230" s="67" t="n">
        <f aca="false">N230+J230</f>
        <v>12296767</v>
      </c>
      <c r="Q230" s="65" t="n">
        <f aca="false">P230-Tabla_Ministerio!M229</f>
        <v>0</v>
      </c>
      <c r="S230" s="67" t="n">
        <f aca="false">B230+Tabla_Ministerio!B229</f>
        <v>18215</v>
      </c>
      <c r="T230" s="67" t="n">
        <f aca="false">C230+Tabla_Ministerio!C229</f>
        <v>65</v>
      </c>
      <c r="U230" s="67" t="n">
        <f aca="false">D230+Tabla_Ministerio!D229</f>
        <v>980.007045454545</v>
      </c>
      <c r="V230" s="67" t="n">
        <f aca="false">E230+Tabla_Ministerio!E229</f>
        <v>625.271363636364</v>
      </c>
      <c r="W230" s="67" t="n">
        <f aca="false">F230+Tabla_Ministerio!F229</f>
        <v>206</v>
      </c>
      <c r="X230" s="67" t="n">
        <f aca="false">G230+Tabla_Ministerio!G229</f>
        <v>386</v>
      </c>
      <c r="Y230" s="67" t="n">
        <f aca="false">H230+Tabla_Ministerio!H229</f>
        <v>41</v>
      </c>
      <c r="Z230" s="67" t="n">
        <f aca="false">X230+0.33*Y230</f>
        <v>399.53</v>
      </c>
      <c r="AC230" s="73" t="n">
        <f aca="false">IF(T230&gt;0,S230/T230,0)</f>
        <v>280.230769230769</v>
      </c>
      <c r="AD230" s="74" t="n">
        <f aca="false">EXP((((AC230-AC$250)/AC$251+2)/4-1.9)^3)</f>
        <v>0.169798645887918</v>
      </c>
      <c r="AE230" s="75" t="n">
        <f aca="false">S230/U230</f>
        <v>18.5866010703541</v>
      </c>
      <c r="AF230" s="74" t="n">
        <f aca="false">EXP((((AE230-AE$250)/AE$251+2)/4-1.9)^3)</f>
        <v>0.0776970392621686</v>
      </c>
      <c r="AG230" s="74" t="n">
        <f aca="false">V230/U230</f>
        <v>0.638027416778776</v>
      </c>
      <c r="AH230" s="74" t="n">
        <f aca="false">EXP((((AG230-AG$250)/AG$251+2)/4-1.9)^3)</f>
        <v>0.0721124670982162</v>
      </c>
      <c r="AI230" s="74" t="n">
        <f aca="false">W230/U230</f>
        <v>0.210202570436066</v>
      </c>
      <c r="AJ230" s="74" t="n">
        <f aca="false">EXP((((AI230-AI$250)/AI$251+2)/4-1.9)^3)</f>
        <v>0.125220796314824</v>
      </c>
      <c r="AK230" s="74" t="n">
        <f aca="false">Z230/U230</f>
        <v>0.407680742554959</v>
      </c>
      <c r="AL230" s="74" t="n">
        <f aca="false">EXP((((AK230-AK$250)/AK$251+2)/4-1.9)^3)</f>
        <v>0.0692103665639453</v>
      </c>
      <c r="AM230" s="74" t="n">
        <f aca="false">0.01*AD230+0.15*AF230+0.24*AH230+0.25*AJ230+0.35*AL230</f>
        <v>0.0861883618278633</v>
      </c>
      <c r="AO230" s="66" t="n">
        <f aca="false">0.01*AD230/$AM$250</f>
        <v>0.000597717374307742</v>
      </c>
      <c r="AP230" s="65" t="n">
        <f aca="false">AO230*$J$250</f>
        <v>6224.5689643034</v>
      </c>
      <c r="AQ230" s="66" t="n">
        <f aca="false">0.15*AF230/$AM$250</f>
        <v>0.00410258309685732</v>
      </c>
      <c r="AR230" s="65" t="n">
        <f aca="false">AQ230*$J$250</f>
        <v>42723.8901123625</v>
      </c>
      <c r="AS230" s="66" t="n">
        <f aca="false">0.24*AH230/$AM$250</f>
        <v>0.00609232766446219</v>
      </c>
      <c r="AT230" s="65" t="n">
        <f aca="false">AS230*$J$250</f>
        <v>63444.8910649428</v>
      </c>
      <c r="AU230" s="66" t="n">
        <f aca="false">0.25*AJ230/$AM$250</f>
        <v>0.0110199120244202</v>
      </c>
      <c r="AV230" s="65" t="n">
        <f aca="false">AU230*$J$250</f>
        <v>114760.261831109</v>
      </c>
      <c r="AW230" s="66" t="n">
        <f aca="false">0.35*AL230/$AM$250</f>
        <v>0.0085270900874407</v>
      </c>
      <c r="AX230" s="65" t="n">
        <f aca="false">AW230*$J$250</f>
        <v>88800.2634615987</v>
      </c>
    </row>
    <row r="231" customFormat="false" ht="15" hidden="false" customHeight="false" outlineLevel="0" collapsed="false">
      <c r="A231" s="72" t="s">
        <v>112</v>
      </c>
      <c r="B231" s="65" t="n">
        <f aca="true">INDIRECT(ADDRESS(ROW()-35*INT((ROW()-15)/35)+138,2+INT((ROW()-15)/35), 1, 1, "Variables_Simulación"))</f>
        <v>0</v>
      </c>
      <c r="C231" s="65" t="n">
        <f aca="true">INDIRECT(ADDRESS(ROW()-35*INT((ROW()-15)/35)+108,2+INT((ROW()-15)/35), 1, 1, "Variables_Simulación"))</f>
        <v>0</v>
      </c>
      <c r="D231" s="65" t="n">
        <f aca="true">INDIRECT(ADDRESS(ROW()-35*INT((ROW()-15)/35)+78,2+INT((ROW()-15)/35), 1, 1, "Variables_Simulación"))</f>
        <v>0</v>
      </c>
      <c r="E231" s="65" t="n">
        <f aca="true">INDIRECT(ADDRESS(ROW()-35*INT((ROW()-15)/35)+48,2+INT((ROW()-15)/35), 1, 1, "Variables_Simulación"))</f>
        <v>0</v>
      </c>
      <c r="F231" s="65" t="n">
        <f aca="true">INDIRECT(ADDRESS(ROW()-35*INT((ROW()-15)/35)+18,2+INT((ROW()-15)/35), 1, 1, "Variables_Simulación"))</f>
        <v>0</v>
      </c>
      <c r="G231" s="65" t="n">
        <f aca="true">INDIRECT(ADDRESS(ROW()-35*INT((ROW()-15)/35)-12,2+INT((ROW()-15)/35), 1, 1, "Variables_Simulación"))</f>
        <v>0</v>
      </c>
      <c r="H231" s="65" t="n">
        <f aca="true">INDIRECT(ADDRESS(ROW()-35*INT((ROW()-15)/35)+168,2+INT((ROW()-15)/35), 1, 1, "Variables_Simulación"))</f>
        <v>0</v>
      </c>
      <c r="I231" s="66" t="n">
        <f aca="false">AO231+AQ231+AS231+AU231+AW231</f>
        <v>0.0251454481165735</v>
      </c>
      <c r="J231" s="65" t="n">
        <f aca="false">ROUND(AP231+AR231+AT231+AV231+AX231,0)</f>
        <v>261862</v>
      </c>
      <c r="K231" s="66" t="n">
        <f aca="false">I231-Tabla_Ministerio!J230</f>
        <v>0</v>
      </c>
      <c r="L231" s="65" t="n">
        <f aca="false">J231-Tabla_Ministerio!K230</f>
        <v>0</v>
      </c>
      <c r="M231" s="66" t="n">
        <f aca="false">P266/P$285</f>
        <v>0.0462043006559172</v>
      </c>
      <c r="N231" s="65" t="n">
        <f aca="false">ROUND((N$250*M231),0)</f>
        <v>9142172</v>
      </c>
      <c r="O231" s="65" t="n">
        <f aca="false">N231-Tabla_Ministerio!L230</f>
        <v>1</v>
      </c>
      <c r="P231" s="67" t="n">
        <f aca="false">N231+J231</f>
        <v>9404034</v>
      </c>
      <c r="Q231" s="65" t="n">
        <f aca="false">P231-Tabla_Ministerio!M230</f>
        <v>1</v>
      </c>
      <c r="S231" s="67" t="n">
        <f aca="false">B231+Tabla_Ministerio!B230</f>
        <v>12165</v>
      </c>
      <c r="T231" s="67" t="n">
        <f aca="false">C231+Tabla_Ministerio!C230</f>
        <v>59</v>
      </c>
      <c r="U231" s="67" t="n">
        <f aca="false">D231+Tabla_Ministerio!D230</f>
        <v>896.880681818182</v>
      </c>
      <c r="V231" s="67" t="n">
        <f aca="false">E231+Tabla_Ministerio!E230</f>
        <v>522.280454545455</v>
      </c>
      <c r="W231" s="67" t="n">
        <f aca="false">F231+Tabla_Ministerio!F230</f>
        <v>184</v>
      </c>
      <c r="X231" s="67" t="n">
        <f aca="false">G231+Tabla_Ministerio!G230</f>
        <v>392</v>
      </c>
      <c r="Y231" s="67" t="n">
        <f aca="false">H231+Tabla_Ministerio!H230</f>
        <v>40</v>
      </c>
      <c r="Z231" s="67" t="n">
        <f aca="false">X231+0.33*Y231</f>
        <v>405.2</v>
      </c>
      <c r="AC231" s="73" t="n">
        <f aca="false">IF(T231&gt;0,S231/T231,0)</f>
        <v>206.186440677966</v>
      </c>
      <c r="AD231" s="74" t="n">
        <f aca="false">EXP((((AC231-AC$250)/AC$251+2)/4-1.9)^3)</f>
        <v>0.0575588882498404</v>
      </c>
      <c r="AE231" s="75" t="n">
        <f aca="false">S231/U231</f>
        <v>13.5636771385674</v>
      </c>
      <c r="AF231" s="74" t="n">
        <f aca="false">EXP((((AE231-AE$250)/AE$251+2)/4-1.9)^3)</f>
        <v>0.011182805650941</v>
      </c>
      <c r="AG231" s="74" t="n">
        <f aca="false">V231/U231</f>
        <v>0.582329918720819</v>
      </c>
      <c r="AH231" s="74" t="n">
        <f aca="false">EXP((((AG231-AG$250)/AG$251+2)/4-1.9)^3)</f>
        <v>0.0370877043382778</v>
      </c>
      <c r="AI231" s="74" t="n">
        <f aca="false">W231/U231</f>
        <v>0.205155494738709</v>
      </c>
      <c r="AJ231" s="74" t="n">
        <f aca="false">EXP((((AI231-AI$250)/AI$251+2)/4-1.9)^3)</f>
        <v>0.118922461035624</v>
      </c>
      <c r="AK231" s="74" t="n">
        <f aca="false">Z231/U231</f>
        <v>0.451788078631114</v>
      </c>
      <c r="AL231" s="74" t="n">
        <f aca="false">EXP((((AK231-AK$250)/AK$251+2)/4-1.9)^3)</f>
        <v>0.0872803826139858</v>
      </c>
      <c r="AM231" s="74" t="n">
        <f aca="false">0.01*AD231+0.15*AF231+0.24*AH231+0.25*AJ231+0.35*AL231</f>
        <v>0.0714328079451273</v>
      </c>
      <c r="AO231" s="66" t="n">
        <f aca="false">0.01*AD231/$AM$250</f>
        <v>0.000202616147925449</v>
      </c>
      <c r="AP231" s="65" t="n">
        <f aca="false">AO231*$J$250</f>
        <v>2110.02430288083</v>
      </c>
      <c r="AQ231" s="66" t="n">
        <f aca="false">0.15*AF231/$AM$250</f>
        <v>0.00059047796254097</v>
      </c>
      <c r="AR231" s="65" t="n">
        <f aca="false">AQ231*$J$250</f>
        <v>6149.17845410541</v>
      </c>
      <c r="AS231" s="66" t="n">
        <f aca="false">0.24*AH231/$AM$250</f>
        <v>0.00313330629561935</v>
      </c>
      <c r="AT231" s="65" t="n">
        <f aca="false">AS231*$J$250</f>
        <v>32629.9384319503</v>
      </c>
      <c r="AU231" s="66" t="n">
        <f aca="false">0.25*AJ231/$AM$250</f>
        <v>0.0104656342788724</v>
      </c>
      <c r="AV231" s="65" t="n">
        <f aca="false">AU231*$J$250</f>
        <v>108988.068816749</v>
      </c>
      <c r="AW231" s="66" t="n">
        <f aca="false">0.35*AL231/$AM$250</f>
        <v>0.0107534134316153</v>
      </c>
      <c r="AX231" s="65" t="n">
        <f aca="false">AW231*$J$250</f>
        <v>111984.972135499</v>
      </c>
    </row>
    <row r="232" customFormat="false" ht="15" hidden="false" customHeight="false" outlineLevel="0" collapsed="false">
      <c r="A232" s="72" t="s">
        <v>113</v>
      </c>
      <c r="B232" s="65" t="n">
        <f aca="true">INDIRECT(ADDRESS(ROW()-35*INT((ROW()-15)/35)+138,2+INT((ROW()-15)/35), 1, 1, "Variables_Simulación"))</f>
        <v>0</v>
      </c>
      <c r="C232" s="65" t="n">
        <f aca="true">INDIRECT(ADDRESS(ROW()-35*INT((ROW()-15)/35)+108,2+INT((ROW()-15)/35), 1, 1, "Variables_Simulación"))</f>
        <v>0</v>
      </c>
      <c r="D232" s="65" t="n">
        <f aca="true">INDIRECT(ADDRESS(ROW()-35*INT((ROW()-15)/35)+78,2+INT((ROW()-15)/35), 1, 1, "Variables_Simulación"))</f>
        <v>0</v>
      </c>
      <c r="E232" s="65" t="n">
        <f aca="true">INDIRECT(ADDRESS(ROW()-35*INT((ROW()-15)/35)+48,2+INT((ROW()-15)/35), 1, 1, "Variables_Simulación"))</f>
        <v>0</v>
      </c>
      <c r="F232" s="65" t="n">
        <f aca="true">INDIRECT(ADDRESS(ROW()-35*INT((ROW()-15)/35)+18,2+INT((ROW()-15)/35), 1, 1, "Variables_Simulación"))</f>
        <v>0</v>
      </c>
      <c r="G232" s="65" t="n">
        <f aca="true">INDIRECT(ADDRESS(ROW()-35*INT((ROW()-15)/35)-12,2+INT((ROW()-15)/35), 1, 1, "Variables_Simulación"))</f>
        <v>0</v>
      </c>
      <c r="H232" s="65" t="n">
        <f aca="true">INDIRECT(ADDRESS(ROW()-35*INT((ROW()-15)/35)+168,2+INT((ROW()-15)/35), 1, 1, "Variables_Simulación"))</f>
        <v>0</v>
      </c>
      <c r="I232" s="66" t="n">
        <f aca="false">AO232+AQ232+AS232+AU232+AW232</f>
        <v>0.0234788938795746</v>
      </c>
      <c r="J232" s="65" t="n">
        <f aca="false">ROUND(AP232+AR232+AT232+AV232+AX232,0)</f>
        <v>244507</v>
      </c>
      <c r="K232" s="66" t="n">
        <f aca="false">I232-Tabla_Ministerio!J231</f>
        <v>0</v>
      </c>
      <c r="L232" s="65" t="n">
        <f aca="false">J232-Tabla_Ministerio!K231</f>
        <v>0</v>
      </c>
      <c r="M232" s="66" t="n">
        <f aca="false">P267/P$285</f>
        <v>0.0456755220996727</v>
      </c>
      <c r="N232" s="65" t="n">
        <f aca="false">ROUND((N$250*M232),0)</f>
        <v>9037546</v>
      </c>
      <c r="O232" s="65" t="n">
        <f aca="false">N232-Tabla_Ministerio!L231</f>
        <v>1</v>
      </c>
      <c r="P232" s="67" t="n">
        <f aca="false">N232+J232</f>
        <v>9282053</v>
      </c>
      <c r="Q232" s="65" t="n">
        <f aca="false">P232-Tabla_Ministerio!M231</f>
        <v>1</v>
      </c>
      <c r="S232" s="67" t="n">
        <f aca="false">B232+Tabla_Ministerio!B231</f>
        <v>9557</v>
      </c>
      <c r="T232" s="67" t="n">
        <f aca="false">C232+Tabla_Ministerio!C231</f>
        <v>51</v>
      </c>
      <c r="U232" s="67" t="n">
        <f aca="false">D232+Tabla_Ministerio!D231</f>
        <v>558.524318181818</v>
      </c>
      <c r="V232" s="67" t="n">
        <f aca="false">E232+Tabla_Ministerio!E231</f>
        <v>340.024545454545</v>
      </c>
      <c r="W232" s="67" t="n">
        <f aca="false">F232+Tabla_Ministerio!F231</f>
        <v>58</v>
      </c>
      <c r="X232" s="67" t="n">
        <f aca="false">G232+Tabla_Ministerio!G231</f>
        <v>268</v>
      </c>
      <c r="Y232" s="67" t="n">
        <f aca="false">H232+Tabla_Ministerio!H231</f>
        <v>28</v>
      </c>
      <c r="Z232" s="67" t="n">
        <f aca="false">X232+0.33*Y232</f>
        <v>277.24</v>
      </c>
      <c r="AC232" s="73" t="n">
        <f aca="false">IF(T232&gt;0,S232/T232,0)</f>
        <v>187.392156862745</v>
      </c>
      <c r="AD232" s="74" t="n">
        <f aca="false">EXP((((AC232-AC$250)/AC$251+2)/4-1.9)^3)</f>
        <v>0.0413312943844293</v>
      </c>
      <c r="AE232" s="75" t="n">
        <f aca="false">S232/U232</f>
        <v>17.1111618400273</v>
      </c>
      <c r="AF232" s="74" t="n">
        <f aca="false">EXP((((AE232-AE$250)/AE$251+2)/4-1.9)^3)</f>
        <v>0.0473555513795667</v>
      </c>
      <c r="AG232" s="74" t="n">
        <f aca="false">V232/U232</f>
        <v>0.608790941388976</v>
      </c>
      <c r="AH232" s="74" t="n">
        <f aca="false">EXP((((AG232-AG$250)/AG$251+2)/4-1.9)^3)</f>
        <v>0.0515033077697482</v>
      </c>
      <c r="AI232" s="74" t="n">
        <f aca="false">W232/U232</f>
        <v>0.103845075517588</v>
      </c>
      <c r="AJ232" s="74" t="n">
        <f aca="false">EXP((((AI232-AI$250)/AI$251+2)/4-1.9)^3)</f>
        <v>0.0349534835659922</v>
      </c>
      <c r="AK232" s="74" t="n">
        <f aca="false">Z232/U232</f>
        <v>0.496379460974069</v>
      </c>
      <c r="AL232" s="74" t="n">
        <f aca="false">EXP((((AK232-AK$250)/AK$251+2)/4-1.9)^3)</f>
        <v>0.108807644335116</v>
      </c>
      <c r="AM232" s="74" t="n">
        <f aca="false">0.01*AD232+0.15*AF232+0.24*AH232+0.25*AJ232+0.35*AL232</f>
        <v>0.0666984859243075</v>
      </c>
      <c r="AO232" s="66" t="n">
        <f aca="false">0.01*AD232/$AM$250</f>
        <v>0.000145492519254297</v>
      </c>
      <c r="AP232" s="65" t="n">
        <f aca="false">AO232*$J$250</f>
        <v>1515.14454626232</v>
      </c>
      <c r="AQ232" s="66" t="n">
        <f aca="false">0.15*AF232/$AM$250</f>
        <v>0.00250048246982257</v>
      </c>
      <c r="AR232" s="65" t="n">
        <f aca="false">AQ232*$J$250</f>
        <v>26039.7743924853</v>
      </c>
      <c r="AS232" s="66" t="n">
        <f aca="false">0.24*AH232/$AM$250</f>
        <v>0.00435118973685354</v>
      </c>
      <c r="AT232" s="65" t="n">
        <f aca="false">AS232*$J$250</f>
        <v>45312.8548006191</v>
      </c>
      <c r="AU232" s="66" t="n">
        <f aca="false">0.25*AJ232/$AM$250</f>
        <v>0.00307604108247195</v>
      </c>
      <c r="AV232" s="65" t="n">
        <f aca="false">AU232*$J$250</f>
        <v>32033.5842287546</v>
      </c>
      <c r="AW232" s="66" t="n">
        <f aca="false">0.35*AL232/$AM$250</f>
        <v>0.0134056880711723</v>
      </c>
      <c r="AX232" s="65" t="n">
        <f aca="false">AW232*$J$250</f>
        <v>139605.495004381</v>
      </c>
    </row>
    <row r="233" customFormat="false" ht="15" hidden="false" customHeight="false" outlineLevel="0" collapsed="false">
      <c r="A233" s="72" t="s">
        <v>114</v>
      </c>
      <c r="B233" s="65" t="n">
        <f aca="true">INDIRECT(ADDRESS(ROW()-35*INT((ROW()-15)/35)+138,2+INT((ROW()-15)/35), 1, 1, "Variables_Simulación"))</f>
        <v>0</v>
      </c>
      <c r="C233" s="65" t="n">
        <f aca="true">INDIRECT(ADDRESS(ROW()-35*INT((ROW()-15)/35)+108,2+INT((ROW()-15)/35), 1, 1, "Variables_Simulación"))</f>
        <v>0</v>
      </c>
      <c r="D233" s="65" t="n">
        <f aca="true">INDIRECT(ADDRESS(ROW()-35*INT((ROW()-15)/35)+78,2+INT((ROW()-15)/35), 1, 1, "Variables_Simulación"))</f>
        <v>0</v>
      </c>
      <c r="E233" s="65" t="n">
        <f aca="true">INDIRECT(ADDRESS(ROW()-35*INT((ROW()-15)/35)+48,2+INT((ROW()-15)/35), 1, 1, "Variables_Simulación"))</f>
        <v>0</v>
      </c>
      <c r="F233" s="65" t="n">
        <f aca="true">INDIRECT(ADDRESS(ROW()-35*INT((ROW()-15)/35)+18,2+INT((ROW()-15)/35), 1, 1, "Variables_Simulación"))</f>
        <v>0</v>
      </c>
      <c r="G233" s="65" t="n">
        <f aca="true">INDIRECT(ADDRESS(ROW()-35*INT((ROW()-15)/35)-12,2+INT((ROW()-15)/35), 1, 1, "Variables_Simulación"))</f>
        <v>0</v>
      </c>
      <c r="H233" s="65" t="n">
        <f aca="true">INDIRECT(ADDRESS(ROW()-35*INT((ROW()-15)/35)+168,2+INT((ROW()-15)/35), 1, 1, "Variables_Simulación"))</f>
        <v>0</v>
      </c>
      <c r="I233" s="66" t="n">
        <f aca="false">AO233+AQ233+AS233+AU233+AW233</f>
        <v>0.0157503946900847</v>
      </c>
      <c r="J233" s="65" t="n">
        <f aca="false">ROUND(AP233+AR233+AT233+AV233+AX233,0)</f>
        <v>164023</v>
      </c>
      <c r="K233" s="66" t="n">
        <f aca="false">I233-Tabla_Ministerio!J232</f>
        <v>-1.07552855510562E-016</v>
      </c>
      <c r="L233" s="65" t="n">
        <f aca="false">J233-Tabla_Ministerio!K232</f>
        <v>0</v>
      </c>
      <c r="M233" s="66" t="n">
        <f aca="false">P268/P$285</f>
        <v>0.0194931637766265</v>
      </c>
      <c r="N233" s="65" t="n">
        <f aca="false">ROUND((N$250*M233),0)</f>
        <v>3856997</v>
      </c>
      <c r="O233" s="65" t="n">
        <f aca="false">N233-Tabla_Ministerio!L232</f>
        <v>-1</v>
      </c>
      <c r="P233" s="67" t="n">
        <f aca="false">N233+J233</f>
        <v>4021020</v>
      </c>
      <c r="Q233" s="65" t="n">
        <f aca="false">P233-Tabla_Ministerio!M232</f>
        <v>-1</v>
      </c>
      <c r="S233" s="67" t="n">
        <f aca="false">B233+Tabla_Ministerio!B232</f>
        <v>15060</v>
      </c>
      <c r="T233" s="67" t="n">
        <f aca="false">C233+Tabla_Ministerio!C232</f>
        <v>61</v>
      </c>
      <c r="U233" s="67" t="n">
        <f aca="false">D233+Tabla_Ministerio!D232</f>
        <v>871.540681818182</v>
      </c>
      <c r="V233" s="67" t="n">
        <f aca="false">E233+Tabla_Ministerio!E232</f>
        <v>484.164545454545</v>
      </c>
      <c r="W233" s="67" t="n">
        <f aca="false">F233+Tabla_Ministerio!F232</f>
        <v>114</v>
      </c>
      <c r="X233" s="67" t="n">
        <f aca="false">G233+Tabla_Ministerio!G232</f>
        <v>293</v>
      </c>
      <c r="Y233" s="67" t="n">
        <f aca="false">H233+Tabla_Ministerio!H232</f>
        <v>32</v>
      </c>
      <c r="Z233" s="67" t="n">
        <f aca="false">X233+0.33*Y233</f>
        <v>303.56</v>
      </c>
      <c r="AC233" s="73" t="n">
        <f aca="false">IF(T233&gt;0,S233/T233,0)</f>
        <v>246.885245901639</v>
      </c>
      <c r="AD233" s="74" t="n">
        <f aca="false">EXP((((AC233-AC$250)/AC$251+2)/4-1.9)^3)</f>
        <v>0.108815523797819</v>
      </c>
      <c r="AE233" s="75" t="n">
        <f aca="false">S233/U233</f>
        <v>17.2797441521402</v>
      </c>
      <c r="AF233" s="74" t="n">
        <f aca="false">EXP((((AE233-AE$250)/AE$251+2)/4-1.9)^3)</f>
        <v>0.0502613790053113</v>
      </c>
      <c r="AG233" s="74" t="n">
        <f aca="false">V233/U233</f>
        <v>0.555527189441686</v>
      </c>
      <c r="AH233" s="74" t="n">
        <f aca="false">EXP((((AG233-AG$250)/AG$251+2)/4-1.9)^3)</f>
        <v>0.0259674782430912</v>
      </c>
      <c r="AI233" s="74" t="n">
        <f aca="false">W233/U233</f>
        <v>0.130802844179547</v>
      </c>
      <c r="AJ233" s="74" t="n">
        <f aca="false">EXP((((AI233-AI$250)/AI$251+2)/4-1.9)^3)</f>
        <v>0.0502158707419584</v>
      </c>
      <c r="AK233" s="74" t="n">
        <f aca="false">Z233/U233</f>
        <v>0.348302731395994</v>
      </c>
      <c r="AL233" s="74" t="n">
        <f aca="false">EXP((((AK233-AK$250)/AK$251+2)/4-1.9)^3)</f>
        <v>0.0495141657001281</v>
      </c>
      <c r="AM233" s="74" t="n">
        <f aca="false">0.01*AD233+0.15*AF233+0.24*AH233+0.25*AJ233+0.35*AL233</f>
        <v>0.0447434825476512</v>
      </c>
      <c r="AO233" s="66" t="n">
        <f aca="false">0.01*AD233/$AM$250</f>
        <v>0.000383047396098122</v>
      </c>
      <c r="AP233" s="65" t="n">
        <f aca="false">AO233*$J$250</f>
        <v>3989.01727822623</v>
      </c>
      <c r="AQ233" s="66" t="n">
        <f aca="false">0.15*AF233/$AM$250</f>
        <v>0.00265391687881639</v>
      </c>
      <c r="AR233" s="65" t="n">
        <f aca="false">AQ233*$J$250</f>
        <v>27637.6249843061</v>
      </c>
      <c r="AS233" s="66" t="n">
        <f aca="false">0.24*AH233/$AM$250</f>
        <v>0.00219382850764535</v>
      </c>
      <c r="AT233" s="65" t="n">
        <f aca="false">AS233*$J$250</f>
        <v>22846.3106957679</v>
      </c>
      <c r="AU233" s="66" t="n">
        <f aca="false">0.25*AJ233/$AM$250</f>
        <v>0.00441918989570046</v>
      </c>
      <c r="AV233" s="65" t="n">
        <f aca="false">AU233*$J$250</f>
        <v>46021.001654835</v>
      </c>
      <c r="AW233" s="66" t="n">
        <f aca="false">0.35*AL233/$AM$250</f>
        <v>0.00610041201182436</v>
      </c>
      <c r="AX233" s="65" t="n">
        <f aca="false">AW233*$J$250</f>
        <v>63529.0806499377</v>
      </c>
    </row>
    <row r="234" customFormat="false" ht="15" hidden="false" customHeight="false" outlineLevel="0" collapsed="false">
      <c r="A234" s="72" t="s">
        <v>115</v>
      </c>
      <c r="B234" s="65" t="n">
        <f aca="true">INDIRECT(ADDRESS(ROW()-35*INT((ROW()-15)/35)+138,2+INT((ROW()-15)/35), 1, 1, "Variables_Simulación"))</f>
        <v>0</v>
      </c>
      <c r="C234" s="65" t="n">
        <f aca="true">INDIRECT(ADDRESS(ROW()-35*INT((ROW()-15)/35)+108,2+INT((ROW()-15)/35), 1, 1, "Variables_Simulación"))</f>
        <v>0</v>
      </c>
      <c r="D234" s="65" t="n">
        <f aca="true">INDIRECT(ADDRESS(ROW()-35*INT((ROW()-15)/35)+78,2+INT((ROW()-15)/35), 1, 1, "Variables_Simulación"))</f>
        <v>0</v>
      </c>
      <c r="E234" s="65" t="n">
        <f aca="true">INDIRECT(ADDRESS(ROW()-35*INT((ROW()-15)/35)+48,2+INT((ROW()-15)/35), 1, 1, "Variables_Simulación"))</f>
        <v>0</v>
      </c>
      <c r="F234" s="65" t="n">
        <f aca="true">INDIRECT(ADDRESS(ROW()-35*INT((ROW()-15)/35)+18,2+INT((ROW()-15)/35), 1, 1, "Variables_Simulación"))</f>
        <v>0</v>
      </c>
      <c r="G234" s="65" t="n">
        <f aca="true">INDIRECT(ADDRESS(ROW()-35*INT((ROW()-15)/35)-12,2+INT((ROW()-15)/35), 1, 1, "Variables_Simulación"))</f>
        <v>0</v>
      </c>
      <c r="H234" s="65" t="n">
        <f aca="true">INDIRECT(ADDRESS(ROW()-35*INT((ROW()-15)/35)+168,2+INT((ROW()-15)/35), 1, 1, "Variables_Simulación"))</f>
        <v>0</v>
      </c>
      <c r="I234" s="66" t="n">
        <f aca="false">AO234+AQ234+AS234+AU234+AW234</f>
        <v>0.0133672170127874</v>
      </c>
      <c r="J234" s="65" t="n">
        <f aca="false">ROUND(AP234+AR234+AT234+AV234+AX234,0)</f>
        <v>139205</v>
      </c>
      <c r="K234" s="66" t="n">
        <f aca="false">I234-Tabla_Ministerio!J233</f>
        <v>0</v>
      </c>
      <c r="L234" s="65" t="n">
        <f aca="false">J234-Tabla_Ministerio!K233</f>
        <v>0</v>
      </c>
      <c r="M234" s="66" t="n">
        <f aca="false">P269/P$285</f>
        <v>0.018753874364436</v>
      </c>
      <c r="N234" s="65" t="n">
        <f aca="false">ROUND((N$250*M234),0)</f>
        <v>3710718</v>
      </c>
      <c r="O234" s="65" t="n">
        <f aca="false">N234-Tabla_Ministerio!L233</f>
        <v>0</v>
      </c>
      <c r="P234" s="67" t="n">
        <f aca="false">N234+J234</f>
        <v>3849923</v>
      </c>
      <c r="Q234" s="65" t="n">
        <f aca="false">P234-Tabla_Ministerio!M233</f>
        <v>0</v>
      </c>
      <c r="S234" s="67" t="n">
        <f aca="false">B234+Tabla_Ministerio!B233</f>
        <v>5955</v>
      </c>
      <c r="T234" s="67" t="n">
        <f aca="false">C234+Tabla_Ministerio!C233</f>
        <v>53</v>
      </c>
      <c r="U234" s="67" t="n">
        <f aca="false">D234+Tabla_Ministerio!D233</f>
        <v>382.730909090909</v>
      </c>
      <c r="V234" s="67" t="n">
        <f aca="false">E234+Tabla_Ministerio!E233</f>
        <v>229.057272727273</v>
      </c>
      <c r="W234" s="67" t="n">
        <f aca="false">F234+Tabla_Ministerio!F233</f>
        <v>42</v>
      </c>
      <c r="X234" s="67" t="n">
        <f aca="false">G234+Tabla_Ministerio!G233</f>
        <v>116</v>
      </c>
      <c r="Y234" s="67" t="n">
        <f aca="false">H234+Tabla_Ministerio!H233</f>
        <v>5</v>
      </c>
      <c r="Z234" s="67" t="n">
        <f aca="false">X234+0.33*Y234</f>
        <v>117.65</v>
      </c>
      <c r="AC234" s="73" t="n">
        <f aca="false">IF(T234&gt;0,S234/T234,0)</f>
        <v>112.358490566038</v>
      </c>
      <c r="AD234" s="74" t="n">
        <f aca="false">EXP((((AC234-AC$250)/AC$251+2)/4-1.9)^3)</f>
        <v>0.00853966108489276</v>
      </c>
      <c r="AE234" s="75" t="n">
        <f aca="false">S234/U234</f>
        <v>15.5592345915953</v>
      </c>
      <c r="AF234" s="74" t="n">
        <f aca="false">EXP((((AE234-AE$250)/AE$251+2)/4-1.9)^3)</f>
        <v>0.0263613189749831</v>
      </c>
      <c r="AG234" s="74" t="n">
        <f aca="false">V234/U234</f>
        <v>0.598481249584328</v>
      </c>
      <c r="AH234" s="74" t="n">
        <f aca="false">EXP((((AG234-AG$250)/AG$251+2)/4-1.9)^3)</f>
        <v>0.045442134305931</v>
      </c>
      <c r="AI234" s="74" t="n">
        <f aca="false">W234/U234</f>
        <v>0.109737674701428</v>
      </c>
      <c r="AJ234" s="74" t="n">
        <f aca="false">EXP((((AI234-AI$250)/AI$251+2)/4-1.9)^3)</f>
        <v>0.0379238808596582</v>
      </c>
      <c r="AK234" s="74" t="n">
        <f aca="false">Z234/U234</f>
        <v>0.307396129252929</v>
      </c>
      <c r="AL234" s="74" t="n">
        <f aca="false">EXP((((AK234-AK$250)/AK$251+2)/4-1.9)^3)</f>
        <v>0.0387048874634363</v>
      </c>
      <c r="AM234" s="74" t="n">
        <f aca="false">0.01*AD234+0.15*AF234+0.24*AH234+0.25*AJ234+0.35*AL234</f>
        <v>0.0379733875176371</v>
      </c>
      <c r="AO234" s="66" t="n">
        <f aca="false">0.01*AD234/$AM$250</f>
        <v>3.00609217137655E-005</v>
      </c>
      <c r="AP234" s="65" t="n">
        <f aca="false">AO234*$J$250</f>
        <v>313.051432634983</v>
      </c>
      <c r="AQ234" s="66" t="n">
        <f aca="false">0.15*AF234/$AM$250</f>
        <v>0.00139193851740872</v>
      </c>
      <c r="AR234" s="65" t="n">
        <f aca="false">AQ234*$J$250</f>
        <v>14495.5085264426</v>
      </c>
      <c r="AS234" s="66" t="n">
        <f aca="false">0.24*AH234/$AM$250</f>
        <v>0.00383911940756605</v>
      </c>
      <c r="AT234" s="65" t="n">
        <f aca="false">AS234*$J$250</f>
        <v>39980.2055984521</v>
      </c>
      <c r="AU234" s="66" t="n">
        <f aca="false">0.25*AJ234/$AM$250</f>
        <v>0.00333744747675392</v>
      </c>
      <c r="AV234" s="65" t="n">
        <f aca="false">AU234*$J$250</f>
        <v>34755.8442781676</v>
      </c>
      <c r="AW234" s="66" t="n">
        <f aca="false">0.35*AL234/$AM$250</f>
        <v>0.00476865068934497</v>
      </c>
      <c r="AX234" s="65" t="n">
        <f aca="false">AW234*$J$250</f>
        <v>49660.2514137696</v>
      </c>
    </row>
    <row r="235" customFormat="false" ht="15" hidden="false" customHeight="false" outlineLevel="0" collapsed="false">
      <c r="A235" s="72" t="s">
        <v>116</v>
      </c>
      <c r="B235" s="65" t="n">
        <f aca="true">INDIRECT(ADDRESS(ROW()-35*INT((ROW()-15)/35)+138,2+INT((ROW()-15)/35), 1, 1, "Variables_Simulación"))</f>
        <v>0</v>
      </c>
      <c r="C235" s="65" t="n">
        <f aca="true">INDIRECT(ADDRESS(ROW()-35*INT((ROW()-15)/35)+108,2+INT((ROW()-15)/35), 1, 1, "Variables_Simulación"))</f>
        <v>0</v>
      </c>
      <c r="D235" s="65" t="n">
        <f aca="true">INDIRECT(ADDRESS(ROW()-35*INT((ROW()-15)/35)+78,2+INT((ROW()-15)/35), 1, 1, "Variables_Simulación"))</f>
        <v>0</v>
      </c>
      <c r="E235" s="65" t="n">
        <f aca="true">INDIRECT(ADDRESS(ROW()-35*INT((ROW()-15)/35)+48,2+INT((ROW()-15)/35), 1, 1, "Variables_Simulación"))</f>
        <v>0</v>
      </c>
      <c r="F235" s="65" t="n">
        <f aca="true">INDIRECT(ADDRESS(ROW()-35*INT((ROW()-15)/35)+18,2+INT((ROW()-15)/35), 1, 1, "Variables_Simulación"))</f>
        <v>0</v>
      </c>
      <c r="G235" s="65" t="n">
        <f aca="true">INDIRECT(ADDRESS(ROW()-35*INT((ROW()-15)/35)-12,2+INT((ROW()-15)/35), 1, 1, "Variables_Simulación"))</f>
        <v>0</v>
      </c>
      <c r="H235" s="65" t="n">
        <f aca="true">INDIRECT(ADDRESS(ROW()-35*INT((ROW()-15)/35)+168,2+INT((ROW()-15)/35), 1, 1, "Variables_Simulación"))</f>
        <v>0</v>
      </c>
      <c r="I235" s="66" t="n">
        <f aca="false">AO235+AQ235+AS235+AU235+AW235</f>
        <v>0.0180562227087745</v>
      </c>
      <c r="J235" s="65" t="n">
        <f aca="false">ROUND(AP235+AR235+AT235+AV235+AX235,0)</f>
        <v>188036</v>
      </c>
      <c r="K235" s="66" t="n">
        <f aca="false">I235-Tabla_Ministerio!J234</f>
        <v>-1.00613961606655E-016</v>
      </c>
      <c r="L235" s="65" t="n">
        <f aca="false">J235-Tabla_Ministerio!K234</f>
        <v>0</v>
      </c>
      <c r="M235" s="66" t="n">
        <f aca="false">P270/P$285</f>
        <v>0.0207400040589616</v>
      </c>
      <c r="N235" s="65" t="n">
        <f aca="false">ROUND((N$250*M235),0)</f>
        <v>4103702</v>
      </c>
      <c r="O235" s="65" t="n">
        <f aca="false">N235-Tabla_Ministerio!L234</f>
        <v>-1</v>
      </c>
      <c r="P235" s="67" t="n">
        <f aca="false">N235+J235</f>
        <v>4291738</v>
      </c>
      <c r="Q235" s="65" t="n">
        <f aca="false">P235-Tabla_Ministerio!M234</f>
        <v>-1</v>
      </c>
      <c r="S235" s="67" t="n">
        <f aca="false">B235+Tabla_Ministerio!B234</f>
        <v>7054</v>
      </c>
      <c r="T235" s="67" t="n">
        <f aca="false">C235+Tabla_Ministerio!C234</f>
        <v>40</v>
      </c>
      <c r="U235" s="67" t="n">
        <f aca="false">D235+Tabla_Ministerio!D234</f>
        <v>325.824090909091</v>
      </c>
      <c r="V235" s="67" t="n">
        <f aca="false">E235+Tabla_Ministerio!E234</f>
        <v>165.454545454545</v>
      </c>
      <c r="W235" s="67" t="n">
        <f aca="false">F235+Tabla_Ministerio!F234</f>
        <v>27</v>
      </c>
      <c r="X235" s="67" t="n">
        <f aca="false">G235+Tabla_Ministerio!G234</f>
        <v>96</v>
      </c>
      <c r="Y235" s="67" t="n">
        <f aca="false">H235+Tabla_Ministerio!H234</f>
        <v>19</v>
      </c>
      <c r="Z235" s="67" t="n">
        <f aca="false">X235+0.33*Y235</f>
        <v>102.27</v>
      </c>
      <c r="AC235" s="73" t="n">
        <f aca="false">IF(T235&gt;0,S235/T235,0)</f>
        <v>176.35</v>
      </c>
      <c r="AD235" s="74" t="n">
        <f aca="false">EXP((((AC235-AC$250)/AC$251+2)/4-1.9)^3)</f>
        <v>0.0336357302955699</v>
      </c>
      <c r="AE235" s="75" t="n">
        <f aca="false">S235/U235</f>
        <v>21.6497189643603</v>
      </c>
      <c r="AF235" s="74" t="n">
        <f aca="false">EXP((((AE235-AE$250)/AE$251+2)/4-1.9)^3)</f>
        <v>0.181928450007689</v>
      </c>
      <c r="AG235" s="74" t="n">
        <f aca="false">V235/U235</f>
        <v>0.507803290397913</v>
      </c>
      <c r="AH235" s="74" t="n">
        <f aca="false">EXP((((AG235-AG$250)/AG$251+2)/4-1.9)^3)</f>
        <v>0.012938263200761</v>
      </c>
      <c r="AI235" s="74" t="n">
        <f aca="false">W235/U235</f>
        <v>0.0828668006858134</v>
      </c>
      <c r="AJ235" s="74" t="n">
        <f aca="false">EXP((((AI235-AI$250)/AI$251+2)/4-1.9)^3)</f>
        <v>0.0258589857387789</v>
      </c>
      <c r="AK235" s="74" t="n">
        <f aca="false">Z235/U235</f>
        <v>0.313881026153264</v>
      </c>
      <c r="AL235" s="74" t="n">
        <f aca="false">EXP((((AK235-AK$250)/AK$251+2)/4-1.9)^3)</f>
        <v>0.0402808269505578</v>
      </c>
      <c r="AM235" s="74" t="n">
        <f aca="false">0.01*AD235+0.15*AF235+0.24*AH235+0.25*AJ235+0.35*AL235</f>
        <v>0.0512938438396816</v>
      </c>
      <c r="AO235" s="66" t="n">
        <f aca="false">0.01*AD235/$AM$250</f>
        <v>0.000118402948916697</v>
      </c>
      <c r="AP235" s="65" t="n">
        <f aca="false">AO235*$J$250</f>
        <v>1233.03646972359</v>
      </c>
      <c r="AQ235" s="66" t="n">
        <f aca="false">0.15*AF235/$AM$250</f>
        <v>0.00960624228319101</v>
      </c>
      <c r="AR235" s="65" t="n">
        <f aca="false">AQ235*$J$250</f>
        <v>100038.446512923</v>
      </c>
      <c r="AS235" s="66" t="n">
        <f aca="false">0.24*AH235/$AM$250</f>
        <v>0.00109307228000856</v>
      </c>
      <c r="AT235" s="65" t="n">
        <f aca="false">AS235*$J$250</f>
        <v>11383.1454167812</v>
      </c>
      <c r="AU235" s="66" t="n">
        <f aca="false">0.25*AJ235/$AM$250</f>
        <v>0.00227569027085275</v>
      </c>
      <c r="AV235" s="65" t="n">
        <f aca="false">AU235*$J$250</f>
        <v>23698.8109116335</v>
      </c>
      <c r="AW235" s="66" t="n">
        <f aca="false">0.35*AL235/$AM$250</f>
        <v>0.00496281492580548</v>
      </c>
      <c r="AX235" s="65" t="n">
        <f aca="false">AW235*$J$250</f>
        <v>51682.2583558457</v>
      </c>
    </row>
    <row r="236" customFormat="false" ht="15" hidden="false" customHeight="false" outlineLevel="0" collapsed="false">
      <c r="A236" s="72" t="s">
        <v>117</v>
      </c>
      <c r="B236" s="65" t="n">
        <f aca="true">INDIRECT(ADDRESS(ROW()-35*INT((ROW()-15)/35)+138,2+INT((ROW()-15)/35), 1, 1, "Variables_Simulación"))</f>
        <v>0</v>
      </c>
      <c r="C236" s="65" t="n">
        <f aca="true">INDIRECT(ADDRESS(ROW()-35*INT((ROW()-15)/35)+108,2+INT((ROW()-15)/35), 1, 1, "Variables_Simulación"))</f>
        <v>0</v>
      </c>
      <c r="D236" s="65" t="n">
        <f aca="true">INDIRECT(ADDRESS(ROW()-35*INT((ROW()-15)/35)+78,2+INT((ROW()-15)/35), 1, 1, "Variables_Simulación"))</f>
        <v>0</v>
      </c>
      <c r="E236" s="65" t="n">
        <f aca="true">INDIRECT(ADDRESS(ROW()-35*INT((ROW()-15)/35)+48,2+INT((ROW()-15)/35), 1, 1, "Variables_Simulación"))</f>
        <v>0</v>
      </c>
      <c r="F236" s="65" t="n">
        <f aca="true">INDIRECT(ADDRESS(ROW()-35*INT((ROW()-15)/35)+18,2+INT((ROW()-15)/35), 1, 1, "Variables_Simulación"))</f>
        <v>0</v>
      </c>
      <c r="G236" s="65" t="n">
        <f aca="true">INDIRECT(ADDRESS(ROW()-35*INT((ROW()-15)/35)-12,2+INT((ROW()-15)/35), 1, 1, "Variables_Simulación"))</f>
        <v>0</v>
      </c>
      <c r="H236" s="65" t="n">
        <f aca="true">INDIRECT(ADDRESS(ROW()-35*INT((ROW()-15)/35)+168,2+INT((ROW()-15)/35), 1, 1, "Variables_Simulación"))</f>
        <v>0</v>
      </c>
      <c r="I236" s="66" t="n">
        <f aca="false">AO236+AQ236+AS236+AU236+AW236</f>
        <v>0.0489183196733156</v>
      </c>
      <c r="J236" s="65" t="n">
        <f aca="false">ROUND(AP236+AR236+AT236+AV236+AX236,0)</f>
        <v>509430</v>
      </c>
      <c r="K236" s="66" t="n">
        <f aca="false">I236-Tabla_Ministerio!J235</f>
        <v>0</v>
      </c>
      <c r="L236" s="65" t="n">
        <f aca="false">J236-Tabla_Ministerio!K235</f>
        <v>0</v>
      </c>
      <c r="M236" s="66" t="n">
        <f aca="false">P271/P$285</f>
        <v>0.0251417589305489</v>
      </c>
      <c r="N236" s="65" t="n">
        <f aca="false">ROUND((N$250*M236),0)</f>
        <v>4974651</v>
      </c>
      <c r="O236" s="65" t="n">
        <f aca="false">N236-Tabla_Ministerio!L235</f>
        <v>0</v>
      </c>
      <c r="P236" s="67" t="n">
        <f aca="false">N236+J236</f>
        <v>5484081</v>
      </c>
      <c r="Q236" s="65" t="n">
        <f aca="false">P236-Tabla_Ministerio!M235</f>
        <v>0</v>
      </c>
      <c r="S236" s="67" t="n">
        <f aca="false">B236+Tabla_Ministerio!B235</f>
        <v>11114</v>
      </c>
      <c r="T236" s="67" t="n">
        <f aca="false">C236+Tabla_Ministerio!C235</f>
        <v>46</v>
      </c>
      <c r="U236" s="67" t="n">
        <f aca="false">D236+Tabla_Ministerio!D235</f>
        <v>474.556136363636</v>
      </c>
      <c r="V236" s="67" t="n">
        <f aca="false">E236+Tabla_Ministerio!E235</f>
        <v>383.178636363636</v>
      </c>
      <c r="W236" s="67" t="n">
        <f aca="false">F236+Tabla_Ministerio!F235</f>
        <v>57</v>
      </c>
      <c r="X236" s="67" t="n">
        <f aca="false">G236+Tabla_Ministerio!G235</f>
        <v>130</v>
      </c>
      <c r="Y236" s="67" t="n">
        <f aca="false">H236+Tabla_Ministerio!H235</f>
        <v>18</v>
      </c>
      <c r="Z236" s="67" t="n">
        <f aca="false">X236+0.33*Y236</f>
        <v>135.94</v>
      </c>
      <c r="AC236" s="73" t="n">
        <f aca="false">IF(T236&gt;0,S236/T236,0)</f>
        <v>241.608695652174</v>
      </c>
      <c r="AD236" s="74" t="n">
        <f aca="false">EXP((((AC236-AC$250)/AC$251+2)/4-1.9)^3)</f>
        <v>0.100792501698272</v>
      </c>
      <c r="AE236" s="75" t="n">
        <f aca="false">S236/U236</f>
        <v>23.4197793440473</v>
      </c>
      <c r="AF236" s="74" t="n">
        <f aca="false">EXP((((AE236-AE$250)/AE$251+2)/4-1.9)^3)</f>
        <v>0.269323212013716</v>
      </c>
      <c r="AG236" s="74" t="n">
        <f aca="false">V236/U236</f>
        <v>0.80744638410917</v>
      </c>
      <c r="AH236" s="74" t="n">
        <f aca="false">EXP((((AG236-AG$250)/AG$251+2)/4-1.9)^3)</f>
        <v>0.311534546772567</v>
      </c>
      <c r="AI236" s="74" t="n">
        <f aca="false">W236/U236</f>
        <v>0.120112238852861</v>
      </c>
      <c r="AJ236" s="74" t="n">
        <f aca="false">EXP((((AI236-AI$250)/AI$251+2)/4-1.9)^3)</f>
        <v>0.0436388635662809</v>
      </c>
      <c r="AK236" s="74" t="n">
        <f aca="false">Z236/U236</f>
        <v>0.286457153502771</v>
      </c>
      <c r="AL236" s="74" t="n">
        <f aca="false">EXP((((AK236-AK$250)/AK$251+2)/4-1.9)^3)</f>
        <v>0.0339485921818503</v>
      </c>
      <c r="AM236" s="74" t="n">
        <f aca="false">0.01*AD236+0.15*AF236+0.24*AH236+0.25*AJ236+0.35*AL236</f>
        <v>0.138966421199674</v>
      </c>
      <c r="AO236" s="66" t="n">
        <f aca="false">0.01*AD236/$AM$250</f>
        <v>0.000354805123150199</v>
      </c>
      <c r="AP236" s="65" t="n">
        <f aca="false">AO236*$J$250</f>
        <v>3694.90507197386</v>
      </c>
      <c r="AQ236" s="66" t="n">
        <f aca="false">0.15*AF236/$AM$250</f>
        <v>0.0142208875356308</v>
      </c>
      <c r="AR236" s="65" t="n">
        <f aca="false">AQ236*$J$250</f>
        <v>148094.900707306</v>
      </c>
      <c r="AS236" s="66" t="n">
        <f aca="false">0.24*AH236/$AM$250</f>
        <v>0.0263195895815516</v>
      </c>
      <c r="AT236" s="65" t="n">
        <f aca="false">AS236*$J$250</f>
        <v>274089.57394332</v>
      </c>
      <c r="AU236" s="66" t="n">
        <f aca="false">0.25*AJ236/$AM$250</f>
        <v>0.00384038795071262</v>
      </c>
      <c r="AV236" s="65" t="n">
        <f aca="false">AU236*$J$250</f>
        <v>39993.4160799262</v>
      </c>
      <c r="AW236" s="66" t="n">
        <f aca="false">0.35*AL236/$AM$250</f>
        <v>0.00418264948227029</v>
      </c>
      <c r="AX236" s="65" t="n">
        <f aca="false">AW236*$J$250</f>
        <v>43557.6934434146</v>
      </c>
    </row>
    <row r="237" customFormat="false" ht="15" hidden="false" customHeight="false" outlineLevel="0" collapsed="false">
      <c r="A237" s="72" t="s">
        <v>118</v>
      </c>
      <c r="B237" s="65" t="n">
        <f aca="true">INDIRECT(ADDRESS(ROW()-35*INT((ROW()-15)/35)+138,2+INT((ROW()-15)/35), 1, 1, "Variables_Simulación"))</f>
        <v>0</v>
      </c>
      <c r="C237" s="65" t="n">
        <f aca="true">INDIRECT(ADDRESS(ROW()-35*INT((ROW()-15)/35)+108,2+INT((ROW()-15)/35), 1, 1, "Variables_Simulación"))</f>
        <v>0</v>
      </c>
      <c r="D237" s="65" t="n">
        <f aca="true">INDIRECT(ADDRESS(ROW()-35*INT((ROW()-15)/35)+78,2+INT((ROW()-15)/35), 1, 1, "Variables_Simulación"))</f>
        <v>0</v>
      </c>
      <c r="E237" s="65" t="n">
        <f aca="true">INDIRECT(ADDRESS(ROW()-35*INT((ROW()-15)/35)+48,2+INT((ROW()-15)/35), 1, 1, "Variables_Simulación"))</f>
        <v>0</v>
      </c>
      <c r="F237" s="65" t="n">
        <f aca="true">INDIRECT(ADDRESS(ROW()-35*INT((ROW()-15)/35)+18,2+INT((ROW()-15)/35), 1, 1, "Variables_Simulación"))</f>
        <v>0</v>
      </c>
      <c r="G237" s="65" t="n">
        <f aca="true">INDIRECT(ADDRESS(ROW()-35*INT((ROW()-15)/35)-12,2+INT((ROW()-15)/35), 1, 1, "Variables_Simulación"))</f>
        <v>0</v>
      </c>
      <c r="H237" s="65" t="n">
        <f aca="true">INDIRECT(ADDRESS(ROW()-35*INT((ROW()-15)/35)+168,2+INT((ROW()-15)/35), 1, 1, "Variables_Simulación"))</f>
        <v>0</v>
      </c>
      <c r="I237" s="66" t="n">
        <f aca="false">AO237+AQ237+AS237+AU237+AW237</f>
        <v>0.129167913305213</v>
      </c>
      <c r="J237" s="65" t="n">
        <f aca="false">ROUND(AP237+AR237+AT237+AV237+AX237,0)</f>
        <v>1345142</v>
      </c>
      <c r="K237" s="66" t="n">
        <f aca="false">I237-Tabla_Ministerio!J236</f>
        <v>0</v>
      </c>
      <c r="L237" s="65" t="n">
        <f aca="false">J237-Tabla_Ministerio!K236</f>
        <v>0</v>
      </c>
      <c r="M237" s="66" t="n">
        <f aca="false">P272/P$285</f>
        <v>0.0370730926436734</v>
      </c>
      <c r="N237" s="65" t="n">
        <f aca="false">ROUND((N$250*M237),0)</f>
        <v>7335434</v>
      </c>
      <c r="O237" s="65" t="n">
        <f aca="false">N237-Tabla_Ministerio!L236</f>
        <v>-1</v>
      </c>
      <c r="P237" s="67" t="n">
        <f aca="false">N237+J237</f>
        <v>8680576</v>
      </c>
      <c r="Q237" s="65" t="n">
        <f aca="false">P237-Tabla_Ministerio!M236</f>
        <v>-1</v>
      </c>
      <c r="S237" s="67" t="n">
        <f aca="false">B237+Tabla_Ministerio!B236</f>
        <v>8867</v>
      </c>
      <c r="T237" s="67" t="n">
        <f aca="false">C237+Tabla_Ministerio!C236</f>
        <v>50</v>
      </c>
      <c r="U237" s="67" t="n">
        <f aca="false">D237+Tabla_Ministerio!D236</f>
        <v>345.488181818182</v>
      </c>
      <c r="V237" s="67" t="n">
        <f aca="false">E237+Tabla_Ministerio!E236</f>
        <v>244.833636363636</v>
      </c>
      <c r="W237" s="67" t="n">
        <f aca="false">F237+Tabla_Ministerio!F236</f>
        <v>113</v>
      </c>
      <c r="X237" s="67" t="n">
        <f aca="false">G237+Tabla_Ministerio!G236</f>
        <v>322</v>
      </c>
      <c r="Y237" s="67" t="n">
        <f aca="false">H237+Tabla_Ministerio!H236</f>
        <v>47</v>
      </c>
      <c r="Z237" s="67" t="n">
        <f aca="false">X237+0.33*Y237</f>
        <v>337.51</v>
      </c>
      <c r="AC237" s="73" t="n">
        <f aca="false">IF(T237&gt;0,S237/T237,0)</f>
        <v>177.34</v>
      </c>
      <c r="AD237" s="74" t="n">
        <f aca="false">EXP((((AC237-AC$250)/AC$251+2)/4-1.9)^3)</f>
        <v>0.0342748932260002</v>
      </c>
      <c r="AE237" s="75" t="n">
        <f aca="false">S237/U237</f>
        <v>25.6651326055094</v>
      </c>
      <c r="AF237" s="74" t="n">
        <f aca="false">EXP((((AE237-AE$250)/AE$251+2)/4-1.9)^3)</f>
        <v>0.403540012227312</v>
      </c>
      <c r="AG237" s="74" t="n">
        <f aca="false">V237/U237</f>
        <v>0.708659946268388</v>
      </c>
      <c r="AH237" s="74" t="n">
        <f aca="false">EXP((((AG237-AG$250)/AG$251+2)/4-1.9)^3)</f>
        <v>0.146091839717069</v>
      </c>
      <c r="AI237" s="74" t="n">
        <f aca="false">W237/U237</f>
        <v>0.327073416535758</v>
      </c>
      <c r="AJ237" s="74" t="n">
        <f aca="false">EXP((((AI237-AI$250)/AI$251+2)/4-1.9)^3)</f>
        <v>0.331701632339196</v>
      </c>
      <c r="AK237" s="74" t="n">
        <f aca="false">Z237/U237</f>
        <v>0.976907511637024</v>
      </c>
      <c r="AL237" s="74" t="n">
        <f aca="false">EXP((((AK237-AK$250)/AK$251+2)/4-1.9)^3)</f>
        <v>0.537363000773308</v>
      </c>
      <c r="AM237" s="74" t="n">
        <f aca="false">0.01*AD237+0.15*AF237+0.24*AH237+0.25*AJ237+0.35*AL237</f>
        <v>0.36693825065391</v>
      </c>
      <c r="AO237" s="66" t="n">
        <f aca="false">0.01*AD237/$AM$250</f>
        <v>0.000120652900832001</v>
      </c>
      <c r="AP237" s="65" t="n">
        <f aca="false">AO237*$J$250</f>
        <v>1256.46724397438</v>
      </c>
      <c r="AQ237" s="66" t="n">
        <f aca="false">0.15*AF237/$AM$250</f>
        <v>0.0213078445303832</v>
      </c>
      <c r="AR237" s="65" t="n">
        <f aca="false">AQ237*$J$250</f>
        <v>221897.762154957</v>
      </c>
      <c r="AS237" s="66" t="n">
        <f aca="false">0.24*AH237/$AM$250</f>
        <v>0.0123423784052243</v>
      </c>
      <c r="AT237" s="65" t="n">
        <f aca="false">AS237*$J$250</f>
        <v>128532.294474165</v>
      </c>
      <c r="AU237" s="66" t="n">
        <f aca="false">0.25*AJ237/$AM$250</f>
        <v>0.0291910202962171</v>
      </c>
      <c r="AV237" s="65" t="n">
        <f aca="false">AU237*$J$250</f>
        <v>303992.366262776</v>
      </c>
      <c r="AW237" s="66" t="n">
        <f aca="false">0.35*AL237/$AM$250</f>
        <v>0.0662060171725561</v>
      </c>
      <c r="AX237" s="65" t="n">
        <f aca="false">AW237*$J$250</f>
        <v>689462.842233282</v>
      </c>
    </row>
    <row r="238" customFormat="false" ht="15" hidden="false" customHeight="false" outlineLevel="0" collapsed="false">
      <c r="A238" s="72" t="s">
        <v>119</v>
      </c>
      <c r="B238" s="65" t="n">
        <f aca="true">INDIRECT(ADDRESS(ROW()-35*INT((ROW()-15)/35)+138,2+INT((ROW()-15)/35), 1, 1, "Variables_Simulación"))</f>
        <v>0</v>
      </c>
      <c r="C238" s="65" t="n">
        <f aca="true">INDIRECT(ADDRESS(ROW()-35*INT((ROW()-15)/35)+108,2+INT((ROW()-15)/35), 1, 1, "Variables_Simulación"))</f>
        <v>0</v>
      </c>
      <c r="D238" s="65" t="n">
        <f aca="true">INDIRECT(ADDRESS(ROW()-35*INT((ROW()-15)/35)+78,2+INT((ROW()-15)/35), 1, 1, "Variables_Simulación"))</f>
        <v>0</v>
      </c>
      <c r="E238" s="65" t="n">
        <f aca="true">INDIRECT(ADDRESS(ROW()-35*INT((ROW()-15)/35)+48,2+INT((ROW()-15)/35), 1, 1, "Variables_Simulación"))</f>
        <v>0</v>
      </c>
      <c r="F238" s="65" t="n">
        <f aca="true">INDIRECT(ADDRESS(ROW()-35*INT((ROW()-15)/35)+18,2+INT((ROW()-15)/35), 1, 1, "Variables_Simulación"))</f>
        <v>0</v>
      </c>
      <c r="G238" s="65" t="n">
        <f aca="true">INDIRECT(ADDRESS(ROW()-35*INT((ROW()-15)/35)-12,2+INT((ROW()-15)/35), 1, 1, "Variables_Simulación"))</f>
        <v>0</v>
      </c>
      <c r="H238" s="65" t="n">
        <f aca="true">INDIRECT(ADDRESS(ROW()-35*INT((ROW()-15)/35)+168,2+INT((ROW()-15)/35), 1, 1, "Variables_Simulación"))</f>
        <v>0</v>
      </c>
      <c r="I238" s="66" t="n">
        <f aca="false">AO238+AQ238+AS238+AU238+AW238</f>
        <v>0.0058159834284263</v>
      </c>
      <c r="J238" s="65" t="n">
        <f aca="false">ROUND(AP238+AR238+AT238+AV238+AX238,0)</f>
        <v>60567</v>
      </c>
      <c r="K238" s="66" t="n">
        <f aca="false">I238-Tabla_Ministerio!J237</f>
        <v>0</v>
      </c>
      <c r="L238" s="65" t="n">
        <f aca="false">J238-Tabla_Ministerio!K237</f>
        <v>0</v>
      </c>
      <c r="M238" s="66" t="n">
        <f aca="false">P273/P$285</f>
        <v>0.00978311325508988</v>
      </c>
      <c r="N238" s="65" t="n">
        <f aca="false">ROUND((N$250*M238),0)</f>
        <v>1935727</v>
      </c>
      <c r="O238" s="65" t="n">
        <f aca="false">N238-Tabla_Ministerio!L237</f>
        <v>-1</v>
      </c>
      <c r="P238" s="67" t="n">
        <f aca="false">N238+J238</f>
        <v>1996294</v>
      </c>
      <c r="Q238" s="65" t="n">
        <f aca="false">P238-Tabla_Ministerio!M237</f>
        <v>-1</v>
      </c>
      <c r="S238" s="67" t="n">
        <f aca="false">B238+Tabla_Ministerio!B237</f>
        <v>2714</v>
      </c>
      <c r="T238" s="67" t="n">
        <f aca="false">C238+Tabla_Ministerio!C237</f>
        <v>22</v>
      </c>
      <c r="U238" s="67" t="n">
        <f aca="false">D238+Tabla_Ministerio!D237</f>
        <v>237.204545454545</v>
      </c>
      <c r="V238" s="67" t="n">
        <f aca="false">E238+Tabla_Ministerio!E237</f>
        <v>107.181818181818</v>
      </c>
      <c r="W238" s="67" t="n">
        <f aca="false">F238+Tabla_Ministerio!F237</f>
        <v>13</v>
      </c>
      <c r="X238" s="67" t="n">
        <f aca="false">G238+Tabla_Ministerio!G237</f>
        <v>62</v>
      </c>
      <c r="Y238" s="67" t="n">
        <f aca="false">H238+Tabla_Ministerio!H237</f>
        <v>3</v>
      </c>
      <c r="Z238" s="67" t="n">
        <f aca="false">X238+0.33*Y238</f>
        <v>62.99</v>
      </c>
      <c r="AC238" s="73" t="n">
        <f aca="false">IF(T238&gt;0,S238/T238,0)</f>
        <v>123.363636363636</v>
      </c>
      <c r="AD238" s="74" t="n">
        <f aca="false">EXP((((AC238-AC$250)/AC$251+2)/4-1.9)^3)</f>
        <v>0.0110539993206859</v>
      </c>
      <c r="AE238" s="75" t="n">
        <f aca="false">S238/U238</f>
        <v>11.4416019929099</v>
      </c>
      <c r="AF238" s="74" t="n">
        <f aca="false">EXP((((AE238-AE$250)/AE$251+2)/4-1.9)^3)</f>
        <v>0.00391535648708391</v>
      </c>
      <c r="AG238" s="74" t="n">
        <f aca="false">V238/U238</f>
        <v>0.451853981029031</v>
      </c>
      <c r="AH238" s="74" t="n">
        <f aca="false">EXP((((AG238-AG$250)/AG$251+2)/4-1.9)^3)</f>
        <v>0.00513915192937986</v>
      </c>
      <c r="AI238" s="74" t="n">
        <f aca="false">W238/U238</f>
        <v>0.0548050205997893</v>
      </c>
      <c r="AJ238" s="74" t="n">
        <f aca="false">EXP((((AI238-AI$250)/AI$251+2)/4-1.9)^3)</f>
        <v>0.0168111310701248</v>
      </c>
      <c r="AK238" s="74" t="n">
        <f aca="false">Z238/U238</f>
        <v>0.265551403660056</v>
      </c>
      <c r="AL238" s="74" t="n">
        <f aca="false">EXP((((AK238-AK$250)/AK$251+2)/4-1.9)^3)</f>
        <v>0.0296798139680663</v>
      </c>
      <c r="AM238" s="74" t="n">
        <f aca="false">0.01*AD238+0.15*AF238+0.24*AH238+0.25*AJ238+0.35*AL238</f>
        <v>0.016521957585675</v>
      </c>
      <c r="AO238" s="66" t="n">
        <f aca="false">0.01*AD238/$AM$250</f>
        <v>3.89117793902858E-005</v>
      </c>
      <c r="AP238" s="65" t="n">
        <f aca="false">AO238*$J$250</f>
        <v>405.223379392497</v>
      </c>
      <c r="AQ238" s="66" t="n">
        <f aca="false">0.15*AF238/$AM$250</f>
        <v>0.0002067398641521</v>
      </c>
      <c r="AR238" s="65" t="n">
        <f aca="false">AQ238*$J$250</f>
        <v>2152.96827129355</v>
      </c>
      <c r="AS238" s="66" t="n">
        <f aca="false">0.24*AH238/$AM$250</f>
        <v>0.000434174543336483</v>
      </c>
      <c r="AT238" s="65" t="n">
        <f aca="false">AS238*$J$250</f>
        <v>4521.4502768518</v>
      </c>
      <c r="AU238" s="66" t="n">
        <f aca="false">0.25*AJ238/$AM$250</f>
        <v>0.00147944423670656</v>
      </c>
      <c r="AV238" s="65" t="n">
        <f aca="false">AU238*$J$250</f>
        <v>15406.7843366384</v>
      </c>
      <c r="AW238" s="66" t="n">
        <f aca="false">0.35*AL238/$AM$250</f>
        <v>0.00365671300484087</v>
      </c>
      <c r="AX238" s="65" t="n">
        <f aca="false">AW238*$J$250</f>
        <v>38080.6435611123</v>
      </c>
    </row>
    <row r="239" customFormat="false" ht="15" hidden="false" customHeight="false" outlineLevel="0" collapsed="false">
      <c r="A239" s="72" t="s">
        <v>120</v>
      </c>
      <c r="B239" s="65" t="n">
        <f aca="true">INDIRECT(ADDRESS(ROW()-35*INT((ROW()-15)/35)+138,2+INT((ROW()-15)/35), 1, 1, "Variables_Simulación"))</f>
        <v>0</v>
      </c>
      <c r="C239" s="65" t="n">
        <f aca="true">INDIRECT(ADDRESS(ROW()-35*INT((ROW()-15)/35)+108,2+INT((ROW()-15)/35), 1, 1, "Variables_Simulación"))</f>
        <v>0</v>
      </c>
      <c r="D239" s="65" t="n">
        <f aca="true">INDIRECT(ADDRESS(ROW()-35*INT((ROW()-15)/35)+78,2+INT((ROW()-15)/35), 1, 1, "Variables_Simulación"))</f>
        <v>0</v>
      </c>
      <c r="E239" s="65" t="n">
        <f aca="true">INDIRECT(ADDRESS(ROW()-35*INT((ROW()-15)/35)+48,2+INT((ROW()-15)/35), 1, 1, "Variables_Simulación"))</f>
        <v>0</v>
      </c>
      <c r="F239" s="65" t="n">
        <f aca="true">INDIRECT(ADDRESS(ROW()-35*INT((ROW()-15)/35)+18,2+INT((ROW()-15)/35), 1, 1, "Variables_Simulación"))</f>
        <v>0</v>
      </c>
      <c r="G239" s="65" t="n">
        <f aca="true">INDIRECT(ADDRESS(ROW()-35*INT((ROW()-15)/35)-12,2+INT((ROW()-15)/35), 1, 1, "Variables_Simulación"))</f>
        <v>0</v>
      </c>
      <c r="H239" s="65" t="n">
        <f aca="true">INDIRECT(ADDRESS(ROW()-35*INT((ROW()-15)/35)+168,2+INT((ROW()-15)/35), 1, 1, "Variables_Simulación"))</f>
        <v>0</v>
      </c>
      <c r="I239" s="66" t="n">
        <f aca="false">AO239+AQ239+AS239+AU239+AW239</f>
        <v>0.09255737606738</v>
      </c>
      <c r="J239" s="65" t="n">
        <f aca="false">ROUND(AP239+AR239+AT239+AV239+AX239,0)</f>
        <v>963883</v>
      </c>
      <c r="K239" s="66" t="n">
        <f aca="false">I239-Tabla_Ministerio!J238</f>
        <v>7.07767178198537E-016</v>
      </c>
      <c r="L239" s="65" t="n">
        <f aca="false">J239-Tabla_Ministerio!K238</f>
        <v>0</v>
      </c>
      <c r="M239" s="66" t="n">
        <f aca="false">P274/P$285</f>
        <v>0.0655729534422693</v>
      </c>
      <c r="N239" s="65" t="n">
        <f aca="false">ROUND((N$250*M239),0)</f>
        <v>12974533</v>
      </c>
      <c r="O239" s="65" t="n">
        <f aca="false">N239-Tabla_Ministerio!L238</f>
        <v>0</v>
      </c>
      <c r="P239" s="67" t="n">
        <f aca="false">N239+J239</f>
        <v>13938416</v>
      </c>
      <c r="Q239" s="65" t="n">
        <f aca="false">P239-Tabla_Ministerio!M238</f>
        <v>0</v>
      </c>
      <c r="S239" s="67" t="n">
        <f aca="false">B239+Tabla_Ministerio!B238</f>
        <v>8205</v>
      </c>
      <c r="T239" s="67" t="n">
        <f aca="false">C239+Tabla_Ministerio!C238</f>
        <v>28</v>
      </c>
      <c r="U239" s="67" t="n">
        <f aca="false">D239+Tabla_Ministerio!D238</f>
        <v>413.710227272727</v>
      </c>
      <c r="V239" s="67" t="n">
        <f aca="false">E239+Tabla_Ministerio!E238</f>
        <v>378.232954545455</v>
      </c>
      <c r="W239" s="67" t="n">
        <f aca="false">F239+Tabla_Ministerio!F238</f>
        <v>101</v>
      </c>
      <c r="X239" s="67" t="n">
        <f aca="false">G239+Tabla_Ministerio!G238</f>
        <v>249</v>
      </c>
      <c r="Y239" s="67" t="n">
        <f aca="false">H239+Tabla_Ministerio!H238</f>
        <v>43</v>
      </c>
      <c r="Z239" s="67" t="n">
        <f aca="false">X239+0.33*Y239</f>
        <v>263.19</v>
      </c>
      <c r="AC239" s="73" t="n">
        <f aca="false">IF(T239&gt;0,S239/T239,0)</f>
        <v>293.035714285714</v>
      </c>
      <c r="AD239" s="74" t="n">
        <f aca="false">EXP((((AC239-AC$250)/AC$251+2)/4-1.9)^3)</f>
        <v>0.19799381750951</v>
      </c>
      <c r="AE239" s="75" t="n">
        <f aca="false">S239/U239</f>
        <v>19.8327221787318</v>
      </c>
      <c r="AF239" s="74" t="n">
        <f aca="false">EXP((((AE239-AE$250)/AE$251+2)/4-1.9)^3)</f>
        <v>0.112920053329768</v>
      </c>
      <c r="AG239" s="74" t="n">
        <f aca="false">V239/U239</f>
        <v>0.914246082430337</v>
      </c>
      <c r="AH239" s="74" t="n">
        <f aca="false">EXP((((AG239-AG$250)/AG$251+2)/4-1.9)^3)</f>
        <v>0.545745302267668</v>
      </c>
      <c r="AI239" s="74" t="n">
        <f aca="false">W239/U239</f>
        <v>0.244132229134907</v>
      </c>
      <c r="AJ239" s="74" t="n">
        <f aca="false">EXP((((AI239-AI$250)/AI$251+2)/4-1.9)^3)</f>
        <v>0.173388093290494</v>
      </c>
      <c r="AK239" s="74" t="n">
        <f aca="false">Z239/U239</f>
        <v>0.636169914713032</v>
      </c>
      <c r="AL239" s="74" t="n">
        <f aca="false">EXP((((AK239-AK$250)/AK$251+2)/4-1.9)^3)</f>
        <v>0.199119283538137</v>
      </c>
      <c r="AM239" s="74" t="n">
        <f aca="false">0.01*AD239+0.15*AF239+0.24*AH239+0.25*AJ239+0.35*AL239</f>
        <v>0.262935591279772</v>
      </c>
      <c r="AO239" s="66" t="n">
        <f aca="false">0.01*AD239/$AM$250</f>
        <v>0.000696968719109034</v>
      </c>
      <c r="AP239" s="65" t="n">
        <f aca="false">AO239*$J$250</f>
        <v>7258.16254392957</v>
      </c>
      <c r="AQ239" s="66" t="n">
        <f aca="false">0.15*AF239/$AM$250</f>
        <v>0.00596243957924537</v>
      </c>
      <c r="AR239" s="65" t="n">
        <f aca="false">AQ239*$J$250</f>
        <v>62092.2495343033</v>
      </c>
      <c r="AS239" s="66" t="n">
        <f aca="false">0.24*AH239/$AM$250</f>
        <v>0.0461065795769708</v>
      </c>
      <c r="AT239" s="65" t="n">
        <f aca="false">AS239*$J$250</f>
        <v>480149.309056616</v>
      </c>
      <c r="AU239" s="66" t="n">
        <f aca="false">0.25*AJ239/$AM$250</f>
        <v>0.0152588195441543</v>
      </c>
      <c r="AV239" s="65" t="n">
        <f aca="false">AU239*$J$250</f>
        <v>158903.820850869</v>
      </c>
      <c r="AW239" s="66" t="n">
        <f aca="false">0.35*AL239/$AM$250</f>
        <v>0.0245325686479005</v>
      </c>
      <c r="AX239" s="65" t="n">
        <f aca="false">AW239*$J$250</f>
        <v>255479.716642371</v>
      </c>
    </row>
    <row r="240" customFormat="false" ht="15" hidden="false" customHeight="false" outlineLevel="0" collapsed="false">
      <c r="A240" s="72" t="s">
        <v>121</v>
      </c>
      <c r="B240" s="65" t="n">
        <f aca="true">INDIRECT(ADDRESS(ROW()-35*INT((ROW()-15)/35)+138,2+INT((ROW()-15)/35), 1, 1, "Variables_Simulación"))</f>
        <v>0</v>
      </c>
      <c r="C240" s="65" t="n">
        <f aca="true">INDIRECT(ADDRESS(ROW()-35*INT((ROW()-15)/35)+108,2+INT((ROW()-15)/35), 1, 1, "Variables_Simulación"))</f>
        <v>0</v>
      </c>
      <c r="D240" s="65" t="n">
        <f aca="true">INDIRECT(ADDRESS(ROW()-35*INT((ROW()-15)/35)+78,2+INT((ROW()-15)/35), 1, 1, "Variables_Simulación"))</f>
        <v>0</v>
      </c>
      <c r="E240" s="65" t="n">
        <f aca="true">INDIRECT(ADDRESS(ROW()-35*INT((ROW()-15)/35)+48,2+INT((ROW()-15)/35), 1, 1, "Variables_Simulación"))</f>
        <v>0</v>
      </c>
      <c r="F240" s="65" t="n">
        <f aca="true">INDIRECT(ADDRESS(ROW()-35*INT((ROW()-15)/35)+18,2+INT((ROW()-15)/35), 1, 1, "Variables_Simulación"))</f>
        <v>0</v>
      </c>
      <c r="G240" s="65" t="n">
        <f aca="true">INDIRECT(ADDRESS(ROW()-35*INT((ROW()-15)/35)-12,2+INT((ROW()-15)/35), 1, 1, "Variables_Simulación"))</f>
        <v>0</v>
      </c>
      <c r="H240" s="65" t="n">
        <f aca="true">INDIRECT(ADDRESS(ROW()-35*INT((ROW()-15)/35)+168,2+INT((ROW()-15)/35), 1, 1, "Variables_Simulación"))</f>
        <v>0</v>
      </c>
      <c r="I240" s="66" t="n">
        <f aca="false">AO240+AQ240+AS240+AU240+AW240</f>
        <v>0.0022610162312436</v>
      </c>
      <c r="J240" s="65" t="n">
        <f aca="false">ROUND(AP240+AR240+AT240+AV240+AX240,0)</f>
        <v>23546</v>
      </c>
      <c r="K240" s="66" t="n">
        <f aca="false">I240-Tabla_Ministerio!J239</f>
        <v>0</v>
      </c>
      <c r="L240" s="65" t="n">
        <f aca="false">J240-Tabla_Ministerio!K239</f>
        <v>-1</v>
      </c>
      <c r="M240" s="66" t="n">
        <f aca="false">P275/P$285</f>
        <v>0.00841768089855192</v>
      </c>
      <c r="N240" s="65" t="n">
        <f aca="false">ROUND((N$250*M240),0)</f>
        <v>1665557</v>
      </c>
      <c r="O240" s="65" t="n">
        <f aca="false">N240-Tabla_Ministerio!L239</f>
        <v>-2</v>
      </c>
      <c r="P240" s="67" t="n">
        <f aca="false">N240+J240</f>
        <v>1689103</v>
      </c>
      <c r="Q240" s="65" t="n">
        <f aca="false">P240-Tabla_Ministerio!M239</f>
        <v>-3</v>
      </c>
      <c r="S240" s="67" t="n">
        <f aca="false">B240+Tabla_Ministerio!B239</f>
        <v>3226</v>
      </c>
      <c r="T240" s="67" t="n">
        <f aca="false">C240+Tabla_Ministerio!C239</f>
        <v>26</v>
      </c>
      <c r="U240" s="67" t="n">
        <f aca="false">D240+Tabla_Ministerio!D239</f>
        <v>246.164318181818</v>
      </c>
      <c r="V240" s="67" t="n">
        <f aca="false">E240+Tabla_Ministerio!E239</f>
        <v>66.2097727272727</v>
      </c>
      <c r="W240" s="67" t="n">
        <f aca="false">F240+Tabla_Ministerio!F239</f>
        <v>1</v>
      </c>
      <c r="X240" s="67" t="n">
        <f aca="false">G240+Tabla_Ministerio!G239</f>
        <v>23</v>
      </c>
      <c r="Y240" s="67" t="n">
        <f aca="false">H240+Tabla_Ministerio!H239</f>
        <v>5</v>
      </c>
      <c r="Z240" s="67" t="n">
        <f aca="false">X240+0.33*Y240</f>
        <v>24.65</v>
      </c>
      <c r="AC240" s="73" t="n">
        <f aca="false">IF(T240&gt;0,S240/T240,0)</f>
        <v>124.076923076923</v>
      </c>
      <c r="AD240" s="74" t="n">
        <f aca="false">EXP((((AC240-AC$250)/AC$251+2)/4-1.9)^3)</f>
        <v>0.0112367464829688</v>
      </c>
      <c r="AE240" s="75" t="n">
        <f aca="false">S240/U240</f>
        <v>13.1050674761777</v>
      </c>
      <c r="AF240" s="74" t="n">
        <f aca="false">EXP((((AE240-AE$250)/AE$251+2)/4-1.9)^3)</f>
        <v>0.00902428624501539</v>
      </c>
      <c r="AG240" s="74" t="n">
        <f aca="false">V240/U240</f>
        <v>0.268965759198171</v>
      </c>
      <c r="AH240" s="74" t="n">
        <f aca="false">EXP((((AG240-AG$250)/AG$251+2)/4-1.9)^3)</f>
        <v>0.000102866664127157</v>
      </c>
      <c r="AI240" s="74" t="n">
        <f aca="false">W240/U240</f>
        <v>0.00406232717798441</v>
      </c>
      <c r="AJ240" s="74" t="n">
        <f aca="false">EXP((((AI240-AI$250)/AI$251+2)/4-1.9)^3)</f>
        <v>0.0070986134959909</v>
      </c>
      <c r="AK240" s="74" t="n">
        <f aca="false">Z240/U240</f>
        <v>0.100136364937316</v>
      </c>
      <c r="AL240" s="74" t="n">
        <f aca="false">EXP((((AK240-AK$250)/AK$251+2)/4-1.9)^3)</f>
        <v>0.00902202534394064</v>
      </c>
      <c r="AM240" s="74" t="n">
        <f aca="false">0.01*AD240+0.15*AF240+0.24*AH240+0.25*AJ240+0.35*AL240</f>
        <v>0.00642306064534946</v>
      </c>
      <c r="AO240" s="66" t="n">
        <f aca="false">0.01*AD240/$AM$250</f>
        <v>3.95550775357494E-005</v>
      </c>
      <c r="AP240" s="65" t="n">
        <f aca="false">AO240*$J$250</f>
        <v>411.922621949541</v>
      </c>
      <c r="AQ240" s="66" t="n">
        <f aca="false">0.15*AF240/$AM$250</f>
        <v>0.000476503153293628</v>
      </c>
      <c r="AR240" s="65" t="n">
        <f aca="false">AQ240*$J$250</f>
        <v>4962.25618808451</v>
      </c>
      <c r="AS240" s="66" t="n">
        <f aca="false">0.24*AH240/$AM$250</f>
        <v>8.69055586129463E-006</v>
      </c>
      <c r="AT240" s="65" t="n">
        <f aca="false">AS240*$J$250</f>
        <v>90.5025796839361</v>
      </c>
      <c r="AU240" s="66" t="n">
        <f aca="false">0.25*AJ240/$AM$250</f>
        <v>0.000624705308729304</v>
      </c>
      <c r="AV240" s="65" t="n">
        <f aca="false">AU240*$J$250</f>
        <v>6505.6186145761</v>
      </c>
      <c r="AW240" s="66" t="n">
        <f aca="false">0.35*AL240/$AM$250</f>
        <v>0.00111156213582363</v>
      </c>
      <c r="AX240" s="65" t="n">
        <f aca="false">AW240*$J$250</f>
        <v>11575.6969262537</v>
      </c>
    </row>
    <row r="241" customFormat="false" ht="15" hidden="false" customHeight="false" outlineLevel="0" collapsed="false">
      <c r="A241" s="72" t="s">
        <v>122</v>
      </c>
      <c r="B241" s="65" t="n">
        <f aca="true">INDIRECT(ADDRESS(ROW()-35*INT((ROW()-15)/35)+138,2+INT((ROW()-15)/35), 1, 1, "Variables_Simulación"))</f>
        <v>0</v>
      </c>
      <c r="C241" s="65" t="n">
        <f aca="true">INDIRECT(ADDRESS(ROW()-35*INT((ROW()-15)/35)+108,2+INT((ROW()-15)/35), 1, 1, "Variables_Simulación"))</f>
        <v>0</v>
      </c>
      <c r="D241" s="65" t="n">
        <f aca="true">INDIRECT(ADDRESS(ROW()-35*INT((ROW()-15)/35)+78,2+INT((ROW()-15)/35), 1, 1, "Variables_Simulación"))</f>
        <v>0</v>
      </c>
      <c r="E241" s="65" t="n">
        <f aca="true">INDIRECT(ADDRESS(ROW()-35*INT((ROW()-15)/35)+48,2+INT((ROW()-15)/35), 1, 1, "Variables_Simulación"))</f>
        <v>0</v>
      </c>
      <c r="F241" s="65" t="n">
        <f aca="true">INDIRECT(ADDRESS(ROW()-35*INT((ROW()-15)/35)+18,2+INT((ROW()-15)/35), 1, 1, "Variables_Simulación"))</f>
        <v>0</v>
      </c>
      <c r="G241" s="65" t="n">
        <f aca="true">INDIRECT(ADDRESS(ROW()-35*INT((ROW()-15)/35)-12,2+INT((ROW()-15)/35), 1, 1, "Variables_Simulación"))</f>
        <v>0</v>
      </c>
      <c r="H241" s="65" t="n">
        <f aca="true">INDIRECT(ADDRESS(ROW()-35*INT((ROW()-15)/35)+168,2+INT((ROW()-15)/35), 1, 1, "Variables_Simulación"))</f>
        <v>0</v>
      </c>
      <c r="I241" s="66" t="n">
        <f aca="false">AO241+AQ241+AS241+AU241+AW241</f>
        <v>0.0700608664344738</v>
      </c>
      <c r="J241" s="65" t="n">
        <f aca="false">ROUND(AP241+AR241+AT241+AV241+AX241,0)</f>
        <v>729607</v>
      </c>
      <c r="K241" s="66" t="n">
        <f aca="false">I241-Tabla_Ministerio!J240</f>
        <v>0</v>
      </c>
      <c r="L241" s="65" t="n">
        <f aca="false">J241-Tabla_Ministerio!K240</f>
        <v>0</v>
      </c>
      <c r="M241" s="66" t="n">
        <f aca="false">P276/P$285</f>
        <v>0.0417477080193511</v>
      </c>
      <c r="N241" s="65" t="n">
        <f aca="false">ROUND((N$250*M241),0)</f>
        <v>8260373</v>
      </c>
      <c r="O241" s="65" t="n">
        <f aca="false">N241-Tabla_Ministerio!L240</f>
        <v>1</v>
      </c>
      <c r="P241" s="67" t="n">
        <f aca="false">N241+J241</f>
        <v>8989980</v>
      </c>
      <c r="Q241" s="65" t="n">
        <f aca="false">P241-Tabla_Ministerio!M240</f>
        <v>1</v>
      </c>
      <c r="S241" s="67" t="n">
        <f aca="false">B241+Tabla_Ministerio!B240</f>
        <v>8850</v>
      </c>
      <c r="T241" s="67" t="n">
        <f aca="false">C241+Tabla_Ministerio!C240</f>
        <v>65</v>
      </c>
      <c r="U241" s="67" t="n">
        <f aca="false">D241+Tabla_Ministerio!D240</f>
        <v>352.626590909091</v>
      </c>
      <c r="V241" s="67" t="n">
        <f aca="false">E241+Tabla_Ministerio!E240</f>
        <v>285.876590909091</v>
      </c>
      <c r="W241" s="67" t="n">
        <f aca="false">F241+Tabla_Ministerio!F240</f>
        <v>33</v>
      </c>
      <c r="X241" s="67" t="n">
        <f aca="false">G241+Tabla_Ministerio!G240</f>
        <v>196</v>
      </c>
      <c r="Y241" s="67" t="n">
        <f aca="false">H241+Tabla_Ministerio!H240</f>
        <v>45</v>
      </c>
      <c r="Z241" s="67" t="n">
        <f aca="false">X241+0.33*Y241</f>
        <v>210.85</v>
      </c>
      <c r="AC241" s="73" t="n">
        <f aca="false">IF(T241&gt;0,S241/T241,0)</f>
        <v>136.153846153846</v>
      </c>
      <c r="AD241" s="74" t="n">
        <f aca="false">EXP((((AC241-AC$250)/AC$251+2)/4-1.9)^3)</f>
        <v>0.0147435518220085</v>
      </c>
      <c r="AE241" s="75" t="n">
        <f aca="false">S241/U241</f>
        <v>25.097369932268</v>
      </c>
      <c r="AF241" s="74" t="n">
        <f aca="false">EXP((((AE241-AE$250)/AE$251+2)/4-1.9)^3)</f>
        <v>0.367709705203857</v>
      </c>
      <c r="AG241" s="74" t="n">
        <f aca="false">V241/U241</f>
        <v>0.810706277629504</v>
      </c>
      <c r="AH241" s="74" t="n">
        <f aca="false">EXP((((AG241-AG$250)/AG$251+2)/4-1.9)^3)</f>
        <v>0.318092067141014</v>
      </c>
      <c r="AI241" s="74" t="n">
        <f aca="false">W241/U241</f>
        <v>0.0935834133067621</v>
      </c>
      <c r="AJ241" s="74" t="n">
        <f aca="false">EXP((((AI241-AI$250)/AI$251+2)/4-1.9)^3)</f>
        <v>0.0302278988820584</v>
      </c>
      <c r="AK241" s="74" t="n">
        <f aca="false">Z241/U241</f>
        <v>0.597941293810024</v>
      </c>
      <c r="AL241" s="74" t="n">
        <f aca="false">EXP((((AK241-AK$250)/AK$251+2)/4-1.9)^3)</f>
        <v>0.170928244293686</v>
      </c>
      <c r="AM241" s="74" t="n">
        <f aca="false">0.01*AD241+0.15*AF241+0.24*AH241+0.25*AJ241+0.35*AL241</f>
        <v>0.199027847635947</v>
      </c>
      <c r="AO241" s="66" t="n">
        <f aca="false">0.01*AD241/$AM$250</f>
        <v>5.1899572207649E-005</v>
      </c>
      <c r="AP241" s="65" t="n">
        <f aca="false">AO241*$J$250</f>
        <v>540.476955013236</v>
      </c>
      <c r="AQ241" s="66" t="n">
        <f aca="false">0.15*AF241/$AM$250</f>
        <v>0.0194159215775197</v>
      </c>
      <c r="AR241" s="65" t="n">
        <f aca="false">AQ241*$J$250</f>
        <v>202195.465716132</v>
      </c>
      <c r="AS241" s="66" t="n">
        <f aca="false">0.24*AH241/$AM$250</f>
        <v>0.0268735931312646</v>
      </c>
      <c r="AT241" s="65" t="n">
        <f aca="false">AS241*$J$250</f>
        <v>279858.911509676</v>
      </c>
      <c r="AU241" s="66" t="n">
        <f aca="false">0.25*AJ241/$AM$250</f>
        <v>0.00266017144249639</v>
      </c>
      <c r="AV241" s="65" t="n">
        <f aca="false">AU241*$J$250</f>
        <v>27702.7593850132</v>
      </c>
      <c r="AW241" s="66" t="n">
        <f aca="false">0.35*AL241/$AM$250</f>
        <v>0.0210592807109855</v>
      </c>
      <c r="AX241" s="65" t="n">
        <f aca="false">AW241*$J$250</f>
        <v>219309.243396132</v>
      </c>
    </row>
    <row r="242" customFormat="false" ht="15" hidden="false" customHeight="false" outlineLevel="0" collapsed="false">
      <c r="A242" s="72" t="s">
        <v>123</v>
      </c>
      <c r="B242" s="65" t="n">
        <f aca="true">INDIRECT(ADDRESS(ROW()-35*INT((ROW()-15)/35)+138,2+INT((ROW()-15)/35), 1, 1, "Variables_Simulación"))</f>
        <v>0</v>
      </c>
      <c r="C242" s="65" t="n">
        <f aca="true">INDIRECT(ADDRESS(ROW()-35*INT((ROW()-15)/35)+108,2+INT((ROW()-15)/35), 1, 1, "Variables_Simulación"))</f>
        <v>0</v>
      </c>
      <c r="D242" s="65" t="n">
        <f aca="true">INDIRECT(ADDRESS(ROW()-35*INT((ROW()-15)/35)+78,2+INT((ROW()-15)/35), 1, 1, "Variables_Simulación"))</f>
        <v>0</v>
      </c>
      <c r="E242" s="65" t="n">
        <f aca="true">INDIRECT(ADDRESS(ROW()-35*INT((ROW()-15)/35)+48,2+INT((ROW()-15)/35), 1, 1, "Variables_Simulación"))</f>
        <v>0</v>
      </c>
      <c r="F242" s="65" t="n">
        <f aca="true">INDIRECT(ADDRESS(ROW()-35*INT((ROW()-15)/35)+18,2+INT((ROW()-15)/35), 1, 1, "Variables_Simulación"))</f>
        <v>0</v>
      </c>
      <c r="G242" s="65" t="n">
        <f aca="true">INDIRECT(ADDRESS(ROW()-35*INT((ROW()-15)/35)-12,2+INT((ROW()-15)/35), 1, 1, "Variables_Simulación"))</f>
        <v>0</v>
      </c>
      <c r="H242" s="65" t="n">
        <f aca="true">INDIRECT(ADDRESS(ROW()-35*INT((ROW()-15)/35)+168,2+INT((ROW()-15)/35), 1, 1, "Variables_Simulación"))</f>
        <v>0</v>
      </c>
      <c r="I242" s="66" t="n">
        <f aca="false">AO242+AQ242+AS242+AU242+AW242</f>
        <v>0.00475155394121666</v>
      </c>
      <c r="J242" s="65" t="n">
        <f aca="false">ROUND(AP242+AR242+AT242+AV242+AX242,0)</f>
        <v>49482</v>
      </c>
      <c r="K242" s="66" t="n">
        <f aca="false">I242-Tabla_Ministerio!J241</f>
        <v>-2.86229373536173E-017</v>
      </c>
      <c r="L242" s="65" t="n">
        <f aca="false">J242-Tabla_Ministerio!K241</f>
        <v>0</v>
      </c>
      <c r="M242" s="66" t="n">
        <f aca="false">P277/P$285</f>
        <v>0.0124029079558319</v>
      </c>
      <c r="N242" s="65" t="n">
        <f aca="false">ROUND((N$250*M242),0)</f>
        <v>2454090</v>
      </c>
      <c r="O242" s="65" t="n">
        <f aca="false">N242-Tabla_Ministerio!L241</f>
        <v>0</v>
      </c>
      <c r="P242" s="67" t="n">
        <f aca="false">N242+J242</f>
        <v>2503572</v>
      </c>
      <c r="Q242" s="65" t="n">
        <f aca="false">P242-Tabla_Ministerio!M241</f>
        <v>0</v>
      </c>
      <c r="S242" s="67" t="n">
        <f aca="false">B242+Tabla_Ministerio!B241</f>
        <v>4197</v>
      </c>
      <c r="T242" s="67" t="n">
        <f aca="false">C242+Tabla_Ministerio!C241</f>
        <v>37</v>
      </c>
      <c r="U242" s="67" t="n">
        <f aca="false">D242+Tabla_Ministerio!D241</f>
        <v>337.105</v>
      </c>
      <c r="V242" s="67" t="n">
        <f aca="false">E242+Tabla_Ministerio!E241</f>
        <v>176.931590909091</v>
      </c>
      <c r="W242" s="67" t="n">
        <f aca="false">F242+Tabla_Ministerio!F241</f>
        <v>13</v>
      </c>
      <c r="X242" s="67" t="n">
        <f aca="false">G242+Tabla_Ministerio!G241</f>
        <v>51</v>
      </c>
      <c r="Y242" s="67" t="n">
        <f aca="false">H242+Tabla_Ministerio!H241</f>
        <v>14</v>
      </c>
      <c r="Z242" s="67" t="n">
        <f aca="false">X242+0.33*Y242</f>
        <v>55.62</v>
      </c>
      <c r="AC242" s="73" t="n">
        <f aca="false">IF(T242&gt;0,S242/T242,0)</f>
        <v>113.432432432432</v>
      </c>
      <c r="AD242" s="74" t="n">
        <f aca="false">EXP((((AC242-AC$250)/AC$251+2)/4-1.9)^3)</f>
        <v>0.00876115991552659</v>
      </c>
      <c r="AE242" s="75" t="n">
        <f aca="false">S242/U242</f>
        <v>12.4501268150873</v>
      </c>
      <c r="AF242" s="74" t="n">
        <f aca="false">EXP((((AE242-AE$250)/AE$251+2)/4-1.9)^3)</f>
        <v>0.00656649192830413</v>
      </c>
      <c r="AG242" s="74" t="n">
        <f aca="false">V242/U242</f>
        <v>0.52485602678421</v>
      </c>
      <c r="AH242" s="74" t="n">
        <f aca="false">EXP((((AG242-AG$250)/AG$251+2)/4-1.9)^3)</f>
        <v>0.0167509031417492</v>
      </c>
      <c r="AI242" s="74" t="n">
        <f aca="false">W242/U242</f>
        <v>0.0385636522745139</v>
      </c>
      <c r="AJ242" s="74" t="n">
        <f aca="false">EXP((((AI242-AI$250)/AI$251+2)/4-1.9)^3)</f>
        <v>0.0129101401716997</v>
      </c>
      <c r="AK242" s="74" t="n">
        <f aca="false">Z242/U242</f>
        <v>0.164993103039112</v>
      </c>
      <c r="AL242" s="74" t="n">
        <f aca="false">EXP((((AK242-AK$250)/AK$251+2)/4-1.9)^3)</f>
        <v>0.0147937292681867</v>
      </c>
      <c r="AM242" s="74" t="n">
        <f aca="false">0.01*AD242+0.15*AF242+0.24*AH242+0.25*AJ242+0.35*AL242</f>
        <v>0.0134981424292109</v>
      </c>
      <c r="AO242" s="66" t="n">
        <f aca="false">0.01*AD242/$AM$250</f>
        <v>3.08406316977078E-005</v>
      </c>
      <c r="AP242" s="65" t="n">
        <f aca="false">AO242*$J$250</f>
        <v>321.17125443676</v>
      </c>
      <c r="AQ242" s="66" t="n">
        <f aca="false">0.15*AF242/$AM$250</f>
        <v>0.000346725937648794</v>
      </c>
      <c r="AR242" s="65" t="n">
        <f aca="false">AQ242*$J$250</f>
        <v>3610.76924208077</v>
      </c>
      <c r="AS242" s="66" t="n">
        <f aca="false">0.24*AH242/$AM$250</f>
        <v>0.00141517818931658</v>
      </c>
      <c r="AT242" s="65" t="n">
        <f aca="false">AS242*$J$250</f>
        <v>14737.5241457239</v>
      </c>
      <c r="AU242" s="66" t="n">
        <f aca="false">0.25*AJ242/$AM$250</f>
        <v>0.00113614202354518</v>
      </c>
      <c r="AV242" s="65" t="n">
        <f aca="false">AU242*$J$250</f>
        <v>11831.6694189972</v>
      </c>
      <c r="AW242" s="66" t="n">
        <f aca="false">0.35*AL242/$AM$250</f>
        <v>0.0018226671590084</v>
      </c>
      <c r="AX242" s="65" t="n">
        <f aca="false">AW242*$J$250</f>
        <v>18981.0735271975</v>
      </c>
    </row>
    <row r="243" customFormat="false" ht="15" hidden="false" customHeight="false" outlineLevel="0" collapsed="false">
      <c r="A243" s="72" t="s">
        <v>124</v>
      </c>
      <c r="B243" s="65" t="n">
        <f aca="true">INDIRECT(ADDRESS(ROW()-35*INT((ROW()-15)/35)+138,2+INT((ROW()-15)/35), 1, 1, "Variables_Simulación"))</f>
        <v>0</v>
      </c>
      <c r="C243" s="65" t="n">
        <f aca="true">INDIRECT(ADDRESS(ROW()-35*INT((ROW()-15)/35)+108,2+INT((ROW()-15)/35), 1, 1, "Variables_Simulación"))</f>
        <v>0</v>
      </c>
      <c r="D243" s="65" t="n">
        <f aca="true">INDIRECT(ADDRESS(ROW()-35*INT((ROW()-15)/35)+78,2+INT((ROW()-15)/35), 1, 1, "Variables_Simulación"))</f>
        <v>0</v>
      </c>
      <c r="E243" s="65" t="n">
        <f aca="true">INDIRECT(ADDRESS(ROW()-35*INT((ROW()-15)/35)+48,2+INT((ROW()-15)/35), 1, 1, "Variables_Simulación"))</f>
        <v>0</v>
      </c>
      <c r="F243" s="65" t="n">
        <f aca="true">INDIRECT(ADDRESS(ROW()-35*INT((ROW()-15)/35)+18,2+INT((ROW()-15)/35), 1, 1, "Variables_Simulación"))</f>
        <v>0</v>
      </c>
      <c r="G243" s="65" t="n">
        <f aca="true">INDIRECT(ADDRESS(ROW()-35*INT((ROW()-15)/35)-12,2+INT((ROW()-15)/35), 1, 1, "Variables_Simulación"))</f>
        <v>0</v>
      </c>
      <c r="H243" s="65" t="n">
        <f aca="true">INDIRECT(ADDRESS(ROW()-35*INT((ROW()-15)/35)+168,2+INT((ROW()-15)/35), 1, 1, "Variables_Simulación"))</f>
        <v>0</v>
      </c>
      <c r="I243" s="66" t="n">
        <f aca="false">AO243+AQ243+AS243+AU243+AW243</f>
        <v>0.00598204672032748</v>
      </c>
      <c r="J243" s="65" t="n">
        <f aca="false">ROUND(AP243+AR243+AT243+AV243+AX243,0)</f>
        <v>62296</v>
      </c>
      <c r="K243" s="66" t="n">
        <f aca="false">I243-Tabla_Ministerio!J242</f>
        <v>-7.45931094670027E-017</v>
      </c>
      <c r="L243" s="65" t="n">
        <f aca="false">J243-Tabla_Ministerio!K242</f>
        <v>0</v>
      </c>
      <c r="M243" s="66" t="n">
        <f aca="false">P278/P$285</f>
        <v>0.0218807211788522</v>
      </c>
      <c r="N243" s="65" t="n">
        <f aca="false">ROUND((N$250*M243),0)</f>
        <v>4329409</v>
      </c>
      <c r="O243" s="65" t="n">
        <f aca="false">N243-Tabla_Ministerio!L242</f>
        <v>1</v>
      </c>
      <c r="P243" s="67" t="n">
        <f aca="false">N243+J243</f>
        <v>4391705</v>
      </c>
      <c r="Q243" s="65" t="n">
        <f aca="false">P243-Tabla_Ministerio!M242</f>
        <v>1</v>
      </c>
      <c r="S243" s="67" t="n">
        <f aca="false">B243+Tabla_Ministerio!B242</f>
        <v>4659</v>
      </c>
      <c r="T243" s="67" t="n">
        <f aca="false">C243+Tabla_Ministerio!C242</f>
        <v>24</v>
      </c>
      <c r="U243" s="67" t="n">
        <f aca="false">D243+Tabla_Ministerio!D242</f>
        <v>306.164318181818</v>
      </c>
      <c r="V243" s="67" t="n">
        <f aca="false">E243+Tabla_Ministerio!E242</f>
        <v>174.784545454545</v>
      </c>
      <c r="W243" s="67" t="n">
        <f aca="false">F243+Tabla_Ministerio!F242</f>
        <v>10</v>
      </c>
      <c r="X243" s="67" t="n">
        <f aca="false">G243+Tabla_Ministerio!G242</f>
        <v>20</v>
      </c>
      <c r="Y243" s="67" t="n">
        <f aca="false">H243+Tabla_Ministerio!H242</f>
        <v>5</v>
      </c>
      <c r="Z243" s="67" t="n">
        <f aca="false">X243+0.33*Y243</f>
        <v>21.65</v>
      </c>
      <c r="AC243" s="73" t="n">
        <f aca="false">IF(T243&gt;0,S243/T243,0)</f>
        <v>194.125</v>
      </c>
      <c r="AD243" s="74" t="n">
        <f aca="false">EXP((((AC243-AC$250)/AC$251+2)/4-1.9)^3)</f>
        <v>0.0466678004677417</v>
      </c>
      <c r="AE243" s="75" t="n">
        <f aca="false">S243/U243</f>
        <v>15.2173186858216</v>
      </c>
      <c r="AF243" s="74" t="n">
        <f aca="false">EXP((((AE243-AE$250)/AE$251+2)/4-1.9)^3)</f>
        <v>0.0229539955823653</v>
      </c>
      <c r="AG243" s="74" t="n">
        <f aca="false">V243/U243</f>
        <v>0.570884767018304</v>
      </c>
      <c r="AH243" s="74" t="n">
        <f aca="false">EXP((((AG243-AG$250)/AG$251+2)/4-1.9)^3)</f>
        <v>0.0319465313088146</v>
      </c>
      <c r="AI243" s="74" t="n">
        <f aca="false">W243/U243</f>
        <v>0.0326621993685803</v>
      </c>
      <c r="AJ243" s="74" t="n">
        <f aca="false">EXP((((AI243-AI$250)/AI$251+2)/4-1.9)^3)</f>
        <v>0.0116969671877576</v>
      </c>
      <c r="AK243" s="74" t="n">
        <f aca="false">Z243/U243</f>
        <v>0.0707136616329764</v>
      </c>
      <c r="AL243" s="74" t="n">
        <f aca="false">EXP((((AK243-AK$250)/AK$251+2)/4-1.9)^3)</f>
        <v>0.00712148861608444</v>
      </c>
      <c r="AM243" s="74" t="n">
        <f aca="false">0.01*AD243+0.15*AF243+0.24*AH243+0.25*AJ243+0.35*AL243</f>
        <v>0.0169937076687167</v>
      </c>
      <c r="AO243" s="66" t="n">
        <f aca="false">0.01*AD243/$AM$250</f>
        <v>0.000164277842231491</v>
      </c>
      <c r="AP243" s="65" t="n">
        <f aca="false">AO243*$J$250</f>
        <v>1710.77302121452</v>
      </c>
      <c r="AQ243" s="66" t="n">
        <f aca="false">0.15*AF243/$AM$250</f>
        <v>0.00121202397383245</v>
      </c>
      <c r="AR243" s="65" t="n">
        <f aca="false">AQ243*$J$250</f>
        <v>12621.8964610937</v>
      </c>
      <c r="AS243" s="66" t="n">
        <f aca="false">0.24*AH243/$AM$250</f>
        <v>0.00269896100228019</v>
      </c>
      <c r="AT243" s="65" t="n">
        <f aca="false">AS243*$J$250</f>
        <v>28106.7099816456</v>
      </c>
      <c r="AU243" s="66" t="n">
        <f aca="false">0.25*AJ243/$AM$250</f>
        <v>0.00102937813170861</v>
      </c>
      <c r="AV243" s="65" t="n">
        <f aca="false">AU243*$J$250</f>
        <v>10719.8409258003</v>
      </c>
      <c r="AW243" s="66" t="n">
        <f aca="false">0.35*AL243/$AM$250</f>
        <v>0.000877405770274739</v>
      </c>
      <c r="AX243" s="65" t="n">
        <f aca="false">AW243*$J$250</f>
        <v>9137.21595106411</v>
      </c>
    </row>
    <row r="244" customFormat="false" ht="15" hidden="false" customHeight="false" outlineLevel="0" collapsed="false">
      <c r="A244" s="72" t="s">
        <v>125</v>
      </c>
      <c r="B244" s="65" t="n">
        <f aca="true">INDIRECT(ADDRESS(ROW()-35*INT((ROW()-15)/35)+138,2+INT((ROW()-15)/35), 1, 1, "Variables_Simulación"))</f>
        <v>0</v>
      </c>
      <c r="C244" s="65" t="n">
        <f aca="true">INDIRECT(ADDRESS(ROW()-35*INT((ROW()-15)/35)+108,2+INT((ROW()-15)/35), 1, 1, "Variables_Simulación"))</f>
        <v>0</v>
      </c>
      <c r="D244" s="65" t="n">
        <f aca="true">INDIRECT(ADDRESS(ROW()-35*INT((ROW()-15)/35)+78,2+INT((ROW()-15)/35), 1, 1, "Variables_Simulación"))</f>
        <v>0</v>
      </c>
      <c r="E244" s="65" t="n">
        <f aca="true">INDIRECT(ADDRESS(ROW()-35*INT((ROW()-15)/35)+48,2+INT((ROW()-15)/35), 1, 1, "Variables_Simulación"))</f>
        <v>0</v>
      </c>
      <c r="F244" s="65" t="n">
        <f aca="true">INDIRECT(ADDRESS(ROW()-35*INT((ROW()-15)/35)+18,2+INT((ROW()-15)/35), 1, 1, "Variables_Simulación"))</f>
        <v>0</v>
      </c>
      <c r="G244" s="65" t="n">
        <f aca="true">INDIRECT(ADDRESS(ROW()-35*INT((ROW()-15)/35)-12,2+INT((ROW()-15)/35), 1, 1, "Variables_Simulación"))</f>
        <v>0</v>
      </c>
      <c r="H244" s="65" t="n">
        <f aca="true">INDIRECT(ADDRESS(ROW()-35*INT((ROW()-15)/35)+168,2+INT((ROW()-15)/35), 1, 1, "Variables_Simulación"))</f>
        <v>0</v>
      </c>
      <c r="I244" s="66" t="n">
        <f aca="false">AO244+AQ244+AS244+AU244+AW244</f>
        <v>0.0248362191454026</v>
      </c>
      <c r="J244" s="65" t="n">
        <f aca="false">ROUND(AP244+AR244+AT244+AV244+AX244,0)</f>
        <v>258642</v>
      </c>
      <c r="K244" s="66" t="n">
        <f aca="false">I244-Tabla_Ministerio!J243</f>
        <v>0</v>
      </c>
      <c r="L244" s="65" t="n">
        <f aca="false">J244-Tabla_Ministerio!K243</f>
        <v>0</v>
      </c>
      <c r="M244" s="66" t="n">
        <f aca="false">P279/P$285</f>
        <v>0.0120197510208718</v>
      </c>
      <c r="N244" s="65" t="n">
        <f aca="false">ROUND((N$250*M244),0)</f>
        <v>2378277</v>
      </c>
      <c r="O244" s="65" t="n">
        <f aca="false">N244-Tabla_Ministerio!L243</f>
        <v>-1</v>
      </c>
      <c r="P244" s="67" t="n">
        <f aca="false">N244+J244</f>
        <v>2636919</v>
      </c>
      <c r="Q244" s="65" t="n">
        <f aca="false">P244-Tabla_Ministerio!M243</f>
        <v>-1</v>
      </c>
      <c r="S244" s="67" t="n">
        <f aca="false">B244+Tabla_Ministerio!B243</f>
        <v>7235</v>
      </c>
      <c r="T244" s="67" t="n">
        <f aca="false">C244+Tabla_Ministerio!C243</f>
        <v>50</v>
      </c>
      <c r="U244" s="67" t="n">
        <f aca="false">D244+Tabla_Ministerio!D243</f>
        <v>348.509090909091</v>
      </c>
      <c r="V244" s="67" t="n">
        <f aca="false">E244+Tabla_Ministerio!E243</f>
        <v>254.725681818182</v>
      </c>
      <c r="W244" s="67" t="n">
        <f aca="false">F244+Tabla_Ministerio!F243</f>
        <v>10</v>
      </c>
      <c r="X244" s="67" t="n">
        <f aca="false">G244+Tabla_Ministerio!G243</f>
        <v>34</v>
      </c>
      <c r="Y244" s="67" t="n">
        <f aca="false">H244+Tabla_Ministerio!H243</f>
        <v>9</v>
      </c>
      <c r="Z244" s="67" t="n">
        <f aca="false">X244+0.33*Y244</f>
        <v>36.97</v>
      </c>
      <c r="AC244" s="73" t="n">
        <f aca="false">IF(T244&gt;0,S244/T244,0)</f>
        <v>144.7</v>
      </c>
      <c r="AD244" s="74" t="n">
        <f aca="false">EXP((((AC244-AC$250)/AC$251+2)/4-1.9)^3)</f>
        <v>0.017747448350198</v>
      </c>
      <c r="AE244" s="75" t="n">
        <f aca="false">S244/U244</f>
        <v>20.7598601836394</v>
      </c>
      <c r="AF244" s="74" t="n">
        <f aca="false">EXP((((AE244-AE$250)/AE$251+2)/4-1.9)^3)</f>
        <v>0.14544945840659</v>
      </c>
      <c r="AG244" s="74" t="n">
        <f aca="false">V244/U244</f>
        <v>0.730901111227045</v>
      </c>
      <c r="AH244" s="74" t="n">
        <f aca="false">EXP((((AG244-AG$250)/AG$251+2)/4-1.9)^3)</f>
        <v>0.177150307971144</v>
      </c>
      <c r="AI244" s="74" t="n">
        <f aca="false">W244/U244</f>
        <v>0.0286936560934891</v>
      </c>
      <c r="AJ244" s="74" t="n">
        <f aca="false">EXP((((AI244-AI$250)/AI$251+2)/4-1.9)^3)</f>
        <v>0.0109368263937509</v>
      </c>
      <c r="AK244" s="74" t="n">
        <f aca="false">Z244/U244</f>
        <v>0.106080446577629</v>
      </c>
      <c r="AL244" s="74" t="n">
        <f aca="false">EXP((((AK244-AK$250)/AK$251+2)/4-1.9)^3)</f>
        <v>0.00945480346858562</v>
      </c>
      <c r="AM244" s="74" t="n">
        <f aca="false">0.01*AD244+0.15*AF244+0.24*AH244+0.25*AJ244+0.35*AL244</f>
        <v>0.0705543549700078</v>
      </c>
      <c r="AO244" s="66" t="n">
        <f aca="false">0.01*AD244/$AM$250</f>
        <v>6.24737504417131E-005</v>
      </c>
      <c r="AP244" s="65" t="n">
        <f aca="false">AO244*$J$250</f>
        <v>650.595389724956</v>
      </c>
      <c r="AQ244" s="66" t="n">
        <f aca="false">0.15*AF244/$AM$250</f>
        <v>0.00768006728663697</v>
      </c>
      <c r="AR244" s="65" t="n">
        <f aca="false">AQ244*$J$250</f>
        <v>79979.4527163088</v>
      </c>
      <c r="AS244" s="66" t="n">
        <f aca="false">0.24*AH244/$AM$250</f>
        <v>0.0149663125593895</v>
      </c>
      <c r="AT244" s="65" t="n">
        <f aca="false">AS244*$J$250</f>
        <v>155857.682362226</v>
      </c>
      <c r="AU244" s="66" t="n">
        <f aca="false">0.25*AJ244/$AM$250</f>
        <v>0.000962482816212722</v>
      </c>
      <c r="AV244" s="65" t="n">
        <f aca="false">AU244*$J$250</f>
        <v>10023.1997997577</v>
      </c>
      <c r="AW244" s="66" t="n">
        <f aca="false">0.35*AL244/$AM$250</f>
        <v>0.00116488273272166</v>
      </c>
      <c r="AX244" s="65" t="n">
        <f aca="false">AW244*$J$250</f>
        <v>12130.9722902901</v>
      </c>
    </row>
    <row r="245" customFormat="false" ht="15" hidden="false" customHeight="false" outlineLevel="0" collapsed="false">
      <c r="A245" s="72" t="s">
        <v>126</v>
      </c>
      <c r="B245" s="65" t="n">
        <f aca="true">INDIRECT(ADDRESS(ROW()-35*INT((ROW()-15)/35)+138,2+INT((ROW()-15)/35), 1, 1, "Variables_Simulación"))</f>
        <v>0</v>
      </c>
      <c r="C245" s="65" t="n">
        <f aca="true">INDIRECT(ADDRESS(ROW()-35*INT((ROW()-15)/35)+108,2+INT((ROW()-15)/35), 1, 1, "Variables_Simulación"))</f>
        <v>0</v>
      </c>
      <c r="D245" s="65" t="n">
        <f aca="true">INDIRECT(ADDRESS(ROW()-35*INT((ROW()-15)/35)+78,2+INT((ROW()-15)/35), 1, 1, "Variables_Simulación"))</f>
        <v>0</v>
      </c>
      <c r="E245" s="65" t="n">
        <f aca="true">INDIRECT(ADDRESS(ROW()-35*INT((ROW()-15)/35)+48,2+INT((ROW()-15)/35), 1, 1, "Variables_Simulación"))</f>
        <v>0</v>
      </c>
      <c r="F245" s="65" t="n">
        <f aca="true">INDIRECT(ADDRESS(ROW()-35*INT((ROW()-15)/35)+18,2+INT((ROW()-15)/35), 1, 1, "Variables_Simulación"))</f>
        <v>0</v>
      </c>
      <c r="G245" s="65" t="n">
        <f aca="true">INDIRECT(ADDRESS(ROW()-35*INT((ROW()-15)/35)-12,2+INT((ROW()-15)/35), 1, 1, "Variables_Simulación"))</f>
        <v>0</v>
      </c>
      <c r="H245" s="65" t="n">
        <f aca="true">INDIRECT(ADDRESS(ROW()-35*INT((ROW()-15)/35)+168,2+INT((ROW()-15)/35), 1, 1, "Variables_Simulación"))</f>
        <v>0</v>
      </c>
      <c r="I245" s="66" t="n">
        <f aca="false">AO245+AQ245+AS245+AU245+AW245</f>
        <v>0.0198991347896011</v>
      </c>
      <c r="J245" s="65" t="n">
        <f aca="false">ROUND(AP245+AR245+AT245+AV245+AX245,0)</f>
        <v>207228</v>
      </c>
      <c r="K245" s="66" t="n">
        <f aca="false">I245-Tabla_Ministerio!J244</f>
        <v>1.21430643318377E-016</v>
      </c>
      <c r="L245" s="65" t="n">
        <f aca="false">J245-Tabla_Ministerio!K244</f>
        <v>0</v>
      </c>
      <c r="M245" s="66" t="n">
        <f aca="false">P280/P$285</f>
        <v>0.019002718217674</v>
      </c>
      <c r="N245" s="65" t="n">
        <f aca="false">ROUND((N$250*M245),0)</f>
        <v>3759956</v>
      </c>
      <c r="O245" s="65" t="n">
        <f aca="false">N245-Tabla_Ministerio!L244</f>
        <v>0</v>
      </c>
      <c r="P245" s="67" t="n">
        <f aca="false">N245+J245</f>
        <v>3967184</v>
      </c>
      <c r="Q245" s="65" t="n">
        <f aca="false">P245-Tabla_Ministerio!M244</f>
        <v>0</v>
      </c>
      <c r="S245" s="67" t="n">
        <f aca="false">B245+Tabla_Ministerio!B244</f>
        <v>6627</v>
      </c>
      <c r="T245" s="67" t="n">
        <f aca="false">C245+Tabla_Ministerio!C244</f>
        <v>34</v>
      </c>
      <c r="U245" s="67" t="n">
        <f aca="false">D245+Tabla_Ministerio!D244</f>
        <v>279.466136363636</v>
      </c>
      <c r="V245" s="67" t="n">
        <f aca="false">E245+Tabla_Ministerio!E244</f>
        <v>163.288863636364</v>
      </c>
      <c r="W245" s="67" t="n">
        <f aca="false">F245+Tabla_Ministerio!F244</f>
        <v>5</v>
      </c>
      <c r="X245" s="67" t="n">
        <f aca="false">G245+Tabla_Ministerio!G244</f>
        <v>9</v>
      </c>
      <c r="Y245" s="67" t="n">
        <f aca="false">H245+Tabla_Ministerio!H244</f>
        <v>1</v>
      </c>
      <c r="Z245" s="67" t="n">
        <f aca="false">X245+0.33*Y245</f>
        <v>9.33</v>
      </c>
      <c r="AC245" s="73" t="n">
        <f aca="false">IF(T245&gt;0,S245/T245,0)</f>
        <v>194.911764705882</v>
      </c>
      <c r="AD245" s="74" t="n">
        <f aca="false">EXP((((AC245-AC$250)/AC$251+2)/4-1.9)^3)</f>
        <v>0.0473250567078803</v>
      </c>
      <c r="AE245" s="75" t="n">
        <f aca="false">S245/U245</f>
        <v>23.7130698059856</v>
      </c>
      <c r="AF245" s="74" t="n">
        <f aca="false">EXP((((AE245-AE$250)/AE$251+2)/4-1.9)^3)</f>
        <v>0.285557127462012</v>
      </c>
      <c r="AG245" s="74" t="n">
        <f aca="false">V245/U245</f>
        <v>0.584288550165862</v>
      </c>
      <c r="AH245" s="74" t="n">
        <f aca="false">EXP((((AG245-AG$250)/AG$251+2)/4-1.9)^3)</f>
        <v>0.0380302537781717</v>
      </c>
      <c r="AI245" s="74" t="n">
        <f aca="false">W245/U245</f>
        <v>0.017891255323665</v>
      </c>
      <c r="AJ245" s="74" t="n">
        <f aca="false">EXP((((AI245-AI$250)/AI$251+2)/4-1.9)^3)</f>
        <v>0.00907762923020969</v>
      </c>
      <c r="AK245" s="74" t="n">
        <f aca="false">Z245/U245</f>
        <v>0.0333850824339589</v>
      </c>
      <c r="AL245" s="74" t="n">
        <f aca="false">EXP((((AK245-AK$250)/AK$251+2)/4-1.9)^3)</f>
        <v>0.00521620757129726</v>
      </c>
      <c r="AM245" s="74" t="n">
        <f aca="false">0.01*AD245+0.15*AF245+0.24*AH245+0.25*AJ245+0.35*AL245</f>
        <v>0.0565291605506483</v>
      </c>
      <c r="AO245" s="66" t="n">
        <f aca="false">0.01*AD245/$AM$250</f>
        <v>0.000166591485382464</v>
      </c>
      <c r="AP245" s="65" t="n">
        <f aca="false">AO245*$J$250</f>
        <v>1734.86706962444</v>
      </c>
      <c r="AQ245" s="66" t="n">
        <f aca="false">0.15*AF245/$AM$250</f>
        <v>0.0150780757598727</v>
      </c>
      <c r="AR245" s="65" t="n">
        <f aca="false">AQ245*$J$250</f>
        <v>157021.573155739</v>
      </c>
      <c r="AS245" s="66" t="n">
        <f aca="false">0.24*AH245/$AM$250</f>
        <v>0.00321293635487066</v>
      </c>
      <c r="AT245" s="65" t="n">
        <f aca="false">AS245*$J$250</f>
        <v>33459.1979059875</v>
      </c>
      <c r="AU245" s="66" t="n">
        <f aca="false">0.25*AJ245/$AM$250</f>
        <v>0.000798866310159164</v>
      </c>
      <c r="AV245" s="65" t="n">
        <f aca="false">AU245*$J$250</f>
        <v>8319.31386736652</v>
      </c>
      <c r="AW245" s="66" t="n">
        <f aca="false">0.35*AL245/$AM$250</f>
        <v>0.000642664879316116</v>
      </c>
      <c r="AX245" s="65" t="n">
        <f aca="false">AW245*$J$250</f>
        <v>6692.6477867101</v>
      </c>
    </row>
    <row r="246" customFormat="false" ht="15" hidden="false" customHeight="false" outlineLevel="0" collapsed="false">
      <c r="A246" s="72" t="s">
        <v>127</v>
      </c>
      <c r="B246" s="65" t="n">
        <f aca="true">INDIRECT(ADDRESS(ROW()-35*INT((ROW()-15)/35)+138,2+INT((ROW()-15)/35), 1, 1, "Variables_Simulación"))</f>
        <v>0</v>
      </c>
      <c r="C246" s="65" t="n">
        <f aca="true">INDIRECT(ADDRESS(ROW()-35*INT((ROW()-15)/35)+108,2+INT((ROW()-15)/35), 1, 1, "Variables_Simulación"))</f>
        <v>0</v>
      </c>
      <c r="D246" s="65" t="n">
        <f aca="true">INDIRECT(ADDRESS(ROW()-35*INT((ROW()-15)/35)+78,2+INT((ROW()-15)/35), 1, 1, "Variables_Simulación"))</f>
        <v>0</v>
      </c>
      <c r="E246" s="65" t="n">
        <f aca="true">INDIRECT(ADDRESS(ROW()-35*INT((ROW()-15)/35)+48,2+INT((ROW()-15)/35), 1, 1, "Variables_Simulación"))</f>
        <v>0</v>
      </c>
      <c r="F246" s="65" t="n">
        <f aca="true">INDIRECT(ADDRESS(ROW()-35*INT((ROW()-15)/35)+18,2+INT((ROW()-15)/35), 1, 1, "Variables_Simulación"))</f>
        <v>0</v>
      </c>
      <c r="G246" s="65" t="n">
        <f aca="true">INDIRECT(ADDRESS(ROW()-35*INT((ROW()-15)/35)-12,2+INT((ROW()-15)/35), 1, 1, "Variables_Simulación"))</f>
        <v>0</v>
      </c>
      <c r="H246" s="65" t="n">
        <f aca="true">INDIRECT(ADDRESS(ROW()-35*INT((ROW()-15)/35)+168,2+INT((ROW()-15)/35), 1, 1, "Variables_Simulación"))</f>
        <v>0</v>
      </c>
      <c r="I246" s="66" t="n">
        <f aca="false">AO246+AQ246+AS246+AU246+AW246</f>
        <v>0.00834836977959015</v>
      </c>
      <c r="J246" s="65" t="n">
        <f aca="false">ROUND(AP246+AR246+AT246+AV246+AX246,0)</f>
        <v>86939</v>
      </c>
      <c r="K246" s="66" t="n">
        <f aca="false">I246-Tabla_Ministerio!J245</f>
        <v>0</v>
      </c>
      <c r="L246" s="65" t="n">
        <f aca="false">J246-Tabla_Ministerio!K245</f>
        <v>0</v>
      </c>
      <c r="M246" s="66" t="n">
        <f aca="false">P281/P$285</f>
        <v>0.0131116714362968</v>
      </c>
      <c r="N246" s="65" t="n">
        <f aca="false">ROUND((N$250*M246),0)</f>
        <v>2594329</v>
      </c>
      <c r="O246" s="65" t="n">
        <f aca="false">N246-Tabla_Ministerio!L245</f>
        <v>1</v>
      </c>
      <c r="P246" s="67" t="n">
        <f aca="false">N246+J246</f>
        <v>2681268</v>
      </c>
      <c r="Q246" s="65" t="n">
        <f aca="false">P246-Tabla_Ministerio!M245</f>
        <v>1</v>
      </c>
      <c r="S246" s="67" t="n">
        <f aca="false">B246+Tabla_Ministerio!B245</f>
        <v>3590</v>
      </c>
      <c r="T246" s="67" t="n">
        <f aca="false">C246+Tabla_Ministerio!C245</f>
        <v>37</v>
      </c>
      <c r="U246" s="67" t="n">
        <f aca="false">D246+Tabla_Ministerio!D245</f>
        <v>319.209318181818</v>
      </c>
      <c r="V246" s="67" t="n">
        <f aca="false">E246+Tabla_Ministerio!E245</f>
        <v>181.556590909091</v>
      </c>
      <c r="W246" s="67" t="n">
        <f aca="false">F246+Tabla_Ministerio!F245</f>
        <v>35</v>
      </c>
      <c r="X246" s="67" t="n">
        <f aca="false">G246+Tabla_Ministerio!G245</f>
        <v>58</v>
      </c>
      <c r="Y246" s="67" t="n">
        <f aca="false">H246+Tabla_Ministerio!H245</f>
        <v>8</v>
      </c>
      <c r="Z246" s="67" t="n">
        <f aca="false">X246+0.33*Y246</f>
        <v>60.64</v>
      </c>
      <c r="AC246" s="73" t="n">
        <f aca="false">IF(T246&gt;0,S246/T246,0)</f>
        <v>97.027027027027</v>
      </c>
      <c r="AD246" s="74" t="n">
        <f aca="false">EXP((((AC246-AC$250)/AC$251+2)/4-1.9)^3)</f>
        <v>0.00586519611542684</v>
      </c>
      <c r="AE246" s="75" t="n">
        <f aca="false">S246/U246</f>
        <v>11.2465388555956</v>
      </c>
      <c r="AF246" s="74" t="n">
        <f aca="false">EXP((((AE246-AE$250)/AE$251+2)/4-1.9)^3)</f>
        <v>0.00352885083721956</v>
      </c>
      <c r="AG246" s="74" t="n">
        <f aca="false">V246/U246</f>
        <v>0.568769708676482</v>
      </c>
      <c r="AH246" s="74" t="n">
        <f aca="false">EXP((((AG246-AG$250)/AG$251+2)/4-1.9)^3)</f>
        <v>0.0310625658374077</v>
      </c>
      <c r="AI246" s="74" t="n">
        <f aca="false">W246/U246</f>
        <v>0.109645921990487</v>
      </c>
      <c r="AJ246" s="74" t="n">
        <f aca="false">EXP((((AI246-AI$250)/AI$251+2)/4-1.9)^3)</f>
        <v>0.0378761361149135</v>
      </c>
      <c r="AK246" s="74" t="n">
        <f aca="false">Z246/U246</f>
        <v>0.189969391700089</v>
      </c>
      <c r="AL246" s="74" t="n">
        <f aca="false">EXP((((AK246-AK$250)/AK$251+2)/4-1.9)^3)</f>
        <v>0.0177254083965612</v>
      </c>
      <c r="AM246" s="74" t="n">
        <f aca="false">0.01*AD246+0.15*AF246+0.24*AH246+0.25*AJ246+0.35*AL246</f>
        <v>0.0237159223552399</v>
      </c>
      <c r="AO246" s="66" t="n">
        <f aca="false">0.01*AD246/$AM$250</f>
        <v>2.06463932829416E-005</v>
      </c>
      <c r="AP246" s="65" t="n">
        <f aca="false">AO246*$J$250</f>
        <v>215.009475009226</v>
      </c>
      <c r="AQ246" s="66" t="n">
        <f aca="false">0.15*AF246/$AM$250</f>
        <v>0.000186331473291505</v>
      </c>
      <c r="AR246" s="65" t="n">
        <f aca="false">AQ246*$J$250</f>
        <v>1940.4373297104</v>
      </c>
      <c r="AS246" s="66" t="n">
        <f aca="false">0.24*AH246/$AM$250</f>
        <v>0.00262428033314503</v>
      </c>
      <c r="AT246" s="65" t="n">
        <f aca="false">AS246*$J$250</f>
        <v>27328.9929613391</v>
      </c>
      <c r="AU246" s="66" t="n">
        <f aca="false">0.25*AJ246/$AM$250</f>
        <v>0.00333324575545682</v>
      </c>
      <c r="AV246" s="65" t="n">
        <f aca="false">AU246*$J$250</f>
        <v>34712.0879727518</v>
      </c>
      <c r="AW246" s="66" t="n">
        <f aca="false">0.35*AL246/$AM$250</f>
        <v>0.00218386582441385</v>
      </c>
      <c r="AX246" s="65" t="n">
        <f aca="false">AW246*$J$250</f>
        <v>22742.5603088634</v>
      </c>
    </row>
    <row r="247" customFormat="false" ht="15" hidden="false" customHeight="false" outlineLevel="0" collapsed="false">
      <c r="A247" s="72" t="s">
        <v>128</v>
      </c>
      <c r="B247" s="65" t="n">
        <f aca="true">INDIRECT(ADDRESS(ROW()-35*INT((ROW()-15)/35)+138,2+INT((ROW()-15)/35), 1, 1, "Variables_Simulación"))</f>
        <v>0</v>
      </c>
      <c r="C247" s="65" t="n">
        <f aca="true">INDIRECT(ADDRESS(ROW()-35*INT((ROW()-15)/35)+108,2+INT((ROW()-15)/35), 1, 1, "Variables_Simulación"))</f>
        <v>0</v>
      </c>
      <c r="D247" s="65" t="n">
        <f aca="true">INDIRECT(ADDRESS(ROW()-35*INT((ROW()-15)/35)+78,2+INT((ROW()-15)/35), 1, 1, "Variables_Simulación"))</f>
        <v>0</v>
      </c>
      <c r="E247" s="65" t="n">
        <f aca="true">INDIRECT(ADDRESS(ROW()-35*INT((ROW()-15)/35)+48,2+INT((ROW()-15)/35), 1, 1, "Variables_Simulación"))</f>
        <v>0</v>
      </c>
      <c r="F247" s="65" t="n">
        <f aca="true">INDIRECT(ADDRESS(ROW()-35*INT((ROW()-15)/35)+18,2+INT((ROW()-15)/35), 1, 1, "Variables_Simulación"))</f>
        <v>0</v>
      </c>
      <c r="G247" s="65" t="n">
        <f aca="true">INDIRECT(ADDRESS(ROW()-35*INT((ROW()-15)/35)-12,2+INT((ROW()-15)/35), 1, 1, "Variables_Simulación"))</f>
        <v>0</v>
      </c>
      <c r="H247" s="65" t="n">
        <f aca="true">INDIRECT(ADDRESS(ROW()-35*INT((ROW()-15)/35)+168,2+INT((ROW()-15)/35), 1, 1, "Variables_Simulación"))</f>
        <v>0</v>
      </c>
      <c r="I247" s="66" t="n">
        <f aca="false">AO247+AQ247+AS247+AU247+AW247</f>
        <v>0.0164952803373926</v>
      </c>
      <c r="J247" s="65" t="n">
        <f aca="false">ROUND(AP247+AR247+AT247+AV247+AX247,0)</f>
        <v>171780</v>
      </c>
      <c r="K247" s="66" t="n">
        <f aca="false">I247-Tabla_Ministerio!J246</f>
        <v>-5.89805981832114E-017</v>
      </c>
      <c r="L247" s="65" t="n">
        <f aca="false">J247-Tabla_Ministerio!K246</f>
        <v>0</v>
      </c>
      <c r="M247" s="66" t="n">
        <f aca="false">P282/P$285</f>
        <v>0.0101689420997125</v>
      </c>
      <c r="N247" s="65" t="n">
        <f aca="false">ROUND((N$250*M247),0)</f>
        <v>2012069</v>
      </c>
      <c r="O247" s="65" t="n">
        <f aca="false">N247-Tabla_Ministerio!L246</f>
        <v>-1</v>
      </c>
      <c r="P247" s="67" t="n">
        <f aca="false">N247+J247</f>
        <v>2183849</v>
      </c>
      <c r="Q247" s="65" t="n">
        <f aca="false">P247-Tabla_Ministerio!M246</f>
        <v>-1</v>
      </c>
      <c r="S247" s="67" t="n">
        <f aca="false">B247+Tabla_Ministerio!B246</f>
        <v>6473</v>
      </c>
      <c r="T247" s="67" t="n">
        <f aca="false">C247+Tabla_Ministerio!C246</f>
        <v>26</v>
      </c>
      <c r="U247" s="67" t="n">
        <f aca="false">D247+Tabla_Ministerio!D246</f>
        <v>356.963181818182</v>
      </c>
      <c r="V247" s="67" t="n">
        <f aca="false">E247+Tabla_Ministerio!E246</f>
        <v>241.835909090909</v>
      </c>
      <c r="W247" s="67" t="n">
        <f aca="false">F247+Tabla_Ministerio!F246</f>
        <v>21</v>
      </c>
      <c r="X247" s="67" t="n">
        <f aca="false">G247+Tabla_Ministerio!G246</f>
        <v>54</v>
      </c>
      <c r="Y247" s="67" t="n">
        <f aca="false">H247+Tabla_Ministerio!H246</f>
        <v>11</v>
      </c>
      <c r="Z247" s="67" t="n">
        <f aca="false">X247+0.33*Y247</f>
        <v>57.63</v>
      </c>
      <c r="AC247" s="73" t="n">
        <f aca="false">IF(T247&gt;0,S247/T247,0)</f>
        <v>248.961538461538</v>
      </c>
      <c r="AD247" s="74" t="n">
        <f aca="false">EXP((((AC247-AC$250)/AC$251+2)/4-1.9)^3)</f>
        <v>0.112091796325811</v>
      </c>
      <c r="AE247" s="75" t="n">
        <f aca="false">S247/U247</f>
        <v>18.1335228104757</v>
      </c>
      <c r="AF247" s="74" t="n">
        <f aca="false">EXP((((AE247-AE$250)/AE$251+2)/4-1.9)^3)</f>
        <v>0.0671524305403897</v>
      </c>
      <c r="AG247" s="74" t="n">
        <f aca="false">V247/U247</f>
        <v>0.677481380177991</v>
      </c>
      <c r="AH247" s="74" t="n">
        <f aca="false">EXP((((AG247-AG$250)/AG$251+2)/4-1.9)^3)</f>
        <v>0.108925252248372</v>
      </c>
      <c r="AI247" s="74" t="n">
        <f aca="false">W247/U247</f>
        <v>0.0588295966352526</v>
      </c>
      <c r="AJ247" s="74" t="n">
        <f aca="false">EXP((((AI247-AI$250)/AI$251+2)/4-1.9)^3)</f>
        <v>0.0179173904092265</v>
      </c>
      <c r="AK247" s="74" t="n">
        <f aca="false">Z247/U247</f>
        <v>0.161445221623315</v>
      </c>
      <c r="AL247" s="74" t="n">
        <f aca="false">EXP((((AK247-AK$250)/AK$251+2)/4-1.9)^3)</f>
        <v>0.0144124334856815</v>
      </c>
      <c r="AM247" s="74" t="n">
        <f aca="false">0.01*AD247+0.15*AF247+0.24*AH247+0.25*AJ247+0.35*AL247</f>
        <v>0.046859542406221</v>
      </c>
      <c r="AO247" s="66" t="n">
        <f aca="false">0.01*AD247/$AM$250</f>
        <v>0.000394580379784225</v>
      </c>
      <c r="AP247" s="65" t="n">
        <f aca="false">AO247*$J$250</f>
        <v>4109.12061703495</v>
      </c>
      <c r="AQ247" s="66" t="n">
        <f aca="false">0.15*AF247/$AM$250</f>
        <v>0.0035458034059482</v>
      </c>
      <c r="AR247" s="65" t="n">
        <f aca="false">AQ247*$J$250</f>
        <v>36925.6420892039</v>
      </c>
      <c r="AS247" s="66" t="n">
        <f aca="false">0.24*AH247/$AM$250</f>
        <v>0.00920240777128666</v>
      </c>
      <c r="AT247" s="65" t="n">
        <f aca="false">AS247*$J$250</f>
        <v>95832.9542894022</v>
      </c>
      <c r="AU247" s="66" t="n">
        <f aca="false">0.25*AJ247/$AM$250</f>
        <v>0.00157679931630886</v>
      </c>
      <c r="AV247" s="65" t="n">
        <f aca="false">AU247*$J$250</f>
        <v>16420.6304001088</v>
      </c>
      <c r="AW247" s="66" t="n">
        <f aca="false">0.35*AL247/$AM$250</f>
        <v>0.0017756894640647</v>
      </c>
      <c r="AX247" s="65" t="n">
        <f aca="false">AW247*$J$250</f>
        <v>18491.8525098233</v>
      </c>
    </row>
    <row r="248" customFormat="false" ht="15" hidden="false" customHeight="false" outlineLevel="0" collapsed="false">
      <c r="A248" s="72" t="s">
        <v>129</v>
      </c>
      <c r="B248" s="65" t="n">
        <f aca="true">INDIRECT(ADDRESS(ROW()-35*INT((ROW()-15)/35)+138,2+INT((ROW()-15)/35), 1, 1, "Variables_Simulación"))</f>
        <v>0</v>
      </c>
      <c r="C248" s="65" t="n">
        <f aca="true">INDIRECT(ADDRESS(ROW()-35*INT((ROW()-15)/35)+108,2+INT((ROW()-15)/35), 1, 1, "Variables_Simulación"))</f>
        <v>0</v>
      </c>
      <c r="D248" s="65" t="n">
        <f aca="true">INDIRECT(ADDRESS(ROW()-35*INT((ROW()-15)/35)+78,2+INT((ROW()-15)/35), 1, 1, "Variables_Simulación"))</f>
        <v>0</v>
      </c>
      <c r="E248" s="65" t="n">
        <f aca="true">INDIRECT(ADDRESS(ROW()-35*INT((ROW()-15)/35)+48,2+INT((ROW()-15)/35), 1, 1, "Variables_Simulación"))</f>
        <v>0</v>
      </c>
      <c r="F248" s="65" t="n">
        <f aca="true">INDIRECT(ADDRESS(ROW()-35*INT((ROW()-15)/35)+18,2+INT((ROW()-15)/35), 1, 1, "Variables_Simulación"))</f>
        <v>0</v>
      </c>
      <c r="G248" s="65" t="n">
        <f aca="true">INDIRECT(ADDRESS(ROW()-35*INT((ROW()-15)/35)-12,2+INT((ROW()-15)/35), 1, 1, "Variables_Simulación"))</f>
        <v>0</v>
      </c>
      <c r="H248" s="65" t="n">
        <f aca="true">INDIRECT(ADDRESS(ROW()-35*INT((ROW()-15)/35)+168,2+INT((ROW()-15)/35), 1, 1, "Variables_Simulación"))</f>
        <v>0</v>
      </c>
      <c r="I248" s="66" t="n">
        <f aca="false">AO248+AQ248+AS248+AU248+AW248</f>
        <v>0.0146104900180135</v>
      </c>
      <c r="J248" s="65" t="n">
        <f aca="false">ROUND(AP248+AR248+AT248+AV248+AX248,0)</f>
        <v>152152</v>
      </c>
      <c r="K248" s="66" t="n">
        <f aca="false">I248-Tabla_Ministerio!J247</f>
        <v>0</v>
      </c>
      <c r="L248" s="65" t="n">
        <f aca="false">J248-Tabla_Ministerio!K247</f>
        <v>0</v>
      </c>
      <c r="M248" s="66" t="n">
        <f aca="false">P283/P$285</f>
        <v>0.00726327342248558</v>
      </c>
      <c r="N248" s="65" t="n">
        <f aca="false">ROUND((N$250*M248),0)</f>
        <v>1437141</v>
      </c>
      <c r="O248" s="65" t="n">
        <f aca="false">N248-Tabla_Ministerio!L247</f>
        <v>-2</v>
      </c>
      <c r="P248" s="67" t="n">
        <f aca="false">N248+J248</f>
        <v>1589293</v>
      </c>
      <c r="Q248" s="65" t="n">
        <f aca="false">P248-Tabla_Ministerio!M247</f>
        <v>-2</v>
      </c>
      <c r="S248" s="67" t="n">
        <f aca="false">B248+Tabla_Ministerio!B247</f>
        <v>7484</v>
      </c>
      <c r="T248" s="67" t="n">
        <f aca="false">C248+Tabla_Ministerio!C247</f>
        <v>51</v>
      </c>
      <c r="U248" s="67" t="n">
        <f aca="false">D248+Tabla_Ministerio!D247</f>
        <v>412.023863636364</v>
      </c>
      <c r="V248" s="67" t="n">
        <f aca="false">E248+Tabla_Ministerio!E247</f>
        <v>257.501363636364</v>
      </c>
      <c r="W248" s="67" t="n">
        <f aca="false">F248+Tabla_Ministerio!F247</f>
        <v>39</v>
      </c>
      <c r="X248" s="67" t="n">
        <f aca="false">G248+Tabla_Ministerio!G247</f>
        <v>82</v>
      </c>
      <c r="Y248" s="67" t="n">
        <f aca="false">H248+Tabla_Ministerio!H247</f>
        <v>46</v>
      </c>
      <c r="Z248" s="67" t="n">
        <f aca="false">X248+0.33*Y248</f>
        <v>97.18</v>
      </c>
      <c r="AC248" s="73" t="n">
        <f aca="false">IF(T248&gt;0,S248/T248,0)</f>
        <v>146.745098039216</v>
      </c>
      <c r="AD248" s="74" t="n">
        <f aca="false">EXP((((AC248-AC$250)/AC$251+2)/4-1.9)^3)</f>
        <v>0.0185374935389387</v>
      </c>
      <c r="AE248" s="75" t="n">
        <f aca="false">S248/U248</f>
        <v>18.1639964587223</v>
      </c>
      <c r="AF248" s="74" t="n">
        <f aca="false">EXP((((AE248-AE$250)/AE$251+2)/4-1.9)^3)</f>
        <v>0.0678259433564618</v>
      </c>
      <c r="AG248" s="74" t="n">
        <f aca="false">V248/U248</f>
        <v>0.624967110797312</v>
      </c>
      <c r="AH248" s="74" t="n">
        <f aca="false">EXP((((AG248-AG$250)/AG$251+2)/4-1.9)^3)</f>
        <v>0.0622531196749951</v>
      </c>
      <c r="AI248" s="74" t="n">
        <f aca="false">W248/U248</f>
        <v>0.0946547116368479</v>
      </c>
      <c r="AJ248" s="74" t="n">
        <f aca="false">EXP((((AI248-AI$250)/AI$251+2)/4-1.9)^3)</f>
        <v>0.0306956735568215</v>
      </c>
      <c r="AK248" s="74" t="n">
        <f aca="false">Z248/U248</f>
        <v>0.23586012504792</v>
      </c>
      <c r="AL248" s="74" t="n">
        <f aca="false">EXP((((AK248-AK$250)/AK$251+2)/4-1.9)^3)</f>
        <v>0.0243752145135751</v>
      </c>
      <c r="AM248" s="74" t="n">
        <f aca="false">0.01*AD248+0.15*AF248+0.24*AH248+0.25*AJ248+0.35*AL248</f>
        <v>0.0415052586298142</v>
      </c>
      <c r="AO248" s="66" t="n">
        <f aca="false">0.01*AD248/$AM$250</f>
        <v>6.52548311348433E-005</v>
      </c>
      <c r="AP248" s="65" t="n">
        <f aca="false">AO248*$J$250</f>
        <v>679.557285955145</v>
      </c>
      <c r="AQ248" s="66" t="n">
        <f aca="false">0.15*AF248/$AM$250</f>
        <v>0.00358136643796297</v>
      </c>
      <c r="AR248" s="65" t="n">
        <f aca="false">AQ248*$J$250</f>
        <v>37295.9919483026</v>
      </c>
      <c r="AS248" s="66" t="n">
        <f aca="false">0.24*AH248/$AM$250</f>
        <v>0.00525937356544039</v>
      </c>
      <c r="AT248" s="65" t="n">
        <f aca="false">AS248*$J$250</f>
        <v>54770.5903731397</v>
      </c>
      <c r="AU248" s="66" t="n">
        <f aca="false">0.25*AJ248/$AM$250</f>
        <v>0.00270133741424266</v>
      </c>
      <c r="AV248" s="65" t="n">
        <f aca="false">AU248*$J$250</f>
        <v>28131.4576981816</v>
      </c>
      <c r="AW248" s="66" t="n">
        <f aca="false">0.35*AL248/$AM$250</f>
        <v>0.00300315776923258</v>
      </c>
      <c r="AX248" s="65" t="n">
        <f aca="false">AW248*$J$250</f>
        <v>31274.5846930112</v>
      </c>
    </row>
    <row r="249" customFormat="false" ht="15" hidden="false" customHeight="false" outlineLevel="0" collapsed="false">
      <c r="A249" s="76" t="s">
        <v>130</v>
      </c>
      <c r="B249" s="78" t="n">
        <f aca="true">INDIRECT(ADDRESS(ROW()-35*INT((ROW()-15)/35)+138,2+INT((ROW()-15)/35), 1, 1, "Variables_Simulación"))</f>
        <v>0</v>
      </c>
      <c r="C249" s="78" t="n">
        <f aca="true">INDIRECT(ADDRESS(ROW()-35*INT((ROW()-15)/35)+108,2+INT((ROW()-15)/35), 1, 1, "Variables_Simulación"))</f>
        <v>0</v>
      </c>
      <c r="D249" s="78" t="n">
        <f aca="true">INDIRECT(ADDRESS(ROW()-35*INT((ROW()-15)/35)+78,2+INT((ROW()-15)/35), 1, 1, "Variables_Simulación"))</f>
        <v>0</v>
      </c>
      <c r="E249" s="78" t="n">
        <f aca="true">INDIRECT(ADDRESS(ROW()-35*INT((ROW()-15)/35)+48,2+INT((ROW()-15)/35), 1, 1, "Variables_Simulación"))</f>
        <v>0</v>
      </c>
      <c r="F249" s="78" t="n">
        <f aca="true">INDIRECT(ADDRESS(ROW()-35*INT((ROW()-15)/35)+18,2+INT((ROW()-15)/35), 1, 1, "Variables_Simulación"))</f>
        <v>0</v>
      </c>
      <c r="G249" s="78" t="n">
        <f aca="true">INDIRECT(ADDRESS(ROW()-35*INT((ROW()-15)/35)-12,2+INT((ROW()-15)/35), 1, 1, "Variables_Simulación"))</f>
        <v>0</v>
      </c>
      <c r="H249" s="78" t="n">
        <f aca="true">INDIRECT(ADDRESS(ROW()-35*INT((ROW()-15)/35)+168,2+INT((ROW()-15)/35), 1, 1, "Variables_Simulación"))</f>
        <v>0</v>
      </c>
      <c r="I249" s="77" t="n">
        <f aca="false">AO249+AQ249+AS249+AU249+AW249</f>
        <v>0.00956962912720543</v>
      </c>
      <c r="J249" s="78" t="n">
        <f aca="false">ROUND(AP249+AR249+AT249+AV249+AX249,0)</f>
        <v>99657</v>
      </c>
      <c r="K249" s="66" t="n">
        <f aca="false">I249-Tabla_Ministerio!J248</f>
        <v>-7.11236625150491E-017</v>
      </c>
      <c r="L249" s="65" t="n">
        <f aca="false">J249-Tabla_Ministerio!K248</f>
        <v>0</v>
      </c>
      <c r="M249" s="66" t="n">
        <f aca="false">P284/P$285</f>
        <v>0.00684724945400035</v>
      </c>
      <c r="N249" s="65" t="n">
        <f aca="false">ROUND((N$250*M249),0)</f>
        <v>1354825</v>
      </c>
      <c r="O249" s="65" t="n">
        <f aca="false">N249-Tabla_Ministerio!L248</f>
        <v>-1</v>
      </c>
      <c r="P249" s="67" t="n">
        <f aca="false">N249+J249</f>
        <v>1454482</v>
      </c>
      <c r="Q249" s="65" t="n">
        <f aca="false">P249-Tabla_Ministerio!M248</f>
        <v>-1</v>
      </c>
      <c r="S249" s="79" t="n">
        <f aca="false">B249+Tabla_Ministerio!B248</f>
        <v>8358</v>
      </c>
      <c r="T249" s="79" t="n">
        <f aca="false">C249+Tabla_Ministerio!C248</f>
        <v>37</v>
      </c>
      <c r="U249" s="79" t="n">
        <f aca="false">D249+Tabla_Ministerio!D248</f>
        <v>440.848181818182</v>
      </c>
      <c r="V249" s="79" t="n">
        <f aca="false">E249+Tabla_Ministerio!E248</f>
        <v>237.601136363636</v>
      </c>
      <c r="W249" s="79" t="n">
        <f aca="false">F249+Tabla_Ministerio!F248</f>
        <v>21</v>
      </c>
      <c r="X249" s="79" t="n">
        <f aca="false">G249+Tabla_Ministerio!G248</f>
        <v>63</v>
      </c>
      <c r="Y249" s="79" t="n">
        <f aca="false">H249+Tabla_Ministerio!H248</f>
        <v>9</v>
      </c>
      <c r="Z249" s="79" t="n">
        <f aca="false">X249+0.33*Y249</f>
        <v>65.97</v>
      </c>
      <c r="AC249" s="73" t="n">
        <f aca="false">IF(T249&gt;0,S249/T249,0)</f>
        <v>225.891891891892</v>
      </c>
      <c r="AD249" s="74" t="n">
        <f aca="false">EXP((((AC249-AC$250)/AC$251+2)/4-1.9)^3)</f>
        <v>0.079402249952483</v>
      </c>
      <c r="AE249" s="75" t="n">
        <f aca="false">S249/U249</f>
        <v>18.9589077253971</v>
      </c>
      <c r="AF249" s="74" t="n">
        <f aca="false">EXP((((AE249-AE$250)/AE$251+2)/4-1.9)^3)</f>
        <v>0.0872397862504073</v>
      </c>
      <c r="AG249" s="74" t="n">
        <f aca="false">V249/U249</f>
        <v>0.53896363002724</v>
      </c>
      <c r="AH249" s="74" t="n">
        <f aca="false">EXP((((AG249-AG$250)/AG$251+2)/4-1.9)^3)</f>
        <v>0.0205778228559847</v>
      </c>
      <c r="AI249" s="74" t="n">
        <f aca="false">W249/U249</f>
        <v>0.0476354465462239</v>
      </c>
      <c r="AJ249" s="74" t="n">
        <f aca="false">EXP((((AI249-AI$250)/AI$251+2)/4-1.9)^3)</f>
        <v>0.0149819647212302</v>
      </c>
      <c r="AK249" s="74" t="n">
        <f aca="false">Z249/U249</f>
        <v>0.149643352793066</v>
      </c>
      <c r="AL249" s="74" t="n">
        <f aca="false">EXP((((AK249-AK$250)/AK$251+2)/4-1.9)^3)</f>
        <v>0.0132031379990014</v>
      </c>
      <c r="AM249" s="74" t="n">
        <f aca="false">0.01*AD249+0.15*AF249+0.24*AH249+0.25*AJ249+0.35*AL249</f>
        <v>0.0271852574024803</v>
      </c>
      <c r="AO249" s="66" t="n">
        <f aca="false">0.01*AD249/$AM$250</f>
        <v>0.0002795081439404</v>
      </c>
      <c r="AP249" s="65" t="n">
        <f aca="false">AO249*$J$250</f>
        <v>2910.76986018093</v>
      </c>
      <c r="AQ249" s="66" t="n">
        <f aca="false">0.15*AF249/$AM$250</f>
        <v>0.00460646217466147</v>
      </c>
      <c r="AR249" s="65" t="n">
        <f aca="false">AQ249*$J$250</f>
        <v>47971.2364407071</v>
      </c>
      <c r="AS249" s="66" t="n">
        <f aca="false">0.24*AH249/$AM$250</f>
        <v>0.00173849050663001</v>
      </c>
      <c r="AT249" s="65" t="n">
        <f aca="false">AS249*$J$250</f>
        <v>18104.4662869942</v>
      </c>
      <c r="AU249" s="66" t="n">
        <f aca="false">0.25*AJ249/$AM$250</f>
        <v>0.00131847055792424</v>
      </c>
      <c r="AV249" s="65" t="n">
        <f aca="false">AU249*$J$250</f>
        <v>13730.4205431672</v>
      </c>
      <c r="AW249" s="66" t="n">
        <f aca="false">0.35*AL249/$AM$250</f>
        <v>0.00162669774404932</v>
      </c>
      <c r="AX249" s="65" t="n">
        <f aca="false">AW249*$J$250</f>
        <v>16940.2676367552</v>
      </c>
    </row>
    <row r="250" customFormat="false" ht="15" hidden="false" customHeight="false" outlineLevel="0" collapsed="false">
      <c r="A250" s="83" t="s">
        <v>71</v>
      </c>
      <c r="B250" s="86"/>
      <c r="C250" s="86"/>
      <c r="D250" s="86"/>
      <c r="E250" s="86"/>
      <c r="F250" s="86"/>
      <c r="G250" s="86"/>
      <c r="H250" s="86"/>
      <c r="I250" s="98" t="n">
        <f aca="false">SUM(I223:I249)</f>
        <v>1</v>
      </c>
      <c r="J250" s="86" t="n">
        <f aca="false">Tabla_Ministerio!K249</f>
        <v>10413900</v>
      </c>
      <c r="K250" s="84" t="n">
        <f aca="false">I250-Tabla_Ministerio!J249</f>
        <v>0</v>
      </c>
      <c r="L250" s="86" t="n">
        <f aca="false">J250-Tabla_Ministerio!K249</f>
        <v>0</v>
      </c>
      <c r="M250" s="84"/>
      <c r="N250" s="86" t="n">
        <f aca="false">Tabla_Ministerio!L249</f>
        <v>197864099</v>
      </c>
      <c r="O250" s="86"/>
      <c r="P250" s="88" t="n">
        <f aca="false">Tabla_Ministerio!M249</f>
        <v>208277999</v>
      </c>
      <c r="Q250" s="86"/>
      <c r="S250" s="88"/>
      <c r="T250" s="88"/>
      <c r="U250" s="88"/>
      <c r="V250" s="88"/>
      <c r="W250" s="88"/>
      <c r="X250" s="88"/>
      <c r="Y250" s="88"/>
      <c r="Z250" s="88"/>
      <c r="AB250" s="89" t="s">
        <v>241</v>
      </c>
      <c r="AC250" s="89" t="n">
        <f aca="false">AVERAGE(AC225:AC249)</f>
        <v>212.806471109194</v>
      </c>
      <c r="AD250" s="88"/>
      <c r="AE250" s="89" t="n">
        <f aca="false">AVERAGE(AE225:AE249)</f>
        <v>18.002437408408</v>
      </c>
      <c r="AF250" s="88"/>
      <c r="AG250" s="91" t="n">
        <f aca="false">AVERAGE(AG225:AG249)</f>
        <v>0.627817896774581</v>
      </c>
      <c r="AH250" s="88"/>
      <c r="AI250" s="91" t="n">
        <f aca="false">AVERAGE(AI225:AI249)</f>
        <v>0.150489899597732</v>
      </c>
      <c r="AJ250" s="88"/>
      <c r="AK250" s="91" t="n">
        <f aca="false">AVERAGE(AK225:AK249)</f>
        <v>0.394259899784803</v>
      </c>
      <c r="AL250" s="88"/>
      <c r="AM250" s="91" t="n">
        <f aca="false">SUM(AM225:AM249)</f>
        <v>2.84078484558983</v>
      </c>
      <c r="AO250" s="84" t="n">
        <f aca="false">SUM(AO223:AO249)</f>
        <v>0.00980038981804404</v>
      </c>
      <c r="AP250" s="86" t="n">
        <f aca="false">SUM(AP223:AP249)</f>
        <v>102060.279526129</v>
      </c>
      <c r="AQ250" s="84" t="n">
        <f aca="false">SUM(AQ223:AQ249)</f>
        <v>0.149806916236009</v>
      </c>
      <c r="AR250" s="86" t="n">
        <f aca="false">SUM(AR223:AR249)</f>
        <v>1560074.24499017</v>
      </c>
      <c r="AS250" s="84" t="n">
        <f aca="false">SUM(AS223:AS249)</f>
        <v>0.230394468194045</v>
      </c>
      <c r="AT250" s="86" t="n">
        <f aca="false">SUM(AT223:AT249)</f>
        <v>2399304.95232597</v>
      </c>
      <c r="AU250" s="84" t="n">
        <f aca="false">SUM(AU223:AU249)</f>
        <v>0.25480857270599</v>
      </c>
      <c r="AV250" s="86" t="n">
        <f aca="false">SUM(AV223:AV249)</f>
        <v>2653550.99530291</v>
      </c>
      <c r="AW250" s="84" t="n">
        <f aca="false">SUM(AW223:AW249)</f>
        <v>0.355189653045912</v>
      </c>
      <c r="AX250" s="86" t="n">
        <f aca="false">SUM(AX223:AX249)</f>
        <v>3698909.52785482</v>
      </c>
    </row>
    <row r="251" customFormat="false" ht="15" hidden="false" customHeight="false" outlineLevel="0" collapsed="false">
      <c r="A251" s="43" t="s">
        <v>72</v>
      </c>
      <c r="I251" s="37"/>
      <c r="S251" s="37"/>
      <c r="T251" s="37"/>
      <c r="U251" s="37"/>
      <c r="V251" s="37"/>
      <c r="W251" s="37"/>
      <c r="X251" s="37"/>
      <c r="Y251" s="37"/>
      <c r="Z251" s="37"/>
      <c r="AB251" s="89" t="s">
        <v>242</v>
      </c>
      <c r="AC251" s="89" t="n">
        <f aca="false">_xlfn.STDEV.P(AC225:AC249)</f>
        <v>88.8845180179174</v>
      </c>
      <c r="AD251" s="88"/>
      <c r="AE251" s="89" t="n">
        <f aca="false">_xlfn.STDEV.P(AE225:AE249)</f>
        <v>4.43603857923166</v>
      </c>
      <c r="AF251" s="88"/>
      <c r="AG251" s="91" t="n">
        <f aca="false">_xlfn.STDEV.P(AG225:AG249)</f>
        <v>0.129266240408756</v>
      </c>
      <c r="AH251" s="88"/>
      <c r="AI251" s="91" t="n">
        <f aca="false">_xlfn.STDEV.P(AI225:AI249)</f>
        <v>0.120413131216074</v>
      </c>
      <c r="AJ251" s="88"/>
      <c r="AK251" s="91" t="n">
        <f aca="false">_xlfn.STDEV.P(AK225:AK249)</f>
        <v>0.266388453410543</v>
      </c>
      <c r="AL251" s="88"/>
      <c r="AM251" s="91"/>
    </row>
    <row r="252" customFormat="false" ht="15" hidden="false" customHeight="false" outlineLevel="0" collapsed="false">
      <c r="A252" s="43" t="s">
        <v>73</v>
      </c>
      <c r="I252" s="37"/>
      <c r="S252" s="37"/>
      <c r="T252" s="37"/>
      <c r="U252" s="37"/>
      <c r="V252" s="37"/>
      <c r="W252" s="37"/>
      <c r="X252" s="37"/>
      <c r="Y252" s="37"/>
      <c r="Z252" s="37"/>
    </row>
    <row r="253" customFormat="false" ht="15" hidden="false" customHeight="false" outlineLevel="0" collapsed="false">
      <c r="I253" s="37"/>
      <c r="S253" s="37"/>
      <c r="T253" s="37"/>
      <c r="U253" s="37"/>
      <c r="V253" s="37"/>
      <c r="W253" s="37"/>
      <c r="X253" s="37"/>
      <c r="Y253" s="37"/>
      <c r="Z253" s="37"/>
    </row>
    <row r="254" customFormat="false" ht="15" hidden="false" customHeight="false" outlineLevel="0" collapsed="false">
      <c r="I254" s="37"/>
      <c r="S254" s="37"/>
      <c r="T254" s="37"/>
      <c r="U254" s="37"/>
      <c r="V254" s="37"/>
      <c r="W254" s="37"/>
      <c r="X254" s="37"/>
      <c r="Y254" s="37"/>
      <c r="Z254" s="37"/>
    </row>
    <row r="255" customFormat="false" ht="15" hidden="false" customHeight="false" outlineLevel="0" collapsed="false">
      <c r="I255" s="37"/>
      <c r="S255" s="37"/>
      <c r="T255" s="37"/>
      <c r="U255" s="37"/>
      <c r="V255" s="37"/>
      <c r="W255" s="37"/>
      <c r="X255" s="37"/>
      <c r="Y255" s="37"/>
      <c r="Z255" s="37"/>
    </row>
    <row r="256" customFormat="false" ht="15" hidden="false" customHeight="false" outlineLevel="0" collapsed="false">
      <c r="A256" s="14" t="str">
        <f aca="false">"Tabla " &amp; TEXT((ROW()+24) / 35, "0")</f>
        <v>Tabla 8</v>
      </c>
      <c r="B256" s="14"/>
      <c r="C256" s="14"/>
      <c r="D256" s="14"/>
      <c r="E256" s="14"/>
      <c r="F256" s="14"/>
      <c r="G256" s="14"/>
      <c r="H256" s="14"/>
      <c r="I256" s="14"/>
      <c r="J256" s="14"/>
      <c r="S256" s="97"/>
      <c r="T256" s="97"/>
      <c r="U256" s="97"/>
      <c r="V256" s="97"/>
      <c r="W256" s="97"/>
      <c r="X256" s="97"/>
      <c r="Y256" s="97"/>
      <c r="Z256" s="97"/>
    </row>
    <row r="257" customFormat="false" ht="12.75" hidden="false" customHeight="true" outlineLevel="0" collapsed="false">
      <c r="A257" s="14" t="s">
        <v>147</v>
      </c>
      <c r="B257" s="14"/>
      <c r="C257" s="14"/>
      <c r="D257" s="14"/>
      <c r="E257" s="14"/>
      <c r="F257" s="14"/>
      <c r="G257" s="14"/>
      <c r="H257" s="14"/>
      <c r="I257" s="14"/>
      <c r="J257" s="14"/>
      <c r="S257" s="97"/>
      <c r="T257" s="97"/>
      <c r="U257" s="97"/>
      <c r="V257" s="97"/>
      <c r="W257" s="97"/>
      <c r="X257" s="97"/>
      <c r="Y257" s="97"/>
      <c r="Z257" s="97"/>
    </row>
    <row r="258" customFormat="false" ht="15.8" hidden="false" customHeight="true" outlineLevel="0" collapsed="false">
      <c r="A258" s="52" t="s">
        <v>30</v>
      </c>
      <c r="B258" s="103" t="s">
        <v>253</v>
      </c>
      <c r="C258" s="103"/>
      <c r="D258" s="103"/>
      <c r="E258" s="103"/>
      <c r="F258" s="103"/>
      <c r="G258" s="103"/>
      <c r="H258" s="103"/>
      <c r="I258" s="52" t="s">
        <v>32</v>
      </c>
      <c r="J258" s="54" t="s">
        <v>33</v>
      </c>
      <c r="K258" s="55" t="s">
        <v>223</v>
      </c>
      <c r="L258" s="54" t="s">
        <v>224</v>
      </c>
      <c r="M258" s="55" t="s">
        <v>225</v>
      </c>
      <c r="N258" s="54" t="s">
        <v>34</v>
      </c>
      <c r="O258" s="54" t="s">
        <v>226</v>
      </c>
      <c r="P258" s="52" t="s">
        <v>227</v>
      </c>
      <c r="Q258" s="54" t="s">
        <v>228</v>
      </c>
      <c r="S258" s="56" t="s">
        <v>253</v>
      </c>
      <c r="T258" s="56"/>
      <c r="U258" s="56"/>
      <c r="V258" s="56"/>
      <c r="W258" s="56"/>
      <c r="X258" s="56"/>
      <c r="Y258" s="56"/>
      <c r="Z258" s="56"/>
      <c r="AC258" s="57" t="s">
        <v>230</v>
      </c>
      <c r="AD258" s="57"/>
      <c r="AE258" s="57" t="s">
        <v>231</v>
      </c>
      <c r="AF258" s="57"/>
      <c r="AG258" s="57" t="s">
        <v>232</v>
      </c>
      <c r="AH258" s="57"/>
      <c r="AI258" s="57" t="s">
        <v>233</v>
      </c>
      <c r="AJ258" s="57"/>
      <c r="AK258" s="57" t="s">
        <v>234</v>
      </c>
      <c r="AL258" s="57"/>
      <c r="AM258" s="58" t="s">
        <v>235</v>
      </c>
      <c r="AO258" s="57" t="s">
        <v>230</v>
      </c>
      <c r="AP258" s="57"/>
      <c r="AQ258" s="57" t="s">
        <v>231</v>
      </c>
      <c r="AR258" s="57"/>
      <c r="AS258" s="57" t="s">
        <v>232</v>
      </c>
      <c r="AT258" s="57"/>
      <c r="AU258" s="57" t="s">
        <v>233</v>
      </c>
      <c r="AV258" s="57"/>
      <c r="AW258" s="58" t="s">
        <v>234</v>
      </c>
      <c r="AX258" s="58"/>
    </row>
    <row r="259" customFormat="false" ht="37.3" hidden="false" customHeight="false" outlineLevel="0" collapsed="false">
      <c r="A259" s="52"/>
      <c r="B259" s="104" t="s">
        <v>148</v>
      </c>
      <c r="C259" s="104" t="s">
        <v>149</v>
      </c>
      <c r="D259" s="104" t="s">
        <v>150</v>
      </c>
      <c r="E259" s="104" t="s">
        <v>151</v>
      </c>
      <c r="F259" s="104" t="s">
        <v>152</v>
      </c>
      <c r="G259" s="104" t="s">
        <v>153</v>
      </c>
      <c r="H259" s="104" t="s">
        <v>154</v>
      </c>
      <c r="I259" s="52"/>
      <c r="J259" s="54"/>
      <c r="K259" s="55"/>
      <c r="L259" s="54"/>
      <c r="M259" s="55"/>
      <c r="N259" s="54"/>
      <c r="O259" s="54"/>
      <c r="P259" s="52"/>
      <c r="Q259" s="54"/>
      <c r="S259" s="59" t="s">
        <v>148</v>
      </c>
      <c r="T259" s="59" t="s">
        <v>149</v>
      </c>
      <c r="U259" s="59" t="s">
        <v>150</v>
      </c>
      <c r="V259" s="59" t="s">
        <v>151</v>
      </c>
      <c r="W259" s="59" t="s">
        <v>152</v>
      </c>
      <c r="X259" s="59" t="s">
        <v>153</v>
      </c>
      <c r="Y259" s="59" t="s">
        <v>154</v>
      </c>
      <c r="Z259" s="52" t="s">
        <v>43</v>
      </c>
      <c r="AC259" s="59" t="s">
        <v>236</v>
      </c>
      <c r="AD259" s="59" t="s">
        <v>237</v>
      </c>
      <c r="AE259" s="59" t="s">
        <v>236</v>
      </c>
      <c r="AF259" s="59" t="s">
        <v>237</v>
      </c>
      <c r="AG259" s="59" t="s">
        <v>236</v>
      </c>
      <c r="AH259" s="59" t="s">
        <v>237</v>
      </c>
      <c r="AI259" s="59" t="s">
        <v>236</v>
      </c>
      <c r="AJ259" s="59" t="s">
        <v>237</v>
      </c>
      <c r="AK259" s="59" t="s">
        <v>236</v>
      </c>
      <c r="AL259" s="59" t="s">
        <v>237</v>
      </c>
      <c r="AM259" s="60" t="s">
        <v>238</v>
      </c>
      <c r="AO259" s="59" t="s">
        <v>239</v>
      </c>
      <c r="AP259" s="59" t="s">
        <v>240</v>
      </c>
      <c r="AQ259" s="59" t="s">
        <v>239</v>
      </c>
      <c r="AR259" s="59" t="s">
        <v>240</v>
      </c>
      <c r="AS259" s="59" t="s">
        <v>239</v>
      </c>
      <c r="AT259" s="59" t="s">
        <v>240</v>
      </c>
      <c r="AU259" s="59" t="s">
        <v>239</v>
      </c>
      <c r="AV259" s="59" t="s">
        <v>240</v>
      </c>
      <c r="AW259" s="59" t="s">
        <v>239</v>
      </c>
      <c r="AX259" s="60" t="s">
        <v>240</v>
      </c>
    </row>
    <row r="260" customFormat="false" ht="15" hidden="false" customHeight="false" outlineLevel="0" collapsed="false">
      <c r="A260" s="61" t="s">
        <v>106</v>
      </c>
      <c r="B260" s="64" t="n">
        <f aca="true">INDIRECT(ADDRESS(ROW()-35*INT((ROW()-15)/35)+138,2+INT((ROW()-15)/35), 1, 1, "Variables_Simulación"))</f>
        <v>0</v>
      </c>
      <c r="C260" s="64" t="n">
        <f aca="true">INDIRECT(ADDRESS(ROW()-35*INT((ROW()-15)/35)+108,2+INT((ROW()-15)/35), 1, 1, "Variables_Simulación"))</f>
        <v>0</v>
      </c>
      <c r="D260" s="64" t="n">
        <f aca="true">INDIRECT(ADDRESS(ROW()-35*INT((ROW()-15)/35)+78,2+INT((ROW()-15)/35), 1, 1, "Variables_Simulación"))</f>
        <v>0</v>
      </c>
      <c r="E260" s="64" t="n">
        <f aca="true">INDIRECT(ADDRESS(ROW()-35*INT((ROW()-15)/35)+48,2+INT((ROW()-15)/35), 1, 1, "Variables_Simulación"))</f>
        <v>0</v>
      </c>
      <c r="F260" s="64" t="n">
        <f aca="true">INDIRECT(ADDRESS(ROW()-35*INT((ROW()-15)/35)+18,2+INT((ROW()-15)/35), 1, 1, "Variables_Simulación"))</f>
        <v>0</v>
      </c>
      <c r="G260" s="64" t="n">
        <f aca="true">INDIRECT(ADDRESS(ROW()-35*INT((ROW()-15)/35)-12,2+INT((ROW()-15)/35), 1, 1, "Variables_Simulación"))</f>
        <v>0</v>
      </c>
      <c r="H260" s="64" t="n">
        <f aca="true">INDIRECT(ADDRESS(ROW()-35*INT((ROW()-15)/35)+168,2+INT((ROW()-15)/35), 1, 1, "Variables_Simulación"))</f>
        <v>0</v>
      </c>
      <c r="I260" s="63" t="n">
        <f aca="false">AO260+AQ260+AS260+AU260+AW260</f>
        <v>0.120609278417016</v>
      </c>
      <c r="J260" s="64" t="n">
        <f aca="false">ROUND(AP260+AR260+AT260+AV260+AX260,0)</f>
        <v>1184918</v>
      </c>
      <c r="K260" s="63" t="n">
        <f aca="false">I260-Tabla_Ministerio!J259</f>
        <v>0</v>
      </c>
      <c r="L260" s="64" t="n">
        <f aca="false">J260-Tabla_Ministerio!K259</f>
        <v>0</v>
      </c>
      <c r="M260" s="66" t="n">
        <f aca="false">P295/P$320</f>
        <v>0.193469816295734</v>
      </c>
      <c r="N260" s="65" t="n">
        <f aca="false">ROUND((N$285*M260),0)</f>
        <v>36113897</v>
      </c>
      <c r="O260" s="65" t="n">
        <f aca="false">N260-Tabla_Ministerio!L259</f>
        <v>3</v>
      </c>
      <c r="P260" s="67" t="n">
        <f aca="false">N260+J260</f>
        <v>37298815</v>
      </c>
      <c r="Q260" s="65" t="n">
        <f aca="false">P260-Tabla_Ministerio!M259</f>
        <v>3</v>
      </c>
      <c r="S260" s="68" t="n">
        <f aca="false">B260+Tabla_Ministerio!B259</f>
        <v>27171</v>
      </c>
      <c r="T260" s="68" t="n">
        <f aca="false">C260+Tabla_Ministerio!C259</f>
        <v>68</v>
      </c>
      <c r="U260" s="68" t="n">
        <f aca="false">D260+Tabla_Ministerio!D259</f>
        <v>1998.95646747913</v>
      </c>
      <c r="V260" s="68" t="n">
        <f aca="false">E260+Tabla_Ministerio!E259</f>
        <v>1303.11673434868</v>
      </c>
      <c r="W260" s="68" t="n">
        <f aca="false">F260+Tabla_Ministerio!F259</f>
        <v>892</v>
      </c>
      <c r="X260" s="68" t="n">
        <f aca="false">G260+Tabla_Ministerio!G259</f>
        <v>1519</v>
      </c>
      <c r="Y260" s="68" t="n">
        <f aca="false">H260+Tabla_Ministerio!H259</f>
        <v>184</v>
      </c>
      <c r="Z260" s="68" t="n">
        <f aca="false">X260+0.33*Y260</f>
        <v>1579.72</v>
      </c>
      <c r="AC260" s="69" t="n">
        <f aca="false">IF(T260&gt;0,S260/T260,0)</f>
        <v>399.573529411765</v>
      </c>
      <c r="AD260" s="70" t="n">
        <f aca="false">EXP((((AC260-AC$285)/AC$286+2)/4-1.9)^3)</f>
        <v>0.68916531226711</v>
      </c>
      <c r="AE260" s="71" t="n">
        <f aca="false">S260/U260</f>
        <v>13.5925921559788</v>
      </c>
      <c r="AF260" s="70" t="n">
        <f aca="false">EXP((((AE260-AE$285)/AE$286+2)/4-1.9)^3)</f>
        <v>0.00961209776132997</v>
      </c>
      <c r="AG260" s="70" t="n">
        <f aca="false">V260/U260</f>
        <v>0.651898505819905</v>
      </c>
      <c r="AH260" s="70" t="n">
        <f aca="false">EXP((((AG260-AG$285)/AG$286+2)/4-1.9)^3)</f>
        <v>0.0949961304858258</v>
      </c>
      <c r="AI260" s="70" t="n">
        <f aca="false">W260/U260</f>
        <v>0.446232829234593</v>
      </c>
      <c r="AJ260" s="70" t="n">
        <f aca="false">EXP((((AI260-AI$285)/AI$286+2)/4-1.9)^3)</f>
        <v>0.622817541641329</v>
      </c>
      <c r="AK260" s="70" t="n">
        <f aca="false">Z260/U260</f>
        <v>0.790272337442232</v>
      </c>
      <c r="AL260" s="70" t="n">
        <f aca="false">EXP((((AK260-AK$285)/AK$286+2)/4-1.9)^3)</f>
        <v>0.451624383202494</v>
      </c>
      <c r="AM260" s="70" t="n">
        <f aca="false">0.01*AD260+0.15*AF260+0.24*AH260+0.25*AJ260+0.35*AL260</f>
        <v>0.344905458634674</v>
      </c>
      <c r="AO260" s="63" t="n">
        <f aca="false">0.01*AD260/$AM$285</f>
        <v>0.00240992796552446</v>
      </c>
      <c r="AP260" s="64" t="n">
        <f aca="false">AO260*$J$285</f>
        <v>23676.1782420493</v>
      </c>
      <c r="AQ260" s="63" t="n">
        <f aca="false">0.15*AF260/$AM$285</f>
        <v>0.000504185195991247</v>
      </c>
      <c r="AR260" s="64" t="n">
        <f aca="false">AQ260*$J$285</f>
        <v>4953.33418179307</v>
      </c>
      <c r="AS260" s="63" t="n">
        <f aca="false">0.24*AH260/$AM$285</f>
        <v>0.00797256022261332</v>
      </c>
      <c r="AT260" s="64" t="n">
        <f aca="false">AS260*$J$285</f>
        <v>78325.8917180898</v>
      </c>
      <c r="AU260" s="63" t="n">
        <f aca="false">0.25*AJ260/$AM$285</f>
        <v>0.0544479453733333</v>
      </c>
      <c r="AV260" s="64" t="n">
        <f aca="false">AU260*$J$285</f>
        <v>534920.245755918</v>
      </c>
      <c r="AW260" s="63" t="n">
        <f aca="false">0.35*AL260/$AM$285</f>
        <v>0.0552746596595541</v>
      </c>
      <c r="AX260" s="64" t="n">
        <f aca="false">AW260*$J$285</f>
        <v>543042.245697751</v>
      </c>
    </row>
    <row r="261" customFormat="false" ht="15" hidden="false" customHeight="false" outlineLevel="0" collapsed="false">
      <c r="A261" s="72" t="s">
        <v>107</v>
      </c>
      <c r="B261" s="65" t="n">
        <f aca="true">INDIRECT(ADDRESS(ROW()-35*INT((ROW()-15)/35)+138,2+INT((ROW()-15)/35), 1, 1, "Variables_Simulación"))</f>
        <v>0</v>
      </c>
      <c r="C261" s="65" t="n">
        <f aca="true">INDIRECT(ADDRESS(ROW()-35*INT((ROW()-15)/35)+108,2+INT((ROW()-15)/35), 1, 1, "Variables_Simulación"))</f>
        <v>0</v>
      </c>
      <c r="D261" s="65" t="n">
        <f aca="true">INDIRECT(ADDRESS(ROW()-35*INT((ROW()-15)/35)+78,2+INT((ROW()-15)/35), 1, 1, "Variables_Simulación"))</f>
        <v>0</v>
      </c>
      <c r="E261" s="65" t="n">
        <f aca="true">INDIRECT(ADDRESS(ROW()-35*INT((ROW()-15)/35)+48,2+INT((ROW()-15)/35), 1, 1, "Variables_Simulación"))</f>
        <v>0</v>
      </c>
      <c r="F261" s="65" t="n">
        <f aca="true">INDIRECT(ADDRESS(ROW()-35*INT((ROW()-15)/35)+18,2+INT((ROW()-15)/35), 1, 1, "Variables_Simulación"))</f>
        <v>0</v>
      </c>
      <c r="G261" s="65" t="n">
        <f aca="true">INDIRECT(ADDRESS(ROW()-35*INT((ROW()-15)/35)-12,2+INT((ROW()-15)/35), 1, 1, "Variables_Simulación"))</f>
        <v>0</v>
      </c>
      <c r="H261" s="65" t="n">
        <f aca="true">INDIRECT(ADDRESS(ROW()-35*INT((ROW()-15)/35)+168,2+INT((ROW()-15)/35), 1, 1, "Variables_Simulación"))</f>
        <v>0</v>
      </c>
      <c r="I261" s="66" t="n">
        <f aca="false">AO261+AQ261+AS261+AU261+AW261</f>
        <v>0.0856143467199138</v>
      </c>
      <c r="J261" s="65" t="n">
        <f aca="false">ROUND(AP261+AR261+AT261+AV261+AX261,0)</f>
        <v>841112</v>
      </c>
      <c r="K261" s="66" t="n">
        <f aca="false">I261-Tabla_Ministerio!J260</f>
        <v>0</v>
      </c>
      <c r="L261" s="65" t="n">
        <f aca="false">J261-Tabla_Ministerio!K260</f>
        <v>0</v>
      </c>
      <c r="M261" s="66" t="n">
        <f aca="false">P296/P$320</f>
        <v>0.122928418072786</v>
      </c>
      <c r="N261" s="65" t="n">
        <f aca="false">ROUND((N$285*M261),0)</f>
        <v>22946340</v>
      </c>
      <c r="O261" s="65" t="n">
        <f aca="false">N261-Tabla_Ministerio!L260</f>
        <v>0</v>
      </c>
      <c r="P261" s="67" t="n">
        <f aca="false">N261+J261</f>
        <v>23787452</v>
      </c>
      <c r="Q261" s="65" t="n">
        <f aca="false">P261-Tabla_Ministerio!M260</f>
        <v>0</v>
      </c>
      <c r="S261" s="67" t="n">
        <f aca="false">B261+Tabla_Ministerio!B260</f>
        <v>22868</v>
      </c>
      <c r="T261" s="67" t="n">
        <f aca="false">C261+Tabla_Ministerio!C260</f>
        <v>74</v>
      </c>
      <c r="U261" s="67" t="n">
        <f aca="false">D261+Tabla_Ministerio!D260</f>
        <v>2073.25575252554</v>
      </c>
      <c r="V261" s="67" t="n">
        <f aca="false">E261+Tabla_Ministerio!E260</f>
        <v>1287.74863164683</v>
      </c>
      <c r="W261" s="67" t="n">
        <f aca="false">F261+Tabla_Ministerio!F260</f>
        <v>721</v>
      </c>
      <c r="X261" s="67" t="n">
        <f aca="false">G261+Tabla_Ministerio!G260</f>
        <v>1450</v>
      </c>
      <c r="Y261" s="67" t="n">
        <f aca="false">H261+Tabla_Ministerio!H260</f>
        <v>149</v>
      </c>
      <c r="Z261" s="67" t="n">
        <f aca="false">X261+0.33*Y261</f>
        <v>1499.17</v>
      </c>
      <c r="AC261" s="73" t="n">
        <f aca="false">IF(T261&gt;0,S261/T261,0)</f>
        <v>309.027027027027</v>
      </c>
      <c r="AD261" s="74" t="n">
        <f aca="false">EXP((((AC261-AC$285)/AC$286+2)/4-1.9)^3)</f>
        <v>0.333566158910067</v>
      </c>
      <c r="AE261" s="75" t="n">
        <f aca="false">S261/U261</f>
        <v>11.0299947182798</v>
      </c>
      <c r="AF261" s="74" t="n">
        <f aca="false">EXP((((AE261-AE$285)/AE$286+2)/4-1.9)^3)</f>
        <v>0.00264745416319074</v>
      </c>
      <c r="AG261" s="74" t="n">
        <f aca="false">V261/U261</f>
        <v>0.621123867655091</v>
      </c>
      <c r="AH261" s="74" t="n">
        <f aca="false">EXP((((AG261-AG$285)/AG$286+2)/4-1.9)^3)</f>
        <v>0.0661816273417268</v>
      </c>
      <c r="AI261" s="74" t="n">
        <f aca="false">W261/U261</f>
        <v>0.347762208845538</v>
      </c>
      <c r="AJ261" s="74" t="n">
        <f aca="false">EXP((((AI261-AI$285)/AI$286+2)/4-1.9)^3)</f>
        <v>0.381297411198943</v>
      </c>
      <c r="AK261" s="74" t="n">
        <f aca="false">Z261/U261</f>
        <v>0.723099404486776</v>
      </c>
      <c r="AL261" s="74" t="n">
        <f aca="false">EXP((((AK261-AK$285)/AK$286+2)/4-1.9)^3)</f>
        <v>0.371114254366496</v>
      </c>
      <c r="AM261" s="74" t="n">
        <f aca="false">0.01*AD261+0.15*AF261+0.24*AH261+0.25*AJ261+0.35*AL261</f>
        <v>0.244830712103603</v>
      </c>
      <c r="AO261" s="66" t="n">
        <f aca="false">0.01*AD261/$AM$285</f>
        <v>0.00116644062085118</v>
      </c>
      <c r="AP261" s="65" t="n">
        <f aca="false">AO261*$J$285</f>
        <v>11459.6188944715</v>
      </c>
      <c r="AQ261" s="66" t="n">
        <f aca="false">0.15*AF261/$AM$285</f>
        <v>0.000138867417840482</v>
      </c>
      <c r="AR261" s="65" t="n">
        <f aca="false">AQ261*$J$285</f>
        <v>1364.29378132423</v>
      </c>
      <c r="AS261" s="66" t="n">
        <f aca="false">0.24*AH261/$AM$285</f>
        <v>0.00555430002163296</v>
      </c>
      <c r="AT261" s="65" t="n">
        <f aca="false">AS261*$J$285</f>
        <v>54567.8539787316</v>
      </c>
      <c r="AU261" s="66" t="n">
        <f aca="false">0.25*AJ261/$AM$285</f>
        <v>0.0333337763115049</v>
      </c>
      <c r="AV261" s="65" t="n">
        <f aca="false">AU261*$J$285</f>
        <v>327485.485343143</v>
      </c>
      <c r="AW261" s="66" t="n">
        <f aca="false">0.35*AL261/$AM$285</f>
        <v>0.0454209623480843</v>
      </c>
      <c r="AX261" s="65" t="n">
        <f aca="false">AW261*$J$285</f>
        <v>446235.24680524</v>
      </c>
    </row>
    <row r="262" customFormat="false" ht="15" hidden="false" customHeight="false" outlineLevel="0" collapsed="false">
      <c r="A262" s="72" t="s">
        <v>108</v>
      </c>
      <c r="B262" s="65" t="n">
        <f aca="true">INDIRECT(ADDRESS(ROW()-35*INT((ROW()-15)/35)+138,2+INT((ROW()-15)/35), 1, 1, "Variables_Simulación"))</f>
        <v>0</v>
      </c>
      <c r="C262" s="65" t="n">
        <f aca="true">INDIRECT(ADDRESS(ROW()-35*INT((ROW()-15)/35)+108,2+INT((ROW()-15)/35), 1, 1, "Variables_Simulación"))</f>
        <v>0</v>
      </c>
      <c r="D262" s="65" t="n">
        <f aca="true">INDIRECT(ADDRESS(ROW()-35*INT((ROW()-15)/35)+78,2+INT((ROW()-15)/35), 1, 1, "Variables_Simulación"))</f>
        <v>0</v>
      </c>
      <c r="E262" s="65" t="n">
        <f aca="true">INDIRECT(ADDRESS(ROW()-35*INT((ROW()-15)/35)+48,2+INT((ROW()-15)/35), 1, 1, "Variables_Simulación"))</f>
        <v>0</v>
      </c>
      <c r="F262" s="65" t="n">
        <f aca="true">INDIRECT(ADDRESS(ROW()-35*INT((ROW()-15)/35)+18,2+INT((ROW()-15)/35), 1, 1, "Variables_Simulación"))</f>
        <v>0</v>
      </c>
      <c r="G262" s="65" t="n">
        <f aca="true">INDIRECT(ADDRESS(ROW()-35*INT((ROW()-15)/35)-12,2+INT((ROW()-15)/35), 1, 1, "Variables_Simulación"))</f>
        <v>0</v>
      </c>
      <c r="H262" s="65" t="n">
        <f aca="true">INDIRECT(ADDRESS(ROW()-35*INT((ROW()-15)/35)+168,2+INT((ROW()-15)/35), 1, 1, "Variables_Simulación"))</f>
        <v>0</v>
      </c>
      <c r="I262" s="66" t="n">
        <f aca="false">AO262+AQ262+AS262+AU262+AW262</f>
        <v>0.070155615107444</v>
      </c>
      <c r="J262" s="65" t="n">
        <f aca="false">ROUND(AP262+AR262+AT262+AV262+AX262,0)</f>
        <v>689239</v>
      </c>
      <c r="K262" s="66" t="n">
        <f aca="false">I262-Tabla_Ministerio!J261</f>
        <v>0</v>
      </c>
      <c r="L262" s="65" t="n">
        <f aca="false">J262-Tabla_Ministerio!K261</f>
        <v>0</v>
      </c>
      <c r="M262" s="66" t="n">
        <f aca="false">P297/P$320</f>
        <v>0.0736343251703707</v>
      </c>
      <c r="N262" s="65" t="n">
        <f aca="false">ROUND((N$285*M262),0)</f>
        <v>13744896</v>
      </c>
      <c r="O262" s="65" t="n">
        <f aca="false">N262-Tabla_Ministerio!L261</f>
        <v>0</v>
      </c>
      <c r="P262" s="67" t="n">
        <f aca="false">N262+J262</f>
        <v>14434135</v>
      </c>
      <c r="Q262" s="65" t="n">
        <f aca="false">P262-Tabla_Ministerio!M261</f>
        <v>0</v>
      </c>
      <c r="S262" s="67" t="n">
        <f aca="false">B262+Tabla_Ministerio!B261</f>
        <v>23380</v>
      </c>
      <c r="T262" s="67" t="n">
        <f aca="false">C262+Tabla_Ministerio!C261</f>
        <v>88</v>
      </c>
      <c r="U262" s="67" t="n">
        <f aca="false">D262+Tabla_Ministerio!D261</f>
        <v>1292.57532417322</v>
      </c>
      <c r="V262" s="67" t="n">
        <f aca="false">E262+Tabla_Ministerio!E261</f>
        <v>961.935172658068</v>
      </c>
      <c r="W262" s="67" t="n">
        <f aca="false">F262+Tabla_Ministerio!F261</f>
        <v>377</v>
      </c>
      <c r="X262" s="67" t="n">
        <f aca="false">G262+Tabla_Ministerio!G261</f>
        <v>700</v>
      </c>
      <c r="Y262" s="67" t="n">
        <f aca="false">H262+Tabla_Ministerio!H261</f>
        <v>63</v>
      </c>
      <c r="Z262" s="67" t="n">
        <f aca="false">X262+0.33*Y262</f>
        <v>720.79</v>
      </c>
      <c r="AC262" s="73" t="n">
        <f aca="false">IF(T262&gt;0,S262/T262,0)</f>
        <v>265.681818181818</v>
      </c>
      <c r="AD262" s="74" t="n">
        <f aca="false">EXP((((AC262-AC$285)/AC$286+2)/4-1.9)^3)</f>
        <v>0.192501164651434</v>
      </c>
      <c r="AE262" s="75" t="n">
        <f aca="false">S262/U262</f>
        <v>18.0879207290722</v>
      </c>
      <c r="AF262" s="74" t="n">
        <f aca="false">EXP((((AE262-AE$285)/AE$286+2)/4-1.9)^3)</f>
        <v>0.0572783671372046</v>
      </c>
      <c r="AG262" s="74" t="n">
        <f aca="false">V262/U262</f>
        <v>0.744200476883897</v>
      </c>
      <c r="AH262" s="74" t="n">
        <f aca="false">EXP((((AG262-AG$285)/AG$286+2)/4-1.9)^3)</f>
        <v>0.231132509618335</v>
      </c>
      <c r="AI262" s="74" t="n">
        <f aca="false">W262/U262</f>
        <v>0.291665787633029</v>
      </c>
      <c r="AJ262" s="74" t="n">
        <f aca="false">EXP((((AI262-AI$285)/AI$286+2)/4-1.9)^3)</f>
        <v>0.257841097731924</v>
      </c>
      <c r="AK262" s="74" t="n">
        <f aca="false">Z262/U262</f>
        <v>0.557638681878013</v>
      </c>
      <c r="AL262" s="74" t="n">
        <f aca="false">EXP((((AK262-AK$285)/AK$286+2)/4-1.9)^3)</f>
        <v>0.200498995852079</v>
      </c>
      <c r="AM262" s="74" t="n">
        <f aca="false">0.01*AD262+0.15*AF262+0.24*AH262+0.25*AJ262+0.35*AL262</f>
        <v>0.200623492006704</v>
      </c>
      <c r="AO262" s="66" t="n">
        <f aca="false">0.01*AD262/$AM$285</f>
        <v>0.000673153352079499</v>
      </c>
      <c r="AP262" s="65" t="n">
        <f aca="false">AO262*$J$285</f>
        <v>6613.3506793838</v>
      </c>
      <c r="AQ262" s="66" t="n">
        <f aca="false">0.15*AF262/$AM$285</f>
        <v>0.00300443310900474</v>
      </c>
      <c r="AR262" s="65" t="n">
        <f aca="false">AQ262*$J$285</f>
        <v>29516.8547868319</v>
      </c>
      <c r="AS262" s="66" t="n">
        <f aca="false">0.24*AH262/$AM$285</f>
        <v>0.019397820131325</v>
      </c>
      <c r="AT262" s="65" t="n">
        <f aca="false">AS262*$J$285</f>
        <v>190572.603624074</v>
      </c>
      <c r="AU262" s="66" t="n">
        <f aca="false">0.25*AJ262/$AM$285</f>
        <v>0.0225409804086618</v>
      </c>
      <c r="AV262" s="65" t="n">
        <f aca="false">AU262*$J$285</f>
        <v>221452.374320191</v>
      </c>
      <c r="AW262" s="66" t="n">
        <f aca="false">0.35*AL262/$AM$285</f>
        <v>0.024539228106373</v>
      </c>
      <c r="AX262" s="65" t="n">
        <f aca="false">AW262*$J$285</f>
        <v>241084.026942006</v>
      </c>
    </row>
    <row r="263" customFormat="false" ht="15" hidden="false" customHeight="false" outlineLevel="0" collapsed="false">
      <c r="A263" s="72" t="s">
        <v>109</v>
      </c>
      <c r="B263" s="65" t="n">
        <f aca="true">INDIRECT(ADDRESS(ROW()-35*INT((ROW()-15)/35)+138,2+INT((ROW()-15)/35), 1, 1, "Variables_Simulación"))</f>
        <v>0</v>
      </c>
      <c r="C263" s="65" t="n">
        <f aca="true">INDIRECT(ADDRESS(ROW()-35*INT((ROW()-15)/35)+108,2+INT((ROW()-15)/35), 1, 1, "Variables_Simulación"))</f>
        <v>0</v>
      </c>
      <c r="D263" s="65" t="n">
        <f aca="true">INDIRECT(ADDRESS(ROW()-35*INT((ROW()-15)/35)+78,2+INT((ROW()-15)/35), 1, 1, "Variables_Simulación"))</f>
        <v>0</v>
      </c>
      <c r="E263" s="65" t="n">
        <f aca="true">INDIRECT(ADDRESS(ROW()-35*INT((ROW()-15)/35)+48,2+INT((ROW()-15)/35), 1, 1, "Variables_Simulación"))</f>
        <v>0</v>
      </c>
      <c r="F263" s="65" t="n">
        <f aca="true">INDIRECT(ADDRESS(ROW()-35*INT((ROW()-15)/35)+18,2+INT((ROW()-15)/35), 1, 1, "Variables_Simulación"))</f>
        <v>0</v>
      </c>
      <c r="G263" s="65" t="n">
        <f aca="true">INDIRECT(ADDRESS(ROW()-35*INT((ROW()-15)/35)-12,2+INT((ROW()-15)/35), 1, 1, "Variables_Simulación"))</f>
        <v>0</v>
      </c>
      <c r="H263" s="65" t="n">
        <f aca="true">INDIRECT(ADDRESS(ROW()-35*INT((ROW()-15)/35)+168,2+INT((ROW()-15)/35), 1, 1, "Variables_Simulación"))</f>
        <v>0</v>
      </c>
      <c r="I263" s="66" t="n">
        <f aca="false">AO263+AQ263+AS263+AU263+AW263</f>
        <v>0.0784638931816413</v>
      </c>
      <c r="J263" s="65" t="n">
        <f aca="false">ROUND(AP263+AR263+AT263+AV263+AX263,0)</f>
        <v>770863</v>
      </c>
      <c r="K263" s="66" t="n">
        <f aca="false">I263-Tabla_Ministerio!J262</f>
        <v>0</v>
      </c>
      <c r="L263" s="65" t="n">
        <f aca="false">J263-Tabla_Ministerio!K262</f>
        <v>0</v>
      </c>
      <c r="M263" s="66" t="n">
        <f aca="false">P298/P$320</f>
        <v>0.0561406630291791</v>
      </c>
      <c r="N263" s="65" t="n">
        <f aca="false">ROUND((N$285*M263),0)</f>
        <v>10479454</v>
      </c>
      <c r="O263" s="65" t="n">
        <f aca="false">N263-Tabla_Ministerio!L262</f>
        <v>-2</v>
      </c>
      <c r="P263" s="67" t="n">
        <f aca="false">N263+J263</f>
        <v>11250317</v>
      </c>
      <c r="Q263" s="65" t="n">
        <f aca="false">P263-Tabla_Ministerio!M262</f>
        <v>-2</v>
      </c>
      <c r="S263" s="67" t="n">
        <f aca="false">B263+Tabla_Ministerio!B262</f>
        <v>13427</v>
      </c>
      <c r="T263" s="67" t="n">
        <f aca="false">C263+Tabla_Ministerio!C262</f>
        <v>54</v>
      </c>
      <c r="U263" s="67" t="n">
        <f aca="false">D263+Tabla_Ministerio!D262</f>
        <v>573.988878406606</v>
      </c>
      <c r="V263" s="67" t="n">
        <f aca="false">E263+Tabla_Ministerio!E262</f>
        <v>435.366807283963</v>
      </c>
      <c r="W263" s="67" t="n">
        <f aca="false">F263+Tabla_Ministerio!F262</f>
        <v>171</v>
      </c>
      <c r="X263" s="67" t="n">
        <f aca="false">G263+Tabla_Ministerio!G262</f>
        <v>276</v>
      </c>
      <c r="Y263" s="67" t="n">
        <f aca="false">H263+Tabla_Ministerio!H262</f>
        <v>54</v>
      </c>
      <c r="Z263" s="67" t="n">
        <f aca="false">X263+0.33*Y263</f>
        <v>293.82</v>
      </c>
      <c r="AC263" s="73" t="n">
        <f aca="false">IF(T263&gt;0,S263/T263,0)</f>
        <v>248.648148148148</v>
      </c>
      <c r="AD263" s="74" t="n">
        <f aca="false">EXP((((AC263-AC$285)/AC$286+2)/4-1.9)^3)</f>
        <v>0.148686274413279</v>
      </c>
      <c r="AE263" s="75" t="n">
        <f aca="false">S263/U263</f>
        <v>23.3924393052238</v>
      </c>
      <c r="AF263" s="74" t="n">
        <f aca="false">EXP((((AE263-AE$285)/AE$286+2)/4-1.9)^3)</f>
        <v>0.240288404970691</v>
      </c>
      <c r="AG263" s="74" t="n">
        <f aca="false">V263/U263</f>
        <v>0.75849345459888</v>
      </c>
      <c r="AH263" s="74" t="n">
        <f aca="false">EXP((((AG263-AG$285)/AG$286+2)/4-1.9)^3)</f>
        <v>0.258915084357143</v>
      </c>
      <c r="AI263" s="74" t="n">
        <f aca="false">W263/U263</f>
        <v>0.297915179950344</v>
      </c>
      <c r="AJ263" s="74" t="n">
        <f aca="false">EXP((((AI263-AI$285)/AI$286+2)/4-1.9)^3)</f>
        <v>0.270529446570519</v>
      </c>
      <c r="AK263" s="74" t="n">
        <f aca="false">Z263/U263</f>
        <v>0.511891451304152</v>
      </c>
      <c r="AL263" s="74" t="n">
        <f aca="false">EXP((((AK263-AK$285)/AK$286+2)/4-1.9)^3)</f>
        <v>0.163087165127299</v>
      </c>
      <c r="AM263" s="74" t="n">
        <f aca="false">0.01*AD263+0.15*AF263+0.24*AH263+0.25*AJ263+0.35*AL263</f>
        <v>0.224382613172635</v>
      </c>
      <c r="AO263" s="66" t="n">
        <f aca="false">0.01*AD263/$AM$285</f>
        <v>0.000519937966145521</v>
      </c>
      <c r="AP263" s="65" t="n">
        <f aca="false">AO263*$J$285</f>
        <v>5108.0962324909</v>
      </c>
      <c r="AQ263" s="66" t="n">
        <f aca="false">0.15*AF263/$AM$285</f>
        <v>0.0126038935061569</v>
      </c>
      <c r="AR263" s="65" t="n">
        <f aca="false">AQ263*$J$285</f>
        <v>123826.119894267</v>
      </c>
      <c r="AS263" s="66" t="n">
        <f aca="false">0.24*AH263/$AM$285</f>
        <v>0.0217294756325714</v>
      </c>
      <c r="AT263" s="65" t="n">
        <f aca="false">AS263*$J$285</f>
        <v>213479.799206806</v>
      </c>
      <c r="AU263" s="66" t="n">
        <f aca="false">0.25*AJ263/$AM$285</f>
        <v>0.0236502210421561</v>
      </c>
      <c r="AV263" s="65" t="n">
        <f aca="false">AU263*$J$285</f>
        <v>232350.035714074</v>
      </c>
      <c r="AW263" s="66" t="n">
        <f aca="false">0.35*AL263/$AM$285</f>
        <v>0.0199603650346113</v>
      </c>
      <c r="AX263" s="65" t="n">
        <f aca="false">AW263*$J$285</f>
        <v>196099.288898446</v>
      </c>
    </row>
    <row r="264" customFormat="false" ht="15" hidden="false" customHeight="false" outlineLevel="0" collapsed="false">
      <c r="A264" s="72" t="s">
        <v>110</v>
      </c>
      <c r="B264" s="65" t="n">
        <f aca="true">INDIRECT(ADDRESS(ROW()-35*INT((ROW()-15)/35)+138,2+INT((ROW()-15)/35), 1, 1, "Variables_Simulación"))</f>
        <v>0</v>
      </c>
      <c r="C264" s="65" t="n">
        <f aca="true">INDIRECT(ADDRESS(ROW()-35*INT((ROW()-15)/35)+108,2+INT((ROW()-15)/35), 1, 1, "Variables_Simulación"))</f>
        <v>0</v>
      </c>
      <c r="D264" s="65" t="n">
        <f aca="true">INDIRECT(ADDRESS(ROW()-35*INT((ROW()-15)/35)+78,2+INT((ROW()-15)/35), 1, 1, "Variables_Simulación"))</f>
        <v>0</v>
      </c>
      <c r="E264" s="65" t="n">
        <f aca="true">INDIRECT(ADDRESS(ROW()-35*INT((ROW()-15)/35)+48,2+INT((ROW()-15)/35), 1, 1, "Variables_Simulación"))</f>
        <v>0</v>
      </c>
      <c r="F264" s="65" t="n">
        <f aca="true">INDIRECT(ADDRESS(ROW()-35*INT((ROW()-15)/35)+18,2+INT((ROW()-15)/35), 1, 1, "Variables_Simulación"))</f>
        <v>0</v>
      </c>
      <c r="G264" s="65" t="n">
        <f aca="true">INDIRECT(ADDRESS(ROW()-35*INT((ROW()-15)/35)-12,2+INT((ROW()-15)/35), 1, 1, "Variables_Simulación"))</f>
        <v>0</v>
      </c>
      <c r="H264" s="65" t="n">
        <f aca="true">INDIRECT(ADDRESS(ROW()-35*INT((ROW()-15)/35)+168,2+INT((ROW()-15)/35), 1, 1, "Variables_Simulación"))</f>
        <v>0</v>
      </c>
      <c r="I264" s="66" t="n">
        <f aca="false">AO264+AQ264+AS264+AU264+AW264</f>
        <v>0.0588203651940481</v>
      </c>
      <c r="J264" s="65" t="n">
        <f aca="false">ROUND(AP264+AR264+AT264+AV264+AX264,0)</f>
        <v>577877</v>
      </c>
      <c r="K264" s="66" t="n">
        <f aca="false">I264-Tabla_Ministerio!J263</f>
        <v>0</v>
      </c>
      <c r="L264" s="65" t="n">
        <f aca="false">J264-Tabla_Ministerio!K263</f>
        <v>0</v>
      </c>
      <c r="M264" s="66" t="n">
        <f aca="false">P299/P$320</f>
        <v>0.056422243510622</v>
      </c>
      <c r="N264" s="65" t="n">
        <f aca="false">ROUND((N$285*M264),0)</f>
        <v>10532015</v>
      </c>
      <c r="O264" s="65" t="n">
        <f aca="false">N264-Tabla_Ministerio!L263</f>
        <v>0</v>
      </c>
      <c r="P264" s="67" t="n">
        <f aca="false">N264+J264</f>
        <v>11109892</v>
      </c>
      <c r="Q264" s="65" t="n">
        <f aca="false">P264-Tabla_Ministerio!M263</f>
        <v>0</v>
      </c>
      <c r="S264" s="67" t="n">
        <f aca="false">B264+Tabla_Ministerio!B263</f>
        <v>15003</v>
      </c>
      <c r="T264" s="67" t="n">
        <f aca="false">C264+Tabla_Ministerio!C263</f>
        <v>67</v>
      </c>
      <c r="U264" s="67" t="n">
        <f aca="false">D264+Tabla_Ministerio!D263</f>
        <v>586.394595730406</v>
      </c>
      <c r="V264" s="67" t="n">
        <f aca="false">E264+Tabla_Ministerio!E263</f>
        <v>319.531146239442</v>
      </c>
      <c r="W264" s="67" t="n">
        <f aca="false">F264+Tabla_Ministerio!F263</f>
        <v>131</v>
      </c>
      <c r="X264" s="67" t="n">
        <f aca="false">G264+Tabla_Ministerio!G263</f>
        <v>329</v>
      </c>
      <c r="Y264" s="67" t="n">
        <f aca="false">H264+Tabla_Ministerio!H263</f>
        <v>4</v>
      </c>
      <c r="Z264" s="67" t="n">
        <f aca="false">X264+0.33*Y264</f>
        <v>330.32</v>
      </c>
      <c r="AC264" s="73" t="n">
        <f aca="false">IF(T264&gt;0,S264/T264,0)</f>
        <v>223.925373134328</v>
      </c>
      <c r="AD264" s="74" t="n">
        <f aca="false">EXP((((AC264-AC$285)/AC$286+2)/4-1.9)^3)</f>
        <v>0.0976122130135609</v>
      </c>
      <c r="AE264" s="75" t="n">
        <f aca="false">S264/U264</f>
        <v>25.585160759049</v>
      </c>
      <c r="AF264" s="74" t="n">
        <f aca="false">EXP((((AE264-AE$285)/AE$286+2)/4-1.9)^3)</f>
        <v>0.363397853266447</v>
      </c>
      <c r="AG264" s="74" t="n">
        <f aca="false">V264/U264</f>
        <v>0.544908067990357</v>
      </c>
      <c r="AH264" s="74" t="n">
        <f aca="false">EXP((((AG264-AG$285)/AG$286+2)/4-1.9)^3)</f>
        <v>0.0231541719693257</v>
      </c>
      <c r="AI264" s="74" t="n">
        <f aca="false">W264/U264</f>
        <v>0.223399057484198</v>
      </c>
      <c r="AJ264" s="74" t="n">
        <f aca="false">EXP((((AI264-AI$285)/AI$286+2)/4-1.9)^3)</f>
        <v>0.141018328273006</v>
      </c>
      <c r="AK264" s="74" t="n">
        <f aca="false">Z264/U264</f>
        <v>0.563306692123514</v>
      </c>
      <c r="AL264" s="74" t="n">
        <f aca="false">EXP((((AK264-AK$285)/AK$286+2)/4-1.9)^3)</f>
        <v>0.205459367056255</v>
      </c>
      <c r="AM264" s="74" t="n">
        <f aca="false">0.01*AD264+0.15*AF264+0.24*AH264+0.25*AJ264+0.35*AL264</f>
        <v>0.168208161930682</v>
      </c>
      <c r="AO264" s="66" t="n">
        <f aca="false">0.01*AD264/$AM$285</f>
        <v>0.000341338134306644</v>
      </c>
      <c r="AP264" s="65" t="n">
        <f aca="false">AO264*$J$285</f>
        <v>3353.45397217876</v>
      </c>
      <c r="AQ264" s="66" t="n">
        <f aca="false">0.15*AF264/$AM$285</f>
        <v>0.0190613768629202</v>
      </c>
      <c r="AR264" s="65" t="n">
        <f aca="false">AQ264*$J$285</f>
        <v>187267.238938886</v>
      </c>
      <c r="AS264" s="66" t="n">
        <f aca="false">0.24*AH264/$AM$285</f>
        <v>0.00194321631298169</v>
      </c>
      <c r="AT264" s="65" t="n">
        <f aca="false">AS264*$J$285</f>
        <v>19091.000414612</v>
      </c>
      <c r="AU264" s="66" t="n">
        <f aca="false">0.25*AJ264/$AM$285</f>
        <v>0.0123281020862273</v>
      </c>
      <c r="AV264" s="65" t="n">
        <f aca="false">AU264*$J$285</f>
        <v>121116.625291402</v>
      </c>
      <c r="AW264" s="66" t="n">
        <f aca="false">0.35*AL264/$AM$285</f>
        <v>0.0251463317976123</v>
      </c>
      <c r="AX264" s="65" t="n">
        <f aca="false">AW264*$J$285</f>
        <v>247048.477087743</v>
      </c>
    </row>
    <row r="265" customFormat="false" ht="15" hidden="false" customHeight="false" outlineLevel="0" collapsed="false">
      <c r="A265" s="72" t="s">
        <v>111</v>
      </c>
      <c r="B265" s="65" t="n">
        <f aca="true">INDIRECT(ADDRESS(ROW()-35*INT((ROW()-15)/35)+138,2+INT((ROW()-15)/35), 1, 1, "Variables_Simulación"))</f>
        <v>0</v>
      </c>
      <c r="C265" s="65" t="n">
        <f aca="true">INDIRECT(ADDRESS(ROW()-35*INT((ROW()-15)/35)+108,2+INT((ROW()-15)/35), 1, 1, "Variables_Simulación"))</f>
        <v>0</v>
      </c>
      <c r="D265" s="65" t="n">
        <f aca="true">INDIRECT(ADDRESS(ROW()-35*INT((ROW()-15)/35)+78,2+INT((ROW()-15)/35), 1, 1, "Variables_Simulación"))</f>
        <v>0</v>
      </c>
      <c r="E265" s="65" t="n">
        <f aca="true">INDIRECT(ADDRESS(ROW()-35*INT((ROW()-15)/35)+48,2+INT((ROW()-15)/35), 1, 1, "Variables_Simulación"))</f>
        <v>0</v>
      </c>
      <c r="F265" s="65" t="n">
        <f aca="true">INDIRECT(ADDRESS(ROW()-35*INT((ROW()-15)/35)+18,2+INT((ROW()-15)/35), 1, 1, "Variables_Simulación"))</f>
        <v>0</v>
      </c>
      <c r="G265" s="65" t="n">
        <f aca="true">INDIRECT(ADDRESS(ROW()-35*INT((ROW()-15)/35)-12,2+INT((ROW()-15)/35), 1, 1, "Variables_Simulación"))</f>
        <v>0</v>
      </c>
      <c r="H265" s="65" t="n">
        <f aca="true">INDIRECT(ADDRESS(ROW()-35*INT((ROW()-15)/35)+168,2+INT((ROW()-15)/35), 1, 1, "Variables_Simulación"))</f>
        <v>0</v>
      </c>
      <c r="I265" s="66" t="n">
        <f aca="false">AO265+AQ265+AS265+AU265+AW265</f>
        <v>0.0399869502757883</v>
      </c>
      <c r="J265" s="65" t="n">
        <f aca="false">ROUND(AP265+AR265+AT265+AV265+AX265,0)</f>
        <v>392849</v>
      </c>
      <c r="K265" s="66" t="n">
        <f aca="false">I265-Tabla_Ministerio!J264</f>
        <v>0</v>
      </c>
      <c r="L265" s="65" t="n">
        <f aca="false">J265-Tabla_Ministerio!K264</f>
        <v>0</v>
      </c>
      <c r="M265" s="66" t="n">
        <f aca="false">P300/P$320</f>
        <v>0.0616330180706715</v>
      </c>
      <c r="N265" s="65" t="n">
        <f aca="false">ROUND((N$285*M265),0)</f>
        <v>11504681</v>
      </c>
      <c r="O265" s="65" t="n">
        <f aca="false">N265-Tabla_Ministerio!L264</f>
        <v>0</v>
      </c>
      <c r="P265" s="67" t="n">
        <f aca="false">N265+J265</f>
        <v>11897530</v>
      </c>
      <c r="Q265" s="65" t="n">
        <f aca="false">P265-Tabla_Ministerio!M264</f>
        <v>0</v>
      </c>
      <c r="S265" s="67" t="n">
        <f aca="false">B265+Tabla_Ministerio!B264</f>
        <v>17507</v>
      </c>
      <c r="T265" s="67" t="n">
        <f aca="false">C265+Tabla_Ministerio!C264</f>
        <v>66</v>
      </c>
      <c r="U265" s="67" t="n">
        <f aca="false">D265+Tabla_Ministerio!D264</f>
        <v>886.865540256339</v>
      </c>
      <c r="V265" s="67" t="n">
        <f aca="false">E265+Tabla_Ministerio!E264</f>
        <v>599.918308392751</v>
      </c>
      <c r="W265" s="67" t="n">
        <f aca="false">F265+Tabla_Ministerio!F264</f>
        <v>195</v>
      </c>
      <c r="X265" s="67" t="n">
        <f aca="false">G265+Tabla_Ministerio!G264</f>
        <v>355</v>
      </c>
      <c r="Y265" s="67" t="n">
        <f aca="false">H265+Tabla_Ministerio!H264</f>
        <v>32</v>
      </c>
      <c r="Z265" s="67" t="n">
        <f aca="false">X265+0.33*Y265</f>
        <v>365.56</v>
      </c>
      <c r="AC265" s="73" t="n">
        <f aca="false">IF(T265&gt;0,S265/T265,0)</f>
        <v>265.257575757576</v>
      </c>
      <c r="AD265" s="74" t="n">
        <f aca="false">EXP((((AC265-AC$285)/AC$286+2)/4-1.9)^3)</f>
        <v>0.191324671246202</v>
      </c>
      <c r="AE265" s="75" t="n">
        <f aca="false">S265/U265</f>
        <v>19.7403092186216</v>
      </c>
      <c r="AF265" s="74" t="n">
        <f aca="false">EXP((((AE265-AE$285)/AE$286+2)/4-1.9)^3)</f>
        <v>0.0961906572138904</v>
      </c>
      <c r="AG265" s="74" t="n">
        <f aca="false">V265/U265</f>
        <v>0.676447873055651</v>
      </c>
      <c r="AH265" s="74" t="n">
        <f aca="false">EXP((((AG265-AG$285)/AG$286+2)/4-1.9)^3)</f>
        <v>0.123716801310977</v>
      </c>
      <c r="AI265" s="74" t="n">
        <f aca="false">W265/U265</f>
        <v>0.219875495380774</v>
      </c>
      <c r="AJ265" s="74" t="n">
        <f aca="false">EXP((((AI265-AI$285)/AI$286+2)/4-1.9)^3)</f>
        <v>0.136134278391055</v>
      </c>
      <c r="AK265" s="74" t="n">
        <f aca="false">Z265/U265</f>
        <v>0.412193262007157</v>
      </c>
      <c r="AL265" s="74" t="n">
        <f aca="false">EXP((((AK265-AK$285)/AK$286+2)/4-1.9)^3)</f>
        <v>0.0979512509016118</v>
      </c>
      <c r="AM265" s="74" t="n">
        <f aca="false">0.01*AD265+0.15*AF265+0.24*AH265+0.25*AJ265+0.35*AL265</f>
        <v>0.114350385022508</v>
      </c>
      <c r="AO265" s="66" t="n">
        <f aca="false">0.01*AD265/$AM$285</f>
        <v>0.000669039296557467</v>
      </c>
      <c r="AP265" s="65" t="n">
        <f aca="false">AO265*$J$285</f>
        <v>6572.93241243526</v>
      </c>
      <c r="AQ265" s="66" t="n">
        <f aca="false">0.15*AF265/$AM$285</f>
        <v>0.00504550687728355</v>
      </c>
      <c r="AR265" s="65" t="n">
        <f aca="false">AQ265*$J$285</f>
        <v>49569.2493124184</v>
      </c>
      <c r="AS265" s="66" t="n">
        <f aca="false">0.24*AH265/$AM$285</f>
        <v>0.0103829455363765</v>
      </c>
      <c r="AT265" s="65" t="n">
        <f aca="false">AS265*$J$285</f>
        <v>102006.563147726</v>
      </c>
      <c r="AU265" s="66" t="n">
        <f aca="false">0.25*AJ265/$AM$285</f>
        <v>0.0119011287539214</v>
      </c>
      <c r="AV265" s="65" t="n">
        <f aca="false">AU265*$J$285</f>
        <v>116921.853968403</v>
      </c>
      <c r="AW265" s="66" t="n">
        <f aca="false">0.35*AL265/$AM$285</f>
        <v>0.0119883298116493</v>
      </c>
      <c r="AX265" s="65" t="n">
        <f aca="false">AW265*$J$285</f>
        <v>117778.555004781</v>
      </c>
    </row>
    <row r="266" customFormat="false" ht="15" hidden="false" customHeight="false" outlineLevel="0" collapsed="false">
      <c r="A266" s="72" t="s">
        <v>112</v>
      </c>
      <c r="B266" s="65" t="n">
        <f aca="true">INDIRECT(ADDRESS(ROW()-35*INT((ROW()-15)/35)+138,2+INT((ROW()-15)/35), 1, 1, "Variables_Simulación"))</f>
        <v>0</v>
      </c>
      <c r="C266" s="65" t="n">
        <f aca="true">INDIRECT(ADDRESS(ROW()-35*INT((ROW()-15)/35)+108,2+INT((ROW()-15)/35), 1, 1, "Variables_Simulación"))</f>
        <v>0</v>
      </c>
      <c r="D266" s="65" t="n">
        <f aca="true">INDIRECT(ADDRESS(ROW()-35*INT((ROW()-15)/35)+78,2+INT((ROW()-15)/35), 1, 1, "Variables_Simulación"))</f>
        <v>0</v>
      </c>
      <c r="E266" s="65" t="n">
        <f aca="true">INDIRECT(ADDRESS(ROW()-35*INT((ROW()-15)/35)+48,2+INT((ROW()-15)/35), 1, 1, "Variables_Simulación"))</f>
        <v>0</v>
      </c>
      <c r="F266" s="65" t="n">
        <f aca="true">INDIRECT(ADDRESS(ROW()-35*INT((ROW()-15)/35)+18,2+INT((ROW()-15)/35), 1, 1, "Variables_Simulación"))</f>
        <v>0</v>
      </c>
      <c r="G266" s="65" t="n">
        <f aca="true">INDIRECT(ADDRESS(ROW()-35*INT((ROW()-15)/35)-12,2+INT((ROW()-15)/35), 1, 1, "Variables_Simulación"))</f>
        <v>0</v>
      </c>
      <c r="H266" s="65" t="n">
        <f aca="true">INDIRECT(ADDRESS(ROW()-35*INT((ROW()-15)/35)+168,2+INT((ROW()-15)/35), 1, 1, "Variables_Simulación"))</f>
        <v>0</v>
      </c>
      <c r="I266" s="66" t="n">
        <f aca="false">AO266+AQ266+AS266+AU266+AW266</f>
        <v>0.0313635028940916</v>
      </c>
      <c r="J266" s="65" t="n">
        <f aca="false">ROUND(AP266+AR266+AT266+AV266+AX266,0)</f>
        <v>308129</v>
      </c>
      <c r="K266" s="66" t="n">
        <f aca="false">I266-Tabla_Ministerio!J265</f>
        <v>0</v>
      </c>
      <c r="L266" s="65" t="n">
        <f aca="false">J266-Tabla_Ministerio!K265</f>
        <v>0</v>
      </c>
      <c r="M266" s="66" t="n">
        <f aca="false">P301/P$320</f>
        <v>0.0469853949513563</v>
      </c>
      <c r="N266" s="65" t="n">
        <f aca="false">ROUND((N$285*M266),0)</f>
        <v>8770493</v>
      </c>
      <c r="O266" s="65" t="n">
        <f aca="false">N266-Tabla_Ministerio!L265</f>
        <v>1</v>
      </c>
      <c r="P266" s="67" t="n">
        <f aca="false">N266+J266</f>
        <v>9078622</v>
      </c>
      <c r="Q266" s="65" t="n">
        <f aca="false">P266-Tabla_Ministerio!M265</f>
        <v>1</v>
      </c>
      <c r="S266" s="67" t="n">
        <f aca="false">B266+Tabla_Ministerio!B265</f>
        <v>11777</v>
      </c>
      <c r="T266" s="67" t="n">
        <f aca="false">C266+Tabla_Ministerio!C265</f>
        <v>56</v>
      </c>
      <c r="U266" s="67" t="n">
        <f aca="false">D266+Tabla_Ministerio!D265</f>
        <v>837.571414141414</v>
      </c>
      <c r="V266" s="67" t="n">
        <f aca="false">E266+Tabla_Ministerio!E265</f>
        <v>472.986262626263</v>
      </c>
      <c r="W266" s="67" t="n">
        <f aca="false">F266+Tabla_Ministerio!F265</f>
        <v>192</v>
      </c>
      <c r="X266" s="67" t="n">
        <f aca="false">G266+Tabla_Ministerio!G265</f>
        <v>364</v>
      </c>
      <c r="Y266" s="67" t="n">
        <f aca="false">H266+Tabla_Ministerio!H265</f>
        <v>43</v>
      </c>
      <c r="Z266" s="67" t="n">
        <f aca="false">X266+0.33*Y266</f>
        <v>378.19</v>
      </c>
      <c r="AC266" s="73" t="n">
        <f aca="false">IF(T266&gt;0,S266/T266,0)</f>
        <v>210.303571428571</v>
      </c>
      <c r="AD266" s="74" t="n">
        <f aca="false">EXP((((AC266-AC$285)/AC$286+2)/4-1.9)^3)</f>
        <v>0.0755408788779743</v>
      </c>
      <c r="AE266" s="75" t="n">
        <f aca="false">S266/U266</f>
        <v>14.0608905714296</v>
      </c>
      <c r="AF266" s="74" t="n">
        <f aca="false">EXP((((AE266-AE$285)/AE$286+2)/4-1.9)^3)</f>
        <v>0.0118976968719393</v>
      </c>
      <c r="AG266" s="74" t="n">
        <f aca="false">V266/U266</f>
        <v>0.564711563265464</v>
      </c>
      <c r="AH266" s="74" t="n">
        <f aca="false">EXP((((AG266-AG$285)/AG$286+2)/4-1.9)^3)</f>
        <v>0.0311004725911587</v>
      </c>
      <c r="AI266" s="74" t="n">
        <f aca="false">W266/U266</f>
        <v>0.229234184403031</v>
      </c>
      <c r="AJ266" s="74" t="n">
        <f aca="false">EXP((((AI266-AI$285)/AI$286+2)/4-1.9)^3)</f>
        <v>0.149357705950178</v>
      </c>
      <c r="AK266" s="74" t="n">
        <f aca="false">Z266/U266</f>
        <v>0.451531646871782</v>
      </c>
      <c r="AL266" s="74" t="n">
        <f aca="false">EXP((((AK266-AK$285)/AK$286+2)/4-1.9)^3)</f>
        <v>0.120989637992315</v>
      </c>
      <c r="AM266" s="74" t="n">
        <f aca="false">0.01*AD266+0.15*AF266+0.24*AH266+0.25*AJ266+0.35*AL266</f>
        <v>0.0896899765263033</v>
      </c>
      <c r="AO266" s="66" t="n">
        <f aca="false">0.01*AD266/$AM$285</f>
        <v>0.000264157341218252</v>
      </c>
      <c r="AP266" s="65" t="n">
        <f aca="false">AO266*$J$285</f>
        <v>2595.1963644142</v>
      </c>
      <c r="AQ266" s="66" t="n">
        <f aca="false">0.15*AF266/$AM$285</f>
        <v>0.000624072161787207</v>
      </c>
      <c r="AR266" s="65" t="n">
        <f aca="false">AQ266*$J$285</f>
        <v>6131.15576471574</v>
      </c>
      <c r="AS266" s="66" t="n">
        <f aca="false">0.24*AH266/$AM$285</f>
        <v>0.00261011042677937</v>
      </c>
      <c r="AT266" s="65" t="n">
        <f aca="false">AS266*$J$285</f>
        <v>25642.8576206057</v>
      </c>
      <c r="AU266" s="66" t="n">
        <f aca="false">0.25*AJ266/$AM$285</f>
        <v>0.0130571470309436</v>
      </c>
      <c r="AV266" s="65" t="n">
        <f aca="false">AU266*$J$285</f>
        <v>128279.079233801</v>
      </c>
      <c r="AW266" s="66" t="n">
        <f aca="false">0.35*AL266/$AM$285</f>
        <v>0.0148080159333632</v>
      </c>
      <c r="AX266" s="65" t="n">
        <f aca="false">AW266*$J$285</f>
        <v>145480.375208275</v>
      </c>
    </row>
    <row r="267" customFormat="false" ht="15" hidden="false" customHeight="false" outlineLevel="0" collapsed="false">
      <c r="A267" s="72" t="s">
        <v>113</v>
      </c>
      <c r="B267" s="65" t="n">
        <f aca="true">INDIRECT(ADDRESS(ROW()-35*INT((ROW()-15)/35)+138,2+INT((ROW()-15)/35), 1, 1, "Variables_Simulación"))</f>
        <v>0</v>
      </c>
      <c r="C267" s="65" t="n">
        <f aca="true">INDIRECT(ADDRESS(ROW()-35*INT((ROW()-15)/35)+108,2+INT((ROW()-15)/35), 1, 1, "Variables_Simulación"))</f>
        <v>0</v>
      </c>
      <c r="D267" s="65" t="n">
        <f aca="true">INDIRECT(ADDRESS(ROW()-35*INT((ROW()-15)/35)+78,2+INT((ROW()-15)/35), 1, 1, "Variables_Simulación"))</f>
        <v>0</v>
      </c>
      <c r="E267" s="65" t="n">
        <f aca="true">INDIRECT(ADDRESS(ROW()-35*INT((ROW()-15)/35)+48,2+INT((ROW()-15)/35), 1, 1, "Variables_Simulación"))</f>
        <v>0</v>
      </c>
      <c r="F267" s="65" t="n">
        <f aca="true">INDIRECT(ADDRESS(ROW()-35*INT((ROW()-15)/35)+18,2+INT((ROW()-15)/35), 1, 1, "Variables_Simulación"))</f>
        <v>0</v>
      </c>
      <c r="G267" s="65" t="n">
        <f aca="true">INDIRECT(ADDRESS(ROW()-35*INT((ROW()-15)/35)-12,2+INT((ROW()-15)/35), 1, 1, "Variables_Simulación"))</f>
        <v>0</v>
      </c>
      <c r="H267" s="65" t="n">
        <f aca="true">INDIRECT(ADDRESS(ROW()-35*INT((ROW()-15)/35)+168,2+INT((ROW()-15)/35), 1, 1, "Variables_Simulación"))</f>
        <v>0</v>
      </c>
      <c r="I267" s="66" t="n">
        <f aca="false">AO267+AQ267+AS267+AU267+AW267</f>
        <v>0.0339134429651071</v>
      </c>
      <c r="J267" s="65" t="n">
        <f aca="false">ROUND(AP267+AR267+AT267+AV267+AX267,0)</f>
        <v>333180</v>
      </c>
      <c r="K267" s="66" t="n">
        <f aca="false">I267-Tabla_Ministerio!J266</f>
        <v>0</v>
      </c>
      <c r="L267" s="65" t="n">
        <f aca="false">J267-Tabla_Ministerio!K266</f>
        <v>0</v>
      </c>
      <c r="M267" s="66" t="n">
        <f aca="false">P302/P$320</f>
        <v>0.0462945821153396</v>
      </c>
      <c r="N267" s="65" t="n">
        <f aca="false">ROUND((N$285*M267),0)</f>
        <v>8641543</v>
      </c>
      <c r="O267" s="65" t="n">
        <f aca="false">N267-Tabla_Ministerio!L266</f>
        <v>1</v>
      </c>
      <c r="P267" s="67" t="n">
        <f aca="false">N267+J267</f>
        <v>8974723</v>
      </c>
      <c r="Q267" s="65" t="n">
        <f aca="false">P267-Tabla_Ministerio!M266</f>
        <v>1</v>
      </c>
      <c r="S267" s="67" t="n">
        <f aca="false">B267+Tabla_Ministerio!B266</f>
        <v>8875</v>
      </c>
      <c r="T267" s="67" t="n">
        <f aca="false">C267+Tabla_Ministerio!C266</f>
        <v>50</v>
      </c>
      <c r="U267" s="67" t="n">
        <f aca="false">D267+Tabla_Ministerio!D266</f>
        <v>501.41654149786</v>
      </c>
      <c r="V267" s="67" t="n">
        <f aca="false">E267+Tabla_Ministerio!E266</f>
        <v>323.136710614613</v>
      </c>
      <c r="W267" s="67" t="n">
        <f aca="false">F267+Tabla_Ministerio!F266</f>
        <v>60</v>
      </c>
      <c r="X267" s="67" t="n">
        <f aca="false">G267+Tabla_Ministerio!G266</f>
        <v>249</v>
      </c>
      <c r="Y267" s="67" t="n">
        <f aca="false">H267+Tabla_Ministerio!H266</f>
        <v>27</v>
      </c>
      <c r="Z267" s="67" t="n">
        <f aca="false">X267+0.33*Y267</f>
        <v>257.91</v>
      </c>
      <c r="AC267" s="73" t="n">
        <f aca="false">IF(T267&gt;0,S267/T267,0)</f>
        <v>177.5</v>
      </c>
      <c r="AD267" s="74" t="n">
        <f aca="false">EXP((((AC267-AC$285)/AC$286+2)/4-1.9)^3)</f>
        <v>0.0377748430238206</v>
      </c>
      <c r="AE267" s="75" t="n">
        <f aca="false">S267/U267</f>
        <v>17.6998548422198</v>
      </c>
      <c r="AF267" s="74" t="n">
        <f aca="false">EXP((((AE267-AE$285)/AE$286+2)/4-1.9)^3)</f>
        <v>0.0501989819562196</v>
      </c>
      <c r="AG267" s="74" t="n">
        <f aca="false">V267/U267</f>
        <v>0.6444476475573</v>
      </c>
      <c r="AH267" s="74" t="n">
        <f aca="false">EXP((((AG267-AG$285)/AG$286+2)/4-1.9)^3)</f>
        <v>0.087310703014609</v>
      </c>
      <c r="AI267" s="74" t="n">
        <f aca="false">W267/U267</f>
        <v>0.119660990482613</v>
      </c>
      <c r="AJ267" s="74" t="n">
        <f aca="false">EXP((((AI267-AI$285)/AI$286+2)/4-1.9)^3)</f>
        <v>0.0414970285257042</v>
      </c>
      <c r="AK267" s="74" t="n">
        <f aca="false">Z267/U267</f>
        <v>0.514362767589511</v>
      </c>
      <c r="AL267" s="74" t="n">
        <f aca="false">EXP((((AK267-AK$285)/AK$286+2)/4-1.9)^3)</f>
        <v>0.164987427570374</v>
      </c>
      <c r="AM267" s="74" t="n">
        <f aca="false">0.01*AD267+0.15*AF267+0.24*AH267+0.25*AJ267+0.35*AL267</f>
        <v>0.0969820212282343</v>
      </c>
      <c r="AO267" s="66" t="n">
        <f aca="false">0.01*AD267/$AM$285</f>
        <v>0.0001320940694141</v>
      </c>
      <c r="AP267" s="65" t="n">
        <f aca="false">AO267*$J$285</f>
        <v>1297.74946675025</v>
      </c>
      <c r="AQ267" s="66" t="n">
        <f aca="false">0.15*AF267/$AM$285</f>
        <v>0.00263309676873862</v>
      </c>
      <c r="AR267" s="65" t="n">
        <f aca="false">AQ267*$J$285</f>
        <v>25868.6854200858</v>
      </c>
      <c r="AS267" s="66" t="n">
        <f aca="false">0.24*AH267/$AM$285</f>
        <v>0.00732755991536454</v>
      </c>
      <c r="AT267" s="65" t="n">
        <f aca="false">AS267*$J$285</f>
        <v>71989.1287695445</v>
      </c>
      <c r="AU267" s="66" t="n">
        <f aca="false">0.25*AJ267/$AM$285</f>
        <v>0.00362775257801645</v>
      </c>
      <c r="AV267" s="65" t="n">
        <f aca="false">AU267*$J$285</f>
        <v>35640.6157710524</v>
      </c>
      <c r="AW267" s="66" t="n">
        <f aca="false">0.35*AL267/$AM$285</f>
        <v>0.0201929396335734</v>
      </c>
      <c r="AX267" s="65" t="n">
        <f aca="false">AW267*$J$285</f>
        <v>198384.202696026</v>
      </c>
    </row>
    <row r="268" customFormat="false" ht="15" hidden="false" customHeight="false" outlineLevel="0" collapsed="false">
      <c r="A268" s="72" t="s">
        <v>114</v>
      </c>
      <c r="B268" s="65" t="n">
        <f aca="true">INDIRECT(ADDRESS(ROW()-35*INT((ROW()-15)/35)+138,2+INT((ROW()-15)/35), 1, 1, "Variables_Simulación"))</f>
        <v>0</v>
      </c>
      <c r="C268" s="65" t="n">
        <f aca="true">INDIRECT(ADDRESS(ROW()-35*INT((ROW()-15)/35)+108,2+INT((ROW()-15)/35), 1, 1, "Variables_Simulación"))</f>
        <v>0</v>
      </c>
      <c r="D268" s="65" t="n">
        <f aca="true">INDIRECT(ADDRESS(ROW()-35*INT((ROW()-15)/35)+78,2+INT((ROW()-15)/35), 1, 1, "Variables_Simulación"))</f>
        <v>0</v>
      </c>
      <c r="E268" s="65" t="n">
        <f aca="true">INDIRECT(ADDRESS(ROW()-35*INT((ROW()-15)/35)+48,2+INT((ROW()-15)/35), 1, 1, "Variables_Simulación"))</f>
        <v>0</v>
      </c>
      <c r="F268" s="65" t="n">
        <f aca="true">INDIRECT(ADDRESS(ROW()-35*INT((ROW()-15)/35)+18,2+INT((ROW()-15)/35), 1, 1, "Variables_Simulación"))</f>
        <v>0</v>
      </c>
      <c r="G268" s="65" t="n">
        <f aca="true">INDIRECT(ADDRESS(ROW()-35*INT((ROW()-15)/35)-12,2+INT((ROW()-15)/35), 1, 1, "Variables_Simulación"))</f>
        <v>0</v>
      </c>
      <c r="H268" s="65" t="n">
        <f aca="true">INDIRECT(ADDRESS(ROW()-35*INT((ROW()-15)/35)+168,2+INT((ROW()-15)/35), 1, 1, "Variables_Simulación"))</f>
        <v>0</v>
      </c>
      <c r="I268" s="66" t="n">
        <f aca="false">AO268+AQ268+AS268+AU268+AW268</f>
        <v>0.0146893397675054</v>
      </c>
      <c r="J268" s="65" t="n">
        <f aca="false">ROUND(AP268+AR268+AT268+AV268+AX268,0)</f>
        <v>144314</v>
      </c>
      <c r="K268" s="66" t="n">
        <f aca="false">I268-Tabla_Ministerio!J267</f>
        <v>0</v>
      </c>
      <c r="L268" s="65" t="n">
        <f aca="false">J268-Tabla_Ministerio!K267</f>
        <v>0</v>
      </c>
      <c r="M268" s="66" t="n">
        <f aca="false">P303/P$320</f>
        <v>0.0197459977612376</v>
      </c>
      <c r="N268" s="65" t="n">
        <f aca="false">ROUND((N$285*M268),0)</f>
        <v>3685872</v>
      </c>
      <c r="O268" s="65" t="n">
        <f aca="false">N268-Tabla_Ministerio!L267</f>
        <v>-1</v>
      </c>
      <c r="P268" s="67" t="n">
        <f aca="false">N268+J268</f>
        <v>3830186</v>
      </c>
      <c r="Q268" s="65" t="n">
        <f aca="false">P268-Tabla_Ministerio!M267</f>
        <v>-1</v>
      </c>
      <c r="S268" s="67" t="n">
        <f aca="false">B268+Tabla_Ministerio!B267</f>
        <v>15229</v>
      </c>
      <c r="T268" s="67" t="n">
        <f aca="false">C268+Tabla_Ministerio!C267</f>
        <v>64</v>
      </c>
      <c r="U268" s="67" t="n">
        <f aca="false">D268+Tabla_Ministerio!D267</f>
        <v>821.410661400061</v>
      </c>
      <c r="V268" s="67" t="n">
        <f aca="false">E268+Tabla_Ministerio!E267</f>
        <v>425.502237693346</v>
      </c>
      <c r="W268" s="67" t="n">
        <f aca="false">F268+Tabla_Ministerio!F267</f>
        <v>104</v>
      </c>
      <c r="X268" s="67" t="n">
        <f aca="false">G268+Tabla_Ministerio!G267</f>
        <v>227</v>
      </c>
      <c r="Y268" s="67" t="n">
        <f aca="false">H268+Tabla_Ministerio!H267</f>
        <v>22</v>
      </c>
      <c r="Z268" s="67" t="n">
        <f aca="false">X268+0.33*Y268</f>
        <v>234.26</v>
      </c>
      <c r="AC268" s="73" t="n">
        <f aca="false">IF(T268&gt;0,S268/T268,0)</f>
        <v>237.953125</v>
      </c>
      <c r="AD268" s="74" t="n">
        <f aca="false">EXP((((AC268-AC$285)/AC$286+2)/4-1.9)^3)</f>
        <v>0.124790966531134</v>
      </c>
      <c r="AE268" s="75" t="n">
        <f aca="false">S268/U268</f>
        <v>18.5400564122735</v>
      </c>
      <c r="AF268" s="74" t="n">
        <f aca="false">EXP((((AE268-AE$285)/AE$286+2)/4-1.9)^3)</f>
        <v>0.0664647459756979</v>
      </c>
      <c r="AG268" s="74" t="n">
        <f aca="false">V268/U268</f>
        <v>0.518014018673796</v>
      </c>
      <c r="AH268" s="74" t="n">
        <f aca="false">EXP((((AG268-AG$285)/AG$286+2)/4-1.9)^3)</f>
        <v>0.0151100312367253</v>
      </c>
      <c r="AI268" s="74" t="n">
        <f aca="false">W268/U268</f>
        <v>0.126611456226702</v>
      </c>
      <c r="AJ268" s="74" t="n">
        <f aca="false">EXP((((AI268-AI$285)/AI$286+2)/4-1.9)^3)</f>
        <v>0.045612473288057</v>
      </c>
      <c r="AK268" s="74" t="n">
        <f aca="false">Z268/U268</f>
        <v>0.285192305150646</v>
      </c>
      <c r="AL268" s="74" t="n">
        <f aca="false">EXP((((AK268-AK$285)/AK$286+2)/4-1.9)^3)</f>
        <v>0.0450281387594978</v>
      </c>
      <c r="AM268" s="74" t="n">
        <f aca="false">0.01*AD268+0.15*AF268+0.24*AH268+0.25*AJ268+0.35*AL268</f>
        <v>0.0420069959463186</v>
      </c>
      <c r="AO268" s="66" t="n">
        <f aca="false">0.01*AD268/$AM$285</f>
        <v>0.00043637895688465</v>
      </c>
      <c r="AP268" s="65" t="n">
        <f aca="false">AO268*$J$285</f>
        <v>4287.17626090209</v>
      </c>
      <c r="AQ268" s="66" t="n">
        <f aca="false">0.15*AF268/$AM$285</f>
        <v>0.00348628798919218</v>
      </c>
      <c r="AR268" s="65" t="n">
        <f aca="false">AQ268*$J$285</f>
        <v>34250.8062548112</v>
      </c>
      <c r="AS268" s="66" t="n">
        <f aca="false">0.24*AH268/$AM$285</f>
        <v>0.00126811095761775</v>
      </c>
      <c r="AT268" s="65" t="n">
        <f aca="false">AS268*$J$285</f>
        <v>12458.4724077923</v>
      </c>
      <c r="AU268" s="66" t="n">
        <f aca="false">0.25*AJ268/$AM$285</f>
        <v>0.0039875329255915</v>
      </c>
      <c r="AV268" s="65" t="n">
        <f aca="false">AU268*$J$285</f>
        <v>39175.2540503006</v>
      </c>
      <c r="AW268" s="66" t="n">
        <f aca="false">0.35*AL268/$AM$285</f>
        <v>0.00551102893821937</v>
      </c>
      <c r="AX268" s="65" t="n">
        <f aca="false">AW268*$J$285</f>
        <v>54142.7400756263</v>
      </c>
    </row>
    <row r="269" customFormat="false" ht="15" hidden="false" customHeight="false" outlineLevel="0" collapsed="false">
      <c r="A269" s="72" t="s">
        <v>115</v>
      </c>
      <c r="B269" s="65" t="n">
        <f aca="true">INDIRECT(ADDRESS(ROW()-35*INT((ROW()-15)/35)+138,2+INT((ROW()-15)/35), 1, 1, "Variables_Simulación"))</f>
        <v>0</v>
      </c>
      <c r="C269" s="65" t="n">
        <f aca="true">INDIRECT(ADDRESS(ROW()-35*INT((ROW()-15)/35)+108,2+INT((ROW()-15)/35), 1, 1, "Variables_Simulación"))</f>
        <v>0</v>
      </c>
      <c r="D269" s="65" t="n">
        <f aca="true">INDIRECT(ADDRESS(ROW()-35*INT((ROW()-15)/35)+78,2+INT((ROW()-15)/35), 1, 1, "Variables_Simulación"))</f>
        <v>0</v>
      </c>
      <c r="E269" s="65" t="n">
        <f aca="true">INDIRECT(ADDRESS(ROW()-35*INT((ROW()-15)/35)+48,2+INT((ROW()-15)/35), 1, 1, "Variables_Simulación"))</f>
        <v>0</v>
      </c>
      <c r="F269" s="65" t="n">
        <f aca="true">INDIRECT(ADDRESS(ROW()-35*INT((ROW()-15)/35)+18,2+INT((ROW()-15)/35), 1, 1, "Variables_Simulación"))</f>
        <v>0</v>
      </c>
      <c r="G269" s="65" t="n">
        <f aca="true">INDIRECT(ADDRESS(ROW()-35*INT((ROW()-15)/35)-12,2+INT((ROW()-15)/35), 1, 1, "Variables_Simulación"))</f>
        <v>0</v>
      </c>
      <c r="H269" s="65" t="n">
        <f aca="true">INDIRECT(ADDRESS(ROW()-35*INT((ROW()-15)/35)+168,2+INT((ROW()-15)/35), 1, 1, "Variables_Simulación"))</f>
        <v>0</v>
      </c>
      <c r="I269" s="66" t="n">
        <f aca="false">AO269+AQ269+AS269+AU269+AW269</f>
        <v>0.0114198325122511</v>
      </c>
      <c r="J269" s="65" t="n">
        <f aca="false">ROUND(AP269+AR269+AT269+AV269+AX269,0)</f>
        <v>112193</v>
      </c>
      <c r="K269" s="66" t="n">
        <f aca="false">I269-Tabla_Ministerio!J268</f>
        <v>9.54097911787244E-017</v>
      </c>
      <c r="L269" s="65" t="n">
        <f aca="false">J269-Tabla_Ministerio!K268</f>
        <v>0</v>
      </c>
      <c r="M269" s="66" t="n">
        <f aca="false">P304/P$320</f>
        <v>0.0191398770333557</v>
      </c>
      <c r="N269" s="65" t="n">
        <f aca="false">ROUND((N$285*M269),0)</f>
        <v>3572731</v>
      </c>
      <c r="O269" s="65" t="n">
        <f aca="false">N269-Tabla_Ministerio!L268</f>
        <v>0</v>
      </c>
      <c r="P269" s="67" t="n">
        <f aca="false">N269+J269</f>
        <v>3684924</v>
      </c>
      <c r="Q269" s="65" t="n">
        <f aca="false">P269-Tabla_Ministerio!M268</f>
        <v>0</v>
      </c>
      <c r="S269" s="67" t="n">
        <f aca="false">B269+Tabla_Ministerio!B268</f>
        <v>5781</v>
      </c>
      <c r="T269" s="67" t="n">
        <f aca="false">C269+Tabla_Ministerio!C268</f>
        <v>52</v>
      </c>
      <c r="U269" s="67" t="n">
        <f aca="false">D269+Tabla_Ministerio!D268</f>
        <v>371.256438768524</v>
      </c>
      <c r="V269" s="67" t="n">
        <f aca="false">E269+Tabla_Ministerio!E268</f>
        <v>214.587942620824</v>
      </c>
      <c r="W269" s="67" t="n">
        <f aca="false">F269+Tabla_Ministerio!F268</f>
        <v>42</v>
      </c>
      <c r="X269" s="67" t="n">
        <f aca="false">G269+Tabla_Ministerio!G268</f>
        <v>84</v>
      </c>
      <c r="Y269" s="67" t="n">
        <f aca="false">H269+Tabla_Ministerio!H268</f>
        <v>4</v>
      </c>
      <c r="Z269" s="67" t="n">
        <f aca="false">X269+0.33*Y269</f>
        <v>85.32</v>
      </c>
      <c r="AC269" s="73" t="n">
        <f aca="false">IF(T269&gt;0,S269/T269,0)</f>
        <v>111.173076923077</v>
      </c>
      <c r="AD269" s="74" t="n">
        <f aca="false">EXP((((AC269-AC$285)/AC$286+2)/4-1.9)^3)</f>
        <v>0.00650737850363682</v>
      </c>
      <c r="AE269" s="75" t="n">
        <f aca="false">S269/U269</f>
        <v>15.5714471085697</v>
      </c>
      <c r="AF269" s="74" t="n">
        <f aca="false">EXP((((AE269-AE$285)/AE$286+2)/4-1.9)^3)</f>
        <v>0.0226410247816021</v>
      </c>
      <c r="AG269" s="74" t="n">
        <f aca="false">V269/U269</f>
        <v>0.578004635643823</v>
      </c>
      <c r="AH269" s="74" t="n">
        <f aca="false">EXP((((AG269-AG$285)/AG$286+2)/4-1.9)^3)</f>
        <v>0.0375760928368172</v>
      </c>
      <c r="AI269" s="74" t="n">
        <f aca="false">W269/U269</f>
        <v>0.113129351074196</v>
      </c>
      <c r="AJ269" s="74" t="n">
        <f aca="false">EXP((((AI269-AI$285)/AI$286+2)/4-1.9)^3)</f>
        <v>0.0379025691222811</v>
      </c>
      <c r="AK269" s="74" t="n">
        <f aca="false">Z269/U269</f>
        <v>0.229814196039295</v>
      </c>
      <c r="AL269" s="74" t="n">
        <f aca="false">EXP((((AK269-AK$285)/AK$286+2)/4-1.9)^3)</f>
        <v>0.0305773664077974</v>
      </c>
      <c r="AM269" s="74" t="n">
        <f aca="false">0.01*AD269+0.15*AF269+0.24*AH269+0.25*AJ269+0.35*AL269</f>
        <v>0.0326572103064122</v>
      </c>
      <c r="AO269" s="66" t="n">
        <f aca="false">0.01*AD269/$AM$285</f>
        <v>2.27555176661138E-005</v>
      </c>
      <c r="AP269" s="65" t="n">
        <f aca="false">AO269*$J$285</f>
        <v>223.560081446569</v>
      </c>
      <c r="AQ269" s="66" t="n">
        <f aca="false">0.15*AF269/$AM$285</f>
        <v>0.00118759398836735</v>
      </c>
      <c r="AR269" s="65" t="n">
        <f aca="false">AQ269*$J$285</f>
        <v>11667.4387575118</v>
      </c>
      <c r="AS269" s="66" t="n">
        <f aca="false">0.24*AH269/$AM$285</f>
        <v>0.00315357753563166</v>
      </c>
      <c r="AT269" s="65" t="n">
        <f aca="false">AS269*$J$285</f>
        <v>30982.1143626959</v>
      </c>
      <c r="AU269" s="66" t="n">
        <f aca="false">0.25*AJ269/$AM$285</f>
        <v>0.00331351780433219</v>
      </c>
      <c r="AV269" s="65" t="n">
        <f aca="false">AU269*$J$285</f>
        <v>32553.4369764865</v>
      </c>
      <c r="AW269" s="66" t="n">
        <f aca="false">0.35*AL269/$AM$285</f>
        <v>0.00374238766625378</v>
      </c>
      <c r="AX269" s="65" t="n">
        <f aca="false">AW269*$J$285</f>
        <v>36766.8406295243</v>
      </c>
    </row>
    <row r="270" customFormat="false" ht="15" hidden="false" customHeight="false" outlineLevel="0" collapsed="false">
      <c r="A270" s="72" t="s">
        <v>116</v>
      </c>
      <c r="B270" s="65" t="n">
        <f aca="true">INDIRECT(ADDRESS(ROW()-35*INT((ROW()-15)/35)+138,2+INT((ROW()-15)/35), 1, 1, "Variables_Simulación"))</f>
        <v>0</v>
      </c>
      <c r="C270" s="65" t="n">
        <f aca="true">INDIRECT(ADDRESS(ROW()-35*INT((ROW()-15)/35)+108,2+INT((ROW()-15)/35), 1, 1, "Variables_Simulación"))</f>
        <v>0</v>
      </c>
      <c r="D270" s="65" t="n">
        <f aca="true">INDIRECT(ADDRESS(ROW()-35*INT((ROW()-15)/35)+78,2+INT((ROW()-15)/35), 1, 1, "Variables_Simulación"))</f>
        <v>0</v>
      </c>
      <c r="E270" s="65" t="n">
        <f aca="true">INDIRECT(ADDRESS(ROW()-35*INT((ROW()-15)/35)+48,2+INT((ROW()-15)/35), 1, 1, "Variables_Simulación"))</f>
        <v>0</v>
      </c>
      <c r="F270" s="65" t="n">
        <f aca="true">INDIRECT(ADDRESS(ROW()-35*INT((ROW()-15)/35)+18,2+INT((ROW()-15)/35), 1, 1, "Variables_Simulación"))</f>
        <v>0</v>
      </c>
      <c r="G270" s="65" t="n">
        <f aca="true">INDIRECT(ADDRESS(ROW()-35*INT((ROW()-15)/35)-12,2+INT((ROW()-15)/35), 1, 1, "Variables_Simulación"))</f>
        <v>0</v>
      </c>
      <c r="H270" s="65" t="n">
        <f aca="true">INDIRECT(ADDRESS(ROW()-35*INT((ROW()-15)/35)+168,2+INT((ROW()-15)/35), 1, 1, "Variables_Simulación"))</f>
        <v>0</v>
      </c>
      <c r="I270" s="66" t="n">
        <f aca="false">AO270+AQ270+AS270+AU270+AW270</f>
        <v>0.0206901404525664</v>
      </c>
      <c r="J270" s="65" t="n">
        <f aca="false">ROUND(AP270+AR270+AT270+AV270+AX270,0)</f>
        <v>203269</v>
      </c>
      <c r="K270" s="66" t="n">
        <f aca="false">I270-Tabla_Ministerio!J269</f>
        <v>1.11022302462516E-016</v>
      </c>
      <c r="L270" s="65" t="n">
        <f aca="false">J270-Tabla_Ministerio!K269</f>
        <v>0</v>
      </c>
      <c r="M270" s="66" t="n">
        <f aca="false">P305/P$320</f>
        <v>0.0207426257802062</v>
      </c>
      <c r="N270" s="65" t="n">
        <f aca="false">ROUND((N$285*M270),0)</f>
        <v>3871907</v>
      </c>
      <c r="O270" s="65" t="n">
        <f aca="false">N270-Tabla_Ministerio!L269</f>
        <v>-1</v>
      </c>
      <c r="P270" s="67" t="n">
        <f aca="false">N270+J270</f>
        <v>4075176</v>
      </c>
      <c r="Q270" s="65" t="n">
        <f aca="false">P270-Tabla_Ministerio!M269</f>
        <v>-1</v>
      </c>
      <c r="S270" s="67" t="n">
        <f aca="false">B270+Tabla_Ministerio!B269</f>
        <v>7326</v>
      </c>
      <c r="T270" s="67" t="n">
        <f aca="false">C270+Tabla_Ministerio!C269</f>
        <v>37</v>
      </c>
      <c r="U270" s="67" t="n">
        <f aca="false">D270+Tabla_Ministerio!D269</f>
        <v>319.193548329561</v>
      </c>
      <c r="V270" s="67" t="n">
        <f aca="false">E270+Tabla_Ministerio!E269</f>
        <v>160.021326933936</v>
      </c>
      <c r="W270" s="67" t="n">
        <f aca="false">F270+Tabla_Ministerio!F269</f>
        <v>29</v>
      </c>
      <c r="X270" s="67" t="n">
        <f aca="false">G270+Tabla_Ministerio!G269</f>
        <v>90</v>
      </c>
      <c r="Y270" s="67" t="n">
        <f aca="false">H270+Tabla_Ministerio!H269</f>
        <v>7</v>
      </c>
      <c r="Z270" s="67" t="n">
        <f aca="false">X270+0.33*Y270</f>
        <v>92.31</v>
      </c>
      <c r="AC270" s="73" t="n">
        <f aca="false">IF(T270&gt;0,S270/T270,0)</f>
        <v>198</v>
      </c>
      <c r="AD270" s="74" t="n">
        <f aca="false">EXP((((AC270-AC$285)/AC$286+2)/4-1.9)^3)</f>
        <v>0.0590009662822607</v>
      </c>
      <c r="AE270" s="75" t="n">
        <f aca="false">S270/U270</f>
        <v>22.9515917171235</v>
      </c>
      <c r="AF270" s="74" t="n">
        <f aca="false">EXP((((AE270-AE$285)/AE$286+2)/4-1.9)^3)</f>
        <v>0.218543882313201</v>
      </c>
      <c r="AG270" s="74" t="n">
        <f aca="false">V270/U270</f>
        <v>0.501330079418514</v>
      </c>
      <c r="AH270" s="74" t="n">
        <f aca="false">EXP((((AG270-AG$285)/AG$286+2)/4-1.9)^3)</f>
        <v>0.0114160794913421</v>
      </c>
      <c r="AI270" s="74" t="n">
        <f aca="false">W270/U270</f>
        <v>0.0908539666661999</v>
      </c>
      <c r="AJ270" s="74" t="n">
        <f aca="false">EXP((((AI270-AI$285)/AI$286+2)/4-1.9)^3)</f>
        <v>0.0274706982669748</v>
      </c>
      <c r="AK270" s="74" t="n">
        <f aca="false">Z270/U270</f>
        <v>0.289197574584721</v>
      </c>
      <c r="AL270" s="74" t="n">
        <f aca="false">EXP((((AK270-AK$285)/AK$286+2)/4-1.9)^3)</f>
        <v>0.0462523299665155</v>
      </c>
      <c r="AM270" s="74" t="n">
        <f aca="false">0.01*AD270+0.15*AF270+0.24*AH270+0.25*AJ270+0.35*AL270</f>
        <v>0.0591674411427489</v>
      </c>
      <c r="AO270" s="66" t="n">
        <f aca="false">0.01*AD270/$AM$285</f>
        <v>0.000206319262019786</v>
      </c>
      <c r="AP270" s="65" t="n">
        <f aca="false">AO270*$J$285</f>
        <v>2026.9699726421</v>
      </c>
      <c r="AQ270" s="66" t="n">
        <f aca="false">0.15*AF270/$AM$285</f>
        <v>0.0114633239145836</v>
      </c>
      <c r="AR270" s="65" t="n">
        <f aca="false">AQ270*$J$285</f>
        <v>112620.669219448</v>
      </c>
      <c r="AS270" s="66" t="n">
        <f aca="false">0.24*AH270/$AM$285</f>
        <v>0.000958095669638311</v>
      </c>
      <c r="AT270" s="65" t="n">
        <f aca="false">AS270*$J$285</f>
        <v>9412.74767204739</v>
      </c>
      <c r="AU270" s="66" t="n">
        <f aca="false">0.25*AJ270/$AM$285</f>
        <v>0.00240154295376114</v>
      </c>
      <c r="AV270" s="65" t="n">
        <f aca="false">AU270*$J$285</f>
        <v>23593.8002473913</v>
      </c>
      <c r="AW270" s="66" t="n">
        <f aca="false">0.35*AL270/$AM$285</f>
        <v>0.00566085865256361</v>
      </c>
      <c r="AX270" s="65" t="n">
        <f aca="false">AW270*$J$285</f>
        <v>55614.7322154401</v>
      </c>
    </row>
    <row r="271" customFormat="false" ht="15" hidden="false" customHeight="false" outlineLevel="0" collapsed="false">
      <c r="A271" s="72" t="s">
        <v>117</v>
      </c>
      <c r="B271" s="65" t="n">
        <f aca="true">INDIRECT(ADDRESS(ROW()-35*INT((ROW()-15)/35)+138,2+INT((ROW()-15)/35), 1, 1, "Variables_Simulación"))</f>
        <v>0</v>
      </c>
      <c r="C271" s="65" t="n">
        <f aca="true">INDIRECT(ADDRESS(ROW()-35*INT((ROW()-15)/35)+108,2+INT((ROW()-15)/35), 1, 1, "Variables_Simulación"))</f>
        <v>0</v>
      </c>
      <c r="D271" s="65" t="n">
        <f aca="true">INDIRECT(ADDRESS(ROW()-35*INT((ROW()-15)/35)+78,2+INT((ROW()-15)/35), 1, 1, "Variables_Simulación"))</f>
        <v>0</v>
      </c>
      <c r="E271" s="65" t="n">
        <f aca="true">INDIRECT(ADDRESS(ROW()-35*INT((ROW()-15)/35)+48,2+INT((ROW()-15)/35), 1, 1, "Variables_Simulación"))</f>
        <v>0</v>
      </c>
      <c r="F271" s="65" t="n">
        <f aca="true">INDIRECT(ADDRESS(ROW()-35*INT((ROW()-15)/35)+18,2+INT((ROW()-15)/35), 1, 1, "Variables_Simulación"))</f>
        <v>0</v>
      </c>
      <c r="G271" s="65" t="n">
        <f aca="true">INDIRECT(ADDRESS(ROW()-35*INT((ROW()-15)/35)-12,2+INT((ROW()-15)/35), 1, 1, "Variables_Simulación"))</f>
        <v>0</v>
      </c>
      <c r="H271" s="65" t="n">
        <f aca="true">INDIRECT(ADDRESS(ROW()-35*INT((ROW()-15)/35)+168,2+INT((ROW()-15)/35), 1, 1, "Variables_Simulación"))</f>
        <v>0</v>
      </c>
      <c r="I271" s="66" t="n">
        <f aca="false">AO271+AQ271+AS271+AU271+AW271</f>
        <v>0.0476073537448245</v>
      </c>
      <c r="J271" s="65" t="n">
        <f aca="false">ROUND(AP271+AR271+AT271+AV271+AX271,0)</f>
        <v>467715</v>
      </c>
      <c r="K271" s="66" t="n">
        <f aca="false">I271-Tabla_Ministerio!J270</f>
        <v>-2.56739074444567E-016</v>
      </c>
      <c r="L271" s="65" t="n">
        <f aca="false">J271-Tabla_Ministerio!K270</f>
        <v>0</v>
      </c>
      <c r="M271" s="66" t="n">
        <f aca="false">P306/P$320</f>
        <v>0.0239593627153064</v>
      </c>
      <c r="N271" s="65" t="n">
        <f aca="false">ROUND((N$285*M271),0)</f>
        <v>4472356</v>
      </c>
      <c r="O271" s="65" t="n">
        <f aca="false">N271-Tabla_Ministerio!L270</f>
        <v>0</v>
      </c>
      <c r="P271" s="67" t="n">
        <f aca="false">N271+J271</f>
        <v>4940071</v>
      </c>
      <c r="Q271" s="65" t="n">
        <f aca="false">P271-Tabla_Ministerio!M270</f>
        <v>0</v>
      </c>
      <c r="S271" s="67" t="n">
        <f aca="false">B271+Tabla_Ministerio!B270</f>
        <v>11086</v>
      </c>
      <c r="T271" s="67" t="n">
        <f aca="false">C271+Tabla_Ministerio!C270</f>
        <v>59</v>
      </c>
      <c r="U271" s="67" t="n">
        <f aca="false">D271+Tabla_Ministerio!D270</f>
        <v>455.782754432188</v>
      </c>
      <c r="V271" s="67" t="n">
        <f aca="false">E271+Tabla_Ministerio!E270</f>
        <v>354.560344076586</v>
      </c>
      <c r="W271" s="67" t="n">
        <f aca="false">F271+Tabla_Ministerio!F270</f>
        <v>46</v>
      </c>
      <c r="X271" s="67" t="n">
        <f aca="false">G271+Tabla_Ministerio!G270</f>
        <v>111</v>
      </c>
      <c r="Y271" s="67" t="n">
        <f aca="false">H271+Tabla_Ministerio!H270</f>
        <v>10</v>
      </c>
      <c r="Z271" s="67" t="n">
        <f aca="false">X271+0.33*Y271</f>
        <v>114.3</v>
      </c>
      <c r="AC271" s="73" t="n">
        <f aca="false">IF(T271&gt;0,S271/T271,0)</f>
        <v>187.898305084746</v>
      </c>
      <c r="AD271" s="74" t="n">
        <f aca="false">EXP((((AC271-AC$285)/AC$286+2)/4-1.9)^3)</f>
        <v>0.0476202119030662</v>
      </c>
      <c r="AE271" s="75" t="n">
        <f aca="false">S271/U271</f>
        <v>24.3229913641882</v>
      </c>
      <c r="AF271" s="74" t="n">
        <f aca="false">EXP((((AE271-AE$285)/AE$286+2)/4-1.9)^3)</f>
        <v>0.289726720837263</v>
      </c>
      <c r="AG271" s="74" t="n">
        <f aca="false">V271/U271</f>
        <v>0.777915225244306</v>
      </c>
      <c r="AH271" s="74" t="n">
        <f aca="false">EXP((((AG271-AG$285)/AG$286+2)/4-1.9)^3)</f>
        <v>0.299202887571974</v>
      </c>
      <c r="AI271" s="74" t="n">
        <f aca="false">W271/U271</f>
        <v>0.100925275370075</v>
      </c>
      <c r="AJ271" s="74" t="n">
        <f aca="false">EXP((((AI271-AI$285)/AI$286+2)/4-1.9)^3)</f>
        <v>0.0318537017901181</v>
      </c>
      <c r="AK271" s="74" t="n">
        <f aca="false">Z271/U271</f>
        <v>0.250777369017383</v>
      </c>
      <c r="AL271" s="74" t="n">
        <f aca="false">EXP((((AK271-AK$285)/AK$286+2)/4-1.9)^3)</f>
        <v>0.0355287644979643</v>
      </c>
      <c r="AM271" s="74" t="n">
        <f aca="false">0.01*AD271+0.15*AF271+0.24*AH271+0.25*AJ271+0.35*AL271</f>
        <v>0.136142396283711</v>
      </c>
      <c r="AO271" s="66" t="n">
        <f aca="false">0.01*AD271/$AM$285</f>
        <v>0.000166522136774232</v>
      </c>
      <c r="AP271" s="65" t="n">
        <f aca="false">AO271*$J$285</f>
        <v>1635.98574227741</v>
      </c>
      <c r="AQ271" s="66" t="n">
        <f aca="false">0.15*AF271/$AM$285</f>
        <v>0.0151970909115083</v>
      </c>
      <c r="AR271" s="65" t="n">
        <f aca="false">AQ271*$J$285</f>
        <v>149302.816652113</v>
      </c>
      <c r="AS271" s="66" t="n">
        <f aca="false">0.24*AH271/$AM$285</f>
        <v>0.0251106337463218</v>
      </c>
      <c r="AT271" s="65" t="n">
        <f aca="false">AS271*$J$285</f>
        <v>246697.763938911</v>
      </c>
      <c r="AU271" s="66" t="n">
        <f aca="false">0.25*AJ271/$AM$285</f>
        <v>0.0027847138191326</v>
      </c>
      <c r="AV271" s="65" t="n">
        <f aca="false">AU271*$J$285</f>
        <v>27358.2371249562</v>
      </c>
      <c r="AW271" s="66" t="n">
        <f aca="false">0.35*AL271/$AM$285</f>
        <v>0.00434839313108765</v>
      </c>
      <c r="AX271" s="65" t="n">
        <f aca="false">AW271*$J$285</f>
        <v>42720.501322424</v>
      </c>
    </row>
    <row r="272" customFormat="false" ht="15" hidden="false" customHeight="false" outlineLevel="0" collapsed="false">
      <c r="A272" s="72" t="s">
        <v>118</v>
      </c>
      <c r="B272" s="65" t="n">
        <f aca="true">INDIRECT(ADDRESS(ROW()-35*INT((ROW()-15)/35)+138,2+INT((ROW()-15)/35), 1, 1, "Variables_Simulación"))</f>
        <v>0</v>
      </c>
      <c r="C272" s="65" t="n">
        <f aca="true">INDIRECT(ADDRESS(ROW()-35*INT((ROW()-15)/35)+108,2+INT((ROW()-15)/35), 1, 1, "Variables_Simulación"))</f>
        <v>0</v>
      </c>
      <c r="D272" s="65" t="n">
        <f aca="true">INDIRECT(ADDRESS(ROW()-35*INT((ROW()-15)/35)+78,2+INT((ROW()-15)/35), 1, 1, "Variables_Simulación"))</f>
        <v>0</v>
      </c>
      <c r="E272" s="65" t="n">
        <f aca="true">INDIRECT(ADDRESS(ROW()-35*INT((ROW()-15)/35)+48,2+INT((ROW()-15)/35), 1, 1, "Variables_Simulación"))</f>
        <v>0</v>
      </c>
      <c r="F272" s="65" t="n">
        <f aca="true">INDIRECT(ADDRESS(ROW()-35*INT((ROW()-15)/35)+18,2+INT((ROW()-15)/35), 1, 1, "Variables_Simulación"))</f>
        <v>0</v>
      </c>
      <c r="G272" s="65" t="n">
        <f aca="true">INDIRECT(ADDRESS(ROW()-35*INT((ROW()-15)/35)-12,2+INT((ROW()-15)/35), 1, 1, "Variables_Simulación"))</f>
        <v>0</v>
      </c>
      <c r="H272" s="65" t="n">
        <f aca="true">INDIRECT(ADDRESS(ROW()-35*INT((ROW()-15)/35)+168,2+INT((ROW()-15)/35), 1, 1, "Variables_Simulación"))</f>
        <v>0</v>
      </c>
      <c r="I272" s="66" t="n">
        <f aca="false">AO272+AQ272+AS272+AU272+AW272</f>
        <v>0.122332197161914</v>
      </c>
      <c r="J272" s="65" t="n">
        <f aca="false">ROUND(AP272+AR272+AT272+AV272+AX272,0)</f>
        <v>1201845</v>
      </c>
      <c r="K272" s="66" t="n">
        <f aca="false">I272-Tabla_Ministerio!J271</f>
        <v>0</v>
      </c>
      <c r="L272" s="65" t="n">
        <f aca="false">J272-Tabla_Ministerio!K271</f>
        <v>0</v>
      </c>
      <c r="M272" s="66" t="n">
        <f aca="false">P307/P$320</f>
        <v>0.0325857715926333</v>
      </c>
      <c r="N272" s="65" t="n">
        <f aca="false">ROUND((N$285*M272),0)</f>
        <v>6082598</v>
      </c>
      <c r="O272" s="65" t="n">
        <f aca="false">N272-Tabla_Ministerio!L271</f>
        <v>-1</v>
      </c>
      <c r="P272" s="67" t="n">
        <f aca="false">N272+J272</f>
        <v>7284443</v>
      </c>
      <c r="Q272" s="65" t="n">
        <f aca="false">P272-Tabla_Ministerio!M271</f>
        <v>-1</v>
      </c>
      <c r="S272" s="67" t="n">
        <f aca="false">B272+Tabla_Ministerio!B271</f>
        <v>8534</v>
      </c>
      <c r="T272" s="67" t="n">
        <f aca="false">C272+Tabla_Ministerio!C271</f>
        <v>48</v>
      </c>
      <c r="U272" s="67" t="n">
        <f aca="false">D272+Tabla_Ministerio!D271</f>
        <v>328.860845295056</v>
      </c>
      <c r="V272" s="67" t="n">
        <f aca="false">E272+Tabla_Ministerio!E271</f>
        <v>220.039633173844</v>
      </c>
      <c r="W272" s="67" t="n">
        <f aca="false">F272+Tabla_Ministerio!F271</f>
        <v>107</v>
      </c>
      <c r="X272" s="67" t="n">
        <f aca="false">G272+Tabla_Ministerio!G271</f>
        <v>265</v>
      </c>
      <c r="Y272" s="67" t="n">
        <f aca="false">H272+Tabla_Ministerio!H271</f>
        <v>39</v>
      </c>
      <c r="Z272" s="67" t="n">
        <f aca="false">X272+0.33*Y272</f>
        <v>277.87</v>
      </c>
      <c r="AC272" s="73" t="n">
        <f aca="false">IF(T272&gt;0,S272/T272,0)</f>
        <v>177.791666666667</v>
      </c>
      <c r="AD272" s="74" t="n">
        <f aca="false">EXP((((AC272-AC$285)/AC$286+2)/4-1.9)^3)</f>
        <v>0.0380269416592624</v>
      </c>
      <c r="AE272" s="75" t="n">
        <f aca="false">S272/U272</f>
        <v>25.9501856852045</v>
      </c>
      <c r="AF272" s="74" t="n">
        <f aca="false">EXP((((AE272-AE$285)/AE$286+2)/4-1.9)^3)</f>
        <v>0.38584598991381</v>
      </c>
      <c r="AG272" s="74" t="n">
        <f aca="false">V272/U272</f>
        <v>0.669096477497718</v>
      </c>
      <c r="AH272" s="74" t="n">
        <f aca="false">EXP((((AG272-AG$285)/AG$286+2)/4-1.9)^3)</f>
        <v>0.114558327051344</v>
      </c>
      <c r="AI272" s="74" t="n">
        <f aca="false">W272/U272</f>
        <v>0.325365581007368</v>
      </c>
      <c r="AJ272" s="74" t="n">
        <f aca="false">EXP((((AI272-AI$285)/AI$286+2)/4-1.9)^3)</f>
        <v>0.329628987131882</v>
      </c>
      <c r="AK272" s="74" t="n">
        <f aca="false">Z272/U272</f>
        <v>0.844947046677732</v>
      </c>
      <c r="AL272" s="74" t="n">
        <f aca="false">EXP((((AK272-AK$285)/AK$286+2)/4-1.9)^3)</f>
        <v>0.519068752592548</v>
      </c>
      <c r="AM272" s="74" t="n">
        <f aca="false">0.01*AD272+0.15*AF272+0.24*AH272+0.25*AJ272+0.35*AL272</f>
        <v>0.349832476586349</v>
      </c>
      <c r="AO272" s="66" t="n">
        <f aca="false">0.01*AD272/$AM$285</f>
        <v>0.00013297562793251</v>
      </c>
      <c r="AP272" s="65" t="n">
        <f aca="false">AO272*$J$285</f>
        <v>1306.4102802315</v>
      </c>
      <c r="AQ272" s="66" t="n">
        <f aca="false">0.15*AF272/$AM$285</f>
        <v>0.0202388532532168</v>
      </c>
      <c r="AR272" s="65" t="n">
        <f aca="false">AQ272*$J$285</f>
        <v>198835.278021914</v>
      </c>
      <c r="AS272" s="66" t="n">
        <f aca="false">0.24*AH272/$AM$285</f>
        <v>0.00961431962278665</v>
      </c>
      <c r="AT272" s="65" t="n">
        <f aca="false">AS272*$J$285</f>
        <v>94455.2485889723</v>
      </c>
      <c r="AU272" s="66" t="n">
        <f aca="false">0.25*AJ272/$AM$285</f>
        <v>0.028816820151735</v>
      </c>
      <c r="AV272" s="65" t="n">
        <f aca="false">AU272*$J$285</f>
        <v>283108.947670591</v>
      </c>
      <c r="AW272" s="66" t="n">
        <f aca="false">0.35*AL272/$AM$285</f>
        <v>0.0635292285062432</v>
      </c>
      <c r="AX272" s="65" t="n">
        <f aca="false">AW272*$J$285</f>
        <v>624138.712530505</v>
      </c>
    </row>
    <row r="273" customFormat="false" ht="15" hidden="false" customHeight="false" outlineLevel="0" collapsed="false">
      <c r="A273" s="72" t="s">
        <v>119</v>
      </c>
      <c r="B273" s="65" t="n">
        <f aca="true">INDIRECT(ADDRESS(ROW()-35*INT((ROW()-15)/35)+138,2+INT((ROW()-15)/35), 1, 1, "Variables_Simulación"))</f>
        <v>0</v>
      </c>
      <c r="C273" s="65" t="n">
        <f aca="true">INDIRECT(ADDRESS(ROW()-35*INT((ROW()-15)/35)+108,2+INT((ROW()-15)/35), 1, 1, "Variables_Simulación"))</f>
        <v>0</v>
      </c>
      <c r="D273" s="65" t="n">
        <f aca="true">INDIRECT(ADDRESS(ROW()-35*INT((ROW()-15)/35)+78,2+INT((ROW()-15)/35), 1, 1, "Variables_Simulación"))</f>
        <v>0</v>
      </c>
      <c r="E273" s="65" t="n">
        <f aca="true">INDIRECT(ADDRESS(ROW()-35*INT((ROW()-15)/35)+48,2+INT((ROW()-15)/35), 1, 1, "Variables_Simulación"))</f>
        <v>0</v>
      </c>
      <c r="F273" s="65" t="n">
        <f aca="true">INDIRECT(ADDRESS(ROW()-35*INT((ROW()-15)/35)+18,2+INT((ROW()-15)/35), 1, 1, "Variables_Simulación"))</f>
        <v>0</v>
      </c>
      <c r="G273" s="65" t="n">
        <f aca="true">INDIRECT(ADDRESS(ROW()-35*INT((ROW()-15)/35)-12,2+INT((ROW()-15)/35), 1, 1, "Variables_Simulación"))</f>
        <v>0</v>
      </c>
      <c r="H273" s="65" t="n">
        <f aca="true">INDIRECT(ADDRESS(ROW()-35*INT((ROW()-15)/35)+168,2+INT((ROW()-15)/35), 1, 1, "Variables_Simulación"))</f>
        <v>0</v>
      </c>
      <c r="I273" s="66" t="n">
        <f aca="false">AO273+AQ273+AS273+AU273+AW273</f>
        <v>0.00416574336002829</v>
      </c>
      <c r="J273" s="65" t="n">
        <f aca="false">ROUND(AP273+AR273+AT273+AV273+AX273,0)</f>
        <v>40926</v>
      </c>
      <c r="K273" s="66" t="n">
        <f aca="false">I273-Tabla_Ministerio!J272</f>
        <v>0</v>
      </c>
      <c r="L273" s="65" t="n">
        <f aca="false">J273-Tabla_Ministerio!K272</f>
        <v>-1</v>
      </c>
      <c r="M273" s="66" t="n">
        <f aca="false">P308/P$320</f>
        <v>0.0100787626698213</v>
      </c>
      <c r="N273" s="65" t="n">
        <f aca="false">ROUND((N$285*M273),0)</f>
        <v>1881345</v>
      </c>
      <c r="O273" s="65" t="n">
        <f aca="false">N273-Tabla_Ministerio!L272</f>
        <v>0</v>
      </c>
      <c r="P273" s="67" t="n">
        <f aca="false">N273+J273</f>
        <v>1922271</v>
      </c>
      <c r="Q273" s="65" t="n">
        <f aca="false">P273-Tabla_Ministerio!M272</f>
        <v>-1</v>
      </c>
      <c r="S273" s="67" t="n">
        <f aca="false">B273+Tabla_Ministerio!B272</f>
        <v>2664</v>
      </c>
      <c r="T273" s="67" t="n">
        <f aca="false">C273+Tabla_Ministerio!C272</f>
        <v>24</v>
      </c>
      <c r="U273" s="67" t="n">
        <f aca="false">D273+Tabla_Ministerio!D272</f>
        <v>219.545317056994</v>
      </c>
      <c r="V273" s="67" t="n">
        <f aca="false">E273+Tabla_Ministerio!E272</f>
        <v>98.8333333333333</v>
      </c>
      <c r="W273" s="67" t="n">
        <f aca="false">F273+Tabla_Ministerio!F272</f>
        <v>12</v>
      </c>
      <c r="X273" s="67" t="n">
        <f aca="false">G273+Tabla_Ministerio!G272</f>
        <v>29</v>
      </c>
      <c r="Y273" s="67" t="n">
        <f aca="false">H273+Tabla_Ministerio!H272</f>
        <v>17</v>
      </c>
      <c r="Z273" s="67" t="n">
        <f aca="false">X273+0.33*Y273</f>
        <v>34.61</v>
      </c>
      <c r="AC273" s="73" t="n">
        <f aca="false">IF(T273&gt;0,S273/T273,0)</f>
        <v>111</v>
      </c>
      <c r="AD273" s="74" t="n">
        <f aca="false">EXP((((AC273-AC$285)/AC$286+2)/4-1.9)^3)</f>
        <v>0.00647322768508381</v>
      </c>
      <c r="AE273" s="75" t="n">
        <f aca="false">S273/U273</f>
        <v>12.1341690896027</v>
      </c>
      <c r="AF273" s="74" t="n">
        <f aca="false">EXP((((AE273-AE$285)/AE$286+2)/4-1.9)^3)</f>
        <v>0.00473522037584238</v>
      </c>
      <c r="AG273" s="74" t="n">
        <f aca="false">V273/U273</f>
        <v>0.450172814698098</v>
      </c>
      <c r="AH273" s="74" t="n">
        <f aca="false">EXP((((AG273-AG$285)/AG$286+2)/4-1.9)^3)</f>
        <v>0.00447317784219572</v>
      </c>
      <c r="AI273" s="74" t="n">
        <f aca="false">W273/U273</f>
        <v>0.0546584193225347</v>
      </c>
      <c r="AJ273" s="74" t="n">
        <f aca="false">EXP((((AI273-AI$285)/AI$286+2)/4-1.9)^3)</f>
        <v>0.0155830314481535</v>
      </c>
      <c r="AK273" s="74" t="n">
        <f aca="false">Z273/U273</f>
        <v>0.157643991062744</v>
      </c>
      <c r="AL273" s="74" t="n">
        <f aca="false">EXP((((AK273-AK$285)/AK$286+2)/4-1.9)^3)</f>
        <v>0.017624027147878</v>
      </c>
      <c r="AM273" s="74" t="n">
        <f aca="false">0.01*AD273+0.15*AF273+0.24*AH273+0.25*AJ273+0.35*AL273</f>
        <v>0.0119127453791498</v>
      </c>
      <c r="AO273" s="66" t="n">
        <f aca="false">0.01*AD273/$AM$285</f>
        <v>2.26360963731214E-005</v>
      </c>
      <c r="AP273" s="65" t="n">
        <f aca="false">AO273*$J$285</f>
        <v>222.386834835371</v>
      </c>
      <c r="AQ273" s="66" t="n">
        <f aca="false">0.15*AF273/$AM$285</f>
        <v>0.000248377416931879</v>
      </c>
      <c r="AR273" s="65" t="n">
        <f aca="false">AQ273*$J$285</f>
        <v>2440.16753973773</v>
      </c>
      <c r="AS273" s="66" t="n">
        <f aca="false">0.24*AH273/$AM$285</f>
        <v>0.000375411919948529</v>
      </c>
      <c r="AT273" s="65" t="n">
        <f aca="false">AS273*$J$285</f>
        <v>3688.2096303476</v>
      </c>
      <c r="AU273" s="66" t="n">
        <f aca="false">0.25*AJ273/$AM$285</f>
        <v>0.00136229953126242</v>
      </c>
      <c r="AV273" s="65" t="n">
        <f aca="false">AU273*$J$285</f>
        <v>13383.8218331186</v>
      </c>
      <c r="AW273" s="66" t="n">
        <f aca="false">0.35*AL273/$AM$285</f>
        <v>0.00215701839551235</v>
      </c>
      <c r="AX273" s="65" t="n">
        <f aca="false">AW273*$J$285</f>
        <v>21191.4848634969</v>
      </c>
    </row>
    <row r="274" customFormat="false" ht="15" hidden="false" customHeight="false" outlineLevel="0" collapsed="false">
      <c r="A274" s="72" t="s">
        <v>120</v>
      </c>
      <c r="B274" s="65" t="n">
        <f aca="true">INDIRECT(ADDRESS(ROW()-35*INT((ROW()-15)/35)+138,2+INT((ROW()-15)/35), 1, 1, "Variables_Simulación"))</f>
        <v>0</v>
      </c>
      <c r="C274" s="65" t="n">
        <f aca="true">INDIRECT(ADDRESS(ROW()-35*INT((ROW()-15)/35)+108,2+INT((ROW()-15)/35), 1, 1, "Variables_Simulación"))</f>
        <v>0</v>
      </c>
      <c r="D274" s="65" t="n">
        <f aca="true">INDIRECT(ADDRESS(ROW()-35*INT((ROW()-15)/35)+78,2+INT((ROW()-15)/35), 1, 1, "Variables_Simulación"))</f>
        <v>0</v>
      </c>
      <c r="E274" s="65" t="n">
        <f aca="true">INDIRECT(ADDRESS(ROW()-35*INT((ROW()-15)/35)+48,2+INT((ROW()-15)/35), 1, 1, "Variables_Simulación"))</f>
        <v>0</v>
      </c>
      <c r="F274" s="65" t="n">
        <f aca="true">INDIRECT(ADDRESS(ROW()-35*INT((ROW()-15)/35)+18,2+INT((ROW()-15)/35), 1, 1, "Variables_Simulación"))</f>
        <v>0</v>
      </c>
      <c r="G274" s="65" t="n">
        <f aca="true">INDIRECT(ADDRESS(ROW()-35*INT((ROW()-15)/35)-12,2+INT((ROW()-15)/35), 1, 1, "Variables_Simulación"))</f>
        <v>0</v>
      </c>
      <c r="H274" s="65" t="n">
        <f aca="true">INDIRECT(ADDRESS(ROW()-35*INT((ROW()-15)/35)+168,2+INT((ROW()-15)/35), 1, 1, "Variables_Simulación"))</f>
        <v>0</v>
      </c>
      <c r="I274" s="66" t="n">
        <f aca="false">AO274+AQ274+AS274+AU274+AW274</f>
        <v>0.102740811769439</v>
      </c>
      <c r="J274" s="65" t="n">
        <f aca="false">ROUND(AP274+AR274+AT274+AV274+AX274,0)</f>
        <v>1009370</v>
      </c>
      <c r="K274" s="66" t="n">
        <f aca="false">I274-Tabla_Ministerio!J273</f>
        <v>0</v>
      </c>
      <c r="L274" s="65" t="n">
        <f aca="false">J274-Tabla_Ministerio!K273</f>
        <v>0</v>
      </c>
      <c r="M274" s="66" t="n">
        <f aca="false">P309/P$320</f>
        <v>0.0636167519569824</v>
      </c>
      <c r="N274" s="65" t="n">
        <f aca="false">ROUND((N$285*M274),0)</f>
        <v>11874973</v>
      </c>
      <c r="O274" s="65" t="n">
        <f aca="false">N274-Tabla_Ministerio!L273</f>
        <v>0</v>
      </c>
      <c r="P274" s="67" t="n">
        <f aca="false">N274+J274</f>
        <v>12884343</v>
      </c>
      <c r="Q274" s="65" t="n">
        <f aca="false">P274-Tabla_Ministerio!M273</f>
        <v>0</v>
      </c>
      <c r="S274" s="67" t="n">
        <f aca="false">B274+Tabla_Ministerio!B273</f>
        <v>7672</v>
      </c>
      <c r="T274" s="67" t="n">
        <f aca="false">C274+Tabla_Ministerio!C273</f>
        <v>25</v>
      </c>
      <c r="U274" s="67" t="n">
        <f aca="false">D274+Tabla_Ministerio!D273</f>
        <v>373.095406414025</v>
      </c>
      <c r="V274" s="67" t="n">
        <f aca="false">E274+Tabla_Ministerio!E273</f>
        <v>342.481770050389</v>
      </c>
      <c r="W274" s="67" t="n">
        <f aca="false">F274+Tabla_Ministerio!F273</f>
        <v>101</v>
      </c>
      <c r="X274" s="67" t="n">
        <f aca="false">G274+Tabla_Ministerio!G273</f>
        <v>188</v>
      </c>
      <c r="Y274" s="67" t="n">
        <f aca="false">H274+Tabla_Ministerio!H273</f>
        <v>44</v>
      </c>
      <c r="Z274" s="67" t="n">
        <f aca="false">X274+0.33*Y274</f>
        <v>202.52</v>
      </c>
      <c r="AC274" s="73" t="n">
        <f aca="false">IF(T274&gt;0,S274/T274,0)</f>
        <v>306.88</v>
      </c>
      <c r="AD274" s="74" t="n">
        <f aca="false">EXP((((AC274-AC$285)/AC$286+2)/4-1.9)^3)</f>
        <v>0.325717853508004</v>
      </c>
      <c r="AE274" s="75" t="n">
        <f aca="false">S274/U274</f>
        <v>20.5631049541424</v>
      </c>
      <c r="AF274" s="74" t="n">
        <f aca="false">EXP((((AE274-AE$285)/AE$286+2)/4-1.9)^3)</f>
        <v>0.12142317892003</v>
      </c>
      <c r="AG274" s="74" t="n">
        <f aca="false">V274/U274</f>
        <v>0.91794689551963</v>
      </c>
      <c r="AH274" s="74" t="n">
        <f aca="false">EXP((((AG274-AG$285)/AG$286+2)/4-1.9)^3)</f>
        <v>0.63410398835672</v>
      </c>
      <c r="AI274" s="74" t="n">
        <f aca="false">W274/U274</f>
        <v>0.27070823779567</v>
      </c>
      <c r="AJ274" s="74" t="n">
        <f aca="false">EXP((((AI274-AI$285)/AI$286+2)/4-1.9)^3)</f>
        <v>0.21760518854087</v>
      </c>
      <c r="AK274" s="74" t="n">
        <f aca="false">Z274/U274</f>
        <v>0.54281022097405</v>
      </c>
      <c r="AL274" s="74" t="n">
        <f aca="false">EXP((((AK274-AK$285)/AK$286+2)/4-1.9)^3)</f>
        <v>0.187857792636771</v>
      </c>
      <c r="AM274" s="74" t="n">
        <f aca="false">0.01*AD274+0.15*AF274+0.24*AH274+0.25*AJ274+0.35*AL274</f>
        <v>0.293807137136785</v>
      </c>
      <c r="AO274" s="66" t="n">
        <f aca="false">0.01*AD274/$AM$285</f>
        <v>0.00113899604357234</v>
      </c>
      <c r="AP274" s="65" t="n">
        <f aca="false">AO274*$J$285</f>
        <v>11189.9914563376</v>
      </c>
      <c r="AQ274" s="66" t="n">
        <f aca="false">0.15*AF274/$AM$285</f>
        <v>0.00636903314778655</v>
      </c>
      <c r="AR274" s="65" t="n">
        <f aca="false">AQ274*$J$285</f>
        <v>62572.1458042412</v>
      </c>
      <c r="AS274" s="66" t="n">
        <f aca="false">0.24*AH274/$AM$285</f>
        <v>0.0532172437837092</v>
      </c>
      <c r="AT274" s="65" t="n">
        <f aca="false">AS274*$J$285</f>
        <v>522829.299214962</v>
      </c>
      <c r="AU274" s="66" t="n">
        <f aca="false">0.25*AJ274/$AM$285</f>
        <v>0.0190234773853726</v>
      </c>
      <c r="AV274" s="65" t="n">
        <f aca="false">AU274*$J$285</f>
        <v>186894.898023086</v>
      </c>
      <c r="AW274" s="66" t="n">
        <f aca="false">0.35*AL274/$AM$285</f>
        <v>0.022992061408998</v>
      </c>
      <c r="AX274" s="65" t="n">
        <f aca="false">AW274*$J$285</f>
        <v>225883.989836648</v>
      </c>
    </row>
    <row r="275" customFormat="false" ht="15" hidden="false" customHeight="false" outlineLevel="0" collapsed="false">
      <c r="A275" s="72" t="s">
        <v>121</v>
      </c>
      <c r="B275" s="65" t="n">
        <f aca="true">INDIRECT(ADDRESS(ROW()-35*INT((ROW()-15)/35)+138,2+INT((ROW()-15)/35), 1, 1, "Variables_Simulación"))</f>
        <v>0</v>
      </c>
      <c r="C275" s="65" t="n">
        <f aca="true">INDIRECT(ADDRESS(ROW()-35*INT((ROW()-15)/35)+108,2+INT((ROW()-15)/35), 1, 1, "Variables_Simulación"))</f>
        <v>0</v>
      </c>
      <c r="D275" s="65" t="n">
        <f aca="true">INDIRECT(ADDRESS(ROW()-35*INT((ROW()-15)/35)+78,2+INT((ROW()-15)/35), 1, 1, "Variables_Simulación"))</f>
        <v>0</v>
      </c>
      <c r="E275" s="65" t="n">
        <f aca="true">INDIRECT(ADDRESS(ROW()-35*INT((ROW()-15)/35)+48,2+INT((ROW()-15)/35), 1, 1, "Variables_Simulación"))</f>
        <v>0</v>
      </c>
      <c r="F275" s="65" t="n">
        <f aca="true">INDIRECT(ADDRESS(ROW()-35*INT((ROW()-15)/35)+18,2+INT((ROW()-15)/35), 1, 1, "Variables_Simulación"))</f>
        <v>0</v>
      </c>
      <c r="G275" s="65" t="n">
        <f aca="true">INDIRECT(ADDRESS(ROW()-35*INT((ROW()-15)/35)-12,2+INT((ROW()-15)/35), 1, 1, "Variables_Simulación"))</f>
        <v>0</v>
      </c>
      <c r="H275" s="65" t="n">
        <f aca="true">INDIRECT(ADDRESS(ROW()-35*INT((ROW()-15)/35)+168,2+INT((ROW()-15)/35), 1, 1, "Variables_Simulación"))</f>
        <v>0</v>
      </c>
      <c r="I275" s="66" t="n">
        <f aca="false">AO275+AQ275+AS275+AU275+AW275</f>
        <v>0.00396405345053521</v>
      </c>
      <c r="J275" s="65" t="n">
        <f aca="false">ROUND(AP275+AR275+AT275+AV275+AX275,0)</f>
        <v>38945</v>
      </c>
      <c r="K275" s="66" t="n">
        <f aca="false">I275-Tabla_Ministerio!J274</f>
        <v>2.51534904016637E-017</v>
      </c>
      <c r="L275" s="65" t="n">
        <f aca="false">J275-Tabla_Ministerio!K274</f>
        <v>-1</v>
      </c>
      <c r="M275" s="66" t="n">
        <f aca="false">P310/P$320</f>
        <v>0.00865208015778062</v>
      </c>
      <c r="N275" s="65" t="n">
        <f aca="false">ROUND((N$285*M275),0)</f>
        <v>1615034</v>
      </c>
      <c r="O275" s="65" t="n">
        <f aca="false">N275-Tabla_Ministerio!L274</f>
        <v>-1</v>
      </c>
      <c r="P275" s="67" t="n">
        <f aca="false">N275+J275</f>
        <v>1653979</v>
      </c>
      <c r="Q275" s="65" t="n">
        <f aca="false">P275-Tabla_Ministerio!M274</f>
        <v>-2</v>
      </c>
      <c r="S275" s="67" t="n">
        <f aca="false">B275+Tabla_Ministerio!B274</f>
        <v>2763</v>
      </c>
      <c r="T275" s="67" t="n">
        <f aca="false">C275+Tabla_Ministerio!C274</f>
        <v>24</v>
      </c>
      <c r="U275" s="67" t="n">
        <f aca="false">D275+Tabla_Ministerio!D274</f>
        <v>161.895067698259</v>
      </c>
      <c r="V275" s="67" t="n">
        <f aca="false">E275+Tabla_Ministerio!E274</f>
        <v>63.1450676982592</v>
      </c>
      <c r="W275" s="67" t="n">
        <f aca="false">F275+Tabla_Ministerio!F274</f>
        <v>1</v>
      </c>
      <c r="X275" s="67" t="n">
        <f aca="false">G275+Tabla_Ministerio!G274</f>
        <v>12</v>
      </c>
      <c r="Y275" s="67" t="n">
        <f aca="false">H275+Tabla_Ministerio!H274</f>
        <v>4</v>
      </c>
      <c r="Z275" s="67" t="n">
        <f aca="false">X275+0.33*Y275</f>
        <v>13.32</v>
      </c>
      <c r="AC275" s="73" t="n">
        <f aca="false">IF(T275&gt;0,S275/T275,0)</f>
        <v>115.125</v>
      </c>
      <c r="AD275" s="74" t="n">
        <f aca="false">EXP((((AC275-AC$285)/AC$286+2)/4-1.9)^3)</f>
        <v>0.00733082157591082</v>
      </c>
      <c r="AE275" s="75" t="n">
        <f aca="false">S275/U275</f>
        <v>17.0666101153229</v>
      </c>
      <c r="AF275" s="74" t="n">
        <f aca="false">EXP((((AE275-AE$285)/AE$286+2)/4-1.9)^3)</f>
        <v>0.0401292956052395</v>
      </c>
      <c r="AG275" s="74" t="n">
        <f aca="false">V275/U275</f>
        <v>0.390037007278995</v>
      </c>
      <c r="AH275" s="74" t="n">
        <f aca="false">EXP((((AG275-AG$285)/AG$286+2)/4-1.9)^3)</f>
        <v>0.00127070179801732</v>
      </c>
      <c r="AI275" s="74" t="n">
        <f aca="false">W275/U275</f>
        <v>0.00617684043261779</v>
      </c>
      <c r="AJ275" s="74" t="n">
        <f aca="false">EXP((((AI275-AI$285)/AI$286+2)/4-1.9)^3)</f>
        <v>0.00666935771631194</v>
      </c>
      <c r="AK275" s="74" t="n">
        <f aca="false">Z275/U275</f>
        <v>0.0822755145624689</v>
      </c>
      <c r="AL275" s="74" t="n">
        <f aca="false">EXP((((AK275-AK$285)/AK$286+2)/4-1.9)^3)</f>
        <v>0.00934561092643825</v>
      </c>
      <c r="AM275" s="74" t="n">
        <f aca="false">0.01*AD275+0.15*AF275+0.24*AH275+0.25*AJ275+0.35*AL275</f>
        <v>0.0113359742414006</v>
      </c>
      <c r="AO275" s="66" t="n">
        <f aca="false">0.01*AD275/$AM$285</f>
        <v>2.56349987609507E-005</v>
      </c>
      <c r="AP275" s="65" t="n">
        <f aca="false">AO275*$J$285</f>
        <v>251.849353417042</v>
      </c>
      <c r="AQ275" s="66" t="n">
        <f aca="false">0.15*AF275/$AM$285</f>
        <v>0.00210490959123567</v>
      </c>
      <c r="AR275" s="65" t="n">
        <f aca="false">AQ275*$J$285</f>
        <v>20679.5453550618</v>
      </c>
      <c r="AS275" s="66" t="n">
        <f aca="false">0.24*AH275/$AM$285</f>
        <v>0.000106643781782119</v>
      </c>
      <c r="AT275" s="65" t="n">
        <f aca="false">AS275*$J$285</f>
        <v>1047.71479562883</v>
      </c>
      <c r="AU275" s="66" t="n">
        <f aca="false">0.25*AJ275/$AM$285</f>
        <v>0.00058304848584707</v>
      </c>
      <c r="AV275" s="65" t="n">
        <f aca="false">AU275*$J$285</f>
        <v>5728.12136800448</v>
      </c>
      <c r="AW275" s="66" t="n">
        <f aca="false">0.35*AL275/$AM$285</f>
        <v>0.0011438165929094</v>
      </c>
      <c r="AX275" s="65" t="n">
        <f aca="false">AW275*$J$285</f>
        <v>11237.3506251432</v>
      </c>
    </row>
    <row r="276" customFormat="false" ht="15" hidden="false" customHeight="false" outlineLevel="0" collapsed="false">
      <c r="A276" s="72" t="s">
        <v>122</v>
      </c>
      <c r="B276" s="65" t="n">
        <f aca="true">INDIRECT(ADDRESS(ROW()-35*INT((ROW()-15)/35)+138,2+INT((ROW()-15)/35), 1, 1, "Variables_Simulación"))</f>
        <v>0</v>
      </c>
      <c r="C276" s="65" t="n">
        <f aca="true">INDIRECT(ADDRESS(ROW()-35*INT((ROW()-15)/35)+108,2+INT((ROW()-15)/35), 1, 1, "Variables_Simulación"))</f>
        <v>0</v>
      </c>
      <c r="D276" s="65" t="n">
        <f aca="true">INDIRECT(ADDRESS(ROW()-35*INT((ROW()-15)/35)+78,2+INT((ROW()-15)/35), 1, 1, "Variables_Simulación"))</f>
        <v>0</v>
      </c>
      <c r="E276" s="65" t="n">
        <f aca="true">INDIRECT(ADDRESS(ROW()-35*INT((ROW()-15)/35)+48,2+INT((ROW()-15)/35), 1, 1, "Variables_Simulación"))</f>
        <v>0</v>
      </c>
      <c r="F276" s="65" t="n">
        <f aca="true">INDIRECT(ADDRESS(ROW()-35*INT((ROW()-15)/35)+18,2+INT((ROW()-15)/35), 1, 1, "Variables_Simulación"))</f>
        <v>0</v>
      </c>
      <c r="G276" s="65" t="n">
        <f aca="true">INDIRECT(ADDRESS(ROW()-35*INT((ROW()-15)/35)-12,2+INT((ROW()-15)/35), 1, 1, "Variables_Simulación"))</f>
        <v>0</v>
      </c>
      <c r="H276" s="65" t="n">
        <f aca="true">INDIRECT(ADDRESS(ROW()-35*INT((ROW()-15)/35)+168,2+INT((ROW()-15)/35), 1, 1, "Variables_Simulación"))</f>
        <v>0</v>
      </c>
      <c r="I276" s="66" t="n">
        <f aca="false">AO276+AQ276+AS276+AU276+AW276</f>
        <v>0.0600864931631849</v>
      </c>
      <c r="J276" s="65" t="n">
        <f aca="false">ROUND(AP276+AR276+AT276+AV276+AX276,0)</f>
        <v>590316</v>
      </c>
      <c r="K276" s="66" t="n">
        <f aca="false">I276-Tabla_Ministerio!J275</f>
        <v>-3.7470027081099E-016</v>
      </c>
      <c r="L276" s="65" t="n">
        <f aca="false">J276-Tabla_Ministerio!K275</f>
        <v>0</v>
      </c>
      <c r="M276" s="66" t="n">
        <f aca="false">P311/P$320</f>
        <v>0.0407825057621264</v>
      </c>
      <c r="N276" s="65" t="n">
        <f aca="false">ROUND((N$285*M276),0)</f>
        <v>7612636</v>
      </c>
      <c r="O276" s="65" t="n">
        <f aca="false">N276-Tabla_Ministerio!L275</f>
        <v>1</v>
      </c>
      <c r="P276" s="67" t="n">
        <f aca="false">N276+J276</f>
        <v>8202952</v>
      </c>
      <c r="Q276" s="65" t="n">
        <f aca="false">P276-Tabla_Ministerio!M275</f>
        <v>1</v>
      </c>
      <c r="S276" s="67" t="n">
        <f aca="false">B276+Tabla_Ministerio!B275</f>
        <v>7584</v>
      </c>
      <c r="T276" s="67" t="n">
        <f aca="false">C276+Tabla_Ministerio!C275</f>
        <v>54</v>
      </c>
      <c r="U276" s="67" t="n">
        <f aca="false">D276+Tabla_Ministerio!D275</f>
        <v>339.74025974026</v>
      </c>
      <c r="V276" s="67" t="n">
        <f aca="false">E276+Tabla_Ministerio!E275</f>
        <v>279.581168831169</v>
      </c>
      <c r="W276" s="67" t="n">
        <f aca="false">F276+Tabla_Ministerio!F275</f>
        <v>33</v>
      </c>
      <c r="X276" s="67" t="n">
        <f aca="false">G276+Tabla_Ministerio!G275</f>
        <v>139</v>
      </c>
      <c r="Y276" s="67" t="n">
        <f aca="false">H276+Tabla_Ministerio!H275</f>
        <v>29</v>
      </c>
      <c r="Z276" s="67" t="n">
        <f aca="false">X276+0.33*Y276</f>
        <v>148.57</v>
      </c>
      <c r="AC276" s="73" t="n">
        <f aca="false">IF(T276&gt;0,S276/T276,0)</f>
        <v>140.444444444444</v>
      </c>
      <c r="AD276" s="74" t="n">
        <f aca="false">EXP((((AC276-AC$285)/AC$286+2)/4-1.9)^3)</f>
        <v>0.0150467474185837</v>
      </c>
      <c r="AE276" s="75" t="n">
        <f aca="false">S276/U276</f>
        <v>22.3229357798165</v>
      </c>
      <c r="AF276" s="74" t="n">
        <f aca="false">EXP((((AE276-AE$285)/AE$286+2)/4-1.9)^3)</f>
        <v>0.189536918701655</v>
      </c>
      <c r="AG276" s="74" t="n">
        <f aca="false">V276/U276</f>
        <v>0.82292622324159</v>
      </c>
      <c r="AH276" s="74" t="n">
        <f aca="false">EXP((((AG276-AG$285)/AG$286+2)/4-1.9)^3)</f>
        <v>0.401749913498561</v>
      </c>
      <c r="AI276" s="74" t="n">
        <f aca="false">W276/U276</f>
        <v>0.0971330275229357</v>
      </c>
      <c r="AJ276" s="74" t="n">
        <f aca="false">EXP((((AI276-AI$285)/AI$286+2)/4-1.9)^3)</f>
        <v>0.0301414075812732</v>
      </c>
      <c r="AK276" s="74" t="n">
        <f aca="false">Z276/U276</f>
        <v>0.437304663608562</v>
      </c>
      <c r="AL276" s="74" t="n">
        <f aca="false">EXP((((AK276-AK$285)/AK$286+2)/4-1.9)^3)</f>
        <v>0.112264463644693</v>
      </c>
      <c r="AM276" s="74" t="n">
        <f aca="false">0.01*AD276+0.15*AF276+0.24*AH276+0.25*AJ276+0.35*AL276</f>
        <v>0.17182889869005</v>
      </c>
      <c r="AO276" s="66" t="n">
        <f aca="false">0.01*AD276/$AM$285</f>
        <v>5.26166606890586E-005</v>
      </c>
      <c r="AP276" s="65" t="n">
        <f aca="false">AO276*$J$285</f>
        <v>516.928910240051</v>
      </c>
      <c r="AQ276" s="66" t="n">
        <f aca="false">0.15*AF276/$AM$285</f>
        <v>0.00994181612338791</v>
      </c>
      <c r="AR276" s="65" t="n">
        <f aca="false">AQ276*$J$285</f>
        <v>97672.7163443603</v>
      </c>
      <c r="AS276" s="66" t="n">
        <f aca="false">0.24*AH276/$AM$285</f>
        <v>0.0337169036614063</v>
      </c>
      <c r="AT276" s="65" t="n">
        <f aca="false">AS276*$J$285</f>
        <v>331249.494705844</v>
      </c>
      <c r="AU276" s="66" t="n">
        <f aca="false">0.25*AJ276/$AM$285</f>
        <v>0.00263502166161794</v>
      </c>
      <c r="AV276" s="65" t="n">
        <f aca="false">AU276*$J$285</f>
        <v>25887.5964031358</v>
      </c>
      <c r="AW276" s="66" t="n">
        <f aca="false">0.35*AL276/$AM$285</f>
        <v>0.0137401350560837</v>
      </c>
      <c r="AX276" s="65" t="n">
        <f aca="false">AW276*$J$285</f>
        <v>134989.050009581</v>
      </c>
    </row>
    <row r="277" customFormat="false" ht="15" hidden="false" customHeight="false" outlineLevel="0" collapsed="false">
      <c r="A277" s="72" t="s">
        <v>123</v>
      </c>
      <c r="B277" s="65" t="n">
        <f aca="true">INDIRECT(ADDRESS(ROW()-35*INT((ROW()-15)/35)+138,2+INT((ROW()-15)/35), 1, 1, "Variables_Simulación"))</f>
        <v>0</v>
      </c>
      <c r="C277" s="65" t="n">
        <f aca="true">INDIRECT(ADDRESS(ROW()-35*INT((ROW()-15)/35)+108,2+INT((ROW()-15)/35), 1, 1, "Variables_Simulación"))</f>
        <v>0</v>
      </c>
      <c r="D277" s="65" t="n">
        <f aca="true">INDIRECT(ADDRESS(ROW()-35*INT((ROW()-15)/35)+78,2+INT((ROW()-15)/35), 1, 1, "Variables_Simulación"))</f>
        <v>0</v>
      </c>
      <c r="E277" s="65" t="n">
        <f aca="true">INDIRECT(ADDRESS(ROW()-35*INT((ROW()-15)/35)+48,2+INT((ROW()-15)/35), 1, 1, "Variables_Simulación"))</f>
        <v>0</v>
      </c>
      <c r="F277" s="65" t="n">
        <f aca="true">INDIRECT(ADDRESS(ROW()-35*INT((ROW()-15)/35)+18,2+INT((ROW()-15)/35), 1, 1, "Variables_Simulación"))</f>
        <v>0</v>
      </c>
      <c r="G277" s="65" t="n">
        <f aca="true">INDIRECT(ADDRESS(ROW()-35*INT((ROW()-15)/35)-12,2+INT((ROW()-15)/35), 1, 1, "Variables_Simulación"))</f>
        <v>0</v>
      </c>
      <c r="H277" s="65" t="n">
        <f aca="true">INDIRECT(ADDRESS(ROW()-35*INT((ROW()-15)/35)+168,2+INT((ROW()-15)/35), 1, 1, "Variables_Simulación"))</f>
        <v>0</v>
      </c>
      <c r="I277" s="66" t="n">
        <f aca="false">AO277+AQ277+AS277+AU277+AW277</f>
        <v>0.00578244957039946</v>
      </c>
      <c r="J277" s="65" t="n">
        <f aca="false">ROUND(AP277+AR277+AT277+AV277+AX277,0)</f>
        <v>56809</v>
      </c>
      <c r="K277" s="66" t="n">
        <f aca="false">I277-Tabla_Ministerio!J276</f>
        <v>3.03576608295941E-017</v>
      </c>
      <c r="L277" s="65" t="n">
        <f aca="false">J277-Tabla_Ministerio!K276</f>
        <v>0</v>
      </c>
      <c r="M277" s="66" t="n">
        <f aca="false">P312/P$320</f>
        <v>0.0127513554246187</v>
      </c>
      <c r="N277" s="65" t="n">
        <f aca="false">ROUND((N$285*M277),0)</f>
        <v>2380222</v>
      </c>
      <c r="O277" s="65" t="n">
        <f aca="false">N277-Tabla_Ministerio!L276</f>
        <v>0</v>
      </c>
      <c r="P277" s="67" t="n">
        <f aca="false">N277+J277</f>
        <v>2437031</v>
      </c>
      <c r="Q277" s="65" t="n">
        <f aca="false">P277-Tabla_Ministerio!M276</f>
        <v>0</v>
      </c>
      <c r="S277" s="67" t="n">
        <f aca="false">B277+Tabla_Ministerio!B276</f>
        <v>3874</v>
      </c>
      <c r="T277" s="67" t="n">
        <f aca="false">C277+Tabla_Ministerio!C276</f>
        <v>37</v>
      </c>
      <c r="U277" s="67" t="n">
        <f aca="false">D277+Tabla_Ministerio!D276</f>
        <v>264.656171328671</v>
      </c>
      <c r="V277" s="67" t="n">
        <f aca="false">E277+Tabla_Ministerio!E276</f>
        <v>125.128199300699</v>
      </c>
      <c r="W277" s="67" t="n">
        <f aca="false">F277+Tabla_Ministerio!F276</f>
        <v>14</v>
      </c>
      <c r="X277" s="67" t="n">
        <f aca="false">G277+Tabla_Ministerio!G276</f>
        <v>49</v>
      </c>
      <c r="Y277" s="67" t="n">
        <f aca="false">H277+Tabla_Ministerio!H276</f>
        <v>14</v>
      </c>
      <c r="Z277" s="67" t="n">
        <f aca="false">X277+0.33*Y277</f>
        <v>53.62</v>
      </c>
      <c r="AC277" s="73" t="n">
        <f aca="false">IF(T277&gt;0,S277/T277,0)</f>
        <v>104.702702702703</v>
      </c>
      <c r="AD277" s="74" t="n">
        <f aca="false">EXP((((AC277-AC$285)/AC$286+2)/4-1.9)^3)</f>
        <v>0.00533198504823898</v>
      </c>
      <c r="AE277" s="75" t="n">
        <f aca="false">S277/U277</f>
        <v>14.6378600602854</v>
      </c>
      <c r="AF277" s="74" t="n">
        <f aca="false">EXP((((AE277-AE$285)/AE$286+2)/4-1.9)^3)</f>
        <v>0.0153337994557533</v>
      </c>
      <c r="AG277" s="74" t="n">
        <f aca="false">V277/U277</f>
        <v>0.472795320330184</v>
      </c>
      <c r="AH277" s="74" t="n">
        <f aca="false">EXP((((AG277-AG$285)/AG$286+2)/4-1.9)^3)</f>
        <v>0.00686941969495297</v>
      </c>
      <c r="AI277" s="74" t="n">
        <f aca="false">W277/U277</f>
        <v>0.0528988231399059</v>
      </c>
      <c r="AJ277" s="74" t="n">
        <f aca="false">EXP((((AI277-AI$285)/AI$286+2)/4-1.9)^3)</f>
        <v>0.0151378594941605</v>
      </c>
      <c r="AK277" s="74" t="n">
        <f aca="false">Z277/U277</f>
        <v>0.20260249262584</v>
      </c>
      <c r="AL277" s="74" t="n">
        <f aca="false">EXP((((AK277-AK$285)/AK$286+2)/4-1.9)^3)</f>
        <v>0.0249986078991535</v>
      </c>
      <c r="AM277" s="74" t="n">
        <f aca="false">0.01*AD277+0.15*AF277+0.24*AH277+0.25*AJ277+0.35*AL277</f>
        <v>0.0165360281338779</v>
      </c>
      <c r="AO277" s="66" t="n">
        <f aca="false">0.01*AD277/$AM$285</f>
        <v>1.86453085359715E-005</v>
      </c>
      <c r="AP277" s="65" t="n">
        <f aca="false">AO277*$J$285</f>
        <v>183.179603121288</v>
      </c>
      <c r="AQ277" s="66" t="n">
        <f aca="false">0.15*AF277/$AM$285</f>
        <v>0.000804306705555161</v>
      </c>
      <c r="AR277" s="65" t="n">
        <f aca="false">AQ277*$J$285</f>
        <v>7901.85814448412</v>
      </c>
      <c r="AS277" s="66" t="n">
        <f aca="false">0.24*AH277/$AM$285</f>
        <v>0.000576516768970818</v>
      </c>
      <c r="AT277" s="65" t="n">
        <f aca="false">AS277*$J$285</f>
        <v>5663.95094664705</v>
      </c>
      <c r="AU277" s="66" t="n">
        <f aca="false">0.25*AJ277/$AM$285</f>
        <v>0.00132338171567092</v>
      </c>
      <c r="AV277" s="65" t="n">
        <f aca="false">AU277*$J$285</f>
        <v>13001.4763224157</v>
      </c>
      <c r="AW277" s="66" t="n">
        <f aca="false">0.35*AL277/$AM$285</f>
        <v>0.00305959907166659</v>
      </c>
      <c r="AX277" s="65" t="n">
        <f aca="false">AW277*$J$285</f>
        <v>30058.8291460497</v>
      </c>
    </row>
    <row r="278" customFormat="false" ht="15" hidden="false" customHeight="false" outlineLevel="0" collapsed="false">
      <c r="A278" s="72" t="s">
        <v>124</v>
      </c>
      <c r="B278" s="65" t="n">
        <f aca="true">INDIRECT(ADDRESS(ROW()-35*INT((ROW()-15)/35)+138,2+INT((ROW()-15)/35), 1, 1, "Variables_Simulación"))</f>
        <v>0</v>
      </c>
      <c r="C278" s="65" t="n">
        <f aca="true">INDIRECT(ADDRESS(ROW()-35*INT((ROW()-15)/35)+108,2+INT((ROW()-15)/35), 1, 1, "Variables_Simulación"))</f>
        <v>0</v>
      </c>
      <c r="D278" s="65" t="n">
        <f aca="true">INDIRECT(ADDRESS(ROW()-35*INT((ROW()-15)/35)+78,2+INT((ROW()-15)/35), 1, 1, "Variables_Simulación"))</f>
        <v>0</v>
      </c>
      <c r="E278" s="65" t="n">
        <f aca="true">INDIRECT(ADDRESS(ROW()-35*INT((ROW()-15)/35)+48,2+INT((ROW()-15)/35), 1, 1, "Variables_Simulación"))</f>
        <v>0</v>
      </c>
      <c r="F278" s="65" t="n">
        <f aca="true">INDIRECT(ADDRESS(ROW()-35*INT((ROW()-15)/35)+18,2+INT((ROW()-15)/35), 1, 1, "Variables_Simulación"))</f>
        <v>0</v>
      </c>
      <c r="G278" s="65" t="n">
        <f aca="true">INDIRECT(ADDRESS(ROW()-35*INT((ROW()-15)/35)-12,2+INT((ROW()-15)/35), 1, 1, "Variables_Simulación"))</f>
        <v>0</v>
      </c>
      <c r="H278" s="65" t="n">
        <f aca="true">INDIRECT(ADDRESS(ROW()-35*INT((ROW()-15)/35)+168,2+INT((ROW()-15)/35), 1, 1, "Variables_Simulación"))</f>
        <v>0</v>
      </c>
      <c r="I278" s="66" t="n">
        <f aca="false">AO278+AQ278+AS278+AU278+AW278</f>
        <v>0.00787440934745866</v>
      </c>
      <c r="J278" s="65" t="n">
        <f aca="false">ROUND(AP278+AR278+AT278+AV278+AX278,0)</f>
        <v>77362</v>
      </c>
      <c r="K278" s="66" t="n">
        <f aca="false">I278-Tabla_Ministerio!J277</f>
        <v>3.64291929955129E-017</v>
      </c>
      <c r="L278" s="65" t="n">
        <f aca="false">J278-Tabla_Ministerio!K277</f>
        <v>0</v>
      </c>
      <c r="M278" s="66" t="n">
        <f aca="false">P313/P$320</f>
        <v>0.0226178952041199</v>
      </c>
      <c r="N278" s="65" t="n">
        <f aca="false">ROUND((N$285*M278),0)</f>
        <v>4221952</v>
      </c>
      <c r="O278" s="65" t="n">
        <f aca="false">N278-Tabla_Ministerio!L277</f>
        <v>1</v>
      </c>
      <c r="P278" s="67" t="n">
        <f aca="false">N278+J278</f>
        <v>4299314</v>
      </c>
      <c r="Q278" s="65" t="n">
        <f aca="false">P278-Tabla_Ministerio!M277</f>
        <v>1</v>
      </c>
      <c r="S278" s="67" t="n">
        <f aca="false">B278+Tabla_Ministerio!B277</f>
        <v>4510</v>
      </c>
      <c r="T278" s="67" t="n">
        <f aca="false">C278+Tabla_Ministerio!C277</f>
        <v>25</v>
      </c>
      <c r="U278" s="67" t="n">
        <f aca="false">D278+Tabla_Ministerio!D277</f>
        <v>315.608833113851</v>
      </c>
      <c r="V278" s="67" t="n">
        <f aca="false">E278+Tabla_Ministerio!E277</f>
        <v>194.039027919046</v>
      </c>
      <c r="W278" s="67" t="n">
        <f aca="false">F278+Tabla_Ministerio!F277</f>
        <v>13</v>
      </c>
      <c r="X278" s="67" t="n">
        <f aca="false">G278+Tabla_Ministerio!G277</f>
        <v>14</v>
      </c>
      <c r="Y278" s="67" t="n">
        <f aca="false">H278+Tabla_Ministerio!H277</f>
        <v>1</v>
      </c>
      <c r="Z278" s="67" t="n">
        <f aca="false">X278+0.33*Y278</f>
        <v>14.33</v>
      </c>
      <c r="AC278" s="73" t="n">
        <f aca="false">IF(T278&gt;0,S278/T278,0)</f>
        <v>180.4</v>
      </c>
      <c r="AD278" s="74" t="n">
        <f aca="false">EXP((((AC278-AC$285)/AC$286+2)/4-1.9)^3)</f>
        <v>0.0403414272108376</v>
      </c>
      <c r="AE278" s="75" t="n">
        <f aca="false">S278/U278</f>
        <v>14.2898408625119</v>
      </c>
      <c r="AF278" s="74" t="n">
        <f aca="false">EXP((((AE278-AE$285)/AE$286+2)/4-1.9)^3)</f>
        <v>0.0131736269771528</v>
      </c>
      <c r="AG278" s="74" t="n">
        <f aca="false">V278/U278</f>
        <v>0.614808609773762</v>
      </c>
      <c r="AH278" s="74" t="n">
        <f aca="false">EXP((((AG278-AG$285)/AG$286+2)/4-1.9)^3)</f>
        <v>0.0611867752893932</v>
      </c>
      <c r="AI278" s="74" t="n">
        <f aca="false">W278/U278</f>
        <v>0.041190228650256</v>
      </c>
      <c r="AJ278" s="74" t="n">
        <f aca="false">EXP((((AI278-AI$285)/AI$286+2)/4-1.9)^3)</f>
        <v>0.0124398260029302</v>
      </c>
      <c r="AK278" s="74" t="n">
        <f aca="false">Z278/U278</f>
        <v>0.0454043058890898</v>
      </c>
      <c r="AL278" s="74" t="n">
        <f aca="false">EXP((((AK278-AK$285)/AK$286+2)/4-1.9)^3)</f>
        <v>0.00669756885221621</v>
      </c>
      <c r="AM278" s="74" t="n">
        <f aca="false">0.01*AD278+0.15*AF278+0.24*AH278+0.25*AJ278+0.35*AL278</f>
        <v>0.0225183899871439</v>
      </c>
      <c r="AO278" s="66" t="n">
        <f aca="false">0.01*AD278/$AM$285</f>
        <v>0.0001410691047185</v>
      </c>
      <c r="AP278" s="65" t="n">
        <f aca="false">AO278*$J$285</f>
        <v>1385.924108746</v>
      </c>
      <c r="AQ278" s="66" t="n">
        <f aca="false">0.15*AF278/$AM$285</f>
        <v>0.000690998766794935</v>
      </c>
      <c r="AR278" s="65" t="n">
        <f aca="false">AQ278*$J$285</f>
        <v>6788.67177845823</v>
      </c>
      <c r="AS278" s="66" t="n">
        <f aca="false">0.24*AH278/$AM$285</f>
        <v>0.0051351065388393</v>
      </c>
      <c r="AT278" s="65" t="n">
        <f aca="false">AS278*$J$285</f>
        <v>50449.5152737952</v>
      </c>
      <c r="AU278" s="66" t="n">
        <f aca="false">0.25*AJ278/$AM$285</f>
        <v>0.00108751427404621</v>
      </c>
      <c r="AV278" s="65" t="n">
        <f aca="false">AU278*$J$285</f>
        <v>10684.2122094249</v>
      </c>
      <c r="AW278" s="66" t="n">
        <f aca="false">0.35*AL278/$AM$285</f>
        <v>0.000819720663059711</v>
      </c>
      <c r="AX278" s="65" t="n">
        <f aca="false">AW278*$J$285</f>
        <v>8053.29155266637</v>
      </c>
    </row>
    <row r="279" customFormat="false" ht="15" hidden="false" customHeight="false" outlineLevel="0" collapsed="false">
      <c r="A279" s="72" t="s">
        <v>125</v>
      </c>
      <c r="B279" s="65" t="n">
        <f aca="true">INDIRECT(ADDRESS(ROW()-35*INT((ROW()-15)/35)+138,2+INT((ROW()-15)/35), 1, 1, "Variables_Simulación"))</f>
        <v>0</v>
      </c>
      <c r="C279" s="65" t="n">
        <f aca="true">INDIRECT(ADDRESS(ROW()-35*INT((ROW()-15)/35)+108,2+INT((ROW()-15)/35), 1, 1, "Variables_Simulación"))</f>
        <v>0</v>
      </c>
      <c r="D279" s="65" t="n">
        <f aca="true">INDIRECT(ADDRESS(ROW()-35*INT((ROW()-15)/35)+78,2+INT((ROW()-15)/35), 1, 1, "Variables_Simulación"))</f>
        <v>0</v>
      </c>
      <c r="E279" s="65" t="n">
        <f aca="true">INDIRECT(ADDRESS(ROW()-35*INT((ROW()-15)/35)+48,2+INT((ROW()-15)/35), 1, 1, "Variables_Simulación"))</f>
        <v>0</v>
      </c>
      <c r="F279" s="65" t="n">
        <f aca="true">INDIRECT(ADDRESS(ROW()-35*INT((ROW()-15)/35)+18,2+INT((ROW()-15)/35), 1, 1, "Variables_Simulación"))</f>
        <v>0</v>
      </c>
      <c r="G279" s="65" t="n">
        <f aca="true">INDIRECT(ADDRESS(ROW()-35*INT((ROW()-15)/35)-12,2+INT((ROW()-15)/35), 1, 1, "Variables_Simulación"))</f>
        <v>0</v>
      </c>
      <c r="H279" s="65" t="n">
        <f aca="true">INDIRECT(ADDRESS(ROW()-35*INT((ROW()-15)/35)+168,2+INT((ROW()-15)/35), 1, 1, "Variables_Simulación"))</f>
        <v>0</v>
      </c>
      <c r="I279" s="66" t="n">
        <f aca="false">AO279+AQ279+AS279+AU279+AW279</f>
        <v>0.0145732484061851</v>
      </c>
      <c r="J279" s="65" t="n">
        <f aca="false">ROUND(AP279+AR279+AT279+AV279+AX279,0)</f>
        <v>143174</v>
      </c>
      <c r="K279" s="66" t="n">
        <f aca="false">I279-Tabla_Ministerio!J278</f>
        <v>6.59194920871187E-017</v>
      </c>
      <c r="L279" s="65" t="n">
        <f aca="false">J279-Tabla_Ministerio!K278</f>
        <v>0</v>
      </c>
      <c r="M279" s="66" t="n">
        <f aca="false">P314/P$320</f>
        <v>0.0118853570152143</v>
      </c>
      <c r="N279" s="65" t="n">
        <f aca="false">ROUND((N$285*M279),0)</f>
        <v>2218571</v>
      </c>
      <c r="O279" s="65" t="n">
        <f aca="false">N279-Tabla_Ministerio!L278</f>
        <v>-1</v>
      </c>
      <c r="P279" s="67" t="n">
        <f aca="false">N279+J279</f>
        <v>2361745</v>
      </c>
      <c r="Q279" s="65" t="n">
        <f aca="false">P279-Tabla_Ministerio!M278</f>
        <v>-1</v>
      </c>
      <c r="S279" s="67" t="n">
        <f aca="false">B279+Tabla_Ministerio!B278</f>
        <v>7195</v>
      </c>
      <c r="T279" s="67" t="n">
        <f aca="false">C279+Tabla_Ministerio!C278</f>
        <v>50</v>
      </c>
      <c r="U279" s="67" t="n">
        <f aca="false">D279+Tabla_Ministerio!D278</f>
        <v>351.946380213805</v>
      </c>
      <c r="V279" s="67" t="n">
        <f aca="false">E279+Tabla_Ministerio!E278</f>
        <v>224.235317768605</v>
      </c>
      <c r="W279" s="67" t="n">
        <f aca="false">F279+Tabla_Ministerio!F278</f>
        <v>9</v>
      </c>
      <c r="X279" s="67" t="n">
        <f aca="false">G279+Tabla_Ministerio!G278</f>
        <v>13</v>
      </c>
      <c r="Y279" s="67" t="n">
        <f aca="false">H279+Tabla_Ministerio!H278</f>
        <v>5</v>
      </c>
      <c r="Z279" s="67" t="n">
        <f aca="false">X279+0.33*Y279</f>
        <v>14.65</v>
      </c>
      <c r="AC279" s="73" t="n">
        <f aca="false">IF(T279&gt;0,S279/T279,0)</f>
        <v>143.9</v>
      </c>
      <c r="AD279" s="74" t="n">
        <f aca="false">EXP((((AC279-AC$285)/AC$286+2)/4-1.9)^3)</f>
        <v>0.0165021156515012</v>
      </c>
      <c r="AE279" s="75" t="n">
        <f aca="false">S279/U279</f>
        <v>20.4434550388871</v>
      </c>
      <c r="AF279" s="74" t="n">
        <f aca="false">EXP((((AE279-AE$285)/AE$286+2)/4-1.9)^3)</f>
        <v>0.117497072650325</v>
      </c>
      <c r="AG279" s="74" t="n">
        <f aca="false">V279/U279</f>
        <v>0.637129205967067</v>
      </c>
      <c r="AH279" s="74" t="n">
        <f aca="false">EXP((((AG279-AG$285)/AG$286+2)/4-1.9)^3)</f>
        <v>0.0802117646544173</v>
      </c>
      <c r="AI279" s="74" t="n">
        <f aca="false">W279/U279</f>
        <v>0.0255720771855433</v>
      </c>
      <c r="AJ279" s="74" t="n">
        <f aca="false">EXP((((AI279-AI$285)/AI$286+2)/4-1.9)^3)</f>
        <v>0.00948442905072241</v>
      </c>
      <c r="AK279" s="74" t="n">
        <f aca="false">Z279/U279</f>
        <v>0.0416256589742455</v>
      </c>
      <c r="AL279" s="74" t="n">
        <f aca="false">EXP((((AK279-AK$285)/AK$286+2)/4-1.9)^3)</f>
        <v>0.00646713573680052</v>
      </c>
      <c r="AM279" s="74" t="n">
        <f aca="false">0.01*AD279+0.15*AF279+0.24*AH279+0.25*AJ279+0.35*AL279</f>
        <v>0.0416750103416847</v>
      </c>
      <c r="AO279" s="66" t="n">
        <f aca="false">0.01*AD279/$AM$285</f>
        <v>5.77059078438612E-005</v>
      </c>
      <c r="AP279" s="65" t="n">
        <f aca="false">AO279*$J$285</f>
        <v>566.927883022097</v>
      </c>
      <c r="AQ279" s="66" t="n">
        <f aca="false">0.15*AF279/$AM$285</f>
        <v>0.0061630963472853</v>
      </c>
      <c r="AR279" s="65" t="n">
        <f aca="false">AQ279*$J$285</f>
        <v>60548.9332995456</v>
      </c>
      <c r="AS279" s="66" t="n">
        <f aca="false">0.24*AH279/$AM$285</f>
        <v>0.00673178076832135</v>
      </c>
      <c r="AT279" s="65" t="n">
        <f aca="false">AS279*$J$285</f>
        <v>66135.9358608424</v>
      </c>
      <c r="AU279" s="66" t="n">
        <f aca="false">0.25*AJ279/$AM$285</f>
        <v>0.000829147607965706</v>
      </c>
      <c r="AV279" s="65" t="n">
        <f aca="false">AU279*$J$285</f>
        <v>8145.90595071695</v>
      </c>
      <c r="AW279" s="66" t="n">
        <f aca="false">0.35*AL279/$AM$285</f>
        <v>0.000791517774768842</v>
      </c>
      <c r="AX279" s="65" t="n">
        <f aca="false">AW279*$J$285</f>
        <v>7776.21413804335</v>
      </c>
    </row>
    <row r="280" customFormat="false" ht="15" hidden="false" customHeight="false" outlineLevel="0" collapsed="false">
      <c r="A280" s="72" t="s">
        <v>126</v>
      </c>
      <c r="B280" s="65" t="n">
        <f aca="true">INDIRECT(ADDRESS(ROW()-35*INT((ROW()-15)/35)+138,2+INT((ROW()-15)/35), 1, 1, "Variables_Simulación"))</f>
        <v>0</v>
      </c>
      <c r="C280" s="65" t="n">
        <f aca="true">INDIRECT(ADDRESS(ROW()-35*INT((ROW()-15)/35)+108,2+INT((ROW()-15)/35), 1, 1, "Variables_Simulación"))</f>
        <v>0</v>
      </c>
      <c r="D280" s="65" t="n">
        <f aca="true">INDIRECT(ADDRESS(ROW()-35*INT((ROW()-15)/35)+78,2+INT((ROW()-15)/35), 1, 1, "Variables_Simulación"))</f>
        <v>0</v>
      </c>
      <c r="E280" s="65" t="n">
        <f aca="true">INDIRECT(ADDRESS(ROW()-35*INT((ROW()-15)/35)+48,2+INT((ROW()-15)/35), 1, 1, "Variables_Simulación"))</f>
        <v>0</v>
      </c>
      <c r="F280" s="65" t="n">
        <f aca="true">INDIRECT(ADDRESS(ROW()-35*INT((ROW()-15)/35)+18,2+INT((ROW()-15)/35), 1, 1, "Variables_Simulación"))</f>
        <v>0</v>
      </c>
      <c r="G280" s="65" t="n">
        <f aca="true">INDIRECT(ADDRESS(ROW()-35*INT((ROW()-15)/35)-12,2+INT((ROW()-15)/35), 1, 1, "Variables_Simulación"))</f>
        <v>0</v>
      </c>
      <c r="H280" s="65" t="n">
        <f aca="true">INDIRECT(ADDRESS(ROW()-35*INT((ROW()-15)/35)+168,2+INT((ROW()-15)/35), 1, 1, "Variables_Simulación"))</f>
        <v>0</v>
      </c>
      <c r="I280" s="66" t="n">
        <f aca="false">AO280+AQ280+AS280+AU280+AW280</f>
        <v>0.0223459151810409</v>
      </c>
      <c r="J280" s="65" t="n">
        <f aca="false">ROUND(AP280+AR280+AT280+AV280+AX280,0)</f>
        <v>219536</v>
      </c>
      <c r="K280" s="66" t="n">
        <f aca="false">I280-Tabla_Ministerio!J279</f>
        <v>1.21430643318377E-016</v>
      </c>
      <c r="L280" s="65" t="n">
        <f aca="false">J280-Tabla_Ministerio!K279</f>
        <v>0</v>
      </c>
      <c r="M280" s="66" t="n">
        <f aca="false">P315/P$320</f>
        <v>0.0188267578647344</v>
      </c>
      <c r="N280" s="65" t="n">
        <f aca="false">ROUND((N$285*M280),0)</f>
        <v>3514283</v>
      </c>
      <c r="O280" s="65" t="n">
        <f aca="false">N280-Tabla_Ministerio!L279</f>
        <v>0</v>
      </c>
      <c r="P280" s="67" t="n">
        <f aca="false">N280+J280</f>
        <v>3733819</v>
      </c>
      <c r="Q280" s="65" t="n">
        <f aca="false">P280-Tabla_Ministerio!M279</f>
        <v>0</v>
      </c>
      <c r="S280" s="67" t="n">
        <f aca="false">B280+Tabla_Ministerio!B279</f>
        <v>6583</v>
      </c>
      <c r="T280" s="67" t="n">
        <f aca="false">C280+Tabla_Ministerio!C279</f>
        <v>32</v>
      </c>
      <c r="U280" s="67" t="n">
        <f aca="false">D280+Tabla_Ministerio!D279</f>
        <v>261.978561938392</v>
      </c>
      <c r="V280" s="67" t="n">
        <f aca="false">E280+Tabla_Ministerio!E279</f>
        <v>150.129530899208</v>
      </c>
      <c r="W280" s="67" t="n">
        <f aca="false">F280+Tabla_Ministerio!F279</f>
        <v>4</v>
      </c>
      <c r="X280" s="67" t="n">
        <f aca="false">G280+Tabla_Ministerio!G279</f>
        <v>13</v>
      </c>
      <c r="Y280" s="67" t="n">
        <f aca="false">H280+Tabla_Ministerio!H279</f>
        <v>0</v>
      </c>
      <c r="Z280" s="67" t="n">
        <f aca="false">X280+0.33*Y280</f>
        <v>13</v>
      </c>
      <c r="AC280" s="73" t="n">
        <f aca="false">IF(T280&gt;0,S280/T280,0)</f>
        <v>205.71875</v>
      </c>
      <c r="AD280" s="74" t="n">
        <f aca="false">EXP((((AC280-AC$285)/AC$286+2)/4-1.9)^3)</f>
        <v>0.0690163630633689</v>
      </c>
      <c r="AE280" s="75" t="n">
        <f aca="false">S280/U280</f>
        <v>25.1280102894377</v>
      </c>
      <c r="AF280" s="74" t="n">
        <f aca="false">EXP((((AE280-AE$285)/AE$286+2)/4-1.9)^3)</f>
        <v>0.335945705660373</v>
      </c>
      <c r="AG280" s="74" t="n">
        <f aca="false">V280/U280</f>
        <v>0.573060367185744</v>
      </c>
      <c r="AH280" s="74" t="n">
        <f aca="false">EXP((((AG280-AG$285)/AG$286+2)/4-1.9)^3)</f>
        <v>0.0350523093689246</v>
      </c>
      <c r="AI280" s="74" t="n">
        <f aca="false">W280/U280</f>
        <v>0.0152684249062359</v>
      </c>
      <c r="AJ280" s="74" t="n">
        <f aca="false">EXP((((AI280-AI$285)/AI$286+2)/4-1.9)^3)</f>
        <v>0.00788305163538676</v>
      </c>
      <c r="AK280" s="74" t="n">
        <f aca="false">Z280/U280</f>
        <v>0.0496223809452666</v>
      </c>
      <c r="AL280" s="74" t="n">
        <f aca="false">EXP((((AK280-AK$285)/AK$286+2)/4-1.9)^3)</f>
        <v>0.00696317489072029</v>
      </c>
      <c r="AM280" s="74" t="n">
        <f aca="false">0.01*AD280+0.15*AF280+0.24*AH280+0.25*AJ280+0.35*AL280</f>
        <v>0.0639024478488303</v>
      </c>
      <c r="AO280" s="66" t="n">
        <f aca="false">0.01*AD280/$AM$285</f>
        <v>0.000241341896442892</v>
      </c>
      <c r="AP280" s="65" t="n">
        <f aca="false">AO280*$J$285</f>
        <v>2371.04753303802</v>
      </c>
      <c r="AQ280" s="66" t="n">
        <f aca="false">0.15*AF280/$AM$285</f>
        <v>0.0176214241320156</v>
      </c>
      <c r="AR280" s="65" t="n">
        <f aca="false">AQ280*$J$285</f>
        <v>173120.518370994</v>
      </c>
      <c r="AS280" s="66" t="n">
        <f aca="false">0.24*AH280/$AM$285</f>
        <v>0.0029417687431713</v>
      </c>
      <c r="AT280" s="65" t="n">
        <f aca="false">AS280*$J$285</f>
        <v>28901.2128605494</v>
      </c>
      <c r="AU280" s="66" t="n">
        <f aca="false">0.25*AJ280/$AM$285</f>
        <v>0.000689152016636491</v>
      </c>
      <c r="AV280" s="65" t="n">
        <f aca="false">AU280*$J$285</f>
        <v>6770.52850341211</v>
      </c>
      <c r="AW280" s="66" t="n">
        <f aca="false">0.35*AL280/$AM$285</f>
        <v>0.000852228392774678</v>
      </c>
      <c r="AX280" s="65" t="n">
        <f aca="false">AW280*$J$285</f>
        <v>8372.6615977409</v>
      </c>
    </row>
    <row r="281" customFormat="false" ht="15" hidden="false" customHeight="false" outlineLevel="0" collapsed="false">
      <c r="A281" s="72" t="s">
        <v>127</v>
      </c>
      <c r="B281" s="65" t="n">
        <f aca="true">INDIRECT(ADDRESS(ROW()-35*INT((ROW()-15)/35)+138,2+INT((ROW()-15)/35), 1, 1, "Variables_Simulación"))</f>
        <v>0</v>
      </c>
      <c r="C281" s="65" t="n">
        <f aca="true">INDIRECT(ADDRESS(ROW()-35*INT((ROW()-15)/35)+108,2+INT((ROW()-15)/35), 1, 1, "Variables_Simulación"))</f>
        <v>0</v>
      </c>
      <c r="D281" s="65" t="n">
        <f aca="true">INDIRECT(ADDRESS(ROW()-35*INT((ROW()-15)/35)+78,2+INT((ROW()-15)/35), 1, 1, "Variables_Simulación"))</f>
        <v>0</v>
      </c>
      <c r="E281" s="65" t="n">
        <f aca="true">INDIRECT(ADDRESS(ROW()-35*INT((ROW()-15)/35)+48,2+INT((ROW()-15)/35), 1, 1, "Variables_Simulación"))</f>
        <v>0</v>
      </c>
      <c r="F281" s="65" t="n">
        <f aca="true">INDIRECT(ADDRESS(ROW()-35*INT((ROW()-15)/35)+18,2+INT((ROW()-15)/35), 1, 1, "Variables_Simulación"))</f>
        <v>0</v>
      </c>
      <c r="G281" s="65" t="n">
        <f aca="true">INDIRECT(ADDRESS(ROW()-35*INT((ROW()-15)/35)-12,2+INT((ROW()-15)/35), 1, 1, "Variables_Simulación"))</f>
        <v>0</v>
      </c>
      <c r="H281" s="65" t="n">
        <f aca="true">INDIRECT(ADDRESS(ROW()-35*INT((ROW()-15)/35)+168,2+INT((ROW()-15)/35), 1, 1, "Variables_Simulación"))</f>
        <v>0</v>
      </c>
      <c r="I281" s="66" t="n">
        <f aca="false">AO281+AQ281+AS281+AU281+AW281</f>
        <v>0.00755704965534591</v>
      </c>
      <c r="J281" s="65" t="n">
        <f aca="false">ROUND(AP281+AR281+AT281+AV281+AX281,0)</f>
        <v>74244</v>
      </c>
      <c r="K281" s="66" t="n">
        <f aca="false">I281-Tabla_Ministerio!J280</f>
        <v>0</v>
      </c>
      <c r="L281" s="65" t="n">
        <f aca="false">J281-Tabla_Ministerio!K280</f>
        <v>0</v>
      </c>
      <c r="M281" s="66" t="n">
        <f aca="false">P316/P$320</f>
        <v>0.0134040191086576</v>
      </c>
      <c r="N281" s="65" t="n">
        <f aca="false">ROUND((N$285*M281),0)</f>
        <v>2502051</v>
      </c>
      <c r="O281" s="65" t="n">
        <f aca="false">N281-Tabla_Ministerio!L280</f>
        <v>1</v>
      </c>
      <c r="P281" s="67" t="n">
        <f aca="false">N281+J281</f>
        <v>2576295</v>
      </c>
      <c r="Q281" s="65" t="n">
        <f aca="false">P281-Tabla_Ministerio!M280</f>
        <v>1</v>
      </c>
      <c r="S281" s="67" t="n">
        <f aca="false">B281+Tabla_Ministerio!B280</f>
        <v>3527</v>
      </c>
      <c r="T281" s="67" t="n">
        <f aca="false">C281+Tabla_Ministerio!C280</f>
        <v>37</v>
      </c>
      <c r="U281" s="67" t="n">
        <f aca="false">D281+Tabla_Ministerio!D280</f>
        <v>337.825928641251</v>
      </c>
      <c r="V281" s="67" t="n">
        <f aca="false">E281+Tabla_Ministerio!E280</f>
        <v>189.945928641251</v>
      </c>
      <c r="W281" s="67" t="n">
        <f aca="false">F281+Tabla_Ministerio!F280</f>
        <v>38</v>
      </c>
      <c r="X281" s="67" t="n">
        <f aca="false">G281+Tabla_Ministerio!G280</f>
        <v>39</v>
      </c>
      <c r="Y281" s="67" t="n">
        <f aca="false">H281+Tabla_Ministerio!H280</f>
        <v>9</v>
      </c>
      <c r="Z281" s="67" t="n">
        <f aca="false">X281+0.33*Y281</f>
        <v>41.97</v>
      </c>
      <c r="AC281" s="73" t="n">
        <f aca="false">IF(T281&gt;0,S281/T281,0)</f>
        <v>95.3243243243243</v>
      </c>
      <c r="AD281" s="74" t="n">
        <f aca="false">EXP((((AC281-AC$285)/AC$286+2)/4-1.9)^3)</f>
        <v>0.00395805397309197</v>
      </c>
      <c r="AE281" s="75" t="n">
        <f aca="false">S281/U281</f>
        <v>10.4402880329101</v>
      </c>
      <c r="AF281" s="74" t="n">
        <f aca="false">EXP((((AE281-AE$285)/AE$286+2)/4-1.9)^3)</f>
        <v>0.00190886593316845</v>
      </c>
      <c r="AG281" s="74" t="n">
        <f aca="false">V281/U281</f>
        <v>0.562259769121988</v>
      </c>
      <c r="AH281" s="74" t="n">
        <f aca="false">EXP((((AG281-AG$285)/AG$286+2)/4-1.9)^3)</f>
        <v>0.0300109312386325</v>
      </c>
      <c r="AI281" s="74" t="n">
        <f aca="false">W281/U281</f>
        <v>0.112483965197217</v>
      </c>
      <c r="AJ281" s="74" t="n">
        <f aca="false">EXP((((AI281-AI$285)/AI$286+2)/4-1.9)^3)</f>
        <v>0.0375613001733793</v>
      </c>
      <c r="AK281" s="74" t="n">
        <f aca="false">Z281/U281</f>
        <v>0.124235579455979</v>
      </c>
      <c r="AL281" s="74" t="n">
        <f aca="false">EXP((((AK281-AK$285)/AK$286+2)/4-1.9)^3)</f>
        <v>0.01340565674263</v>
      </c>
      <c r="AM281" s="74" t="n">
        <f aca="false">0.01*AD281+0.15*AF281+0.24*AH281+0.25*AJ281+0.35*AL281</f>
        <v>0.0216108388302433</v>
      </c>
      <c r="AO281" s="66" t="n">
        <f aca="false">0.01*AD281/$AM$285</f>
        <v>1.38408372984282E-005</v>
      </c>
      <c r="AP281" s="65" t="n">
        <f aca="false">AO281*$J$285</f>
        <v>135.978392543146</v>
      </c>
      <c r="AQ281" s="66" t="n">
        <f aca="false">0.15*AF281/$AM$285</f>
        <v>0.000100126108632335</v>
      </c>
      <c r="AR281" s="65" t="n">
        <f aca="false">AQ281*$J$285</f>
        <v>983.682345935207</v>
      </c>
      <c r="AS281" s="66" t="n">
        <f aca="false">0.24*AH281/$AM$285</f>
        <v>0.00251867055440121</v>
      </c>
      <c r="AT281" s="65" t="n">
        <f aca="false">AS281*$J$285</f>
        <v>24744.5126294581</v>
      </c>
      <c r="AU281" s="66" t="n">
        <f aca="false">0.25*AJ281/$AM$285</f>
        <v>0.00328368339562487</v>
      </c>
      <c r="AV281" s="65" t="n">
        <f aca="false">AU281*$J$285</f>
        <v>32260.3307972124</v>
      </c>
      <c r="AW281" s="66" t="n">
        <f aca="false">0.35*AL281/$AM$285</f>
        <v>0.00164072875938907</v>
      </c>
      <c r="AX281" s="65" t="n">
        <f aca="false">AW281*$J$285</f>
        <v>16119.2314085198</v>
      </c>
    </row>
    <row r="282" customFormat="false" ht="15" hidden="false" customHeight="false" outlineLevel="0" collapsed="false">
      <c r="A282" s="72" t="s">
        <v>128</v>
      </c>
      <c r="B282" s="65" t="n">
        <f aca="true">INDIRECT(ADDRESS(ROW()-35*INT((ROW()-15)/35)+138,2+INT((ROW()-15)/35), 1, 1, "Variables_Simulación"))</f>
        <v>0</v>
      </c>
      <c r="C282" s="65" t="n">
        <f aca="true">INDIRECT(ADDRESS(ROW()-35*INT((ROW()-15)/35)+108,2+INT((ROW()-15)/35), 1, 1, "Variables_Simulación"))</f>
        <v>0</v>
      </c>
      <c r="D282" s="65" t="n">
        <f aca="true">INDIRECT(ADDRESS(ROW()-35*INT((ROW()-15)/35)+78,2+INT((ROW()-15)/35), 1, 1, "Variables_Simulación"))</f>
        <v>0</v>
      </c>
      <c r="E282" s="65" t="n">
        <f aca="true">INDIRECT(ADDRESS(ROW()-35*INT((ROW()-15)/35)+48,2+INT((ROW()-15)/35), 1, 1, "Variables_Simulación"))</f>
        <v>0</v>
      </c>
      <c r="F282" s="65" t="n">
        <f aca="true">INDIRECT(ADDRESS(ROW()-35*INT((ROW()-15)/35)+18,2+INT((ROW()-15)/35), 1, 1, "Variables_Simulación"))</f>
        <v>0</v>
      </c>
      <c r="G282" s="65" t="n">
        <f aca="true">INDIRECT(ADDRESS(ROW()-35*INT((ROW()-15)/35)-12,2+INT((ROW()-15)/35), 1, 1, "Variables_Simulación"))</f>
        <v>0</v>
      </c>
      <c r="H282" s="65" t="n">
        <f aca="true">INDIRECT(ADDRESS(ROW()-35*INT((ROW()-15)/35)+168,2+INT((ROW()-15)/35), 1, 1, "Variables_Simulación"))</f>
        <v>0</v>
      </c>
      <c r="I282" s="66" t="n">
        <f aca="false">AO282+AQ282+AS282+AU282+AW282</f>
        <v>0.0122633330042577</v>
      </c>
      <c r="J282" s="65" t="n">
        <f aca="false">ROUND(AP282+AR282+AT282+AV282+AX282,0)</f>
        <v>120480</v>
      </c>
      <c r="K282" s="66" t="n">
        <f aca="false">I282-Tabla_Ministerio!J281</f>
        <v>0</v>
      </c>
      <c r="L282" s="65" t="n">
        <f aca="false">J282-Tabla_Ministerio!K281</f>
        <v>0</v>
      </c>
      <c r="M282" s="66" t="n">
        <f aca="false">P317/P$320</f>
        <v>0.0100587111100673</v>
      </c>
      <c r="N282" s="65" t="n">
        <f aca="false">ROUND((N$285*M282),0)</f>
        <v>1877602</v>
      </c>
      <c r="O282" s="65" t="n">
        <f aca="false">N282-Tabla_Ministerio!L281</f>
        <v>-1</v>
      </c>
      <c r="P282" s="67" t="n">
        <f aca="false">N282+J282</f>
        <v>1998082</v>
      </c>
      <c r="Q282" s="65" t="n">
        <f aca="false">P282-Tabla_Ministerio!M281</f>
        <v>-1</v>
      </c>
      <c r="S282" s="67" t="n">
        <f aca="false">B282+Tabla_Ministerio!B281</f>
        <v>5891</v>
      </c>
      <c r="T282" s="67" t="n">
        <f aca="false">C282+Tabla_Ministerio!C281</f>
        <v>25</v>
      </c>
      <c r="U282" s="67" t="n">
        <f aca="false">D282+Tabla_Ministerio!D281</f>
        <v>376.173874624485</v>
      </c>
      <c r="V282" s="67" t="n">
        <f aca="false">E282+Tabla_Ministerio!E281</f>
        <v>243.363268563879</v>
      </c>
      <c r="W282" s="67" t="n">
        <f aca="false">F282+Tabla_Ministerio!F281</f>
        <v>19</v>
      </c>
      <c r="X282" s="67" t="n">
        <f aca="false">G282+Tabla_Ministerio!G281</f>
        <v>48</v>
      </c>
      <c r="Y282" s="67" t="n">
        <f aca="false">H282+Tabla_Ministerio!H281</f>
        <v>9</v>
      </c>
      <c r="Z282" s="67" t="n">
        <f aca="false">X282+0.33*Y282</f>
        <v>50.97</v>
      </c>
      <c r="AC282" s="73" t="n">
        <f aca="false">IF(T282&gt;0,S282/T282,0)</f>
        <v>235.64</v>
      </c>
      <c r="AD282" s="74" t="n">
        <f aca="false">EXP((((AC282-AC$285)/AC$286+2)/4-1.9)^3)</f>
        <v>0.119987528721626</v>
      </c>
      <c r="AE282" s="75" t="n">
        <f aca="false">S282/U282</f>
        <v>15.6603113543722</v>
      </c>
      <c r="AF282" s="74" t="n">
        <f aca="false">EXP((((AE282-AE$285)/AE$286+2)/4-1.9)^3)</f>
        <v>0.0234657186386366</v>
      </c>
      <c r="AG282" s="74" t="n">
        <f aca="false">V282/U282</f>
        <v>0.646943567803096</v>
      </c>
      <c r="AH282" s="74" t="n">
        <f aca="false">EXP((((AG282-AG$285)/AG$286+2)/4-1.9)^3)</f>
        <v>0.0898331527870712</v>
      </c>
      <c r="AI282" s="74" t="n">
        <f aca="false">W282/U282</f>
        <v>0.0505085580942236</v>
      </c>
      <c r="AJ282" s="74" t="n">
        <f aca="false">EXP((((AI282-AI$285)/AI$286+2)/4-1.9)^3)</f>
        <v>0.0145503017573569</v>
      </c>
      <c r="AK282" s="74" t="n">
        <f aca="false">Z282/U282</f>
        <v>0.135495852950662</v>
      </c>
      <c r="AL282" s="74" t="n">
        <f aca="false">EXP((((AK282-AK$285)/AK$286+2)/4-1.9)^3)</f>
        <v>0.0147202777538454</v>
      </c>
      <c r="AM282" s="74" t="n">
        <f aca="false">0.01*AD282+0.15*AF282+0.24*AH282+0.25*AJ282+0.35*AL282</f>
        <v>0.035069362405094</v>
      </c>
      <c r="AO282" s="66" t="n">
        <f aca="false">0.01*AD282/$AM$285</f>
        <v>0.000419581914285816</v>
      </c>
      <c r="AP282" s="65" t="n">
        <f aca="false">AO282*$J$285</f>
        <v>4122.15482449466</v>
      </c>
      <c r="AQ282" s="66" t="n">
        <f aca="false">0.15*AF282/$AM$285</f>
        <v>0.00123085181244135</v>
      </c>
      <c r="AR282" s="65" t="n">
        <f aca="false">AQ282*$J$285</f>
        <v>12092.4223951105</v>
      </c>
      <c r="AS282" s="66" t="n">
        <f aca="false">0.24*AH282/$AM$285</f>
        <v>0.00753925677729591</v>
      </c>
      <c r="AT282" s="65" t="n">
        <f aca="false">AS282*$J$285</f>
        <v>74068.9306175964</v>
      </c>
      <c r="AU282" s="66" t="n">
        <f aca="false">0.25*AJ282/$AM$285</f>
        <v>0.00127201625240401</v>
      </c>
      <c r="AV282" s="65" t="n">
        <f aca="false">AU282*$J$285</f>
        <v>12496.8397186706</v>
      </c>
      <c r="AW282" s="66" t="n">
        <f aca="false">0.35*AL282/$AM$285</f>
        <v>0.00180162624783058</v>
      </c>
      <c r="AX282" s="65" t="n">
        <f aca="false">AW282*$J$285</f>
        <v>17699.9581644792</v>
      </c>
    </row>
    <row r="283" customFormat="false" ht="15" hidden="false" customHeight="false" outlineLevel="0" collapsed="false">
      <c r="A283" s="72" t="s">
        <v>129</v>
      </c>
      <c r="B283" s="65" t="n">
        <f aca="true">INDIRECT(ADDRESS(ROW()-35*INT((ROW()-15)/35)+138,2+INT((ROW()-15)/35), 1, 1, "Variables_Simulación"))</f>
        <v>0</v>
      </c>
      <c r="C283" s="65" t="n">
        <f aca="true">INDIRECT(ADDRESS(ROW()-35*INT((ROW()-15)/35)+108,2+INT((ROW()-15)/35), 1, 1, "Variables_Simulación"))</f>
        <v>0</v>
      </c>
      <c r="D283" s="65" t="n">
        <f aca="true">INDIRECT(ADDRESS(ROW()-35*INT((ROW()-15)/35)+78,2+INT((ROW()-15)/35), 1, 1, "Variables_Simulación"))</f>
        <v>0</v>
      </c>
      <c r="E283" s="65" t="n">
        <f aca="true">INDIRECT(ADDRESS(ROW()-35*INT((ROW()-15)/35)+48,2+INT((ROW()-15)/35), 1, 1, "Variables_Simulación"))</f>
        <v>0</v>
      </c>
      <c r="F283" s="65" t="n">
        <f aca="true">INDIRECT(ADDRESS(ROW()-35*INT((ROW()-15)/35)+18,2+INT((ROW()-15)/35), 1, 1, "Variables_Simulación"))</f>
        <v>0</v>
      </c>
      <c r="G283" s="65" t="n">
        <f aca="true">INDIRECT(ADDRESS(ROW()-35*INT((ROW()-15)/35)-12,2+INT((ROW()-15)/35), 1, 1, "Variables_Simulación"))</f>
        <v>0</v>
      </c>
      <c r="H283" s="65" t="n">
        <f aca="true">INDIRECT(ADDRESS(ROW()-35*INT((ROW()-15)/35)+168,2+INT((ROW()-15)/35), 1, 1, "Variables_Simulación"))</f>
        <v>0</v>
      </c>
      <c r="I283" s="66" t="n">
        <f aca="false">AO283+AQ283+AS283+AU283+AW283</f>
        <v>0.0149806569561187</v>
      </c>
      <c r="J283" s="65" t="n">
        <f aca="false">ROUND(AP283+AR283+AT283+AV283+AX283,0)</f>
        <v>147176</v>
      </c>
      <c r="K283" s="66" t="n">
        <f aca="false">I283-Tabla_Ministerio!J282</f>
        <v>-9.19403442267708E-017</v>
      </c>
      <c r="L283" s="65" t="n">
        <f aca="false">J283-Tabla_Ministerio!K282</f>
        <v>0</v>
      </c>
      <c r="M283" s="66" t="n">
        <f aca="false">P318/P$320</f>
        <v>0.00685709953489133</v>
      </c>
      <c r="N283" s="65" t="n">
        <f aca="false">ROUND((N$285*M283),0)</f>
        <v>1279975</v>
      </c>
      <c r="O283" s="65" t="n">
        <f aca="false">N283-Tabla_Ministerio!L282</f>
        <v>-2</v>
      </c>
      <c r="P283" s="67" t="n">
        <f aca="false">N283+J283</f>
        <v>1427151</v>
      </c>
      <c r="Q283" s="65" t="n">
        <f aca="false">P283-Tabla_Ministerio!M282</f>
        <v>-2</v>
      </c>
      <c r="S283" s="67" t="n">
        <f aca="false">B283+Tabla_Ministerio!B282</f>
        <v>6921</v>
      </c>
      <c r="T283" s="67" t="n">
        <f aca="false">C283+Tabla_Ministerio!C282</f>
        <v>42</v>
      </c>
      <c r="U283" s="67" t="n">
        <f aca="false">D283+Tabla_Ministerio!D282</f>
        <v>360.980373699111</v>
      </c>
      <c r="V283" s="67" t="n">
        <f aca="false">E283+Tabla_Ministerio!E282</f>
        <v>220.712776233224</v>
      </c>
      <c r="W283" s="67" t="n">
        <f aca="false">F283+Tabla_Ministerio!F282</f>
        <v>42</v>
      </c>
      <c r="X283" s="67" t="n">
        <f aca="false">G283+Tabla_Ministerio!G282</f>
        <v>55</v>
      </c>
      <c r="Y283" s="67" t="n">
        <f aca="false">H283+Tabla_Ministerio!H282</f>
        <v>11</v>
      </c>
      <c r="Z283" s="67" t="n">
        <f aca="false">X283+0.33*Y283</f>
        <v>58.63</v>
      </c>
      <c r="AC283" s="73" t="n">
        <f aca="false">IF(T283&gt;0,S283/T283,0)</f>
        <v>164.785714285714</v>
      </c>
      <c r="AD283" s="74" t="n">
        <f aca="false">EXP((((AC283-AC$285)/AC$286+2)/4-1.9)^3)</f>
        <v>0.0280179040514277</v>
      </c>
      <c r="AE283" s="75" t="n">
        <f aca="false">S283/U283</f>
        <v>19.1727875094087</v>
      </c>
      <c r="AF283" s="74" t="n">
        <f aca="false">EXP((((AE283-AE$285)/AE$286+2)/4-1.9)^3)</f>
        <v>0.0811291488626771</v>
      </c>
      <c r="AG283" s="74" t="n">
        <f aca="false">V283/U283</f>
        <v>0.611425973028648</v>
      </c>
      <c r="AH283" s="74" t="n">
        <f aca="false">EXP((((AG283-AG$285)/AG$286+2)/4-1.9)^3)</f>
        <v>0.0586322168504914</v>
      </c>
      <c r="AI283" s="74" t="n">
        <f aca="false">W283/U283</f>
        <v>0.116349815835163</v>
      </c>
      <c r="AJ283" s="74" t="n">
        <f aca="false">EXP((((AI283-AI$285)/AI$286+2)/4-1.9)^3)</f>
        <v>0.0396425546692703</v>
      </c>
      <c r="AK283" s="74" t="n">
        <f aca="false">Z283/U283</f>
        <v>0.162418802438467</v>
      </c>
      <c r="AL283" s="74" t="n">
        <f aca="false">EXP((((AK283-AK$285)/AK$286+2)/4-1.9)^3)</f>
        <v>0.0183090041938039</v>
      </c>
      <c r="AM283" s="74" t="n">
        <f aca="false">0.01*AD283+0.15*AF283+0.24*AH283+0.25*AJ283+0.35*AL283</f>
        <v>0.0428400735491827</v>
      </c>
      <c r="AO283" s="66" t="n">
        <f aca="false">0.01*AD283/$AM$285</f>
        <v>9.79752307712585E-005</v>
      </c>
      <c r="AP283" s="65" t="n">
        <f aca="false">AO283*$J$285</f>
        <v>962.551188346998</v>
      </c>
      <c r="AQ283" s="66" t="n">
        <f aca="false">0.15*AF283/$AM$285</f>
        <v>0.00425548270893494</v>
      </c>
      <c r="AR283" s="65" t="n">
        <f aca="false">AQ283*$J$285</f>
        <v>41807.7090120725</v>
      </c>
      <c r="AS283" s="66" t="n">
        <f aca="false">0.24*AH283/$AM$285</f>
        <v>0.0049207149537066</v>
      </c>
      <c r="AT283" s="65" t="n">
        <f aca="false">AS283*$J$285</f>
        <v>48343.2392955035</v>
      </c>
      <c r="AU283" s="66" t="n">
        <f aca="false">0.25*AJ283/$AM$285</f>
        <v>0.0034656307935765</v>
      </c>
      <c r="AV283" s="65" t="n">
        <f aca="false">AU283*$J$285</f>
        <v>34047.86099986</v>
      </c>
      <c r="AW283" s="66" t="n">
        <f aca="false">0.35*AL283/$AM$285</f>
        <v>0.00224085326912941</v>
      </c>
      <c r="AX283" s="65" t="n">
        <f aca="false">AW283*$J$285</f>
        <v>22015.1150462461</v>
      </c>
    </row>
    <row r="284" customFormat="false" ht="15" hidden="false" customHeight="false" outlineLevel="0" collapsed="false">
      <c r="A284" s="76" t="s">
        <v>130</v>
      </c>
      <c r="B284" s="78" t="n">
        <f aca="true">INDIRECT(ADDRESS(ROW()-35*INT((ROW()-15)/35)+138,2+INT((ROW()-15)/35), 1, 1, "Variables_Simulación"))</f>
        <v>0</v>
      </c>
      <c r="C284" s="78" t="n">
        <f aca="true">INDIRECT(ADDRESS(ROW()-35*INT((ROW()-15)/35)+108,2+INT((ROW()-15)/35), 1, 1, "Variables_Simulación"))</f>
        <v>0</v>
      </c>
      <c r="D284" s="78" t="n">
        <f aca="true">INDIRECT(ADDRESS(ROW()-35*INT((ROW()-15)/35)+78,2+INT((ROW()-15)/35), 1, 1, "Variables_Simulación"))</f>
        <v>0</v>
      </c>
      <c r="E284" s="78" t="n">
        <f aca="true">INDIRECT(ADDRESS(ROW()-35*INT((ROW()-15)/35)+48,2+INT((ROW()-15)/35), 1, 1, "Variables_Simulación"))</f>
        <v>0</v>
      </c>
      <c r="F284" s="78" t="n">
        <f aca="true">INDIRECT(ADDRESS(ROW()-35*INT((ROW()-15)/35)+18,2+INT((ROW()-15)/35), 1, 1, "Variables_Simulación"))</f>
        <v>0</v>
      </c>
      <c r="G284" s="78" t="n">
        <f aca="true">INDIRECT(ADDRESS(ROW()-35*INT((ROW()-15)/35)-12,2+INT((ROW()-15)/35), 1, 1, "Variables_Simulación"))</f>
        <v>0</v>
      </c>
      <c r="H284" s="78" t="n">
        <f aca="true">INDIRECT(ADDRESS(ROW()-35*INT((ROW()-15)/35)+168,2+INT((ROW()-15)/35), 1, 1, "Variables_Simulación"))</f>
        <v>0</v>
      </c>
      <c r="I284" s="77" t="n">
        <f aca="false">AO284+AQ284+AS284+AU284+AW284</f>
        <v>0.00799957774189427</v>
      </c>
      <c r="J284" s="78" t="n">
        <f aca="false">ROUND(AP284+AR284+AT284+AV284+AX284,0)</f>
        <v>78591</v>
      </c>
      <c r="K284" s="66" t="n">
        <f aca="false">I284-Tabla_Ministerio!J283</f>
        <v>0</v>
      </c>
      <c r="L284" s="65" t="n">
        <f aca="false">J284-Tabla_Ministerio!K283</f>
        <v>0</v>
      </c>
      <c r="M284" s="66" t="n">
        <f aca="false">P319/P$320</f>
        <v>0.00678660258805366</v>
      </c>
      <c r="N284" s="65" t="n">
        <f aca="false">ROUND((N$285*M284),0)</f>
        <v>1266816</v>
      </c>
      <c r="O284" s="65" t="n">
        <f aca="false">N284-Tabla_Ministerio!L283</f>
        <v>0</v>
      </c>
      <c r="P284" s="67" t="n">
        <f aca="false">N284+J284</f>
        <v>1345407</v>
      </c>
      <c r="Q284" s="65" t="n">
        <f aca="false">P284-Tabla_Ministerio!M283</f>
        <v>0</v>
      </c>
      <c r="S284" s="79" t="n">
        <f aca="false">B284+Tabla_Ministerio!B283</f>
        <v>8110</v>
      </c>
      <c r="T284" s="79" t="n">
        <f aca="false">C284+Tabla_Ministerio!C283</f>
        <v>34</v>
      </c>
      <c r="U284" s="79" t="n">
        <f aca="false">D284+Tabla_Ministerio!D283</f>
        <v>436.483244913171</v>
      </c>
      <c r="V284" s="79" t="n">
        <f aca="false">E284+Tabla_Ministerio!E283</f>
        <v>226.977041660159</v>
      </c>
      <c r="W284" s="79" t="n">
        <f aca="false">F284+Tabla_Ministerio!F283</f>
        <v>23</v>
      </c>
      <c r="X284" s="79" t="n">
        <f aca="false">G284+Tabla_Ministerio!G283</f>
        <v>43</v>
      </c>
      <c r="Y284" s="79" t="n">
        <f aca="false">H284+Tabla_Ministerio!H283</f>
        <v>9</v>
      </c>
      <c r="Z284" s="79" t="n">
        <f aca="false">X284+0.33*Y284</f>
        <v>45.97</v>
      </c>
      <c r="AC284" s="73" t="n">
        <f aca="false">IF(T284&gt;0,S284/T284,0)</f>
        <v>238.529411764706</v>
      </c>
      <c r="AD284" s="74" t="n">
        <f aca="false">EXP((((AC284-AC$285)/AC$286+2)/4-1.9)^3)</f>
        <v>0.126007738727446</v>
      </c>
      <c r="AE284" s="75" t="n">
        <f aca="false">S284/U284</f>
        <v>18.5803237455617</v>
      </c>
      <c r="AF284" s="74" t="n">
        <f aca="false">EXP((((AE284-AE$285)/AE$286+2)/4-1.9)^3)</f>
        <v>0.0673338648452607</v>
      </c>
      <c r="AG284" s="74" t="n">
        <f aca="false">V284/U284</f>
        <v>0.520013183336078</v>
      </c>
      <c r="AH284" s="74" t="n">
        <f aca="false">EXP((((AG284-AG$285)/AG$286+2)/4-1.9)^3)</f>
        <v>0.0156136007631235</v>
      </c>
      <c r="AI284" s="74" t="n">
        <f aca="false">W284/U284</f>
        <v>0.0526938897839603</v>
      </c>
      <c r="AJ284" s="74" t="n">
        <f aca="false">EXP((((AI284-AI$285)/AI$286+2)/4-1.9)^3)</f>
        <v>0.015086714322451</v>
      </c>
      <c r="AK284" s="74" t="n">
        <f aca="false">Z284/U284</f>
        <v>0.105319048407333</v>
      </c>
      <c r="AL284" s="74" t="n">
        <f aca="false">EXP((((AK284-AK$285)/AK$286+2)/4-1.9)^3)</f>
        <v>0.011420666394871</v>
      </c>
      <c r="AM284" s="74" t="n">
        <f aca="false">0.01*AD284+0.15*AF284+0.24*AH284+0.25*AJ284+0.35*AL284</f>
        <v>0.0228763331160308</v>
      </c>
      <c r="AO284" s="66" t="n">
        <f aca="false">0.01*AD284/$AM$285</f>
        <v>0.000440633862480404</v>
      </c>
      <c r="AP284" s="65" t="n">
        <f aca="false">AO284*$J$285</f>
        <v>4328.97830010381</v>
      </c>
      <c r="AQ284" s="66" t="n">
        <f aca="false">0.15*AF284/$AM$285</f>
        <v>0.00353187604691597</v>
      </c>
      <c r="AR284" s="65" t="n">
        <f aca="false">AQ284*$J$285</f>
        <v>34698.6831191068</v>
      </c>
      <c r="AS284" s="66" t="n">
        <f aca="false">0.24*AH284/$AM$285</f>
        <v>0.0013103730829796</v>
      </c>
      <c r="AT284" s="65" t="n">
        <f aca="false">AS284*$J$285</f>
        <v>12873.6738691096</v>
      </c>
      <c r="AU284" s="66" t="n">
        <f aca="false">0.25*AJ284/$AM$285</f>
        <v>0.00131891050327056</v>
      </c>
      <c r="AV284" s="65" t="n">
        <f aca="false">AU284*$J$285</f>
        <v>12957.5491912884</v>
      </c>
      <c r="AW284" s="66" t="n">
        <f aca="false">0.35*AL284/$AM$285</f>
        <v>0.00139778424624775</v>
      </c>
      <c r="AX284" s="65" t="n">
        <f aca="false">AW284*$J$285</f>
        <v>13732.4390735007</v>
      </c>
    </row>
    <row r="285" customFormat="false" ht="15" hidden="false" customHeight="false" outlineLevel="0" collapsed="false">
      <c r="A285" s="83" t="s">
        <v>71</v>
      </c>
      <c r="B285" s="86"/>
      <c r="C285" s="86"/>
      <c r="D285" s="86"/>
      <c r="E285" s="86"/>
      <c r="F285" s="86"/>
      <c r="G285" s="86"/>
      <c r="H285" s="86"/>
      <c r="I285" s="98" t="n">
        <f aca="false">SUM(I258:I284)</f>
        <v>1</v>
      </c>
      <c r="J285" s="86" t="n">
        <f aca="false">Tabla_Ministerio!K284</f>
        <v>9824434</v>
      </c>
      <c r="K285" s="84" t="n">
        <f aca="false">I285-Tabla_Ministerio!J284</f>
        <v>0</v>
      </c>
      <c r="L285" s="86" t="n">
        <f aca="false">J285-Tabla_Ministerio!K284</f>
        <v>0</v>
      </c>
      <c r="M285" s="84"/>
      <c r="N285" s="86" t="n">
        <f aca="false">Tabla_Ministerio!L284</f>
        <v>186664245</v>
      </c>
      <c r="O285" s="86"/>
      <c r="P285" s="88" t="n">
        <f aca="false">Tabla_Ministerio!M284</f>
        <v>196488679</v>
      </c>
      <c r="Q285" s="86"/>
      <c r="S285" s="88"/>
      <c r="T285" s="88"/>
      <c r="U285" s="88"/>
      <c r="V285" s="88"/>
      <c r="W285" s="88"/>
      <c r="X285" s="88"/>
      <c r="Y285" s="88"/>
      <c r="Z285" s="88"/>
      <c r="AB285" s="89" t="s">
        <v>241</v>
      </c>
      <c r="AC285" s="89" t="n">
        <f aca="false">AVERAGE(AC260:AC284)</f>
        <v>202.207342571425</v>
      </c>
      <c r="AD285" s="88"/>
      <c r="AE285" s="89" t="n">
        <f aca="false">AVERAGE(AE260:AE284)</f>
        <v>18.4386052567797</v>
      </c>
      <c r="AF285" s="88"/>
      <c r="AG285" s="91" t="n">
        <f aca="false">AVERAGE(AG260:AG284)</f>
        <v>0.618804433223583</v>
      </c>
      <c r="AH285" s="88"/>
      <c r="AI285" s="91" t="n">
        <f aca="false">AVERAGE(AI260:AI284)</f>
        <v>0.153130946864997</v>
      </c>
      <c r="AJ285" s="88"/>
      <c r="AK285" s="91" t="n">
        <f aca="false">AVERAGE(AK260:AK284)</f>
        <v>0.340439329882705</v>
      </c>
      <c r="AL285" s="88"/>
      <c r="AM285" s="91" t="n">
        <f aca="false">SUM(AM260:AM284)</f>
        <v>2.85969258055035</v>
      </c>
      <c r="AO285" s="84" t="n">
        <f aca="false">SUM(AO258:AO284)</f>
        <v>0.00981171810914702</v>
      </c>
      <c r="AP285" s="86" t="n">
        <f aca="false">SUM(AP258:AP284)</f>
        <v>96394.5769899197</v>
      </c>
      <c r="AQ285" s="84" t="n">
        <f aca="false">SUM(AQ258:AQ284)</f>
        <v>0.148250880864509</v>
      </c>
      <c r="AR285" s="86" t="n">
        <f aca="false">SUM(AR258:AR284)</f>
        <v>1456480.99449523</v>
      </c>
      <c r="AS285" s="84" t="n">
        <f aca="false">SUM(AS258:AS284)</f>
        <v>0.236113117066173</v>
      </c>
      <c r="AT285" s="86" t="n">
        <f aca="false">SUM(AT258:AT284)</f>
        <v>2319677.73515089</v>
      </c>
      <c r="AU285" s="84" t="n">
        <f aca="false">SUM(AU258:AU284)</f>
        <v>0.253064464862613</v>
      </c>
      <c r="AV285" s="86" t="n">
        <f aca="false">SUM(AV258:AV284)</f>
        <v>2486215.13278806</v>
      </c>
      <c r="AW285" s="84" t="n">
        <f aca="false">SUM(AW258:AW284)</f>
        <v>0.352759819097558</v>
      </c>
      <c r="AX285" s="86" t="n">
        <f aca="false">SUM(AX258:AX284)</f>
        <v>3465665.5605759</v>
      </c>
    </row>
    <row r="286" customFormat="false" ht="15" hidden="false" customHeight="false" outlineLevel="0" collapsed="false">
      <c r="A286" s="43" t="s">
        <v>72</v>
      </c>
      <c r="I286" s="37"/>
      <c r="S286" s="37"/>
      <c r="T286" s="37"/>
      <c r="U286" s="37"/>
      <c r="V286" s="37"/>
      <c r="W286" s="37"/>
      <c r="X286" s="37"/>
      <c r="Y286" s="37"/>
      <c r="Z286" s="37"/>
      <c r="AB286" s="89" t="s">
        <v>242</v>
      </c>
      <c r="AC286" s="89" t="n">
        <f aca="false">_xlfn.STDEV.P(AC260:AC284)</f>
        <v>72.4942793501857</v>
      </c>
      <c r="AD286" s="88"/>
      <c r="AE286" s="89" t="n">
        <f aca="false">_xlfn.STDEV.P(AE260:AE284)</f>
        <v>4.5125017044351</v>
      </c>
      <c r="AF286" s="88"/>
      <c r="AG286" s="91" t="n">
        <f aca="false">_xlfn.STDEV.P(AG260:AG284)</f>
        <v>0.118602396550759</v>
      </c>
      <c r="AH286" s="88"/>
      <c r="AI286" s="91" t="n">
        <f aca="false">_xlfn.STDEV.P(AI260:AI284)</f>
        <v>0.118076568175076</v>
      </c>
      <c r="AJ286" s="88"/>
      <c r="AK286" s="91" t="n">
        <f aca="false">_xlfn.STDEV.P(AK260:AK284)</f>
        <v>0.237425311026185</v>
      </c>
      <c r="AL286" s="88"/>
      <c r="AM286" s="91"/>
    </row>
    <row r="287" customFormat="false" ht="15" hidden="false" customHeight="false" outlineLevel="0" collapsed="false">
      <c r="A287" s="43" t="s">
        <v>73</v>
      </c>
      <c r="I287" s="37"/>
      <c r="S287" s="37"/>
      <c r="T287" s="37"/>
      <c r="U287" s="37"/>
      <c r="V287" s="37"/>
      <c r="W287" s="37"/>
      <c r="X287" s="37"/>
      <c r="Y287" s="37"/>
      <c r="Z287" s="37"/>
    </row>
    <row r="288" customFormat="false" ht="15" hidden="false" customHeight="false" outlineLevel="0" collapsed="false">
      <c r="A288" s="43"/>
      <c r="I288" s="37"/>
      <c r="S288" s="37"/>
      <c r="T288" s="37"/>
      <c r="U288" s="37"/>
      <c r="V288" s="37"/>
      <c r="W288" s="37"/>
      <c r="X288" s="37"/>
      <c r="Y288" s="37"/>
      <c r="Z288" s="37"/>
    </row>
    <row r="289" customFormat="false" ht="15" hidden="false" customHeight="false" outlineLevel="0" collapsed="false">
      <c r="A289" s="43"/>
      <c r="I289" s="37"/>
      <c r="S289" s="37"/>
      <c r="T289" s="37"/>
      <c r="U289" s="37"/>
      <c r="V289" s="37"/>
      <c r="W289" s="37"/>
      <c r="X289" s="37"/>
      <c r="Y289" s="37"/>
      <c r="Z289" s="37"/>
    </row>
    <row r="290" customFormat="false" ht="15" hidden="false" customHeight="false" outlineLevel="0" collapsed="false">
      <c r="A290" s="43"/>
      <c r="I290" s="37"/>
      <c r="S290" s="37"/>
      <c r="T290" s="37"/>
      <c r="U290" s="37"/>
      <c r="V290" s="37"/>
      <c r="W290" s="37"/>
      <c r="X290" s="37"/>
      <c r="Y290" s="37"/>
      <c r="Z290" s="37"/>
    </row>
    <row r="291" customFormat="false" ht="15" hidden="false" customHeight="false" outlineLevel="0" collapsed="false">
      <c r="A291" s="14" t="str">
        <f aca="false">"Tabla " &amp; TEXT((ROW()+24) / 35, "0")</f>
        <v>Tabla 9</v>
      </c>
      <c r="B291" s="14"/>
      <c r="C291" s="14"/>
      <c r="D291" s="14"/>
      <c r="E291" s="14"/>
      <c r="F291" s="14"/>
      <c r="G291" s="14"/>
      <c r="H291" s="14"/>
      <c r="I291" s="14"/>
      <c r="J291" s="14"/>
      <c r="S291" s="97"/>
      <c r="T291" s="97"/>
      <c r="U291" s="97"/>
      <c r="V291" s="97"/>
      <c r="W291" s="97"/>
      <c r="X291" s="97"/>
      <c r="Y291" s="97"/>
      <c r="Z291" s="97"/>
    </row>
    <row r="292" customFormat="false" ht="15" hidden="false" customHeight="false" outlineLevel="0" collapsed="false">
      <c r="A292" s="14" t="s">
        <v>155</v>
      </c>
      <c r="B292" s="14"/>
      <c r="C292" s="14"/>
      <c r="D292" s="14"/>
      <c r="E292" s="14"/>
      <c r="F292" s="14"/>
      <c r="G292" s="14"/>
      <c r="H292" s="14"/>
      <c r="I292" s="14"/>
      <c r="J292" s="14"/>
      <c r="S292" s="97"/>
      <c r="T292" s="97"/>
      <c r="U292" s="97"/>
      <c r="V292" s="97"/>
      <c r="W292" s="97"/>
      <c r="X292" s="97"/>
      <c r="Y292" s="97"/>
      <c r="Z292" s="97"/>
    </row>
    <row r="293" customFormat="false" ht="15.8" hidden="false" customHeight="true" outlineLevel="0" collapsed="false">
      <c r="A293" s="52" t="s">
        <v>30</v>
      </c>
      <c r="B293" s="103" t="s">
        <v>253</v>
      </c>
      <c r="C293" s="103"/>
      <c r="D293" s="103"/>
      <c r="E293" s="103"/>
      <c r="F293" s="103"/>
      <c r="G293" s="103"/>
      <c r="H293" s="103"/>
      <c r="I293" s="52" t="s">
        <v>32</v>
      </c>
      <c r="J293" s="54" t="s">
        <v>33</v>
      </c>
      <c r="K293" s="55" t="s">
        <v>223</v>
      </c>
      <c r="L293" s="54" t="s">
        <v>224</v>
      </c>
      <c r="M293" s="55" t="s">
        <v>225</v>
      </c>
      <c r="N293" s="54" t="s">
        <v>34</v>
      </c>
      <c r="O293" s="54" t="s">
        <v>226</v>
      </c>
      <c r="P293" s="52" t="s">
        <v>227</v>
      </c>
      <c r="Q293" s="54" t="s">
        <v>228</v>
      </c>
      <c r="S293" s="56" t="s">
        <v>253</v>
      </c>
      <c r="T293" s="56"/>
      <c r="U293" s="56"/>
      <c r="V293" s="56"/>
      <c r="W293" s="56"/>
      <c r="X293" s="56"/>
      <c r="Y293" s="56"/>
      <c r="Z293" s="56"/>
      <c r="AC293" s="57" t="s">
        <v>230</v>
      </c>
      <c r="AD293" s="57"/>
      <c r="AE293" s="57" t="s">
        <v>231</v>
      </c>
      <c r="AF293" s="57"/>
      <c r="AG293" s="57" t="s">
        <v>232</v>
      </c>
      <c r="AH293" s="57"/>
      <c r="AI293" s="57" t="s">
        <v>233</v>
      </c>
      <c r="AJ293" s="57"/>
      <c r="AK293" s="57" t="s">
        <v>234</v>
      </c>
      <c r="AL293" s="57"/>
      <c r="AM293" s="58" t="s">
        <v>235</v>
      </c>
      <c r="AO293" s="57" t="s">
        <v>230</v>
      </c>
      <c r="AP293" s="57"/>
      <c r="AQ293" s="57" t="s">
        <v>231</v>
      </c>
      <c r="AR293" s="57"/>
      <c r="AS293" s="57" t="s">
        <v>232</v>
      </c>
      <c r="AT293" s="57"/>
      <c r="AU293" s="57" t="s">
        <v>233</v>
      </c>
      <c r="AV293" s="57"/>
      <c r="AW293" s="58" t="s">
        <v>234</v>
      </c>
      <c r="AX293" s="58"/>
    </row>
    <row r="294" customFormat="false" ht="37.3" hidden="false" customHeight="false" outlineLevel="0" collapsed="false">
      <c r="A294" s="52"/>
      <c r="B294" s="104" t="s">
        <v>156</v>
      </c>
      <c r="C294" s="104" t="s">
        <v>157</v>
      </c>
      <c r="D294" s="104" t="s">
        <v>158</v>
      </c>
      <c r="E294" s="104" t="s">
        <v>159</v>
      </c>
      <c r="F294" s="104" t="s">
        <v>160</v>
      </c>
      <c r="G294" s="104" t="s">
        <v>161</v>
      </c>
      <c r="H294" s="104" t="s">
        <v>162</v>
      </c>
      <c r="I294" s="52"/>
      <c r="J294" s="54"/>
      <c r="K294" s="55"/>
      <c r="L294" s="54"/>
      <c r="M294" s="55"/>
      <c r="N294" s="54"/>
      <c r="O294" s="54"/>
      <c r="P294" s="52"/>
      <c r="Q294" s="54"/>
      <c r="S294" s="59" t="s">
        <v>156</v>
      </c>
      <c r="T294" s="59" t="s">
        <v>157</v>
      </c>
      <c r="U294" s="59" t="s">
        <v>158</v>
      </c>
      <c r="V294" s="59" t="s">
        <v>159</v>
      </c>
      <c r="W294" s="59" t="s">
        <v>160</v>
      </c>
      <c r="X294" s="59" t="s">
        <v>161</v>
      </c>
      <c r="Y294" s="59" t="s">
        <v>162</v>
      </c>
      <c r="Z294" s="52" t="s">
        <v>43</v>
      </c>
      <c r="AC294" s="59" t="s">
        <v>236</v>
      </c>
      <c r="AD294" s="59" t="s">
        <v>237</v>
      </c>
      <c r="AE294" s="59" t="s">
        <v>236</v>
      </c>
      <c r="AF294" s="59" t="s">
        <v>237</v>
      </c>
      <c r="AG294" s="59" t="s">
        <v>236</v>
      </c>
      <c r="AH294" s="59" t="s">
        <v>237</v>
      </c>
      <c r="AI294" s="59" t="s">
        <v>236</v>
      </c>
      <c r="AJ294" s="59" t="s">
        <v>237</v>
      </c>
      <c r="AK294" s="59" t="s">
        <v>236</v>
      </c>
      <c r="AL294" s="59" t="s">
        <v>237</v>
      </c>
      <c r="AM294" s="60" t="s">
        <v>238</v>
      </c>
      <c r="AO294" s="59" t="s">
        <v>239</v>
      </c>
      <c r="AP294" s="59" t="s">
        <v>240</v>
      </c>
      <c r="AQ294" s="59" t="s">
        <v>239</v>
      </c>
      <c r="AR294" s="59" t="s">
        <v>240</v>
      </c>
      <c r="AS294" s="59" t="s">
        <v>239</v>
      </c>
      <c r="AT294" s="59" t="s">
        <v>240</v>
      </c>
      <c r="AU294" s="59" t="s">
        <v>239</v>
      </c>
      <c r="AV294" s="59" t="s">
        <v>240</v>
      </c>
      <c r="AW294" s="59" t="s">
        <v>239</v>
      </c>
      <c r="AX294" s="60" t="s">
        <v>240</v>
      </c>
    </row>
    <row r="295" customFormat="false" ht="15" hidden="false" customHeight="false" outlineLevel="0" collapsed="false">
      <c r="A295" s="61" t="s">
        <v>106</v>
      </c>
      <c r="B295" s="64" t="n">
        <f aca="true">INDIRECT(ADDRESS(ROW()-35*INT((ROW()-15)/35)+138,2+INT((ROW()-15)/35), 1, 1, "Variables_Simulación"))</f>
        <v>0</v>
      </c>
      <c r="C295" s="64" t="n">
        <f aca="true">INDIRECT(ADDRESS(ROW()-35*INT((ROW()-15)/35)+108,2+INT((ROW()-15)/35), 1, 1, "Variables_Simulación"))</f>
        <v>0</v>
      </c>
      <c r="D295" s="64" t="n">
        <f aca="true">INDIRECT(ADDRESS(ROW()-35*INT((ROW()-15)/35)+78,2+INT((ROW()-15)/35), 1, 1, "Variables_Simulación"))</f>
        <v>0</v>
      </c>
      <c r="E295" s="64" t="n">
        <f aca="true">INDIRECT(ADDRESS(ROW()-35*INT((ROW()-15)/35)+48,2+INT((ROW()-15)/35), 1, 1, "Variables_Simulación"))</f>
        <v>0</v>
      </c>
      <c r="F295" s="64" t="n">
        <f aca="true">INDIRECT(ADDRESS(ROW()-35*INT((ROW()-15)/35)+18,2+INT((ROW()-15)/35), 1, 1, "Variables_Simulación"))</f>
        <v>0</v>
      </c>
      <c r="G295" s="64" t="n">
        <f aca="true">INDIRECT(ADDRESS(ROW()-35*INT((ROW()-15)/35)-12,2+INT((ROW()-15)/35), 1, 1, "Variables_Simulación"))</f>
        <v>0</v>
      </c>
      <c r="H295" s="64" t="n">
        <f aca="true">INDIRECT(ADDRESS(ROW()-35*INT((ROW()-15)/35)+168,2+INT((ROW()-15)/35), 1, 1, "Variables_Simulación"))</f>
        <v>0</v>
      </c>
      <c r="I295" s="63" t="n">
        <f aca="false">AO295+AQ295+AS295+AU295+AW295</f>
        <v>0.139974656313444</v>
      </c>
      <c r="J295" s="64" t="n">
        <f aca="false">ROUND(AP295+AR295+AT295+AV295+AX295,0)</f>
        <v>1271541</v>
      </c>
      <c r="K295" s="63" t="n">
        <f aca="false">I295-Tabla_Ministerio!J294</f>
        <v>0</v>
      </c>
      <c r="L295" s="64" t="n">
        <f aca="false">J295-Tabla_Ministerio!K294</f>
        <v>1</v>
      </c>
      <c r="M295" s="66" t="n">
        <f aca="false">P330/P$355</f>
        <v>0.196285352704503</v>
      </c>
      <c r="N295" s="65" t="n">
        <f aca="false">ROUND((N$320*M295),0)</f>
        <v>33878370</v>
      </c>
      <c r="O295" s="65" t="n">
        <f aca="false">N295-Tabla_Ministerio!L294</f>
        <v>3</v>
      </c>
      <c r="P295" s="67" t="n">
        <f aca="false">N295+J295</f>
        <v>35149911</v>
      </c>
      <c r="Q295" s="65" t="n">
        <f aca="false">P295-Tabla_Ministerio!M294</f>
        <v>4</v>
      </c>
      <c r="S295" s="68" t="n">
        <f aca="false">B295+Tabla_Ministerio!B294</f>
        <v>26658</v>
      </c>
      <c r="T295" s="68" t="n">
        <f aca="false">C295+Tabla_Ministerio!C294</f>
        <v>68</v>
      </c>
      <c r="U295" s="68" t="n">
        <f aca="false">D295+Tabla_Ministerio!D294</f>
        <v>1775.77608022699</v>
      </c>
      <c r="V295" s="68" t="n">
        <f aca="false">E295+Tabla_Ministerio!E294</f>
        <v>1119.83258844264</v>
      </c>
      <c r="W295" s="68" t="n">
        <f aca="false">F295+Tabla_Ministerio!F294</f>
        <v>739</v>
      </c>
      <c r="X295" s="68" t="n">
        <f aca="false">G295+Tabla_Ministerio!G294</f>
        <v>1618</v>
      </c>
      <c r="Y295" s="68" t="n">
        <f aca="false">H295+Tabla_Ministerio!H294</f>
        <v>184</v>
      </c>
      <c r="Z295" s="68" t="n">
        <f aca="false">X295+0.33*Y295</f>
        <v>1678.72</v>
      </c>
      <c r="AC295" s="69" t="n">
        <f aca="false">IF(T295&gt;0,S295/T295,0)</f>
        <v>392.029411764706</v>
      </c>
      <c r="AD295" s="70" t="n">
        <f aca="false">EXP((((AC295-AC$320)/AC$321+2)/4-1.9)^3)</f>
        <v>0.6487477719512</v>
      </c>
      <c r="AE295" s="71" t="n">
        <f aca="false">S295/U295</f>
        <v>15.012027865919</v>
      </c>
      <c r="AF295" s="70" t="n">
        <f aca="false">EXP((((AE295-AE$320)/AE$321+2)/4-1.9)^3)</f>
        <v>0.00935578248358164</v>
      </c>
      <c r="AG295" s="70" t="n">
        <f aca="false">V295/U295</f>
        <v>0.630615876017148</v>
      </c>
      <c r="AH295" s="70" t="n">
        <f aca="false">EXP((((AG295-AG$320)/AG$321+2)/4-1.9)^3)</f>
        <v>0.093737942461318</v>
      </c>
      <c r="AI295" s="70" t="n">
        <f aca="false">W295/U295</f>
        <v>0.416156072957992</v>
      </c>
      <c r="AJ295" s="70" t="n">
        <f aca="false">EXP((((AI295-AI$320)/AI$321+2)/4-1.9)^3)</f>
        <v>0.730423400230202</v>
      </c>
      <c r="AK295" s="70" t="n">
        <f aca="false">Z295/U295</f>
        <v>0.945344415150257</v>
      </c>
      <c r="AL295" s="70" t="n">
        <f aca="false">EXP((((AK295-AK$320)/AK$321+2)/4-1.9)^3)</f>
        <v>0.526320613605977</v>
      </c>
      <c r="AM295" s="70" t="n">
        <f aca="false">0.01*AD295+0.15*AF295+0.24*AH295+0.25*AJ295+0.35*AL295</f>
        <v>0.397206016102408</v>
      </c>
      <c r="AO295" s="63" t="n">
        <f aca="false">0.01*AD295/$AM$320</f>
        <v>0.00228617500067192</v>
      </c>
      <c r="AP295" s="64" t="n">
        <f aca="false">AO295*$J$320</f>
        <v>20767.7988862788</v>
      </c>
      <c r="AQ295" s="63" t="n">
        <f aca="false">0.15*AF295/$AM$320</f>
        <v>0.00049454403430223</v>
      </c>
      <c r="AR295" s="64" t="n">
        <f aca="false">AQ295*$J$320</f>
        <v>4492.47806566823</v>
      </c>
      <c r="AS295" s="63" t="n">
        <f aca="false">0.24*AH295/$AM$320</f>
        <v>0.00792793809618602</v>
      </c>
      <c r="AT295" s="64" t="n">
        <f aca="false">AS295*$J$320</f>
        <v>72018.0318287396</v>
      </c>
      <c r="AU295" s="63" t="n">
        <f aca="false">0.25*AJ295/$AM$320</f>
        <v>0.0643499596341459</v>
      </c>
      <c r="AV295" s="64" t="n">
        <f aca="false">AU295*$J$320</f>
        <v>584560.245663311</v>
      </c>
      <c r="AW295" s="63" t="n">
        <f aca="false">0.35*AL295/$AM$320</f>
        <v>0.0649160395481376</v>
      </c>
      <c r="AX295" s="64" t="n">
        <f aca="false">AW295*$J$320</f>
        <v>589702.561454485</v>
      </c>
    </row>
    <row r="296" customFormat="false" ht="15" hidden="false" customHeight="false" outlineLevel="0" collapsed="false">
      <c r="A296" s="72" t="s">
        <v>107</v>
      </c>
      <c r="B296" s="65" t="n">
        <f aca="true">INDIRECT(ADDRESS(ROW()-35*INT((ROW()-15)/35)+138,2+INT((ROW()-15)/35), 1, 1, "Variables_Simulación"))</f>
        <v>0</v>
      </c>
      <c r="C296" s="65" t="n">
        <f aca="true">INDIRECT(ADDRESS(ROW()-35*INT((ROW()-15)/35)+108,2+INT((ROW()-15)/35), 1, 1, "Variables_Simulación"))</f>
        <v>0</v>
      </c>
      <c r="D296" s="65" t="n">
        <f aca="true">INDIRECT(ADDRESS(ROW()-35*INT((ROW()-15)/35)+78,2+INT((ROW()-15)/35), 1, 1, "Variables_Simulación"))</f>
        <v>0</v>
      </c>
      <c r="E296" s="65" t="n">
        <f aca="true">INDIRECT(ADDRESS(ROW()-35*INT((ROW()-15)/35)+48,2+INT((ROW()-15)/35), 1, 1, "Variables_Simulación"))</f>
        <v>0</v>
      </c>
      <c r="F296" s="65" t="n">
        <f aca="true">INDIRECT(ADDRESS(ROW()-35*INT((ROW()-15)/35)+18,2+INT((ROW()-15)/35), 1, 1, "Variables_Simulación"))</f>
        <v>0</v>
      </c>
      <c r="G296" s="65" t="n">
        <f aca="true">INDIRECT(ADDRESS(ROW()-35*INT((ROW()-15)/35)-12,2+INT((ROW()-15)/35), 1, 1, "Variables_Simulación"))</f>
        <v>0</v>
      </c>
      <c r="H296" s="65" t="n">
        <f aca="true">INDIRECT(ADDRESS(ROW()-35*INT((ROW()-15)/35)+168,2+INT((ROW()-15)/35), 1, 1, "Variables_Simulación"))</f>
        <v>0</v>
      </c>
      <c r="I296" s="66" t="n">
        <f aca="false">AO296+AQ296+AS296+AU296+AW296</f>
        <v>0.0902090671814147</v>
      </c>
      <c r="J296" s="65" t="n">
        <f aca="false">ROUND(AP296+AR296+AT296+AV296+AX296,0)</f>
        <v>819466</v>
      </c>
      <c r="K296" s="66" t="n">
        <f aca="false">I296-Tabla_Ministerio!J295</f>
        <v>0</v>
      </c>
      <c r="L296" s="65" t="n">
        <f aca="false">J296-Tabla_Ministerio!K295</f>
        <v>0</v>
      </c>
      <c r="M296" s="66" t="n">
        <f aca="false">P331/P$355</f>
        <v>0.124650490802962</v>
      </c>
      <c r="N296" s="65" t="n">
        <f aca="false">ROUND((N$320*M296),0)</f>
        <v>21514369</v>
      </c>
      <c r="O296" s="65" t="n">
        <f aca="false">N296-Tabla_Ministerio!L295</f>
        <v>0</v>
      </c>
      <c r="P296" s="67" t="n">
        <f aca="false">N296+J296</f>
        <v>22333835</v>
      </c>
      <c r="Q296" s="65" t="n">
        <f aca="false">P296-Tabla_Ministerio!M295</f>
        <v>0</v>
      </c>
      <c r="S296" s="67" t="n">
        <f aca="false">B296+Tabla_Ministerio!B295</f>
        <v>21566</v>
      </c>
      <c r="T296" s="67" t="n">
        <f aca="false">C296+Tabla_Ministerio!C295</f>
        <v>65</v>
      </c>
      <c r="U296" s="67" t="n">
        <f aca="false">D296+Tabla_Ministerio!D295</f>
        <v>1914.83930893964</v>
      </c>
      <c r="V296" s="67" t="n">
        <f aca="false">E296+Tabla_Ministerio!E295</f>
        <v>1187.45514216684</v>
      </c>
      <c r="W296" s="67" t="n">
        <f aca="false">F296+Tabla_Ministerio!F295</f>
        <v>578</v>
      </c>
      <c r="X296" s="67" t="n">
        <f aca="false">G296+Tabla_Ministerio!G295</f>
        <v>1490</v>
      </c>
      <c r="Y296" s="67" t="n">
        <f aca="false">H296+Tabla_Ministerio!H295</f>
        <v>128</v>
      </c>
      <c r="Z296" s="67" t="n">
        <f aca="false">X296+0.33*Y296</f>
        <v>1532.24</v>
      </c>
      <c r="AC296" s="73" t="n">
        <f aca="false">IF(T296&gt;0,S296/T296,0)</f>
        <v>331.784615384615</v>
      </c>
      <c r="AD296" s="74" t="n">
        <f aca="false">EXP((((AC296-AC$320)/AC$321+2)/4-1.9)^3)</f>
        <v>0.410219898365471</v>
      </c>
      <c r="AE296" s="75" t="n">
        <f aca="false">S296/U296</f>
        <v>11.2625638607463</v>
      </c>
      <c r="AF296" s="74" t="n">
        <f aca="false">EXP((((AE296-AE$320)/AE$321+2)/4-1.9)^3)</f>
        <v>0.00141154515349772</v>
      </c>
      <c r="AG296" s="74" t="n">
        <f aca="false">V296/U296</f>
        <v>0.620133050654994</v>
      </c>
      <c r="AH296" s="74" t="n">
        <f aca="false">EXP((((AG296-AG$320)/AG$321+2)/4-1.9)^3)</f>
        <v>0.0841949187625462</v>
      </c>
      <c r="AI296" s="74" t="n">
        <f aca="false">W296/U296</f>
        <v>0.301853005263441</v>
      </c>
      <c r="AJ296" s="74" t="n">
        <f aca="false">EXP((((AI296-AI$320)/AI$321+2)/4-1.9)^3)</f>
        <v>0.409267893490864</v>
      </c>
      <c r="AK296" s="74" t="n">
        <f aca="false">Z296/U296</f>
        <v>0.800192471946114</v>
      </c>
      <c r="AL296" s="74" t="n">
        <f aca="false">EXP((((AK296-AK$320)/AK$321+2)/4-1.9)^3)</f>
        <v>0.368995836277867</v>
      </c>
      <c r="AM296" s="74" t="n">
        <f aca="false">0.01*AD296+0.15*AF296+0.24*AH296+0.25*AJ296+0.35*AL296</f>
        <v>0.25598622732966</v>
      </c>
      <c r="AO296" s="66" t="n">
        <f aca="false">0.01*AD296/$AM$320</f>
        <v>0.00144560724054689</v>
      </c>
      <c r="AP296" s="65" t="n">
        <f aca="false">AO296*$J$320</f>
        <v>13132.0132673144</v>
      </c>
      <c r="AQ296" s="66" t="n">
        <f aca="false">0.15*AF296/$AM$320</f>
        <v>7.46138803499934E-005</v>
      </c>
      <c r="AR296" s="65" t="n">
        <f aca="false">AQ296*$J$320</f>
        <v>677.798532823649</v>
      </c>
      <c r="AS296" s="66" t="n">
        <f aca="false">0.24*AH296/$AM$320</f>
        <v>0.00712083161243192</v>
      </c>
      <c r="AT296" s="65" t="n">
        <f aca="false">AS296*$J$320</f>
        <v>64686.2111546922</v>
      </c>
      <c r="AU296" s="66" t="n">
        <f aca="false">0.25*AJ296/$AM$320</f>
        <v>0.0360563098298723</v>
      </c>
      <c r="AV296" s="65" t="n">
        <f aca="false">AU296*$J$320</f>
        <v>327538.439055656</v>
      </c>
      <c r="AW296" s="66" t="n">
        <f aca="false">0.35*AL296/$AM$320</f>
        <v>0.0455117046182135</v>
      </c>
      <c r="AX296" s="65" t="n">
        <f aca="false">AW296*$J$320</f>
        <v>413432.011199926</v>
      </c>
    </row>
    <row r="297" customFormat="false" ht="15" hidden="false" customHeight="false" outlineLevel="0" collapsed="false">
      <c r="A297" s="72" t="s">
        <v>108</v>
      </c>
      <c r="B297" s="65" t="n">
        <f aca="true">INDIRECT(ADDRESS(ROW()-35*INT((ROW()-15)/35)+138,2+INT((ROW()-15)/35), 1, 1, "Variables_Simulación"))</f>
        <v>0</v>
      </c>
      <c r="C297" s="65" t="n">
        <f aca="true">INDIRECT(ADDRESS(ROW()-35*INT((ROW()-15)/35)+108,2+INT((ROW()-15)/35), 1, 1, "Variables_Simulación"))</f>
        <v>0</v>
      </c>
      <c r="D297" s="65" t="n">
        <f aca="true">INDIRECT(ADDRESS(ROW()-35*INT((ROW()-15)/35)+78,2+INT((ROW()-15)/35), 1, 1, "Variables_Simulación"))</f>
        <v>0</v>
      </c>
      <c r="E297" s="65" t="n">
        <f aca="true">INDIRECT(ADDRESS(ROW()-35*INT((ROW()-15)/35)+48,2+INT((ROW()-15)/35), 1, 1, "Variables_Simulación"))</f>
        <v>0</v>
      </c>
      <c r="F297" s="65" t="n">
        <f aca="true">INDIRECT(ADDRESS(ROW()-35*INT((ROW()-15)/35)+18,2+INT((ROW()-15)/35), 1, 1, "Variables_Simulación"))</f>
        <v>0</v>
      </c>
      <c r="G297" s="65" t="n">
        <f aca="true">INDIRECT(ADDRESS(ROW()-35*INT((ROW()-15)/35)-12,2+INT((ROW()-15)/35), 1, 1, "Variables_Simulación"))</f>
        <v>0</v>
      </c>
      <c r="H297" s="65" t="n">
        <f aca="true">INDIRECT(ADDRESS(ROW()-35*INT((ROW()-15)/35)+168,2+INT((ROW()-15)/35), 1, 1, "Variables_Simulación"))</f>
        <v>0</v>
      </c>
      <c r="I297" s="66" t="n">
        <f aca="false">AO297+AQ297+AS297+AU297+AW297</f>
        <v>0.0675617764007377</v>
      </c>
      <c r="J297" s="65" t="n">
        <f aca="false">ROUND(AP297+AR297+AT297+AV297+AX297,0)</f>
        <v>613737</v>
      </c>
      <c r="K297" s="66" t="n">
        <f aca="false">I297-Tabla_Ministerio!J296</f>
        <v>0</v>
      </c>
      <c r="L297" s="65" t="n">
        <f aca="false">J297-Tabla_Ministerio!K296</f>
        <v>0</v>
      </c>
      <c r="M297" s="66" t="n">
        <f aca="false">P332/P$355</f>
        <v>0.0739539331322885</v>
      </c>
      <c r="N297" s="65" t="n">
        <f aca="false">ROUND((N$320*M297),0)</f>
        <v>12764267</v>
      </c>
      <c r="O297" s="65" t="n">
        <f aca="false">N297-Tabla_Ministerio!L296</f>
        <v>0</v>
      </c>
      <c r="P297" s="67" t="n">
        <f aca="false">N297+J297</f>
        <v>13378004</v>
      </c>
      <c r="Q297" s="65" t="n">
        <f aca="false">P297-Tabla_Ministerio!M296</f>
        <v>0</v>
      </c>
      <c r="S297" s="67" t="n">
        <f aca="false">B297+Tabla_Ministerio!B296</f>
        <v>23749</v>
      </c>
      <c r="T297" s="67" t="n">
        <f aca="false">C297+Tabla_Ministerio!C296</f>
        <v>98</v>
      </c>
      <c r="U297" s="67" t="n">
        <f aca="false">D297+Tabla_Ministerio!D296</f>
        <v>1278.84568721162</v>
      </c>
      <c r="V297" s="67" t="n">
        <f aca="false">E297+Tabla_Ministerio!E296</f>
        <v>929.410081151014</v>
      </c>
      <c r="W297" s="67" t="n">
        <f aca="false">F297+Tabla_Ministerio!F296</f>
        <v>294</v>
      </c>
      <c r="X297" s="67" t="n">
        <f aca="false">G297+Tabla_Ministerio!G296</f>
        <v>792</v>
      </c>
      <c r="Y297" s="67" t="n">
        <f aca="false">H297+Tabla_Ministerio!H296</f>
        <v>69</v>
      </c>
      <c r="Z297" s="67" t="n">
        <f aca="false">X297+0.33*Y297</f>
        <v>814.77</v>
      </c>
      <c r="AC297" s="73" t="n">
        <f aca="false">IF(T297&gt;0,S297/T297,0)</f>
        <v>242.336734693878</v>
      </c>
      <c r="AD297" s="74" t="n">
        <f aca="false">EXP((((AC297-AC$320)/AC$321+2)/4-1.9)^3)</f>
        <v>0.130186761655655</v>
      </c>
      <c r="AE297" s="75" t="n">
        <f aca="false">S297/U297</f>
        <v>18.5706533927342</v>
      </c>
      <c r="AF297" s="74" t="n">
        <f aca="false">EXP((((AE297-AE$320)/AE$321+2)/4-1.9)^3)</f>
        <v>0.0387481371007272</v>
      </c>
      <c r="AG297" s="74" t="n">
        <f aca="false">V297/U297</f>
        <v>0.726757020370056</v>
      </c>
      <c r="AH297" s="74" t="n">
        <f aca="false">EXP((((AG297-AG$320)/AG$321+2)/4-1.9)^3)</f>
        <v>0.217932381860867</v>
      </c>
      <c r="AI297" s="74" t="n">
        <f aca="false">W297/U297</f>
        <v>0.229894820727772</v>
      </c>
      <c r="AJ297" s="74" t="n">
        <f aca="false">EXP((((AI297-AI$320)/AI$321+2)/4-1.9)^3)</f>
        <v>0.22596933782021</v>
      </c>
      <c r="AK297" s="74" t="n">
        <f aca="false">Z297/U297</f>
        <v>0.637113615933221</v>
      </c>
      <c r="AL297" s="74" t="n">
        <f aca="false">EXP((((AK297-AK$320)/AK$321+2)/4-1.9)^3)</f>
        <v>0.21659950484472</v>
      </c>
      <c r="AM297" s="74" t="n">
        <f aca="false">0.01*AD297+0.15*AF297+0.24*AH297+0.25*AJ297+0.35*AL297</f>
        <v>0.191720020978978</v>
      </c>
      <c r="AO297" s="66" t="n">
        <f aca="false">0.01*AD297/$AM$320</f>
        <v>0.00045877571035108</v>
      </c>
      <c r="AP297" s="65" t="n">
        <f aca="false">AO297*$J$320</f>
        <v>4167.55571366174</v>
      </c>
      <c r="AQ297" s="66" t="n">
        <f aca="false">0.15*AF297/$AM$320</f>
        <v>0.00204821564386708</v>
      </c>
      <c r="AR297" s="65" t="n">
        <f aca="false">AQ297*$J$320</f>
        <v>18606.1568143557</v>
      </c>
      <c r="AS297" s="66" t="n">
        <f aca="false">0.24*AH297/$AM$320</f>
        <v>0.0184317511904031</v>
      </c>
      <c r="AT297" s="65" t="n">
        <f aca="false">AS297*$J$320</f>
        <v>167435.520785468</v>
      </c>
      <c r="AU297" s="66" t="n">
        <f aca="false">0.25*AJ297/$AM$320</f>
        <v>0.0199077928810911</v>
      </c>
      <c r="AV297" s="65" t="n">
        <f aca="false">AU297*$J$320</f>
        <v>180844.003063055</v>
      </c>
      <c r="AW297" s="66" t="n">
        <f aca="false">0.35*AL297/$AM$320</f>
        <v>0.0267152409750253</v>
      </c>
      <c r="AX297" s="65" t="n">
        <f aca="false">AW297*$J$320</f>
        <v>242683.412951649</v>
      </c>
    </row>
    <row r="298" customFormat="false" ht="15" hidden="false" customHeight="false" outlineLevel="0" collapsed="false">
      <c r="A298" s="72" t="s">
        <v>109</v>
      </c>
      <c r="B298" s="65" t="n">
        <f aca="true">INDIRECT(ADDRESS(ROW()-35*INT((ROW()-15)/35)+138,2+INT((ROW()-15)/35), 1, 1, "Variables_Simulación"))</f>
        <v>0</v>
      </c>
      <c r="C298" s="65" t="n">
        <f aca="true">INDIRECT(ADDRESS(ROW()-35*INT((ROW()-15)/35)+108,2+INT((ROW()-15)/35), 1, 1, "Variables_Simulación"))</f>
        <v>0</v>
      </c>
      <c r="D298" s="65" t="n">
        <f aca="true">INDIRECT(ADDRESS(ROW()-35*INT((ROW()-15)/35)+78,2+INT((ROW()-15)/35), 1, 1, "Variables_Simulación"))</f>
        <v>0</v>
      </c>
      <c r="E298" s="65" t="n">
        <f aca="true">INDIRECT(ADDRESS(ROW()-35*INT((ROW()-15)/35)+48,2+INT((ROW()-15)/35), 1, 1, "Variables_Simulación"))</f>
        <v>0</v>
      </c>
      <c r="F298" s="65" t="n">
        <f aca="true">INDIRECT(ADDRESS(ROW()-35*INT((ROW()-15)/35)+18,2+INT((ROW()-15)/35), 1, 1, "Variables_Simulación"))</f>
        <v>0</v>
      </c>
      <c r="G298" s="65" t="n">
        <f aca="true">INDIRECT(ADDRESS(ROW()-35*INT((ROW()-15)/35)-12,2+INT((ROW()-15)/35), 1, 1, "Variables_Simulación"))</f>
        <v>0</v>
      </c>
      <c r="H298" s="65" t="n">
        <f aca="true">INDIRECT(ADDRESS(ROW()-35*INT((ROW()-15)/35)+168,2+INT((ROW()-15)/35), 1, 1, "Variables_Simulación"))</f>
        <v>0</v>
      </c>
      <c r="I298" s="66" t="n">
        <f aca="false">AO298+AQ298+AS298+AU298+AW298</f>
        <v>0.0585003306697916</v>
      </c>
      <c r="J298" s="65" t="n">
        <f aca="false">ROUND(AP298+AR298+AT298+AV298+AX298,0)</f>
        <v>531422</v>
      </c>
      <c r="K298" s="66" t="n">
        <f aca="false">I298-Tabla_Ministerio!J297</f>
        <v>0</v>
      </c>
      <c r="L298" s="65" t="n">
        <f aca="false">J298-Tabla_Ministerio!K297</f>
        <v>0</v>
      </c>
      <c r="M298" s="66" t="n">
        <f aca="false">P333/P$355</f>
        <v>0.0560164711686665</v>
      </c>
      <c r="N298" s="65" t="n">
        <f aca="false">ROUND((N$320*M298),0)</f>
        <v>9668305</v>
      </c>
      <c r="O298" s="65" t="n">
        <f aca="false">N298-Tabla_Ministerio!L297</f>
        <v>-2</v>
      </c>
      <c r="P298" s="67" t="n">
        <f aca="false">N298+J298</f>
        <v>10199727</v>
      </c>
      <c r="Q298" s="65" t="n">
        <f aca="false">P298-Tabla_Ministerio!M297</f>
        <v>-2</v>
      </c>
      <c r="S298" s="67" t="n">
        <f aca="false">B298+Tabla_Ministerio!B297</f>
        <v>13386</v>
      </c>
      <c r="T298" s="67" t="n">
        <f aca="false">C298+Tabla_Ministerio!C297</f>
        <v>54</v>
      </c>
      <c r="U298" s="67" t="n">
        <f aca="false">D298+Tabla_Ministerio!D297</f>
        <v>552.623309754551</v>
      </c>
      <c r="V298" s="67" t="n">
        <f aca="false">E298+Tabla_Ministerio!E297</f>
        <v>398.712305996039</v>
      </c>
      <c r="W298" s="67" t="n">
        <f aca="false">F298+Tabla_Ministerio!F297</f>
        <v>113</v>
      </c>
      <c r="X298" s="67" t="n">
        <f aca="false">G298+Tabla_Ministerio!G297</f>
        <v>257</v>
      </c>
      <c r="Y298" s="67" t="n">
        <f aca="false">H298+Tabla_Ministerio!H297</f>
        <v>49</v>
      </c>
      <c r="Z298" s="67" t="n">
        <f aca="false">X298+0.33*Y298</f>
        <v>273.17</v>
      </c>
      <c r="AC298" s="73" t="n">
        <f aca="false">IF(T298&gt;0,S298/T298,0)</f>
        <v>247.888888888889</v>
      </c>
      <c r="AD298" s="74" t="n">
        <f aca="false">EXP((((AC298-AC$320)/AC$321+2)/4-1.9)^3)</f>
        <v>0.142471862465076</v>
      </c>
      <c r="AE298" s="75" t="n">
        <f aca="false">S298/U298</f>
        <v>24.2226481650682</v>
      </c>
      <c r="AF298" s="74" t="n">
        <f aca="false">EXP((((AE298-AE$320)/AE$321+2)/4-1.9)^3)</f>
        <v>0.194189147882749</v>
      </c>
      <c r="AG298" s="74" t="n">
        <f aca="false">V298/U298</f>
        <v>0.721490206725315</v>
      </c>
      <c r="AH298" s="74" t="n">
        <f aca="false">EXP((((AG298-AG$320)/AG$321+2)/4-1.9)^3)</f>
        <v>0.209394756645952</v>
      </c>
      <c r="AI298" s="74" t="n">
        <f aca="false">W298/U298</f>
        <v>0.204479250160818</v>
      </c>
      <c r="AJ298" s="74" t="n">
        <f aca="false">EXP((((AI298-AI$320)/AI$321+2)/4-1.9)^3)</f>
        <v>0.174214939202014</v>
      </c>
      <c r="AK298" s="74" t="n">
        <f aca="false">Z298/U298</f>
        <v>0.49431501563213</v>
      </c>
      <c r="AL298" s="74" t="n">
        <f aca="false">EXP((((AK298-AK$320)/AK$321+2)/4-1.9)^3)</f>
        <v>0.118985124302658</v>
      </c>
      <c r="AM298" s="74" t="n">
        <f aca="false">0.01*AD298+0.15*AF298+0.24*AH298+0.25*AJ298+0.35*AL298</f>
        <v>0.166006360708526</v>
      </c>
      <c r="AO298" s="66" t="n">
        <f aca="false">0.01*AD298/$AM$320</f>
        <v>0.000502068175567202</v>
      </c>
      <c r="AP298" s="65" t="n">
        <f aca="false">AO298*$J$320</f>
        <v>4560.82797437468</v>
      </c>
      <c r="AQ298" s="66" t="n">
        <f aca="false">0.15*AF298/$AM$320</f>
        <v>0.0102647838147347</v>
      </c>
      <c r="AR298" s="65" t="n">
        <f aca="false">AQ298*$J$320</f>
        <v>93246.1276205387</v>
      </c>
      <c r="AS298" s="66" t="n">
        <f aca="false">0.24*AH298/$AM$320</f>
        <v>0.0177096768369979</v>
      </c>
      <c r="AT298" s="65" t="n">
        <f aca="false">AS298*$J$320</f>
        <v>160876.138871113</v>
      </c>
      <c r="AU298" s="66" t="n">
        <f aca="false">0.25*AJ298/$AM$320</f>
        <v>0.0153482545901207</v>
      </c>
      <c r="AV298" s="65" t="n">
        <f aca="false">AU298*$J$320</f>
        <v>139424.787905278</v>
      </c>
      <c r="AW298" s="66" t="n">
        <f aca="false">0.35*AL298/$AM$320</f>
        <v>0.014675547252371</v>
      </c>
      <c r="AX298" s="65" t="n">
        <f aca="false">AW298*$J$320</f>
        <v>133313.859959866</v>
      </c>
    </row>
    <row r="299" customFormat="false" ht="15" hidden="false" customHeight="false" outlineLevel="0" collapsed="false">
      <c r="A299" s="72" t="s">
        <v>110</v>
      </c>
      <c r="B299" s="65" t="n">
        <f aca="true">INDIRECT(ADDRESS(ROW()-35*INT((ROW()-15)/35)+138,2+INT((ROW()-15)/35), 1, 1, "Variables_Simulación"))</f>
        <v>0</v>
      </c>
      <c r="C299" s="65" t="n">
        <f aca="true">INDIRECT(ADDRESS(ROW()-35*INT((ROW()-15)/35)+108,2+INT((ROW()-15)/35), 1, 1, "Variables_Simulación"))</f>
        <v>0</v>
      </c>
      <c r="D299" s="65" t="n">
        <f aca="true">INDIRECT(ADDRESS(ROW()-35*INT((ROW()-15)/35)+78,2+INT((ROW()-15)/35), 1, 1, "Variables_Simulación"))</f>
        <v>0</v>
      </c>
      <c r="E299" s="65" t="n">
        <f aca="true">INDIRECT(ADDRESS(ROW()-35*INT((ROW()-15)/35)+48,2+INT((ROW()-15)/35), 1, 1, "Variables_Simulación"))</f>
        <v>0</v>
      </c>
      <c r="F299" s="65" t="n">
        <f aca="true">INDIRECT(ADDRESS(ROW()-35*INT((ROW()-15)/35)+18,2+INT((ROW()-15)/35), 1, 1, "Variables_Simulación"))</f>
        <v>0</v>
      </c>
      <c r="G299" s="65" t="n">
        <f aca="true">INDIRECT(ADDRESS(ROW()-35*INT((ROW()-15)/35)-12,2+INT((ROW()-15)/35), 1, 1, "Variables_Simulación"))</f>
        <v>0</v>
      </c>
      <c r="H299" s="65" t="n">
        <f aca="true">INDIRECT(ADDRESS(ROW()-35*INT((ROW()-15)/35)+168,2+INT((ROW()-15)/35), 1, 1, "Variables_Simulación"))</f>
        <v>0</v>
      </c>
      <c r="I299" s="66" t="n">
        <f aca="false">AO299+AQ299+AS299+AU299+AW299</f>
        <v>0.078822979630657</v>
      </c>
      <c r="J299" s="65" t="n">
        <f aca="false">ROUND(AP299+AR299+AT299+AV299+AX299,0)</f>
        <v>716034</v>
      </c>
      <c r="K299" s="66" t="n">
        <f aca="false">I299-Tabla_Ministerio!J298</f>
        <v>0</v>
      </c>
      <c r="L299" s="65" t="n">
        <f aca="false">J299-Tabla_Ministerio!K298</f>
        <v>0</v>
      </c>
      <c r="M299" s="66" t="n">
        <f aca="false">P334/P$355</f>
        <v>0.0552432572564914</v>
      </c>
      <c r="N299" s="65" t="n">
        <f aca="false">ROUND((N$320*M299),0)</f>
        <v>9534851</v>
      </c>
      <c r="O299" s="65" t="n">
        <f aca="false">N299-Tabla_Ministerio!L298</f>
        <v>0</v>
      </c>
      <c r="P299" s="67" t="n">
        <f aca="false">N299+J299</f>
        <v>10250885</v>
      </c>
      <c r="Q299" s="65" t="n">
        <f aca="false">P299-Tabla_Ministerio!M298</f>
        <v>0</v>
      </c>
      <c r="S299" s="67" t="n">
        <f aca="false">B299+Tabla_Ministerio!B298</f>
        <v>14130</v>
      </c>
      <c r="T299" s="67" t="n">
        <f aca="false">C299+Tabla_Ministerio!C298</f>
        <v>64</v>
      </c>
      <c r="U299" s="67" t="n">
        <f aca="false">D299+Tabla_Ministerio!D298</f>
        <v>527.336169117455</v>
      </c>
      <c r="V299" s="67" t="n">
        <f aca="false">E299+Tabla_Ministerio!E298</f>
        <v>288.252155443993</v>
      </c>
      <c r="W299" s="67" t="n">
        <f aca="false">F299+Tabla_Ministerio!F298</f>
        <v>100</v>
      </c>
      <c r="X299" s="67" t="n">
        <f aca="false">G299+Tabla_Ministerio!G298</f>
        <v>420</v>
      </c>
      <c r="Y299" s="67" t="n">
        <f aca="false">H299+Tabla_Ministerio!H298</f>
        <v>4</v>
      </c>
      <c r="Z299" s="67" t="n">
        <f aca="false">X299+0.33*Y299</f>
        <v>421.32</v>
      </c>
      <c r="AC299" s="73" t="n">
        <f aca="false">IF(T299&gt;0,S299/T299,0)</f>
        <v>220.78125</v>
      </c>
      <c r="AD299" s="74" t="n">
        <f aca="false">EXP((((AC299-AC$320)/AC$321+2)/4-1.9)^3)</f>
        <v>0.0893479985054107</v>
      </c>
      <c r="AE299" s="75" t="n">
        <f aca="false">S299/U299</f>
        <v>26.7950518616006</v>
      </c>
      <c r="AF299" s="74" t="n">
        <f aca="false">EXP((((AE299-AE$320)/AE$321+2)/4-1.9)^3)</f>
        <v>0.323209136810421</v>
      </c>
      <c r="AG299" s="74" t="n">
        <f aca="false">V299/U299</f>
        <v>0.546619352748758</v>
      </c>
      <c r="AH299" s="74" t="n">
        <f aca="false">EXP((((AG299-AG$320)/AG$321+2)/4-1.9)^3)</f>
        <v>0.0361500462115512</v>
      </c>
      <c r="AI299" s="74" t="n">
        <f aca="false">W299/U299</f>
        <v>0.189632355708426</v>
      </c>
      <c r="AJ299" s="74" t="n">
        <f aca="false">EXP((((AI299-AI$320)/AI$321+2)/4-1.9)^3)</f>
        <v>0.147697580900462</v>
      </c>
      <c r="AK299" s="74" t="n">
        <f aca="false">Z299/U299</f>
        <v>0.798959041070741</v>
      </c>
      <c r="AL299" s="74" t="n">
        <f aca="false">EXP((((AK299-AK$320)/AK$321+2)/4-1.9)^3)</f>
        <v>0.367716214979108</v>
      </c>
      <c r="AM299" s="74" t="n">
        <f aca="false">0.01*AD299+0.15*AF299+0.24*AH299+0.25*AJ299+0.35*AL299</f>
        <v>0.223675932065193</v>
      </c>
      <c r="AO299" s="66" t="n">
        <f aca="false">0.01*AD299/$AM$320</f>
        <v>0.000314860673708037</v>
      </c>
      <c r="AP299" s="65" t="n">
        <f aca="false">AO299*$J$320</f>
        <v>2860.21986367837</v>
      </c>
      <c r="AQ299" s="66" t="n">
        <f aca="false">0.15*AF299/$AM$320</f>
        <v>0.0170847441913138</v>
      </c>
      <c r="AR299" s="65" t="n">
        <f aca="false">AQ299*$J$320</f>
        <v>155199.200098174</v>
      </c>
      <c r="AS299" s="66" t="n">
        <f aca="false">0.24*AH299/$AM$320</f>
        <v>0.00305741006271509</v>
      </c>
      <c r="AT299" s="65" t="n">
        <f aca="false">AS299*$J$320</f>
        <v>27773.760659919</v>
      </c>
      <c r="AU299" s="66" t="n">
        <f aca="false">0.25*AJ299/$AM$320</f>
        <v>0.0130120877370718</v>
      </c>
      <c r="AV299" s="65" t="n">
        <f aca="false">AU299*$J$320</f>
        <v>118202.858982667</v>
      </c>
      <c r="AW299" s="66" t="n">
        <f aca="false">0.35*AL299/$AM$320</f>
        <v>0.0453538769658483</v>
      </c>
      <c r="AX299" s="65" t="n">
        <f aca="false">AW299*$J$320</f>
        <v>411998.2920218</v>
      </c>
    </row>
    <row r="300" customFormat="false" ht="15" hidden="false" customHeight="false" outlineLevel="0" collapsed="false">
      <c r="A300" s="72" t="s">
        <v>111</v>
      </c>
      <c r="B300" s="65" t="n">
        <f aca="true">INDIRECT(ADDRESS(ROW()-35*INT((ROW()-15)/35)+138,2+INT((ROW()-15)/35), 1, 1, "Variables_Simulación"))</f>
        <v>0</v>
      </c>
      <c r="C300" s="65" t="n">
        <f aca="true">INDIRECT(ADDRESS(ROW()-35*INT((ROW()-15)/35)+108,2+INT((ROW()-15)/35), 1, 1, "Variables_Simulación"))</f>
        <v>0</v>
      </c>
      <c r="D300" s="65" t="n">
        <f aca="true">INDIRECT(ADDRESS(ROW()-35*INT((ROW()-15)/35)+78,2+INT((ROW()-15)/35), 1, 1, "Variables_Simulación"))</f>
        <v>0</v>
      </c>
      <c r="E300" s="65" t="n">
        <f aca="true">INDIRECT(ADDRESS(ROW()-35*INT((ROW()-15)/35)+48,2+INT((ROW()-15)/35), 1, 1, "Variables_Simulación"))</f>
        <v>0</v>
      </c>
      <c r="F300" s="65" t="n">
        <f aca="true">INDIRECT(ADDRESS(ROW()-35*INT((ROW()-15)/35)+18,2+INT((ROW()-15)/35), 1, 1, "Variables_Simulación"))</f>
        <v>0</v>
      </c>
      <c r="G300" s="65" t="n">
        <f aca="true">INDIRECT(ADDRESS(ROW()-35*INT((ROW()-15)/35)-12,2+INT((ROW()-15)/35), 1, 1, "Variables_Simulación"))</f>
        <v>0</v>
      </c>
      <c r="H300" s="65" t="n">
        <f aca="true">INDIRECT(ADDRESS(ROW()-35*INT((ROW()-15)/35)+168,2+INT((ROW()-15)/35), 1, 1, "Variables_Simulación"))</f>
        <v>0</v>
      </c>
      <c r="I300" s="66" t="n">
        <f aca="false">AO300+AQ300+AS300+AU300+AW300</f>
        <v>0.0408077141157917</v>
      </c>
      <c r="J300" s="65" t="n">
        <f aca="false">ROUND(AP300+AR300+AT300+AV300+AX300,0)</f>
        <v>370701</v>
      </c>
      <c r="K300" s="66" t="n">
        <f aca="false">I300-Tabla_Ministerio!J299</f>
        <v>0</v>
      </c>
      <c r="L300" s="65" t="n">
        <f aca="false">J300-Tabla_Ministerio!K299</f>
        <v>0</v>
      </c>
      <c r="M300" s="66" t="n">
        <f aca="false">P335/P$355</f>
        <v>0.0627290864247801</v>
      </c>
      <c r="N300" s="65" t="n">
        <f aca="false">ROUND((N$320*M300),0)</f>
        <v>10826886</v>
      </c>
      <c r="O300" s="65" t="n">
        <f aca="false">N300-Tabla_Ministerio!L299</f>
        <v>0</v>
      </c>
      <c r="P300" s="67" t="n">
        <f aca="false">N300+J300</f>
        <v>11197587</v>
      </c>
      <c r="Q300" s="65" t="n">
        <f aca="false">P300-Tabla_Ministerio!M299</f>
        <v>0</v>
      </c>
      <c r="S300" s="67" t="n">
        <f aca="false">B300+Tabla_Ministerio!B299</f>
        <v>17275</v>
      </c>
      <c r="T300" s="67" t="n">
        <f aca="false">C300+Tabla_Ministerio!C299</f>
        <v>64</v>
      </c>
      <c r="U300" s="67" t="n">
        <f aca="false">D300+Tabla_Ministerio!D299</f>
        <v>851.501519874431</v>
      </c>
      <c r="V300" s="67" t="n">
        <f aca="false">E300+Tabla_Ministerio!E299</f>
        <v>571.952884044852</v>
      </c>
      <c r="W300" s="67" t="n">
        <f aca="false">F300+Tabla_Ministerio!F299</f>
        <v>164</v>
      </c>
      <c r="X300" s="67" t="n">
        <f aca="false">G300+Tabla_Ministerio!G299</f>
        <v>367</v>
      </c>
      <c r="Y300" s="67" t="n">
        <f aca="false">H300+Tabla_Ministerio!H299</f>
        <v>25</v>
      </c>
      <c r="Z300" s="67" t="n">
        <f aca="false">X300+0.33*Y300</f>
        <v>375.25</v>
      </c>
      <c r="AC300" s="73" t="n">
        <f aca="false">IF(T300&gt;0,S300/T300,0)</f>
        <v>269.921875</v>
      </c>
      <c r="AD300" s="74" t="n">
        <f aca="false">EXP((((AC300-AC$320)/AC$321+2)/4-1.9)^3)</f>
        <v>0.198498931471174</v>
      </c>
      <c r="AE300" s="75" t="n">
        <f aca="false">S300/U300</f>
        <v>20.2876913273713</v>
      </c>
      <c r="AF300" s="74" t="n">
        <f aca="false">EXP((((AE300-AE$320)/AE$321+2)/4-1.9)^3)</f>
        <v>0.068375623932577</v>
      </c>
      <c r="AG300" s="74" t="n">
        <f aca="false">V300/U300</f>
        <v>0.671699193360449</v>
      </c>
      <c r="AH300" s="74" t="n">
        <f aca="false">EXP((((AG300-AG$320)/AG$321+2)/4-1.9)^3)</f>
        <v>0.138567029152402</v>
      </c>
      <c r="AI300" s="74" t="n">
        <f aca="false">W300/U300</f>
        <v>0.192600948057244</v>
      </c>
      <c r="AJ300" s="74" t="n">
        <f aca="false">EXP((((AI300-AI$320)/AI$321+2)/4-1.9)^3)</f>
        <v>0.152777090428914</v>
      </c>
      <c r="AK300" s="74" t="n">
        <f aca="false">Z300/U300</f>
        <v>0.440692108283421</v>
      </c>
      <c r="AL300" s="74" t="n">
        <f aca="false">EXP((((AK300-AK$320)/AK$321+2)/4-1.9)^3)</f>
        <v>0.0917381101774246</v>
      </c>
      <c r="AM300" s="74" t="n">
        <f aca="false">0.01*AD300+0.15*AF300+0.24*AH300+0.25*AJ300+0.35*AL300</f>
        <v>0.115800031070502</v>
      </c>
      <c r="AO300" s="66" t="n">
        <f aca="false">0.01*AD300/$AM$320</f>
        <v>0.000699506517648006</v>
      </c>
      <c r="AP300" s="65" t="n">
        <f aca="false">AO300*$J$320</f>
        <v>6354.37386634242</v>
      </c>
      <c r="AQ300" s="66" t="n">
        <f aca="false">0.15*AF300/$AM$320</f>
        <v>0.00361431627625908</v>
      </c>
      <c r="AR300" s="65" t="n">
        <f aca="false">AQ300*$J$320</f>
        <v>32832.7418131559</v>
      </c>
      <c r="AS300" s="66" t="n">
        <f aca="false">0.24*AH300/$AM$320</f>
        <v>0.0117193827861752</v>
      </c>
      <c r="AT300" s="65" t="n">
        <f aca="false">AS300*$J$320</f>
        <v>106459.822499621</v>
      </c>
      <c r="AU300" s="66" t="n">
        <f aca="false">0.25*AJ300/$AM$320</f>
        <v>0.0134595901487062</v>
      </c>
      <c r="AV300" s="65" t="n">
        <f aca="false">AU300*$J$320</f>
        <v>122268.007137649</v>
      </c>
      <c r="AW300" s="66" t="n">
        <f aca="false">0.35*AL300/$AM$320</f>
        <v>0.0113149183870032</v>
      </c>
      <c r="AX300" s="65" t="n">
        <f aca="false">AW300*$J$320</f>
        <v>102785.635135927</v>
      </c>
    </row>
    <row r="301" customFormat="false" ht="15" hidden="false" customHeight="false" outlineLevel="0" collapsed="false">
      <c r="A301" s="72" t="s">
        <v>112</v>
      </c>
      <c r="B301" s="65" t="n">
        <f aca="true">INDIRECT(ADDRESS(ROW()-35*INT((ROW()-15)/35)+138,2+INT((ROW()-15)/35), 1, 1, "Variables_Simulación"))</f>
        <v>0</v>
      </c>
      <c r="C301" s="65" t="n">
        <f aca="true">INDIRECT(ADDRESS(ROW()-35*INT((ROW()-15)/35)+108,2+INT((ROW()-15)/35), 1, 1, "Variables_Simulación"))</f>
        <v>0</v>
      </c>
      <c r="D301" s="65" t="n">
        <f aca="true">INDIRECT(ADDRESS(ROW()-35*INT((ROW()-15)/35)+78,2+INT((ROW()-15)/35), 1, 1, "Variables_Simulación"))</f>
        <v>0</v>
      </c>
      <c r="E301" s="65" t="n">
        <f aca="true">INDIRECT(ADDRESS(ROW()-35*INT((ROW()-15)/35)+48,2+INT((ROW()-15)/35), 1, 1, "Variables_Simulación"))</f>
        <v>0</v>
      </c>
      <c r="F301" s="65" t="n">
        <f aca="true">INDIRECT(ADDRESS(ROW()-35*INT((ROW()-15)/35)+18,2+INT((ROW()-15)/35), 1, 1, "Variables_Simulación"))</f>
        <v>0</v>
      </c>
      <c r="G301" s="65" t="n">
        <f aca="true">INDIRECT(ADDRESS(ROW()-35*INT((ROW()-15)/35)-12,2+INT((ROW()-15)/35), 1, 1, "Variables_Simulación"))</f>
        <v>0</v>
      </c>
      <c r="H301" s="65" t="n">
        <f aca="true">INDIRECT(ADDRESS(ROW()-35*INT((ROW()-15)/35)+168,2+INT((ROW()-15)/35), 1, 1, "Variables_Simulación"))</f>
        <v>0</v>
      </c>
      <c r="I301" s="66" t="n">
        <f aca="false">AO301+AQ301+AS301+AU301+AW301</f>
        <v>0.0242657450092146</v>
      </c>
      <c r="J301" s="65" t="n">
        <f aca="false">ROUND(AP301+AR301+AT301+AV301+AX301,0)</f>
        <v>220432</v>
      </c>
      <c r="K301" s="66" t="n">
        <f aca="false">I301-Tabla_Ministerio!J300</f>
        <v>0</v>
      </c>
      <c r="L301" s="65" t="n">
        <f aca="false">J301-Tabla_Ministerio!K300</f>
        <v>0</v>
      </c>
      <c r="M301" s="66" t="n">
        <f aca="false">P336/P$355</f>
        <v>0.0481811685611855</v>
      </c>
      <c r="N301" s="65" t="n">
        <f aca="false">ROUND((N$320*M301),0)</f>
        <v>8315951</v>
      </c>
      <c r="O301" s="65" t="n">
        <f aca="false">N301-Tabla_Ministerio!L300</f>
        <v>1</v>
      </c>
      <c r="P301" s="67" t="n">
        <f aca="false">N301+J301</f>
        <v>8536383</v>
      </c>
      <c r="Q301" s="65" t="n">
        <f aca="false">P301-Tabla_Ministerio!M300</f>
        <v>1</v>
      </c>
      <c r="S301" s="67" t="n">
        <f aca="false">B301+Tabla_Ministerio!B300</f>
        <v>11648</v>
      </c>
      <c r="T301" s="67" t="n">
        <f aca="false">C301+Tabla_Ministerio!C300</f>
        <v>55</v>
      </c>
      <c r="U301" s="67" t="n">
        <f aca="false">D301+Tabla_Ministerio!D300</f>
        <v>860.151789492559</v>
      </c>
      <c r="V301" s="67" t="n">
        <f aca="false">E301+Tabla_Ministerio!E300</f>
        <v>441.562092522862</v>
      </c>
      <c r="W301" s="67" t="n">
        <f aca="false">F301+Tabla_Ministerio!F300</f>
        <v>158</v>
      </c>
      <c r="X301" s="67" t="n">
        <f aca="false">G301+Tabla_Ministerio!G300</f>
        <v>340</v>
      </c>
      <c r="Y301" s="67" t="n">
        <f aca="false">H301+Tabla_Ministerio!H300</f>
        <v>37</v>
      </c>
      <c r="Z301" s="67" t="n">
        <f aca="false">X301+0.33*Y301</f>
        <v>352.21</v>
      </c>
      <c r="AC301" s="73" t="n">
        <f aca="false">IF(T301&gt;0,S301/T301,0)</f>
        <v>211.781818181818</v>
      </c>
      <c r="AD301" s="74" t="n">
        <f aca="false">EXP((((AC301-AC$320)/AC$321+2)/4-1.9)^3)</f>
        <v>0.0753833260427436</v>
      </c>
      <c r="AE301" s="75" t="n">
        <f aca="false">S301/U301</f>
        <v>13.5417959275207</v>
      </c>
      <c r="AF301" s="74" t="n">
        <f aca="false">EXP((((AE301-AE$320)/AE$321+2)/4-1.9)^3)</f>
        <v>0.0046886398643196</v>
      </c>
      <c r="AG301" s="74" t="n">
        <f aca="false">V301/U301</f>
        <v>0.513353687008381</v>
      </c>
      <c r="AH301" s="74" t="n">
        <f aca="false">EXP((((AG301-AG$320)/AG$321+2)/4-1.9)^3)</f>
        <v>0.023314107030381</v>
      </c>
      <c r="AI301" s="74" t="n">
        <f aca="false">W301/U301</f>
        <v>0.183688509319048</v>
      </c>
      <c r="AJ301" s="74" t="n">
        <f aca="false">EXP((((AI301-AI$320)/AI$321+2)/4-1.9)^3)</f>
        <v>0.137861584077009</v>
      </c>
      <c r="AK301" s="74" t="n">
        <f aca="false">Z301/U301</f>
        <v>0.409474239666215</v>
      </c>
      <c r="AL301" s="74" t="n">
        <f aca="false">EXP((((AK301-AK$320)/AK$321+2)/4-1.9)^3)</f>
        <v>0.0781170920111215</v>
      </c>
      <c r="AM301" s="74" t="n">
        <f aca="false">0.01*AD301+0.15*AF301+0.24*AH301+0.25*AJ301+0.35*AL301</f>
        <v>0.0688588931505116</v>
      </c>
      <c r="AO301" s="66" t="n">
        <f aca="false">0.01*AD301/$AM$320</f>
        <v>0.000265649429435551</v>
      </c>
      <c r="AP301" s="65" t="n">
        <f aca="false">AO301*$J$320</f>
        <v>2413.18093459633</v>
      </c>
      <c r="AQ301" s="66" t="n">
        <f aca="false">0.15*AF301/$AM$320</f>
        <v>0.000247840186318996</v>
      </c>
      <c r="AR301" s="65" t="n">
        <f aca="false">AQ301*$J$320</f>
        <v>2251.40032757685</v>
      </c>
      <c r="AS301" s="66" t="n">
        <f aca="false">0.24*AH301/$AM$320</f>
        <v>0.00197180343894352</v>
      </c>
      <c r="AT301" s="65" t="n">
        <f aca="false">AS301*$J$320</f>
        <v>17912.0221554415</v>
      </c>
      <c r="AU301" s="66" t="n">
        <f aca="false">0.25*AJ301/$AM$320</f>
        <v>0.012145541021357</v>
      </c>
      <c r="AV301" s="65" t="n">
        <f aca="false">AU301*$J$320</f>
        <v>110331.078426829</v>
      </c>
      <c r="AW301" s="66" t="n">
        <f aca="false">0.35*AL301/$AM$320</f>
        <v>0.00963491093315954</v>
      </c>
      <c r="AX301" s="65" t="n">
        <f aca="false">AW301*$J$320</f>
        <v>87524.3113446069</v>
      </c>
    </row>
    <row r="302" customFormat="false" ht="15" hidden="false" customHeight="false" outlineLevel="0" collapsed="false">
      <c r="A302" s="72" t="s">
        <v>113</v>
      </c>
      <c r="B302" s="65" t="n">
        <f aca="true">INDIRECT(ADDRESS(ROW()-35*INT((ROW()-15)/35)+138,2+INT((ROW()-15)/35), 1, 1, "Variables_Simulación"))</f>
        <v>0</v>
      </c>
      <c r="C302" s="65" t="n">
        <f aca="true">INDIRECT(ADDRESS(ROW()-35*INT((ROW()-15)/35)+108,2+INT((ROW()-15)/35), 1, 1, "Variables_Simulación"))</f>
        <v>0</v>
      </c>
      <c r="D302" s="65" t="n">
        <f aca="true">INDIRECT(ADDRESS(ROW()-35*INT((ROW()-15)/35)+78,2+INT((ROW()-15)/35), 1, 1, "Variables_Simulación"))</f>
        <v>0</v>
      </c>
      <c r="E302" s="65" t="n">
        <f aca="true">INDIRECT(ADDRESS(ROW()-35*INT((ROW()-15)/35)+48,2+INT((ROW()-15)/35), 1, 1, "Variables_Simulación"))</f>
        <v>0</v>
      </c>
      <c r="F302" s="65" t="n">
        <f aca="true">INDIRECT(ADDRESS(ROW()-35*INT((ROW()-15)/35)+18,2+INT((ROW()-15)/35), 1, 1, "Variables_Simulación"))</f>
        <v>0</v>
      </c>
      <c r="G302" s="65" t="n">
        <f aca="true">INDIRECT(ADDRESS(ROW()-35*INT((ROW()-15)/35)-12,2+INT((ROW()-15)/35), 1, 1, "Variables_Simulación"))</f>
        <v>0</v>
      </c>
      <c r="H302" s="65" t="n">
        <f aca="true">INDIRECT(ADDRESS(ROW()-35*INT((ROW()-15)/35)+168,2+INT((ROW()-15)/35), 1, 1, "Variables_Simulación"))</f>
        <v>0</v>
      </c>
      <c r="I302" s="66" t="n">
        <f aca="false">AO302+AQ302+AS302+AU302+AW302</f>
        <v>0.034552184635595</v>
      </c>
      <c r="J302" s="65" t="n">
        <f aca="false">ROUND(AP302+AR302+AT302+AV302+AX302,0)</f>
        <v>313875</v>
      </c>
      <c r="K302" s="66" t="n">
        <f aca="false">I302-Tabla_Ministerio!J301</f>
        <v>0</v>
      </c>
      <c r="L302" s="65" t="n">
        <f aca="false">J302-Tabla_Ministerio!K301</f>
        <v>0</v>
      </c>
      <c r="M302" s="66" t="n">
        <f aca="false">P337/P$355</f>
        <v>0.046912603144721</v>
      </c>
      <c r="N302" s="65" t="n">
        <f aca="false">ROUND((N$320*M302),0)</f>
        <v>8097000</v>
      </c>
      <c r="O302" s="65" t="n">
        <f aca="false">N302-Tabla_Ministerio!L301</f>
        <v>1</v>
      </c>
      <c r="P302" s="67" t="n">
        <f aca="false">N302+J302</f>
        <v>8410875</v>
      </c>
      <c r="Q302" s="65" t="n">
        <f aca="false">P302-Tabla_Ministerio!M301</f>
        <v>1</v>
      </c>
      <c r="S302" s="67" t="n">
        <f aca="false">B302+Tabla_Ministerio!B301</f>
        <v>9216</v>
      </c>
      <c r="T302" s="67" t="n">
        <f aca="false">C302+Tabla_Ministerio!C301</f>
        <v>49</v>
      </c>
      <c r="U302" s="67" t="n">
        <f aca="false">D302+Tabla_Ministerio!D301</f>
        <v>448.882388942995</v>
      </c>
      <c r="V302" s="67" t="n">
        <f aca="false">E302+Tabla_Ministerio!E301</f>
        <v>296.667099160314</v>
      </c>
      <c r="W302" s="67" t="n">
        <f aca="false">F302+Tabla_Ministerio!F301</f>
        <v>47.5</v>
      </c>
      <c r="X302" s="67" t="n">
        <f aca="false">G302+Tabla_Ministerio!G301</f>
        <v>220</v>
      </c>
      <c r="Y302" s="67" t="n">
        <f aca="false">H302+Tabla_Ministerio!H301</f>
        <v>25</v>
      </c>
      <c r="Z302" s="67" t="n">
        <f aca="false">X302+0.33*Y302</f>
        <v>228.25</v>
      </c>
      <c r="AC302" s="73" t="n">
        <f aca="false">IF(T302&gt;0,S302/T302,0)</f>
        <v>188.081632653061</v>
      </c>
      <c r="AD302" s="74" t="n">
        <f aca="false">EXP((((AC302-AC$320)/AC$321+2)/4-1.9)^3)</f>
        <v>0.0463990713646151</v>
      </c>
      <c r="AE302" s="75" t="n">
        <f aca="false">S302/U302</f>
        <v>20.5309903596382</v>
      </c>
      <c r="AF302" s="74" t="n">
        <f aca="false">EXP((((AE302-AE$320)/AE$321+2)/4-1.9)^3)</f>
        <v>0.0736772760583185</v>
      </c>
      <c r="AG302" s="74" t="n">
        <f aca="false">V302/U302</f>
        <v>0.660901622491562</v>
      </c>
      <c r="AH302" s="74" t="n">
        <f aca="false">EXP((((AG302-AG$320)/AG$321+2)/4-1.9)^3)</f>
        <v>0.125607348490555</v>
      </c>
      <c r="AI302" s="74" t="n">
        <f aca="false">W302/U302</f>
        <v>0.105818363941278</v>
      </c>
      <c r="AJ302" s="74" t="n">
        <f aca="false">EXP((((AI302-AI$320)/AI$321+2)/4-1.9)^3)</f>
        <v>0.0477087832651373</v>
      </c>
      <c r="AK302" s="74" t="n">
        <f aca="false">Z302/U302</f>
        <v>0.508485085675718</v>
      </c>
      <c r="AL302" s="74" t="n">
        <f aca="false">EXP((((AK302-AK$320)/AK$321+2)/4-1.9)^3)</f>
        <v>0.127029075551401</v>
      </c>
      <c r="AM302" s="74" t="n">
        <f aca="false">0.01*AD302+0.15*AF302+0.24*AH302+0.25*AJ302+0.35*AL302</f>
        <v>0.0980487180194018</v>
      </c>
      <c r="AO302" s="66" t="n">
        <f aca="false">0.01*AD302/$AM$320</f>
        <v>0.000163509458674727</v>
      </c>
      <c r="AP302" s="65" t="n">
        <f aca="false">AO302*$J$320</f>
        <v>1485.33316686737</v>
      </c>
      <c r="AQ302" s="66" t="n">
        <f aca="false">0.15*AF302/$AM$320</f>
        <v>0.00389456011853869</v>
      </c>
      <c r="AR302" s="65" t="n">
        <f aca="false">AQ302*$J$320</f>
        <v>35378.4995761751</v>
      </c>
      <c r="AS302" s="66" t="n">
        <f aca="false">0.24*AH302/$AM$320</f>
        <v>0.0106233106585427</v>
      </c>
      <c r="AT302" s="65" t="n">
        <f aca="false">AS302*$J$320</f>
        <v>96503.0145103654</v>
      </c>
      <c r="AU302" s="66" t="n">
        <f aca="false">0.25*AJ302/$AM$320</f>
        <v>0.00420312147220123</v>
      </c>
      <c r="AV302" s="65" t="n">
        <f aca="false">AU302*$J$320</f>
        <v>38181.4959063152</v>
      </c>
      <c r="AW302" s="66" t="n">
        <f aca="false">0.35*AL302/$AM$320</f>
        <v>0.0156676829276376</v>
      </c>
      <c r="AX302" s="65" t="n">
        <f aca="false">AW302*$J$320</f>
        <v>142326.500796977</v>
      </c>
    </row>
    <row r="303" customFormat="false" ht="15" hidden="false" customHeight="false" outlineLevel="0" collapsed="false">
      <c r="A303" s="72" t="s">
        <v>114</v>
      </c>
      <c r="B303" s="65" t="n">
        <f aca="true">INDIRECT(ADDRESS(ROW()-35*INT((ROW()-15)/35)+138,2+INT((ROW()-15)/35), 1, 1, "Variables_Simulación"))</f>
        <v>0</v>
      </c>
      <c r="C303" s="65" t="n">
        <f aca="true">INDIRECT(ADDRESS(ROW()-35*INT((ROW()-15)/35)+108,2+INT((ROW()-15)/35), 1, 1, "Variables_Simulación"))</f>
        <v>0</v>
      </c>
      <c r="D303" s="65" t="n">
        <f aca="true">INDIRECT(ADDRESS(ROW()-35*INT((ROW()-15)/35)+78,2+INT((ROW()-15)/35), 1, 1, "Variables_Simulación"))</f>
        <v>0</v>
      </c>
      <c r="E303" s="65" t="n">
        <f aca="true">INDIRECT(ADDRESS(ROW()-35*INT((ROW()-15)/35)+48,2+INT((ROW()-15)/35), 1, 1, "Variables_Simulación"))</f>
        <v>0</v>
      </c>
      <c r="F303" s="65" t="n">
        <f aca="true">INDIRECT(ADDRESS(ROW()-35*INT((ROW()-15)/35)+18,2+INT((ROW()-15)/35), 1, 1, "Variables_Simulación"))</f>
        <v>0</v>
      </c>
      <c r="G303" s="65" t="n">
        <f aca="true">INDIRECT(ADDRESS(ROW()-35*INT((ROW()-15)/35)-12,2+INT((ROW()-15)/35), 1, 1, "Variables_Simulación"))</f>
        <v>0</v>
      </c>
      <c r="H303" s="65" t="n">
        <f aca="true">INDIRECT(ADDRESS(ROW()-35*INT((ROW()-15)/35)+168,2+INT((ROW()-15)/35), 1, 1, "Variables_Simulación"))</f>
        <v>0</v>
      </c>
      <c r="I303" s="66" t="n">
        <f aca="false">AO303+AQ303+AS303+AU303+AW303</f>
        <v>0.0135951501609844</v>
      </c>
      <c r="J303" s="65" t="n">
        <f aca="false">ROUND(AP303+AR303+AT303+AV303+AX303,0)</f>
        <v>123499</v>
      </c>
      <c r="K303" s="66" t="n">
        <f aca="false">I303-Tabla_Ministerio!J302</f>
        <v>0</v>
      </c>
      <c r="L303" s="65" t="n">
        <f aca="false">J303-Tabla_Ministerio!K302</f>
        <v>0</v>
      </c>
      <c r="M303" s="66" t="n">
        <f aca="false">P338/P$355</f>
        <v>0.0200697265296068</v>
      </c>
      <c r="N303" s="65" t="n">
        <f aca="false">ROUND((N$320*M303),0)</f>
        <v>3463986</v>
      </c>
      <c r="O303" s="65" t="n">
        <f aca="false">N303-Tabla_Ministerio!L302</f>
        <v>-1</v>
      </c>
      <c r="P303" s="67" t="n">
        <f aca="false">N303+J303</f>
        <v>3587485</v>
      </c>
      <c r="Q303" s="65" t="n">
        <f aca="false">P303-Tabla_Ministerio!M302</f>
        <v>-1</v>
      </c>
      <c r="S303" s="67" t="n">
        <f aca="false">B303+Tabla_Ministerio!B302</f>
        <v>15464</v>
      </c>
      <c r="T303" s="67" t="n">
        <f aca="false">C303+Tabla_Ministerio!C302</f>
        <v>65</v>
      </c>
      <c r="U303" s="67" t="n">
        <f aca="false">D303+Tabla_Ministerio!D302</f>
        <v>787.294757147325</v>
      </c>
      <c r="V303" s="67" t="n">
        <f aca="false">E303+Tabla_Ministerio!E302</f>
        <v>366.491462880141</v>
      </c>
      <c r="W303" s="67" t="n">
        <f aca="false">F303+Tabla_Ministerio!F302</f>
        <v>85</v>
      </c>
      <c r="X303" s="67" t="n">
        <f aca="false">G303+Tabla_Ministerio!G302</f>
        <v>220</v>
      </c>
      <c r="Y303" s="67" t="n">
        <f aca="false">H303+Tabla_Ministerio!H302</f>
        <v>27</v>
      </c>
      <c r="Z303" s="67" t="n">
        <f aca="false">X303+0.33*Y303</f>
        <v>228.91</v>
      </c>
      <c r="AC303" s="73" t="n">
        <f aca="false">IF(T303&gt;0,S303/T303,0)</f>
        <v>237.907692307692</v>
      </c>
      <c r="AD303" s="74" t="n">
        <f aca="false">EXP((((AC303-AC$320)/AC$321+2)/4-1.9)^3)</f>
        <v>0.120913304643431</v>
      </c>
      <c r="AE303" s="75" t="n">
        <f aca="false">S303/U303</f>
        <v>19.6419445952264</v>
      </c>
      <c r="AF303" s="74" t="n">
        <f aca="false">EXP((((AE303-AE$320)/AE$321+2)/4-1.9)^3)</f>
        <v>0.0556971148370235</v>
      </c>
      <c r="AG303" s="74" t="n">
        <f aca="false">V303/U303</f>
        <v>0.465507307845008</v>
      </c>
      <c r="AH303" s="74" t="n">
        <f aca="false">EXP((((AG303-AG$320)/AG$321+2)/4-1.9)^3)</f>
        <v>0.0116217816097012</v>
      </c>
      <c r="AI303" s="74" t="n">
        <f aca="false">W303/U303</f>
        <v>0.107964646313648</v>
      </c>
      <c r="AJ303" s="74" t="n">
        <f aca="false">EXP((((AI303-AI$320)/AI$321+2)/4-1.9)^3)</f>
        <v>0.0493286962542488</v>
      </c>
      <c r="AK303" s="74" t="n">
        <f aca="false">Z303/U303</f>
        <v>0.290755143384201</v>
      </c>
      <c r="AL303" s="74" t="n">
        <f aca="false">EXP((((AK303-AK$320)/AK$321+2)/4-1.9)^3)</f>
        <v>0.0396967121947408</v>
      </c>
      <c r="AM303" s="74" t="n">
        <f aca="false">0.01*AD303+0.15*AF303+0.24*AH303+0.25*AJ303+0.35*AL303</f>
        <v>0.0385789511900376</v>
      </c>
      <c r="AO303" s="66" t="n">
        <f aca="false">0.01*AD303/$AM$320</f>
        <v>0.000426096221483802</v>
      </c>
      <c r="AP303" s="65" t="n">
        <f aca="false">AO303*$J$320</f>
        <v>3870.6925897528</v>
      </c>
      <c r="AQ303" s="66" t="n">
        <f aca="false">0.15*AF303/$AM$320</f>
        <v>0.00294413384650979</v>
      </c>
      <c r="AR303" s="65" t="n">
        <f aca="false">AQ303*$J$320</f>
        <v>26744.7503365365</v>
      </c>
      <c r="AS303" s="66" t="n">
        <f aca="false">0.24*AH303/$AM$320</f>
        <v>0.000982918578644135</v>
      </c>
      <c r="AT303" s="65" t="n">
        <f aca="false">AS303*$J$320</f>
        <v>8928.91198480819</v>
      </c>
      <c r="AU303" s="66" t="n">
        <f aca="false">0.25*AJ303/$AM$320</f>
        <v>0.00434583504822755</v>
      </c>
      <c r="AV303" s="65" t="n">
        <f aca="false">AU303*$J$320</f>
        <v>39477.917590738</v>
      </c>
      <c r="AW303" s="66" t="n">
        <f aca="false">0.35*AL303/$AM$320</f>
        <v>0.00489616646611913</v>
      </c>
      <c r="AX303" s="65" t="n">
        <f aca="false">AW303*$J$320</f>
        <v>44477.1727677099</v>
      </c>
    </row>
    <row r="304" customFormat="false" ht="15" hidden="false" customHeight="false" outlineLevel="0" collapsed="false">
      <c r="A304" s="72" t="s">
        <v>115</v>
      </c>
      <c r="B304" s="65" t="n">
        <f aca="true">INDIRECT(ADDRESS(ROW()-35*INT((ROW()-15)/35)+138,2+INT((ROW()-15)/35), 1, 1, "Variables_Simulación"))</f>
        <v>0</v>
      </c>
      <c r="C304" s="65" t="n">
        <f aca="true">INDIRECT(ADDRESS(ROW()-35*INT((ROW()-15)/35)+108,2+INT((ROW()-15)/35), 1, 1, "Variables_Simulación"))</f>
        <v>0</v>
      </c>
      <c r="D304" s="65" t="n">
        <f aca="true">INDIRECT(ADDRESS(ROW()-35*INT((ROW()-15)/35)+78,2+INT((ROW()-15)/35), 1, 1, "Variables_Simulación"))</f>
        <v>0</v>
      </c>
      <c r="E304" s="65" t="n">
        <f aca="true">INDIRECT(ADDRESS(ROW()-35*INT((ROW()-15)/35)+48,2+INT((ROW()-15)/35), 1, 1, "Variables_Simulación"))</f>
        <v>0</v>
      </c>
      <c r="F304" s="65" t="n">
        <f aca="true">INDIRECT(ADDRESS(ROW()-35*INT((ROW()-15)/35)+18,2+INT((ROW()-15)/35), 1, 1, "Variables_Simulación"))</f>
        <v>0</v>
      </c>
      <c r="G304" s="65" t="n">
        <f aca="true">INDIRECT(ADDRESS(ROW()-35*INT((ROW()-15)/35)-12,2+INT((ROW()-15)/35), 1, 1, "Variables_Simulación"))</f>
        <v>0</v>
      </c>
      <c r="H304" s="65" t="n">
        <f aca="true">INDIRECT(ADDRESS(ROW()-35*INT((ROW()-15)/35)+168,2+INT((ROW()-15)/35), 1, 1, "Variables_Simulación"))</f>
        <v>0</v>
      </c>
      <c r="I304" s="66" t="n">
        <f aca="false">AO304+AQ304+AS304+AU304+AW304</f>
        <v>0.0159984945053241</v>
      </c>
      <c r="J304" s="65" t="n">
        <f aca="false">ROUND(AP304+AR304+AT304+AV304+AX304,0)</f>
        <v>145332</v>
      </c>
      <c r="K304" s="66" t="n">
        <f aca="false">I304-Tabla_Ministerio!J303</f>
        <v>5.89805981832114E-017</v>
      </c>
      <c r="L304" s="65" t="n">
        <f aca="false">J304-Tabla_Ministerio!K303</f>
        <v>0</v>
      </c>
      <c r="M304" s="66" t="n">
        <f aca="false">P339/P$355</f>
        <v>0.0193052126044955</v>
      </c>
      <c r="N304" s="65" t="n">
        <f aca="false">ROUND((N$320*M304),0)</f>
        <v>3332032</v>
      </c>
      <c r="O304" s="65" t="n">
        <f aca="false">N304-Tabla_Ministerio!L303</f>
        <v>0</v>
      </c>
      <c r="P304" s="67" t="n">
        <f aca="false">N304+J304</f>
        <v>3477364</v>
      </c>
      <c r="Q304" s="65" t="n">
        <f aca="false">P304-Tabla_Ministerio!M303</f>
        <v>0</v>
      </c>
      <c r="S304" s="67" t="n">
        <f aca="false">B304+Tabla_Ministerio!B303</f>
        <v>6317</v>
      </c>
      <c r="T304" s="67" t="n">
        <f aca="false">C304+Tabla_Ministerio!C303</f>
        <v>52</v>
      </c>
      <c r="U304" s="67" t="n">
        <f aca="false">D304+Tabla_Ministerio!D303</f>
        <v>315.137275897253</v>
      </c>
      <c r="V304" s="67" t="n">
        <f aca="false">E304+Tabla_Ministerio!E303</f>
        <v>180.440299612668</v>
      </c>
      <c r="W304" s="67" t="n">
        <f aca="false">F304+Tabla_Ministerio!F303</f>
        <v>26.5</v>
      </c>
      <c r="X304" s="67" t="n">
        <f aca="false">G304+Tabla_Ministerio!G303</f>
        <v>93</v>
      </c>
      <c r="Y304" s="67" t="n">
        <f aca="false">H304+Tabla_Ministerio!H303</f>
        <v>13</v>
      </c>
      <c r="Z304" s="67" t="n">
        <f aca="false">X304+0.33*Y304</f>
        <v>97.29</v>
      </c>
      <c r="AC304" s="73" t="n">
        <f aca="false">IF(T304&gt;0,S304/T304,0)</f>
        <v>121.480769230769</v>
      </c>
      <c r="AD304" s="74" t="n">
        <f aca="false">EXP((((AC304-AC$320)/AC$321+2)/4-1.9)^3)</f>
        <v>0.00864374037958663</v>
      </c>
      <c r="AE304" s="75" t="n">
        <f aca="false">S304/U304</f>
        <v>20.0452326117701</v>
      </c>
      <c r="AF304" s="74" t="n">
        <f aca="false">EXP((((AE304-AE$320)/AE$321+2)/4-1.9)^3)</f>
        <v>0.0633827348204323</v>
      </c>
      <c r="AG304" s="74" t="n">
        <f aca="false">V304/U304</f>
        <v>0.572576821002599</v>
      </c>
      <c r="AH304" s="74" t="n">
        <f aca="false">EXP((((AG304-AG$320)/AG$321+2)/4-1.9)^3)</f>
        <v>0.0496593129737455</v>
      </c>
      <c r="AI304" s="74" t="n">
        <f aca="false">W304/U304</f>
        <v>0.0840903378521303</v>
      </c>
      <c r="AJ304" s="74" t="n">
        <f aca="false">EXP((((AI304-AI$320)/AI$321+2)/4-1.9)^3)</f>
        <v>0.0335512507488399</v>
      </c>
      <c r="AK304" s="74" t="n">
        <f aca="false">Z304/U304</f>
        <v>0.308722602627689</v>
      </c>
      <c r="AL304" s="74" t="n">
        <f aca="false">EXP((((AK304-AK$320)/AK$321+2)/4-1.9)^3)</f>
        <v>0.0442829282084569</v>
      </c>
      <c r="AM304" s="74" t="n">
        <f aca="false">0.01*AD304+0.15*AF304+0.24*AH304+0.25*AJ304+0.35*AL304</f>
        <v>0.0453989203007295</v>
      </c>
      <c r="AO304" s="66" t="n">
        <f aca="false">0.01*AD304/$AM$320</f>
        <v>3.04603792451959E-005</v>
      </c>
      <c r="AP304" s="65" t="n">
        <f aca="false">AO304*$J$320</f>
        <v>276.704552354078</v>
      </c>
      <c r="AQ304" s="66" t="n">
        <f aca="false">0.15*AF304/$AM$320</f>
        <v>0.00335039356015523</v>
      </c>
      <c r="AR304" s="65" t="n">
        <f aca="false">AQ304*$J$320</f>
        <v>30435.2464823285</v>
      </c>
      <c r="AS304" s="66" t="n">
        <f aca="false">0.24*AH304/$AM$320</f>
        <v>0.0041999637373889</v>
      </c>
      <c r="AT304" s="65" t="n">
        <f aca="false">AS304*$J$320</f>
        <v>38152.8107875035</v>
      </c>
      <c r="AU304" s="66" t="n">
        <f aca="false">0.25*AJ304/$AM$320</f>
        <v>0.00295584948494601</v>
      </c>
      <c r="AV304" s="65" t="n">
        <f aca="false">AU304*$J$320</f>
        <v>26851.1761450578</v>
      </c>
      <c r="AW304" s="66" t="n">
        <f aca="false">0.35*AL304/$AM$320</f>
        <v>0.00546182734358873</v>
      </c>
      <c r="AX304" s="65" t="n">
        <f aca="false">AW304*$J$320</f>
        <v>49615.6819971748</v>
      </c>
    </row>
    <row r="305" customFormat="false" ht="15" hidden="false" customHeight="false" outlineLevel="0" collapsed="false">
      <c r="A305" s="72" t="s">
        <v>116</v>
      </c>
      <c r="B305" s="65" t="n">
        <f aca="true">INDIRECT(ADDRESS(ROW()-35*INT((ROW()-15)/35)+138,2+INT((ROW()-15)/35), 1, 1, "Variables_Simulación"))</f>
        <v>0</v>
      </c>
      <c r="C305" s="65" t="n">
        <f aca="true">INDIRECT(ADDRESS(ROW()-35*INT((ROW()-15)/35)+108,2+INT((ROW()-15)/35), 1, 1, "Variables_Simulación"))</f>
        <v>0</v>
      </c>
      <c r="D305" s="65" t="n">
        <f aca="true">INDIRECT(ADDRESS(ROW()-35*INT((ROW()-15)/35)+78,2+INT((ROW()-15)/35), 1, 1, "Variables_Simulación"))</f>
        <v>0</v>
      </c>
      <c r="E305" s="65" t="n">
        <f aca="true">INDIRECT(ADDRESS(ROW()-35*INT((ROW()-15)/35)+48,2+INT((ROW()-15)/35), 1, 1, "Variables_Simulación"))</f>
        <v>0</v>
      </c>
      <c r="F305" s="65" t="n">
        <f aca="true">INDIRECT(ADDRESS(ROW()-35*INT((ROW()-15)/35)+18,2+INT((ROW()-15)/35), 1, 1, "Variables_Simulación"))</f>
        <v>0</v>
      </c>
      <c r="G305" s="65" t="n">
        <f aca="true">INDIRECT(ADDRESS(ROW()-35*INT((ROW()-15)/35)-12,2+INT((ROW()-15)/35), 1, 1, "Variables_Simulación"))</f>
        <v>0</v>
      </c>
      <c r="H305" s="65" t="n">
        <f aca="true">INDIRECT(ADDRESS(ROW()-35*INT((ROW()-15)/35)+168,2+INT((ROW()-15)/35), 1, 1, "Variables_Simulación"))</f>
        <v>0</v>
      </c>
      <c r="I305" s="66" t="n">
        <f aca="false">AO305+AQ305+AS305+AU305+AW305</f>
        <v>0.02206234539676</v>
      </c>
      <c r="J305" s="65" t="n">
        <f aca="false">ROUND(AP305+AR305+AT305+AV305+AX305,0)</f>
        <v>200416</v>
      </c>
      <c r="K305" s="66" t="n">
        <f aca="false">I305-Tabla_Ministerio!J304</f>
        <v>1.45716771982052E-016</v>
      </c>
      <c r="L305" s="65" t="n">
        <f aca="false">J305-Tabla_Ministerio!K304</f>
        <v>0</v>
      </c>
      <c r="M305" s="66" t="n">
        <f aca="false">P340/P$355</f>
        <v>0.0206731688617086</v>
      </c>
      <c r="N305" s="65" t="n">
        <f aca="false">ROUND((N$320*M305),0)</f>
        <v>3568138</v>
      </c>
      <c r="O305" s="65" t="n">
        <f aca="false">N305-Tabla_Ministerio!L304</f>
        <v>-1</v>
      </c>
      <c r="P305" s="67" t="n">
        <f aca="false">N305+J305</f>
        <v>3768554</v>
      </c>
      <c r="Q305" s="65" t="n">
        <f aca="false">P305-Tabla_Ministerio!M304</f>
        <v>-1</v>
      </c>
      <c r="S305" s="67" t="n">
        <f aca="false">B305+Tabla_Ministerio!B304</f>
        <v>7507</v>
      </c>
      <c r="T305" s="67" t="n">
        <f aca="false">C305+Tabla_Ministerio!C304</f>
        <v>37</v>
      </c>
      <c r="U305" s="67" t="n">
        <f aca="false">D305+Tabla_Ministerio!D304</f>
        <v>309.016044239448</v>
      </c>
      <c r="V305" s="67" t="n">
        <f aca="false">E305+Tabla_Ministerio!E304</f>
        <v>138.95979020979</v>
      </c>
      <c r="W305" s="67" t="n">
        <f aca="false">F305+Tabla_Ministerio!F304</f>
        <v>26</v>
      </c>
      <c r="X305" s="67" t="n">
        <f aca="false">G305+Tabla_Ministerio!G304</f>
        <v>111</v>
      </c>
      <c r="Y305" s="67" t="n">
        <f aca="false">H305+Tabla_Ministerio!H304</f>
        <v>8</v>
      </c>
      <c r="Z305" s="67" t="n">
        <f aca="false">X305+0.33*Y305</f>
        <v>113.64</v>
      </c>
      <c r="AC305" s="73" t="n">
        <f aca="false">IF(T305&gt;0,S305/T305,0)</f>
        <v>202.891891891892</v>
      </c>
      <c r="AD305" s="74" t="n">
        <f aca="false">EXP((((AC305-AC$320)/AC$321+2)/4-1.9)^3)</f>
        <v>0.0632472908325486</v>
      </c>
      <c r="AE305" s="75" t="n">
        <f aca="false">S305/U305</f>
        <v>24.2932370015812</v>
      </c>
      <c r="AF305" s="74" t="n">
        <f aca="false">EXP((((AE305-AE$320)/AE$321+2)/4-1.9)^3)</f>
        <v>0.197261201471597</v>
      </c>
      <c r="AG305" s="74" t="n">
        <f aca="false">V305/U305</f>
        <v>0.449684709904946</v>
      </c>
      <c r="AH305" s="74" t="n">
        <f aca="false">EXP((((AG305-AG$320)/AG$321+2)/4-1.9)^3)</f>
        <v>0.00907063845878687</v>
      </c>
      <c r="AI305" s="74" t="n">
        <f aca="false">W305/U305</f>
        <v>0.0841380261144412</v>
      </c>
      <c r="AJ305" s="74" t="n">
        <f aca="false">EXP((((AI305-AI$320)/AI$321+2)/4-1.9)^3)</f>
        <v>0.033578134515631</v>
      </c>
      <c r="AK305" s="74" t="n">
        <f aca="false">Z305/U305</f>
        <v>0.367747895678658</v>
      </c>
      <c r="AL305" s="74" t="n">
        <f aca="false">EXP((((AK305-AK$320)/AK$321+2)/4-1.9)^3)</f>
        <v>0.0623233346370367</v>
      </c>
      <c r="AM305" s="74" t="n">
        <f aca="false">0.01*AD305+0.15*AF305+0.24*AH305+0.25*AJ305+0.35*AL305</f>
        <v>0.0626063071110445</v>
      </c>
      <c r="AO305" s="66" t="n">
        <f aca="false">0.01*AD305/$AM$320</f>
        <v>0.000222882268599877</v>
      </c>
      <c r="AP305" s="65" t="n">
        <f aca="false">AO305*$J$320</f>
        <v>2024.68058142504</v>
      </c>
      <c r="AQ305" s="66" t="n">
        <f aca="false">0.15*AF305/$AM$320</f>
        <v>0.0104271717045865</v>
      </c>
      <c r="AR305" s="65" t="n">
        <f aca="false">AQ305*$J$320</f>
        <v>94721.272365372</v>
      </c>
      <c r="AS305" s="66" t="n">
        <f aca="false">0.24*AH305/$AM$320</f>
        <v>0.000767154241985006</v>
      </c>
      <c r="AT305" s="65" t="n">
        <f aca="false">AS305*$J$320</f>
        <v>6968.8912736854</v>
      </c>
      <c r="AU305" s="66" t="n">
        <f aca="false">0.25*AJ305/$AM$320</f>
        <v>0.00295821793221546</v>
      </c>
      <c r="AV305" s="65" t="n">
        <f aca="false">AU305*$J$320</f>
        <v>26872.6913118978</v>
      </c>
      <c r="AW305" s="66" t="n">
        <f aca="false">0.35*AL305/$AM$320</f>
        <v>0.00768691924937318</v>
      </c>
      <c r="AX305" s="65" t="n">
        <f aca="false">AW305*$J$320</f>
        <v>69828.5971017652</v>
      </c>
    </row>
    <row r="306" customFormat="false" ht="15" hidden="false" customHeight="false" outlineLevel="0" collapsed="false">
      <c r="A306" s="72" t="s">
        <v>117</v>
      </c>
      <c r="B306" s="65" t="n">
        <f aca="true">INDIRECT(ADDRESS(ROW()-35*INT((ROW()-15)/35)+138,2+INT((ROW()-15)/35), 1, 1, "Variables_Simulación"))</f>
        <v>0</v>
      </c>
      <c r="C306" s="65" t="n">
        <f aca="true">INDIRECT(ADDRESS(ROW()-35*INT((ROW()-15)/35)+108,2+INT((ROW()-15)/35), 1, 1, "Variables_Simulación"))</f>
        <v>0</v>
      </c>
      <c r="D306" s="65" t="n">
        <f aca="true">INDIRECT(ADDRESS(ROW()-35*INT((ROW()-15)/35)+78,2+INT((ROW()-15)/35), 1, 1, "Variables_Simulación"))</f>
        <v>0</v>
      </c>
      <c r="E306" s="65" t="n">
        <f aca="true">INDIRECT(ADDRESS(ROW()-35*INT((ROW()-15)/35)+48,2+INT((ROW()-15)/35), 1, 1, "Variables_Simulación"))</f>
        <v>0</v>
      </c>
      <c r="F306" s="65" t="n">
        <f aca="true">INDIRECT(ADDRESS(ROW()-35*INT((ROW()-15)/35)+18,2+INT((ROW()-15)/35), 1, 1, "Variables_Simulación"))</f>
        <v>0</v>
      </c>
      <c r="G306" s="65" t="n">
        <f aca="true">INDIRECT(ADDRESS(ROW()-35*INT((ROW()-15)/35)-12,2+INT((ROW()-15)/35), 1, 1, "Variables_Simulación"))</f>
        <v>0</v>
      </c>
      <c r="H306" s="65" t="n">
        <f aca="true">INDIRECT(ADDRESS(ROW()-35*INT((ROW()-15)/35)+168,2+INT((ROW()-15)/35), 1, 1, "Variables_Simulación"))</f>
        <v>0</v>
      </c>
      <c r="I306" s="66" t="n">
        <f aca="false">AO306+AQ306+AS306+AU306+AW306</f>
        <v>0.0416505873465859</v>
      </c>
      <c r="J306" s="65" t="n">
        <f aca="false">ROUND(AP306+AR306+AT306+AV306+AX306,0)</f>
        <v>378357</v>
      </c>
      <c r="K306" s="66" t="n">
        <f aca="false">I306-Tabla_Ministerio!J305</f>
        <v>-2.35922392732846E-016</v>
      </c>
      <c r="L306" s="65" t="n">
        <f aca="false">J306-Tabla_Ministerio!K305</f>
        <v>0</v>
      </c>
      <c r="M306" s="66" t="n">
        <f aca="false">P341/P$355</f>
        <v>0.0230282476227836</v>
      </c>
      <c r="N306" s="65" t="n">
        <f aca="false">ROUND((N$320*M306),0)</f>
        <v>3974619</v>
      </c>
      <c r="O306" s="65" t="n">
        <f aca="false">N306-Tabla_Ministerio!L305</f>
        <v>0</v>
      </c>
      <c r="P306" s="67" t="n">
        <f aca="false">N306+J306</f>
        <v>4352976</v>
      </c>
      <c r="Q306" s="65" t="n">
        <f aca="false">P306-Tabla_Ministerio!M305</f>
        <v>0</v>
      </c>
      <c r="S306" s="67" t="n">
        <f aca="false">B306+Tabla_Ministerio!B305</f>
        <v>10659</v>
      </c>
      <c r="T306" s="67" t="n">
        <f aca="false">C306+Tabla_Ministerio!C305</f>
        <v>55</v>
      </c>
      <c r="U306" s="67" t="n">
        <f aca="false">D306+Tabla_Ministerio!D305</f>
        <v>424.986300538114</v>
      </c>
      <c r="V306" s="67" t="n">
        <f aca="false">E306+Tabla_Ministerio!E305</f>
        <v>322.379133895233</v>
      </c>
      <c r="W306" s="67" t="n">
        <f aca="false">F306+Tabla_Ministerio!F305</f>
        <v>32</v>
      </c>
      <c r="X306" s="67" t="n">
        <f aca="false">G306+Tabla_Ministerio!G305</f>
        <v>97</v>
      </c>
      <c r="Y306" s="67" t="n">
        <f aca="false">H306+Tabla_Ministerio!H305</f>
        <v>10</v>
      </c>
      <c r="Z306" s="67" t="n">
        <f aca="false">X306+0.33*Y306</f>
        <v>100.3</v>
      </c>
      <c r="AC306" s="73" t="n">
        <f aca="false">IF(T306&gt;0,S306/T306,0)</f>
        <v>193.8</v>
      </c>
      <c r="AD306" s="74" t="n">
        <f aca="false">EXP((((AC306-AC$320)/AC$321+2)/4-1.9)^3)</f>
        <v>0.0524306419050345</v>
      </c>
      <c r="AE306" s="75" t="n">
        <f aca="false">S306/U306</f>
        <v>25.0808084554812</v>
      </c>
      <c r="AF306" s="74" t="n">
        <f aca="false">EXP((((AE306-AE$320)/AE$321+2)/4-1.9)^3)</f>
        <v>0.233436078750969</v>
      </c>
      <c r="AG306" s="74" t="n">
        <f aca="false">V306/U306</f>
        <v>0.758563590136998</v>
      </c>
      <c r="AH306" s="74" t="n">
        <f aca="false">EXP((((AG306-AG$320)/AG$321+2)/4-1.9)^3)</f>
        <v>0.27345608355167</v>
      </c>
      <c r="AI306" s="74" t="n">
        <f aca="false">W306/U306</f>
        <v>0.0752965447579884</v>
      </c>
      <c r="AJ306" s="74" t="n">
        <f aca="false">EXP((((AI306-AI$320)/AI$321+2)/4-1.9)^3)</f>
        <v>0.0288818284503308</v>
      </c>
      <c r="AK306" s="74" t="n">
        <f aca="false">Z306/U306</f>
        <v>0.23600760747582</v>
      </c>
      <c r="AL306" s="74" t="n">
        <f aca="false">EXP((((AK306-AK$320)/AK$321+2)/4-1.9)^3)</f>
        <v>0.0280063332648827</v>
      </c>
      <c r="AM306" s="74" t="n">
        <f aca="false">0.01*AD306+0.15*AF306+0.24*AH306+0.25*AJ306+0.35*AL306</f>
        <v>0.118191852039388</v>
      </c>
      <c r="AO306" s="66" t="n">
        <f aca="false">0.01*AD306/$AM$320</f>
        <v>0.000184764600319102</v>
      </c>
      <c r="AP306" s="65" t="n">
        <f aca="false">AO306*$J$320</f>
        <v>1678.41659523135</v>
      </c>
      <c r="AQ306" s="66" t="n">
        <f aca="false">0.15*AF306/$AM$320</f>
        <v>0.0123393655570541</v>
      </c>
      <c r="AR306" s="65" t="n">
        <f aca="false">AQ306*$J$320</f>
        <v>112091.796208889</v>
      </c>
      <c r="AS306" s="66" t="n">
        <f aca="false">0.24*AH306/$AM$320</f>
        <v>0.0231276988324951</v>
      </c>
      <c r="AT306" s="65" t="n">
        <f aca="false">AS306*$J$320</f>
        <v>210093.889537991</v>
      </c>
      <c r="AU306" s="66" t="n">
        <f aca="false">0.25*AJ306/$AM$320</f>
        <v>0.00254447556629945</v>
      </c>
      <c r="AV306" s="65" t="n">
        <f aca="false">AU306*$J$320</f>
        <v>23114.2221467851</v>
      </c>
      <c r="AW306" s="66" t="n">
        <f aca="false">0.35*AL306/$AM$320</f>
        <v>0.00345428279041815</v>
      </c>
      <c r="AX306" s="65" t="n">
        <f aca="false">AW306*$J$320</f>
        <v>31378.9846650645</v>
      </c>
    </row>
    <row r="307" customFormat="false" ht="15" hidden="false" customHeight="false" outlineLevel="0" collapsed="false">
      <c r="A307" s="72" t="s">
        <v>118</v>
      </c>
      <c r="B307" s="65" t="n">
        <f aca="true">INDIRECT(ADDRESS(ROW()-35*INT((ROW()-15)/35)+138,2+INT((ROW()-15)/35), 1, 1, "Variables_Simulación"))</f>
        <v>0</v>
      </c>
      <c r="C307" s="65" t="n">
        <f aca="true">INDIRECT(ADDRESS(ROW()-35*INT((ROW()-15)/35)+108,2+INT((ROW()-15)/35), 1, 1, "Variables_Simulación"))</f>
        <v>0</v>
      </c>
      <c r="D307" s="65" t="n">
        <f aca="true">INDIRECT(ADDRESS(ROW()-35*INT((ROW()-15)/35)+78,2+INT((ROW()-15)/35), 1, 1, "Variables_Simulación"))</f>
        <v>0</v>
      </c>
      <c r="E307" s="65" t="n">
        <f aca="true">INDIRECT(ADDRESS(ROW()-35*INT((ROW()-15)/35)+48,2+INT((ROW()-15)/35), 1, 1, "Variables_Simulación"))</f>
        <v>0</v>
      </c>
      <c r="F307" s="65" t="n">
        <f aca="true">INDIRECT(ADDRESS(ROW()-35*INT((ROW()-15)/35)+18,2+INT((ROW()-15)/35), 1, 1, "Variables_Simulación"))</f>
        <v>0</v>
      </c>
      <c r="G307" s="65" t="n">
        <f aca="true">INDIRECT(ADDRESS(ROW()-35*INT((ROW()-15)/35)-12,2+INT((ROW()-15)/35), 1, 1, "Variables_Simulación"))</f>
        <v>0</v>
      </c>
      <c r="H307" s="65" t="n">
        <f aca="true">INDIRECT(ADDRESS(ROW()-35*INT((ROW()-15)/35)+168,2+INT((ROW()-15)/35), 1, 1, "Variables_Simulación"))</f>
        <v>0</v>
      </c>
      <c r="I307" s="66" t="n">
        <f aca="false">AO307+AQ307+AS307+AU307+AW307</f>
        <v>0.109033932130603</v>
      </c>
      <c r="J307" s="65" t="n">
        <f aca="false">ROUND(AP307+AR307+AT307+AV307+AX307,0)</f>
        <v>990473</v>
      </c>
      <c r="K307" s="66" t="n">
        <f aca="false">I307-Tabla_Ministerio!J306</f>
        <v>0</v>
      </c>
      <c r="L307" s="65" t="n">
        <f aca="false">J307-Tabla_Ministerio!K306</f>
        <v>0</v>
      </c>
      <c r="M307" s="66" t="n">
        <f aca="false">P342/P$355</f>
        <v>0.0285621875124999</v>
      </c>
      <c r="N307" s="65" t="n">
        <f aca="false">ROUND((N$320*M307),0)</f>
        <v>4929763</v>
      </c>
      <c r="O307" s="65" t="n">
        <f aca="false">N307-Tabla_Ministerio!L306</f>
        <v>-1</v>
      </c>
      <c r="P307" s="67" t="n">
        <f aca="false">N307+J307</f>
        <v>5920236</v>
      </c>
      <c r="Q307" s="65" t="n">
        <f aca="false">P307-Tabla_Ministerio!M306</f>
        <v>-1</v>
      </c>
      <c r="S307" s="67" t="n">
        <f aca="false">B307+Tabla_Ministerio!B306</f>
        <v>8289</v>
      </c>
      <c r="T307" s="67" t="n">
        <f aca="false">C307+Tabla_Ministerio!C306</f>
        <v>50</v>
      </c>
      <c r="U307" s="67" t="n">
        <f aca="false">D307+Tabla_Ministerio!D306</f>
        <v>305.556417280862</v>
      </c>
      <c r="V307" s="67" t="n">
        <f aca="false">E307+Tabla_Ministerio!E306</f>
        <v>200.360606060606</v>
      </c>
      <c r="W307" s="67" t="n">
        <f aca="false">F307+Tabla_Ministerio!F306</f>
        <v>77</v>
      </c>
      <c r="X307" s="67" t="n">
        <f aca="false">G307+Tabla_Ministerio!G306</f>
        <v>254</v>
      </c>
      <c r="Y307" s="67" t="n">
        <f aca="false">H307+Tabla_Ministerio!H306</f>
        <v>47</v>
      </c>
      <c r="Z307" s="67" t="n">
        <f aca="false">X307+0.33*Y307</f>
        <v>269.51</v>
      </c>
      <c r="AC307" s="73" t="n">
        <f aca="false">IF(T307&gt;0,S307/T307,0)</f>
        <v>165.78</v>
      </c>
      <c r="AD307" s="74" t="n">
        <f aca="false">EXP((((AC307-AC$320)/AC$321+2)/4-1.9)^3)</f>
        <v>0.0278938906425878</v>
      </c>
      <c r="AE307" s="75" t="n">
        <f aca="false">S307/U307</f>
        <v>27.1275598587115</v>
      </c>
      <c r="AF307" s="74" t="n">
        <f aca="false">EXP((((AE307-AE$320)/AE$321+2)/4-1.9)^3)</f>
        <v>0.342128763155555</v>
      </c>
      <c r="AG307" s="74" t="n">
        <f aca="false">V307/U307</f>
        <v>0.655723770567836</v>
      </c>
      <c r="AH307" s="74" t="n">
        <f aca="false">EXP((((AG307-AG$320)/AG$321+2)/4-1.9)^3)</f>
        <v>0.119694338446638</v>
      </c>
      <c r="AI307" s="74" t="n">
        <f aca="false">W307/U307</f>
        <v>0.251999289313642</v>
      </c>
      <c r="AJ307" s="74" t="n">
        <f aca="false">EXP((((AI307-AI$320)/AI$321+2)/4-1.9)^3)</f>
        <v>0.27712452898959</v>
      </c>
      <c r="AK307" s="74" t="n">
        <f aca="false">Z307/U307</f>
        <v>0.882030239778179</v>
      </c>
      <c r="AL307" s="74" t="n">
        <f aca="false">EXP((((AK307-AK$320)/AK$321+2)/4-1.9)^3)</f>
        <v>0.456570030998667</v>
      </c>
      <c r="AM307" s="74" t="n">
        <f aca="false">0.01*AD307+0.15*AF307+0.24*AH307+0.25*AJ307+0.35*AL307</f>
        <v>0.309405537703883</v>
      </c>
      <c r="AO307" s="66" t="n">
        <f aca="false">0.01*AD307/$AM$320</f>
        <v>9.82975483164474E-005</v>
      </c>
      <c r="AP307" s="65" t="n">
        <f aca="false">AO307*$J$320</f>
        <v>892.942891008022</v>
      </c>
      <c r="AQ307" s="66" t="n">
        <f aca="false">0.15*AF307/$AM$320</f>
        <v>0.0180848303259192</v>
      </c>
      <c r="AR307" s="65" t="n">
        <f aca="false">AQ307*$J$320</f>
        <v>164284.063551906</v>
      </c>
      <c r="AS307" s="66" t="n">
        <f aca="false">0.24*AH307/$AM$320</f>
        <v>0.0101232145783494</v>
      </c>
      <c r="AT307" s="65" t="n">
        <f aca="false">AS307*$J$320</f>
        <v>91960.1012101064</v>
      </c>
      <c r="AU307" s="66" t="n">
        <f aca="false">0.25*AJ307/$AM$320</f>
        <v>0.0244145412763221</v>
      </c>
      <c r="AV307" s="65" t="n">
        <f aca="false">AU307*$J$320</f>
        <v>221783.670531953</v>
      </c>
      <c r="AW307" s="66" t="n">
        <f aca="false">0.35*AL307/$AM$320</f>
        <v>0.0563130484016962</v>
      </c>
      <c r="AX307" s="65" t="n">
        <f aca="false">AW307*$J$320</f>
        <v>511552.293037929</v>
      </c>
    </row>
    <row r="308" customFormat="false" ht="15" hidden="false" customHeight="false" outlineLevel="0" collapsed="false">
      <c r="A308" s="72" t="s">
        <v>119</v>
      </c>
      <c r="B308" s="65" t="n">
        <f aca="true">INDIRECT(ADDRESS(ROW()-35*INT((ROW()-15)/35)+138,2+INT((ROW()-15)/35), 1, 1, "Variables_Simulación"))</f>
        <v>0</v>
      </c>
      <c r="C308" s="65" t="n">
        <f aca="true">INDIRECT(ADDRESS(ROW()-35*INT((ROW()-15)/35)+108,2+INT((ROW()-15)/35), 1, 1, "Variables_Simulación"))</f>
        <v>0</v>
      </c>
      <c r="D308" s="65" t="n">
        <f aca="true">INDIRECT(ADDRESS(ROW()-35*INT((ROW()-15)/35)+78,2+INT((ROW()-15)/35), 1, 1, "Variables_Simulación"))</f>
        <v>0</v>
      </c>
      <c r="E308" s="65" t="n">
        <f aca="true">INDIRECT(ADDRESS(ROW()-35*INT((ROW()-15)/35)+48,2+INT((ROW()-15)/35), 1, 1, "Variables_Simulación"))</f>
        <v>0</v>
      </c>
      <c r="F308" s="65" t="n">
        <f aca="true">INDIRECT(ADDRESS(ROW()-35*INT((ROW()-15)/35)+18,2+INT((ROW()-15)/35), 1, 1, "Variables_Simulación"))</f>
        <v>0</v>
      </c>
      <c r="G308" s="65" t="n">
        <f aca="true">INDIRECT(ADDRESS(ROW()-35*INT((ROW()-15)/35)-12,2+INT((ROW()-15)/35), 1, 1, "Variables_Simulación"))</f>
        <v>0</v>
      </c>
      <c r="H308" s="65" t="n">
        <f aca="true">INDIRECT(ADDRESS(ROW()-35*INT((ROW()-15)/35)+168,2+INT((ROW()-15)/35), 1, 1, "Variables_Simulación"))</f>
        <v>0</v>
      </c>
      <c r="I308" s="66" t="n">
        <f aca="false">AO308+AQ308+AS308+AU308+AW308</f>
        <v>0.0088530232633254</v>
      </c>
      <c r="J308" s="65" t="n">
        <f aca="false">ROUND(AP308+AR308+AT308+AV308+AX308,0)</f>
        <v>80422</v>
      </c>
      <c r="K308" s="66" t="n">
        <f aca="false">I308-Tabla_Ministerio!J307</f>
        <v>5.89805981832114E-017</v>
      </c>
      <c r="L308" s="65" t="n">
        <f aca="false">J308-Tabla_Ministerio!K307</f>
        <v>0</v>
      </c>
      <c r="M308" s="66" t="n">
        <f aca="false">P343/P$355</f>
        <v>0.0101432737777541</v>
      </c>
      <c r="N308" s="65" t="n">
        <f aca="false">ROUND((N$320*M308),0)</f>
        <v>1750704</v>
      </c>
      <c r="O308" s="65" t="n">
        <f aca="false">N308-Tabla_Ministerio!L307</f>
        <v>0</v>
      </c>
      <c r="P308" s="67" t="n">
        <f aca="false">N308+J308</f>
        <v>1831126</v>
      </c>
      <c r="Q308" s="65" t="n">
        <f aca="false">P308-Tabla_Ministerio!M307</f>
        <v>0</v>
      </c>
      <c r="S308" s="67" t="n">
        <f aca="false">B308+Tabla_Ministerio!B307</f>
        <v>2583</v>
      </c>
      <c r="T308" s="67" t="n">
        <f aca="false">C308+Tabla_Ministerio!C307</f>
        <v>25</v>
      </c>
      <c r="U308" s="67" t="n">
        <f aca="false">D308+Tabla_Ministerio!D307</f>
        <v>167.113636363636</v>
      </c>
      <c r="V308" s="67" t="n">
        <f aca="false">E308+Tabla_Ministerio!E307</f>
        <v>67.6590909090909</v>
      </c>
      <c r="W308" s="67" t="n">
        <f aca="false">F308+Tabla_Ministerio!F307</f>
        <v>10</v>
      </c>
      <c r="X308" s="67" t="n">
        <f aca="false">G308+Tabla_Ministerio!G307</f>
        <v>47</v>
      </c>
      <c r="Y308" s="67" t="n">
        <f aca="false">H308+Tabla_Ministerio!H307</f>
        <v>21</v>
      </c>
      <c r="Z308" s="67" t="n">
        <f aca="false">X308+0.33*Y308</f>
        <v>53.93</v>
      </c>
      <c r="AC308" s="73" t="n">
        <f aca="false">IF(T308&gt;0,S308/T308,0)</f>
        <v>103.32</v>
      </c>
      <c r="AD308" s="74" t="n">
        <f aca="false">EXP((((AC308-AC$320)/AC$321+2)/4-1.9)^3)</f>
        <v>0.00500727957029387</v>
      </c>
      <c r="AE308" s="75" t="n">
        <f aca="false">S308/U308</f>
        <v>15.4565483476133</v>
      </c>
      <c r="AF308" s="74" t="n">
        <f aca="false">EXP((((AE308-AE$320)/AE$321+2)/4-1.9)^3)</f>
        <v>0.0113875895790582</v>
      </c>
      <c r="AG308" s="74" t="n">
        <f aca="false">V308/U308</f>
        <v>0.404868761049912</v>
      </c>
      <c r="AH308" s="74" t="n">
        <f aca="false">EXP((((AG308-AG$320)/AG$321+2)/4-1.9)^3)</f>
        <v>0.00427824719309021</v>
      </c>
      <c r="AI308" s="74" t="n">
        <f aca="false">W308/U308</f>
        <v>0.0598395212838299</v>
      </c>
      <c r="AJ308" s="74" t="n">
        <f aca="false">EXP((((AI308-AI$320)/AI$321+2)/4-1.9)^3)</f>
        <v>0.0219600470265145</v>
      </c>
      <c r="AK308" s="74" t="n">
        <f aca="false">Z308/U308</f>
        <v>0.322714538283694</v>
      </c>
      <c r="AL308" s="74" t="n">
        <f aca="false">EXP((((AK308-AK$320)/AK$321+2)/4-1.9)^3)</f>
        <v>0.0481349074771535</v>
      </c>
      <c r="AM308" s="74" t="n">
        <f aca="false">0.01*AD308+0.15*AF308+0.24*AH308+0.25*AJ308+0.35*AL308</f>
        <v>0.0251222199325357</v>
      </c>
      <c r="AO308" s="66" t="n">
        <f aca="false">0.01*AD308/$AM$320</f>
        <v>1.76455594453158E-005</v>
      </c>
      <c r="AP308" s="65" t="n">
        <f aca="false">AO308*$J$320</f>
        <v>160.293691291564</v>
      </c>
      <c r="AQ308" s="66" t="n">
        <f aca="false">0.15*AF308/$AM$320</f>
        <v>0.000601944786690844</v>
      </c>
      <c r="AR308" s="65" t="n">
        <f aca="false">AQ308*$J$320</f>
        <v>5468.11519982735</v>
      </c>
      <c r="AS308" s="66" t="n">
        <f aca="false">0.24*AH308/$AM$320</f>
        <v>0.000361835111977174</v>
      </c>
      <c r="AT308" s="65" t="n">
        <f aca="false">AS308*$J$320</f>
        <v>3286.93946584471</v>
      </c>
      <c r="AU308" s="66" t="n">
        <f aca="false">0.25*AJ308/$AM$320</f>
        <v>0.00193466986308871</v>
      </c>
      <c r="AV308" s="65" t="n">
        <f aca="false">AU308*$J$320</f>
        <v>17574.6977445567</v>
      </c>
      <c r="AW308" s="66" t="n">
        <f aca="false">0.35*AL308/$AM$320</f>
        <v>0.00593692794212336</v>
      </c>
      <c r="AX308" s="65" t="n">
        <f aca="false">AW308*$J$320</f>
        <v>53931.5343174119</v>
      </c>
    </row>
    <row r="309" customFormat="false" ht="15" hidden="false" customHeight="false" outlineLevel="0" collapsed="false">
      <c r="A309" s="72" t="s">
        <v>120</v>
      </c>
      <c r="B309" s="65" t="n">
        <f aca="true">INDIRECT(ADDRESS(ROW()-35*INT((ROW()-15)/35)+138,2+INT((ROW()-15)/35), 1, 1, "Variables_Simulación"))</f>
        <v>0</v>
      </c>
      <c r="C309" s="65" t="n">
        <f aca="true">INDIRECT(ADDRESS(ROW()-35*INT((ROW()-15)/35)+108,2+INT((ROW()-15)/35), 1, 1, "Variables_Simulación"))</f>
        <v>0</v>
      </c>
      <c r="D309" s="65" t="n">
        <f aca="true">INDIRECT(ADDRESS(ROW()-35*INT((ROW()-15)/35)+78,2+INT((ROW()-15)/35), 1, 1, "Variables_Simulación"))</f>
        <v>0</v>
      </c>
      <c r="E309" s="65" t="n">
        <f aca="true">INDIRECT(ADDRESS(ROW()-35*INT((ROW()-15)/35)+48,2+INT((ROW()-15)/35), 1, 1, "Variables_Simulación"))</f>
        <v>0</v>
      </c>
      <c r="F309" s="65" t="n">
        <f aca="true">INDIRECT(ADDRESS(ROW()-35*INT((ROW()-15)/35)+18,2+INT((ROW()-15)/35), 1, 1, "Variables_Simulación"))</f>
        <v>0</v>
      </c>
      <c r="G309" s="65" t="n">
        <f aca="true">INDIRECT(ADDRESS(ROW()-35*INT((ROW()-15)/35)-12,2+INT((ROW()-15)/35), 1, 1, "Variables_Simulación"))</f>
        <v>0</v>
      </c>
      <c r="H309" s="65" t="n">
        <f aca="true">INDIRECT(ADDRESS(ROW()-35*INT((ROW()-15)/35)+168,2+INT((ROW()-15)/35), 1, 1, "Variables_Simulación"))</f>
        <v>0</v>
      </c>
      <c r="I309" s="66" t="n">
        <f aca="false">AO309+AQ309+AS309+AU309+AW309</f>
        <v>0.0930129809383014</v>
      </c>
      <c r="J309" s="65" t="n">
        <f aca="false">ROUND(AP309+AR309+AT309+AV309+AX309,0)</f>
        <v>844937</v>
      </c>
      <c r="K309" s="66" t="n">
        <f aca="false">I309-Tabla_Ministerio!J308</f>
        <v>3.33066907387547E-016</v>
      </c>
      <c r="L309" s="65" t="n">
        <f aca="false">J309-Tabla_Ministerio!K308</f>
        <v>0</v>
      </c>
      <c r="M309" s="66" t="n">
        <f aca="false">P344/P$355</f>
        <v>0.0620695854591797</v>
      </c>
      <c r="N309" s="65" t="n">
        <f aca="false">ROUND((N$320*M309),0)</f>
        <v>10713058</v>
      </c>
      <c r="O309" s="65" t="n">
        <f aca="false">N309-Tabla_Ministerio!L308</f>
        <v>0</v>
      </c>
      <c r="P309" s="67" t="n">
        <f aca="false">N309+J309</f>
        <v>11557995</v>
      </c>
      <c r="Q309" s="65" t="n">
        <f aca="false">P309-Tabla_Ministerio!M308</f>
        <v>0</v>
      </c>
      <c r="S309" s="67" t="n">
        <f aca="false">B309+Tabla_Ministerio!B308</f>
        <v>7229</v>
      </c>
      <c r="T309" s="67" t="n">
        <f aca="false">C309+Tabla_Ministerio!C308</f>
        <v>26</v>
      </c>
      <c r="U309" s="67" t="n">
        <f aca="false">D309+Tabla_Ministerio!D308</f>
        <v>342.322528562325</v>
      </c>
      <c r="V309" s="67" t="n">
        <f aca="false">E309+Tabla_Ministerio!E308</f>
        <v>315.254346744144</v>
      </c>
      <c r="W309" s="67" t="n">
        <f aca="false">F309+Tabla_Ministerio!F308</f>
        <v>73</v>
      </c>
      <c r="X309" s="67" t="n">
        <f aca="false">G309+Tabla_Ministerio!G308</f>
        <v>171</v>
      </c>
      <c r="Y309" s="67" t="n">
        <f aca="false">H309+Tabla_Ministerio!H308</f>
        <v>47</v>
      </c>
      <c r="Z309" s="67" t="n">
        <f aca="false">X309+0.33*Y309</f>
        <v>186.51</v>
      </c>
      <c r="AC309" s="73" t="n">
        <f aca="false">IF(T309&gt;0,S309/T309,0)</f>
        <v>278.038461538462</v>
      </c>
      <c r="AD309" s="74" t="n">
        <f aca="false">EXP((((AC309-AC$320)/AC$321+2)/4-1.9)^3)</f>
        <v>0.222016463888511</v>
      </c>
      <c r="AE309" s="75" t="n">
        <f aca="false">S309/U309</f>
        <v>21.1175116938991</v>
      </c>
      <c r="AF309" s="74" t="n">
        <f aca="false">EXP((((AE309-AE$320)/AE$321+2)/4-1.9)^3)</f>
        <v>0.0877064600036789</v>
      </c>
      <c r="AG309" s="74" t="n">
        <f aca="false">V309/U309</f>
        <v>0.920927839801076</v>
      </c>
      <c r="AH309" s="74" t="n">
        <f aca="false">EXP((((AG309-AG$320)/AG$321+2)/4-1.9)^3)</f>
        <v>0.618794649653555</v>
      </c>
      <c r="AI309" s="74" t="n">
        <f aca="false">W309/U309</f>
        <v>0.213249184348407</v>
      </c>
      <c r="AJ309" s="74" t="n">
        <f aca="false">EXP((((AI309-AI$320)/AI$321+2)/4-1.9)^3)</f>
        <v>0.19117873619716</v>
      </c>
      <c r="AK309" s="74" t="n">
        <f aca="false">Z309/U309</f>
        <v>0.544837059901662</v>
      </c>
      <c r="AL309" s="74" t="n">
        <f aca="false">EXP((((AK309-AK$320)/AK$321+2)/4-1.9)^3)</f>
        <v>0.149318167050126</v>
      </c>
      <c r="AM309" s="74" t="n">
        <f aca="false">0.01*AD309+0.15*AF309+0.24*AH309+0.25*AJ309+0.35*AL309</f>
        <v>0.263942892073124</v>
      </c>
      <c r="AO309" s="66" t="n">
        <f aca="false">0.01*AD309/$AM$320</f>
        <v>0.000782381861525183</v>
      </c>
      <c r="AP309" s="65" t="n">
        <f aca="false">AO309*$J$320</f>
        <v>7107.22020302554</v>
      </c>
      <c r="AQ309" s="66" t="n">
        <f aca="false">0.15*AF309/$AM$320</f>
        <v>0.00463613884148165</v>
      </c>
      <c r="AR309" s="65" t="n">
        <f aca="false">AQ309*$J$320</f>
        <v>42115.0607632655</v>
      </c>
      <c r="AS309" s="66" t="n">
        <f aca="false">0.24*AH309/$AM$320</f>
        <v>0.0523348982054831</v>
      </c>
      <c r="AT309" s="65" t="n">
        <f aca="false">AS309*$J$320</f>
        <v>475414.454425363</v>
      </c>
      <c r="AU309" s="66" t="n">
        <f aca="false">0.25*AJ309/$AM$320</f>
        <v>0.0168427571642927</v>
      </c>
      <c r="AV309" s="65" t="n">
        <f aca="false">AU309*$J$320</f>
        <v>153000.970343765</v>
      </c>
      <c r="AW309" s="66" t="n">
        <f aca="false">0.35*AL309/$AM$320</f>
        <v>0.0184168048655188</v>
      </c>
      <c r="AX309" s="65" t="n">
        <f aca="false">AW309*$J$320</f>
        <v>167299.747159567</v>
      </c>
    </row>
    <row r="310" customFormat="false" ht="15" hidden="false" customHeight="false" outlineLevel="0" collapsed="false">
      <c r="A310" s="72" t="s">
        <v>121</v>
      </c>
      <c r="B310" s="65" t="n">
        <f aca="true">INDIRECT(ADDRESS(ROW()-35*INT((ROW()-15)/35)+138,2+INT((ROW()-15)/35), 1, 1, "Variables_Simulación"))</f>
        <v>0</v>
      </c>
      <c r="C310" s="65" t="n">
        <f aca="true">INDIRECT(ADDRESS(ROW()-35*INT((ROW()-15)/35)+108,2+INT((ROW()-15)/35), 1, 1, "Variables_Simulación"))</f>
        <v>0</v>
      </c>
      <c r="D310" s="65" t="n">
        <f aca="true">INDIRECT(ADDRESS(ROW()-35*INT((ROW()-15)/35)+78,2+INT((ROW()-15)/35), 1, 1, "Variables_Simulación"))</f>
        <v>0</v>
      </c>
      <c r="E310" s="65" t="n">
        <f aca="true">INDIRECT(ADDRESS(ROW()-35*INT((ROW()-15)/35)+48,2+INT((ROW()-15)/35), 1, 1, "Variables_Simulación"))</f>
        <v>0</v>
      </c>
      <c r="F310" s="65" t="n">
        <f aca="true">INDIRECT(ADDRESS(ROW()-35*INT((ROW()-15)/35)+18,2+INT((ROW()-15)/35), 1, 1, "Variables_Simulación"))</f>
        <v>0</v>
      </c>
      <c r="G310" s="65" t="n">
        <f aca="true">INDIRECT(ADDRESS(ROW()-35*INT((ROW()-15)/35)-12,2+INT((ROW()-15)/35), 1, 1, "Variables_Simulación"))</f>
        <v>0</v>
      </c>
      <c r="H310" s="65" t="n">
        <f aca="true">INDIRECT(ADDRESS(ROW()-35*INT((ROW()-15)/35)+168,2+INT((ROW()-15)/35), 1, 1, "Variables_Simulación"))</f>
        <v>0</v>
      </c>
      <c r="I310" s="66" t="n">
        <f aca="false">AO310+AQ310+AS310+AU310+AW310</f>
        <v>0.00375490856319918</v>
      </c>
      <c r="J310" s="65" t="n">
        <f aca="false">ROUND(AP310+AR310+AT310+AV310+AX310,0)</f>
        <v>34110</v>
      </c>
      <c r="K310" s="66" t="n">
        <f aca="false">I310-Tabla_Ministerio!J309</f>
        <v>-3.51281503885303E-017</v>
      </c>
      <c r="L310" s="65" t="n">
        <f aca="false">J310-Tabla_Ministerio!K309</f>
        <v>0</v>
      </c>
      <c r="M310" s="66" t="n">
        <f aca="false">P345/P$355</f>
        <v>0.00890982754534082</v>
      </c>
      <c r="N310" s="65" t="n">
        <f aca="false">ROUND((N$320*M310),0)</f>
        <v>1537814</v>
      </c>
      <c r="O310" s="65" t="n">
        <f aca="false">N310-Tabla_Ministerio!L309</f>
        <v>-1</v>
      </c>
      <c r="P310" s="67" t="n">
        <f aca="false">N310+J310</f>
        <v>1571924</v>
      </c>
      <c r="Q310" s="65" t="n">
        <f aca="false">P310-Tabla_Ministerio!M309</f>
        <v>-1</v>
      </c>
      <c r="S310" s="67" t="n">
        <f aca="false">B310+Tabla_Ministerio!B309</f>
        <v>2916</v>
      </c>
      <c r="T310" s="67" t="n">
        <f aca="false">C310+Tabla_Ministerio!C309</f>
        <v>24</v>
      </c>
      <c r="U310" s="67" t="n">
        <f aca="false">D310+Tabla_Ministerio!D309</f>
        <v>160.956442666591</v>
      </c>
      <c r="V310" s="67" t="n">
        <f aca="false">E310+Tabla_Ministerio!E309</f>
        <v>48.2368247694335</v>
      </c>
      <c r="W310" s="67" t="n">
        <f aca="false">F310+Tabla_Ministerio!F309</f>
        <v>3</v>
      </c>
      <c r="X310" s="67" t="n">
        <f aca="false">G310+Tabla_Ministerio!G309</f>
        <v>9</v>
      </c>
      <c r="Y310" s="67" t="n">
        <f aca="false">H310+Tabla_Ministerio!H309</f>
        <v>9</v>
      </c>
      <c r="Z310" s="67" t="n">
        <f aca="false">X310+0.33*Y310</f>
        <v>11.97</v>
      </c>
      <c r="AC310" s="73" t="n">
        <f aca="false">IF(T310&gt;0,S310/T310,0)</f>
        <v>121.5</v>
      </c>
      <c r="AD310" s="74" t="n">
        <f aca="false">EXP((((AC310-AC$320)/AC$321+2)/4-1.9)^3)</f>
        <v>0.00864855850249568</v>
      </c>
      <c r="AE310" s="75" t="n">
        <f aca="false">S310/U310</f>
        <v>18.1167025792206</v>
      </c>
      <c r="AF310" s="74" t="n">
        <f aca="false">EXP((((AE310-AE$320)/AE$321+2)/4-1.9)^3)</f>
        <v>0.0329368091689739</v>
      </c>
      <c r="AG310" s="74" t="n">
        <f aca="false">V310/U310</f>
        <v>0.299688685772911</v>
      </c>
      <c r="AH310" s="74" t="n">
        <f aca="false">EXP((((AG310-AG$320)/AG$321+2)/4-1.9)^3)</f>
        <v>0.000540405877315278</v>
      </c>
      <c r="AI310" s="74" t="n">
        <f aca="false">W310/U310</f>
        <v>0.0186385829004327</v>
      </c>
      <c r="AJ310" s="74" t="n">
        <f aca="false">EXP((((AI310-AI$320)/AI$321+2)/4-1.9)^3)</f>
        <v>0.00988217890103873</v>
      </c>
      <c r="AK310" s="74" t="n">
        <f aca="false">Z310/U310</f>
        <v>0.0743679457727265</v>
      </c>
      <c r="AL310" s="74" t="n">
        <f aca="false">EXP((((AK310-AK$320)/AK$321+2)/4-1.9)^3)</f>
        <v>0.00865158045697172</v>
      </c>
      <c r="AM310" s="74" t="n">
        <f aca="false">0.01*AD310+0.15*AF310+0.24*AH310+0.25*AJ310+0.35*AL310</f>
        <v>0.0106553022561265</v>
      </c>
      <c r="AO310" s="66" t="n">
        <f aca="false">0.01*AD310/$AM$320</f>
        <v>3.04773582201089E-005</v>
      </c>
      <c r="AP310" s="65" t="n">
        <f aca="false">AO310*$J$320</f>
        <v>276.858790737485</v>
      </c>
      <c r="AQ310" s="66" t="n">
        <f aca="false">0.15*AF310/$AM$320</f>
        <v>0.00174103048163549</v>
      </c>
      <c r="AR310" s="65" t="n">
        <f aca="false">AQ310*$J$320</f>
        <v>15815.6619186458</v>
      </c>
      <c r="AS310" s="66" t="n">
        <f aca="false">0.24*AH310/$AM$320</f>
        <v>4.57051246237733E-005</v>
      </c>
      <c r="AT310" s="65" t="n">
        <f aca="false">AS310*$J$320</f>
        <v>415.189054197451</v>
      </c>
      <c r="AU310" s="66" t="n">
        <f aca="false">0.25*AJ310/$AM$320</f>
        <v>0.000870615335131422</v>
      </c>
      <c r="AV310" s="65" t="n">
        <f aca="false">AU310*$J$320</f>
        <v>7908.74022417598</v>
      </c>
      <c r="AW310" s="66" t="n">
        <f aca="false">0.35*AL310/$AM$320</f>
        <v>0.00106708026358839</v>
      </c>
      <c r="AX310" s="65" t="n">
        <f aca="false">AW310*$J$320</f>
        <v>9693.4435479383</v>
      </c>
    </row>
    <row r="311" customFormat="false" ht="15" hidden="false" customHeight="false" outlineLevel="0" collapsed="false">
      <c r="A311" s="72" t="s">
        <v>122</v>
      </c>
      <c r="B311" s="65" t="n">
        <f aca="true">INDIRECT(ADDRESS(ROW()-35*INT((ROW()-15)/35)+138,2+INT((ROW()-15)/35), 1, 1, "Variables_Simulación"))</f>
        <v>0</v>
      </c>
      <c r="C311" s="65" t="n">
        <f aca="true">INDIRECT(ADDRESS(ROW()-35*INT((ROW()-15)/35)+108,2+INT((ROW()-15)/35), 1, 1, "Variables_Simulación"))</f>
        <v>0</v>
      </c>
      <c r="D311" s="65" t="n">
        <f aca="true">INDIRECT(ADDRESS(ROW()-35*INT((ROW()-15)/35)+78,2+INT((ROW()-15)/35), 1, 1, "Variables_Simulación"))</f>
        <v>0</v>
      </c>
      <c r="E311" s="65" t="n">
        <f aca="true">INDIRECT(ADDRESS(ROW()-35*INT((ROW()-15)/35)+48,2+INT((ROW()-15)/35), 1, 1, "Variables_Simulación"))</f>
        <v>0</v>
      </c>
      <c r="F311" s="65" t="n">
        <f aca="true">INDIRECT(ADDRESS(ROW()-35*INT((ROW()-15)/35)+18,2+INT((ROW()-15)/35), 1, 1, "Variables_Simulación"))</f>
        <v>0</v>
      </c>
      <c r="G311" s="65" t="n">
        <f aca="true">INDIRECT(ADDRESS(ROW()-35*INT((ROW()-15)/35)-12,2+INT((ROW()-15)/35), 1, 1, "Variables_Simulación"))</f>
        <v>0</v>
      </c>
      <c r="H311" s="65" t="n">
        <f aca="true">INDIRECT(ADDRESS(ROW()-35*INT((ROW()-15)/35)+168,2+INT((ROW()-15)/35), 1, 1, "Variables_Simulación"))</f>
        <v>0</v>
      </c>
      <c r="I311" s="66" t="n">
        <f aca="false">AO311+AQ311+AS311+AU311+AW311</f>
        <v>0.0470416054081573</v>
      </c>
      <c r="J311" s="65" t="n">
        <f aca="false">ROUND(AP311+AR311+AT311+AV311+AX311,0)</f>
        <v>427330</v>
      </c>
      <c r="K311" s="66" t="n">
        <f aca="false">I311-Tabla_Ministerio!J310</f>
        <v>-3.12250225675825E-016</v>
      </c>
      <c r="L311" s="65" t="n">
        <f aca="false">J311-Tabla_Ministerio!K310</f>
        <v>0</v>
      </c>
      <c r="M311" s="66" t="n">
        <f aca="false">P346/P$355</f>
        <v>0.0404530768640621</v>
      </c>
      <c r="N311" s="65" t="n">
        <f aca="false">ROUND((N$320*M311),0)</f>
        <v>6982102</v>
      </c>
      <c r="O311" s="65" t="n">
        <f aca="false">N311-Tabla_Ministerio!L310</f>
        <v>1</v>
      </c>
      <c r="P311" s="67" t="n">
        <f aca="false">N311+J311</f>
        <v>7409432</v>
      </c>
      <c r="Q311" s="65" t="n">
        <f aca="false">P311-Tabla_Ministerio!M310</f>
        <v>1</v>
      </c>
      <c r="S311" s="67" t="n">
        <f aca="false">B311+Tabla_Ministerio!B310</f>
        <v>7669</v>
      </c>
      <c r="T311" s="67" t="n">
        <f aca="false">C311+Tabla_Ministerio!C310</f>
        <v>76</v>
      </c>
      <c r="U311" s="67" t="n">
        <f aca="false">D311+Tabla_Ministerio!D310</f>
        <v>333.141774891775</v>
      </c>
      <c r="V311" s="67" t="n">
        <f aca="false">E311+Tabla_Ministerio!E310</f>
        <v>265.353896103896</v>
      </c>
      <c r="W311" s="67" t="n">
        <f aca="false">F311+Tabla_Ministerio!F310</f>
        <v>25</v>
      </c>
      <c r="X311" s="67" t="n">
        <f aca="false">G311+Tabla_Ministerio!G310</f>
        <v>113</v>
      </c>
      <c r="Y311" s="67" t="n">
        <f aca="false">H311+Tabla_Ministerio!H310</f>
        <v>21</v>
      </c>
      <c r="Z311" s="67" t="n">
        <f aca="false">X311+0.33*Y311</f>
        <v>119.93</v>
      </c>
      <c r="AC311" s="73" t="n">
        <f aca="false">IF(T311&gt;0,S311/T311,0)</f>
        <v>100.907894736842</v>
      </c>
      <c r="AD311" s="74" t="n">
        <f aca="false">EXP((((AC311-AC$320)/AC$321+2)/4-1.9)^3)</f>
        <v>0.00464309137452622</v>
      </c>
      <c r="AE311" s="75" t="n">
        <f aca="false">S311/U311</f>
        <v>23.0202291576653</v>
      </c>
      <c r="AF311" s="74" t="n">
        <f aca="false">EXP((((AE311-AE$320)/AE$321+2)/4-1.9)^3)</f>
        <v>0.146306962003656</v>
      </c>
      <c r="AG311" s="74" t="n">
        <f aca="false">V311/U311</f>
        <v>0.796519428372798</v>
      </c>
      <c r="AH311" s="74" t="n">
        <f aca="false">EXP((((AG311-AG$320)/AG$321+2)/4-1.9)^3)</f>
        <v>0.347588863891735</v>
      </c>
      <c r="AI311" s="74" t="n">
        <f aca="false">W311/U311</f>
        <v>0.0750431254324725</v>
      </c>
      <c r="AJ311" s="74" t="n">
        <f aca="false">EXP((((AI311-AI$320)/AI$321+2)/4-1.9)^3)</f>
        <v>0.0287555208263016</v>
      </c>
      <c r="AK311" s="74" t="n">
        <f aca="false">Z311/U311</f>
        <v>0.359996881324657</v>
      </c>
      <c r="AL311" s="74" t="n">
        <f aca="false">EXP((((AK311-AK$320)/AK$321+2)/4-1.9)^3)</f>
        <v>0.0596778819752269</v>
      </c>
      <c r="AM311" s="74" t="n">
        <f aca="false">0.01*AD311+0.15*AF311+0.24*AH311+0.25*AJ311+0.35*AL311</f>
        <v>0.133489941446215</v>
      </c>
      <c r="AO311" s="66" t="n">
        <f aca="false">0.01*AD311/$AM$320</f>
        <v>1.63621670627884E-005</v>
      </c>
      <c r="AP311" s="65" t="n">
        <f aca="false">AO311*$J$320</f>
        <v>148.635250933902</v>
      </c>
      <c r="AQ311" s="66" t="n">
        <f aca="false">0.15*AF311/$AM$320</f>
        <v>0.00773374491794421</v>
      </c>
      <c r="AR311" s="65" t="n">
        <f aca="false">AQ311*$J$320</f>
        <v>70253.9652679435</v>
      </c>
      <c r="AS311" s="66" t="n">
        <f aca="false">0.24*AH311/$AM$320</f>
        <v>0.0293975195475884</v>
      </c>
      <c r="AT311" s="65" t="n">
        <f aca="false">AS311*$J$320</f>
        <v>267049.448769376</v>
      </c>
      <c r="AU311" s="66" t="n">
        <f aca="false">0.25*AJ311/$AM$320</f>
        <v>0.00253334792374966</v>
      </c>
      <c r="AV311" s="65" t="n">
        <f aca="false">AU311*$J$320</f>
        <v>23013.1377405237</v>
      </c>
      <c r="AW311" s="66" t="n">
        <f aca="false">0.35*AL311/$AM$320</f>
        <v>0.00736063085181226</v>
      </c>
      <c r="AX311" s="65" t="n">
        <f aca="false">AW311*$J$320</f>
        <v>66864.5668689615</v>
      </c>
    </row>
    <row r="312" customFormat="false" ht="15" hidden="false" customHeight="false" outlineLevel="0" collapsed="false">
      <c r="A312" s="72" t="s">
        <v>123</v>
      </c>
      <c r="B312" s="65" t="n">
        <f aca="true">INDIRECT(ADDRESS(ROW()-35*INT((ROW()-15)/35)+138,2+INT((ROW()-15)/35), 1, 1, "Variables_Simulación"))</f>
        <v>0</v>
      </c>
      <c r="C312" s="65" t="n">
        <f aca="true">INDIRECT(ADDRESS(ROW()-35*INT((ROW()-15)/35)+108,2+INT((ROW()-15)/35), 1, 1, "Variables_Simulación"))</f>
        <v>0</v>
      </c>
      <c r="D312" s="65" t="n">
        <f aca="true">INDIRECT(ADDRESS(ROW()-35*INT((ROW()-15)/35)+78,2+INT((ROW()-15)/35), 1, 1, "Variables_Simulación"))</f>
        <v>0</v>
      </c>
      <c r="E312" s="65" t="n">
        <f aca="true">INDIRECT(ADDRESS(ROW()-35*INT((ROW()-15)/35)+48,2+INT((ROW()-15)/35), 1, 1, "Variables_Simulación"))</f>
        <v>0</v>
      </c>
      <c r="F312" s="65" t="n">
        <f aca="true">INDIRECT(ADDRESS(ROW()-35*INT((ROW()-15)/35)+18,2+INT((ROW()-15)/35), 1, 1, "Variables_Simulación"))</f>
        <v>0</v>
      </c>
      <c r="G312" s="65" t="n">
        <f aca="true">INDIRECT(ADDRESS(ROW()-35*INT((ROW()-15)/35)-12,2+INT((ROW()-15)/35), 1, 1, "Variables_Simulación"))</f>
        <v>0</v>
      </c>
      <c r="H312" s="65" t="n">
        <f aca="true">INDIRECT(ADDRESS(ROW()-35*INT((ROW()-15)/35)+168,2+INT((ROW()-15)/35), 1, 1, "Variables_Simulación"))</f>
        <v>0</v>
      </c>
      <c r="I312" s="66" t="n">
        <f aca="false">AO312+AQ312+AS312+AU312+AW312</f>
        <v>0.00624186371631796</v>
      </c>
      <c r="J312" s="65" t="n">
        <f aca="false">ROUND(AP312+AR312+AT312+AV312+AX312,0)</f>
        <v>56702</v>
      </c>
      <c r="K312" s="66" t="n">
        <f aca="false">I312-Tabla_Ministerio!J311</f>
        <v>3.03576608295941E-017</v>
      </c>
      <c r="L312" s="65" t="n">
        <f aca="false">J312-Tabla_Ministerio!K311</f>
        <v>0</v>
      </c>
      <c r="M312" s="66" t="n">
        <f aca="false">P347/P$355</f>
        <v>0.0130939575599332</v>
      </c>
      <c r="N312" s="65" t="n">
        <f aca="false">ROUND((N$320*M312),0)</f>
        <v>2259985</v>
      </c>
      <c r="O312" s="65" t="n">
        <f aca="false">N312-Tabla_Ministerio!L311</f>
        <v>0</v>
      </c>
      <c r="P312" s="67" t="n">
        <f aca="false">N312+J312</f>
        <v>2316687</v>
      </c>
      <c r="Q312" s="65" t="n">
        <f aca="false">P312-Tabla_Ministerio!M311</f>
        <v>0</v>
      </c>
      <c r="S312" s="67" t="n">
        <f aca="false">B312+Tabla_Ministerio!B311</f>
        <v>4207</v>
      </c>
      <c r="T312" s="67" t="n">
        <f aca="false">C312+Tabla_Ministerio!C311</f>
        <v>41</v>
      </c>
      <c r="U312" s="67" t="n">
        <f aca="false">D312+Tabla_Ministerio!D311</f>
        <v>280.220742590743</v>
      </c>
      <c r="V312" s="67" t="n">
        <f aca="false">E312+Tabla_Ministerio!E311</f>
        <v>147.692770562771</v>
      </c>
      <c r="W312" s="67" t="n">
        <f aca="false">F312+Tabla_Ministerio!F311</f>
        <v>15</v>
      </c>
      <c r="X312" s="67" t="n">
        <f aca="false">G312+Tabla_Ministerio!G311</f>
        <v>33</v>
      </c>
      <c r="Y312" s="67" t="n">
        <f aca="false">H312+Tabla_Ministerio!H311</f>
        <v>10</v>
      </c>
      <c r="Z312" s="67" t="n">
        <f aca="false">X312+0.33*Y312</f>
        <v>36.3</v>
      </c>
      <c r="AC312" s="73" t="n">
        <f aca="false">IF(T312&gt;0,S312/T312,0)</f>
        <v>102.609756097561</v>
      </c>
      <c r="AD312" s="74" t="n">
        <f aca="false">EXP((((AC312-AC$320)/AC$321+2)/4-1.9)^3)</f>
        <v>0.00489753570121412</v>
      </c>
      <c r="AE312" s="75" t="n">
        <f aca="false">S312/U312</f>
        <v>15.0131641259128</v>
      </c>
      <c r="AF312" s="74" t="n">
        <f aca="false">EXP((((AE312-AE$320)/AE$321+2)/4-1.9)^3)</f>
        <v>0.00936055097194893</v>
      </c>
      <c r="AG312" s="74" t="n">
        <f aca="false">V312/U312</f>
        <v>0.527058665241186</v>
      </c>
      <c r="AH312" s="74" t="n">
        <f aca="false">EXP((((AG312-AG$320)/AG$321+2)/4-1.9)^3)</f>
        <v>0.0280548816504858</v>
      </c>
      <c r="AI312" s="74" t="n">
        <f aca="false">W312/U312</f>
        <v>0.0535292279269533</v>
      </c>
      <c r="AJ312" s="74" t="n">
        <f aca="false">EXP((((AI312-AI$320)/AI$321+2)/4-1.9)^3)</f>
        <v>0.0195589198351079</v>
      </c>
      <c r="AK312" s="74" t="n">
        <f aca="false">Z312/U312</f>
        <v>0.129540731583227</v>
      </c>
      <c r="AL312" s="74" t="n">
        <f aca="false">EXP((((AK312-AK$320)/AK$321+2)/4-1.9)^3)</f>
        <v>0.0132473547477103</v>
      </c>
      <c r="AM312" s="74" t="n">
        <f aca="false">0.01*AD312+0.15*AF312+0.24*AH312+0.25*AJ312+0.35*AL312</f>
        <v>0.0177125337193967</v>
      </c>
      <c r="AO312" s="66" t="n">
        <f aca="false">0.01*AD312/$AM$320</f>
        <v>1.72588241056128E-005</v>
      </c>
      <c r="AP312" s="65" t="n">
        <f aca="false">AO312*$J$320</f>
        <v>156.780556140139</v>
      </c>
      <c r="AQ312" s="66" t="n">
        <f aca="false">0.15*AF312/$AM$320</f>
        <v>0.000494796095257989</v>
      </c>
      <c r="AR312" s="65" t="n">
        <f aca="false">AQ312*$J$320</f>
        <v>4494.76780780728</v>
      </c>
      <c r="AS312" s="66" t="n">
        <f aca="false">0.24*AH312/$AM$320</f>
        <v>0.00237275706273007</v>
      </c>
      <c r="AT312" s="65" t="n">
        <f aca="false">AS312*$J$320</f>
        <v>21554.317351162</v>
      </c>
      <c r="AU312" s="66" t="n">
        <f aca="false">0.25*AJ312/$AM$320</f>
        <v>0.00172313168154254</v>
      </c>
      <c r="AV312" s="65" t="n">
        <f aca="false">AU312*$J$320</f>
        <v>15653.0677687986</v>
      </c>
      <c r="AW312" s="66" t="n">
        <f aca="false">0.35*AL312/$AM$320</f>
        <v>0.00163392005268176</v>
      </c>
      <c r="AX312" s="65" t="n">
        <f aca="false">AW312*$J$320</f>
        <v>14842.6621060853</v>
      </c>
    </row>
    <row r="313" customFormat="false" ht="15" hidden="false" customHeight="false" outlineLevel="0" collapsed="false">
      <c r="A313" s="72" t="s">
        <v>124</v>
      </c>
      <c r="B313" s="65" t="n">
        <f aca="true">INDIRECT(ADDRESS(ROW()-35*INT((ROW()-15)/35)+138,2+INT((ROW()-15)/35), 1, 1, "Variables_Simulación"))</f>
        <v>0</v>
      </c>
      <c r="C313" s="65" t="n">
        <f aca="true">INDIRECT(ADDRESS(ROW()-35*INT((ROW()-15)/35)+108,2+INT((ROW()-15)/35), 1, 1, "Variables_Simulación"))</f>
        <v>0</v>
      </c>
      <c r="D313" s="65" t="n">
        <f aca="true">INDIRECT(ADDRESS(ROW()-35*INT((ROW()-15)/35)+78,2+INT((ROW()-15)/35), 1, 1, "Variables_Simulación"))</f>
        <v>0</v>
      </c>
      <c r="E313" s="65" t="n">
        <f aca="true">INDIRECT(ADDRESS(ROW()-35*INT((ROW()-15)/35)+48,2+INT((ROW()-15)/35), 1, 1, "Variables_Simulación"))</f>
        <v>0</v>
      </c>
      <c r="F313" s="65" t="n">
        <f aca="true">INDIRECT(ADDRESS(ROW()-35*INT((ROW()-15)/35)+18,2+INT((ROW()-15)/35), 1, 1, "Variables_Simulación"))</f>
        <v>0</v>
      </c>
      <c r="G313" s="65" t="n">
        <f aca="true">INDIRECT(ADDRESS(ROW()-35*INT((ROW()-15)/35)-12,2+INT((ROW()-15)/35), 1, 1, "Variables_Simulación"))</f>
        <v>0</v>
      </c>
      <c r="H313" s="65" t="n">
        <f aca="true">INDIRECT(ADDRESS(ROW()-35*INT((ROW()-15)/35)+168,2+INT((ROW()-15)/35), 1, 1, "Variables_Simulación"))</f>
        <v>0</v>
      </c>
      <c r="I313" s="66" t="n">
        <f aca="false">AO313+AQ313+AS313+AU313+AW313</f>
        <v>0.00521718612328377</v>
      </c>
      <c r="J313" s="65" t="n">
        <f aca="false">ROUND(AP313+AR313+AT313+AV313+AX313,0)</f>
        <v>47393</v>
      </c>
      <c r="K313" s="66" t="n">
        <f aca="false">I313-Tabla_Ministerio!J312</f>
        <v>7.80625564189563E-017</v>
      </c>
      <c r="L313" s="65" t="n">
        <f aca="false">J313-Tabla_Ministerio!K312</f>
        <v>0</v>
      </c>
      <c r="M313" s="66" t="n">
        <f aca="false">P348/P$355</f>
        <v>0.0235337257648472</v>
      </c>
      <c r="N313" s="65" t="n">
        <f aca="false">ROUND((N$320*M313),0)</f>
        <v>4061863</v>
      </c>
      <c r="O313" s="65" t="n">
        <f aca="false">N313-Tabla_Ministerio!L312</f>
        <v>1</v>
      </c>
      <c r="P313" s="67" t="n">
        <f aca="false">N313+J313</f>
        <v>4109256</v>
      </c>
      <c r="Q313" s="65" t="n">
        <f aca="false">P313-Tabla_Ministerio!M312</f>
        <v>1</v>
      </c>
      <c r="S313" s="67" t="n">
        <f aca="false">B313+Tabla_Ministerio!B312</f>
        <v>4694</v>
      </c>
      <c r="T313" s="67" t="n">
        <f aca="false">C313+Tabla_Ministerio!C312</f>
        <v>25</v>
      </c>
      <c r="U313" s="67" t="n">
        <f aca="false">D313+Tabla_Ministerio!D312</f>
        <v>257.833957290384</v>
      </c>
      <c r="V313" s="67" t="n">
        <f aca="false">E313+Tabla_Ministerio!E312</f>
        <v>119.735173551928</v>
      </c>
      <c r="W313" s="67" t="n">
        <f aca="false">F313+Tabla_Ministerio!F312</f>
        <v>9</v>
      </c>
      <c r="X313" s="67" t="n">
        <f aca="false">G313+Tabla_Ministerio!G312</f>
        <v>18</v>
      </c>
      <c r="Y313" s="67" t="n">
        <f aca="false">H313+Tabla_Ministerio!H312</f>
        <v>5</v>
      </c>
      <c r="Z313" s="67" t="n">
        <f aca="false">X313+0.33*Y313</f>
        <v>19.65</v>
      </c>
      <c r="AC313" s="73" t="n">
        <f aca="false">IF(T313&gt;0,S313/T313,0)</f>
        <v>187.76</v>
      </c>
      <c r="AD313" s="74" t="n">
        <f aca="false">EXP((((AC313-AC$320)/AC$321+2)/4-1.9)^3)</f>
        <v>0.0460766833946405</v>
      </c>
      <c r="AE313" s="75" t="n">
        <f aca="false">S313/U313</f>
        <v>18.205515089362</v>
      </c>
      <c r="AF313" s="74" t="n">
        <f aca="false">EXP((((AE313-AE$320)/AE$321+2)/4-1.9)^3)</f>
        <v>0.0340148688563527</v>
      </c>
      <c r="AG313" s="74" t="n">
        <f aca="false">V313/U313</f>
        <v>0.464388689566894</v>
      </c>
      <c r="AH313" s="74" t="n">
        <f aca="false">EXP((((AG313-AG$320)/AG$321+2)/4-1.9)^3)</f>
        <v>0.0114232709208836</v>
      </c>
      <c r="AI313" s="74" t="n">
        <f aca="false">W313/U313</f>
        <v>0.0349061857273664</v>
      </c>
      <c r="AJ313" s="74" t="n">
        <f aca="false">EXP((((AI313-AI$320)/AI$321+2)/4-1.9)^3)</f>
        <v>0.0137096633918572</v>
      </c>
      <c r="AK313" s="74" t="n">
        <f aca="false">Z313/U313</f>
        <v>0.0762118388380833</v>
      </c>
      <c r="AL313" s="74" t="n">
        <f aca="false">EXP((((AK313-AK$320)/AK$321+2)/4-1.9)^3)</f>
        <v>0.00877945304652362</v>
      </c>
      <c r="AM313" s="74" t="n">
        <f aca="false">0.01*AD313+0.15*AF313+0.24*AH313+0.25*AJ313+0.35*AL313</f>
        <v>0.0148048065976589</v>
      </c>
      <c r="AO313" s="66" t="n">
        <f aca="false">0.01*AD313/$AM$320</f>
        <v>0.000162373369505192</v>
      </c>
      <c r="AP313" s="65" t="n">
        <f aca="false">AO313*$J$320</f>
        <v>1475.01284082809</v>
      </c>
      <c r="AQ313" s="66" t="n">
        <f aca="false">0.15*AF313/$AM$320</f>
        <v>0.00179801641391326</v>
      </c>
      <c r="AR313" s="65" t="n">
        <f aca="false">AQ313*$J$320</f>
        <v>16333.3267433176</v>
      </c>
      <c r="AS313" s="66" t="n">
        <f aca="false">0.24*AH313/$AM$320</f>
        <v>0.000966129427836536</v>
      </c>
      <c r="AT313" s="65" t="n">
        <f aca="false">AS313*$J$320</f>
        <v>8776.39797895074</v>
      </c>
      <c r="AU313" s="66" t="n">
        <f aca="false">0.25*AJ313/$AM$320</f>
        <v>0.00120781492704874</v>
      </c>
      <c r="AV313" s="65" t="n">
        <f aca="false">AU313*$J$320</f>
        <v>10971.8886303199</v>
      </c>
      <c r="AW313" s="66" t="n">
        <f aca="false">0.35*AL313/$AM$320</f>
        <v>0.00108285198498004</v>
      </c>
      <c r="AX313" s="65" t="n">
        <f aca="false">AW313*$J$320</f>
        <v>9836.71514256945</v>
      </c>
    </row>
    <row r="314" customFormat="false" ht="15" hidden="false" customHeight="false" outlineLevel="0" collapsed="false">
      <c r="A314" s="72" t="s">
        <v>125</v>
      </c>
      <c r="B314" s="65" t="n">
        <f aca="true">INDIRECT(ADDRESS(ROW()-35*INT((ROW()-15)/35)+138,2+INT((ROW()-15)/35), 1, 1, "Variables_Simulación"))</f>
        <v>0</v>
      </c>
      <c r="C314" s="65" t="n">
        <f aca="true">INDIRECT(ADDRESS(ROW()-35*INT((ROW()-15)/35)+108,2+INT((ROW()-15)/35), 1, 1, "Variables_Simulación"))</f>
        <v>0</v>
      </c>
      <c r="D314" s="65" t="n">
        <f aca="true">INDIRECT(ADDRESS(ROW()-35*INT((ROW()-15)/35)+78,2+INT((ROW()-15)/35), 1, 1, "Variables_Simulación"))</f>
        <v>0</v>
      </c>
      <c r="E314" s="65" t="n">
        <f aca="true">INDIRECT(ADDRESS(ROW()-35*INT((ROW()-15)/35)+48,2+INT((ROW()-15)/35), 1, 1, "Variables_Simulación"))</f>
        <v>0</v>
      </c>
      <c r="F314" s="65" t="n">
        <f aca="true">INDIRECT(ADDRESS(ROW()-35*INT((ROW()-15)/35)+18,2+INT((ROW()-15)/35), 1, 1, "Variables_Simulación"))</f>
        <v>0</v>
      </c>
      <c r="G314" s="65" t="n">
        <f aca="true">INDIRECT(ADDRESS(ROW()-35*INT((ROW()-15)/35)-12,2+INT((ROW()-15)/35), 1, 1, "Variables_Simulación"))</f>
        <v>0</v>
      </c>
      <c r="H314" s="65" t="n">
        <f aca="true">INDIRECT(ADDRESS(ROW()-35*INT((ROW()-15)/35)+168,2+INT((ROW()-15)/35), 1, 1, "Variables_Simulación"))</f>
        <v>0</v>
      </c>
      <c r="I314" s="66" t="n">
        <f aca="false">AO314+AQ314+AS314+AU314+AW314</f>
        <v>0.0153774209197715</v>
      </c>
      <c r="J314" s="65" t="n">
        <f aca="false">ROUND(AP314+AR314+AT314+AV314+AX314,0)</f>
        <v>139690</v>
      </c>
      <c r="K314" s="66" t="n">
        <f aca="false">I314-Tabla_Ministerio!J313</f>
        <v>1.09287578986539E-016</v>
      </c>
      <c r="L314" s="65" t="n">
        <f aca="false">J314-Tabla_Ministerio!K313</f>
        <v>0</v>
      </c>
      <c r="M314" s="66" t="n">
        <f aca="false">P349/P$355</f>
        <v>0.0117015636641198</v>
      </c>
      <c r="N314" s="65" t="n">
        <f aca="false">ROUND((N$320*M314),0)</f>
        <v>2019661</v>
      </c>
      <c r="O314" s="65" t="n">
        <f aca="false">N314-Tabla_Ministerio!L313</f>
        <v>-1</v>
      </c>
      <c r="P314" s="67" t="n">
        <f aca="false">N314+J314</f>
        <v>2159351</v>
      </c>
      <c r="Q314" s="65" t="n">
        <f aca="false">P314-Tabla_Ministerio!M313</f>
        <v>-1</v>
      </c>
      <c r="S314" s="67" t="n">
        <f aca="false">B314+Tabla_Ministerio!B313</f>
        <v>7566</v>
      </c>
      <c r="T314" s="67" t="n">
        <f aca="false">C314+Tabla_Ministerio!C313</f>
        <v>50</v>
      </c>
      <c r="U314" s="67" t="n">
        <f aca="false">D314+Tabla_Ministerio!D313</f>
        <v>330.994906999121</v>
      </c>
      <c r="V314" s="67" t="n">
        <f aca="false">E314+Tabla_Ministerio!E313</f>
        <v>202.183098923218</v>
      </c>
      <c r="W314" s="67" t="n">
        <f aca="false">F314+Tabla_Ministerio!F313</f>
        <v>2</v>
      </c>
      <c r="X314" s="67" t="n">
        <f aca="false">G314+Tabla_Ministerio!G313</f>
        <v>10</v>
      </c>
      <c r="Y314" s="67" t="n">
        <f aca="false">H314+Tabla_Ministerio!H313</f>
        <v>2</v>
      </c>
      <c r="Z314" s="67" t="n">
        <f aca="false">X314+0.33*Y314</f>
        <v>10.66</v>
      </c>
      <c r="AC314" s="73" t="n">
        <f aca="false">IF(T314&gt;0,S314/T314,0)</f>
        <v>151.32</v>
      </c>
      <c r="AD314" s="74" t="n">
        <f aca="false">EXP((((AC314-AC$320)/AC$321+2)/4-1.9)^3)</f>
        <v>0.0194944871475109</v>
      </c>
      <c r="AE314" s="75" t="n">
        <f aca="false">S314/U314</f>
        <v>22.8583577572089</v>
      </c>
      <c r="AF314" s="74" t="n">
        <f aca="false">EXP((((AE314-AE$320)/AE$321+2)/4-1.9)^3)</f>
        <v>0.140508820132998</v>
      </c>
      <c r="AG314" s="74" t="n">
        <f aca="false">V314/U314</f>
        <v>0.610834471008205</v>
      </c>
      <c r="AH314" s="74" t="n">
        <f aca="false">EXP((((AG314-AG$320)/AG$321+2)/4-1.9)^3)</f>
        <v>0.0763417660283647</v>
      </c>
      <c r="AI314" s="74" t="n">
        <f aca="false">W314/U314</f>
        <v>0.0060423890449931</v>
      </c>
      <c r="AJ314" s="74" t="n">
        <f aca="false">EXP((((AI314-AI$320)/AI$321+2)/4-1.9)^3)</f>
        <v>0.00758451630088012</v>
      </c>
      <c r="AK314" s="74" t="n">
        <f aca="false">Z314/U314</f>
        <v>0.0322059336098132</v>
      </c>
      <c r="AL314" s="74" t="n">
        <f aca="false">EXP((((AK314-AK$320)/AK$321+2)/4-1.9)^3)</f>
        <v>0.00613451219121219</v>
      </c>
      <c r="AM314" s="74" t="n">
        <f aca="false">0.01*AD314+0.15*AF314+0.24*AH314+0.25*AJ314+0.35*AL314</f>
        <v>0.0436365000803766</v>
      </c>
      <c r="AO314" s="66" t="n">
        <f aca="false">0.01*AD314/$AM$320</f>
        <v>6.86982076771001E-005</v>
      </c>
      <c r="AP314" s="65" t="n">
        <f aca="false">AO314*$J$320</f>
        <v>624.060083093599</v>
      </c>
      <c r="AQ314" s="66" t="n">
        <f aca="false">0.15*AF314/$AM$320</f>
        <v>0.00742725676719851</v>
      </c>
      <c r="AR314" s="65" t="n">
        <f aca="false">AQ314*$J$320</f>
        <v>67469.8020810294</v>
      </c>
      <c r="AS314" s="66" t="n">
        <f aca="false">0.24*AH314/$AM$320</f>
        <v>0.00645664689595837</v>
      </c>
      <c r="AT314" s="65" t="n">
        <f aca="false">AS314*$J$320</f>
        <v>58652.7033912844</v>
      </c>
      <c r="AU314" s="66" t="n">
        <f aca="false">0.25*AJ314/$AM$320</f>
        <v>0.000668192335640312</v>
      </c>
      <c r="AV314" s="65" t="n">
        <f aca="false">AU314*$J$320</f>
        <v>6069.91330053578</v>
      </c>
      <c r="AW314" s="66" t="n">
        <f aca="false">0.35*AL314/$AM$320</f>
        <v>0.000756626713297212</v>
      </c>
      <c r="AX314" s="65" t="n">
        <f aca="false">AW314*$J$320</f>
        <v>6873.25835035565</v>
      </c>
    </row>
    <row r="315" customFormat="false" ht="15" hidden="false" customHeight="false" outlineLevel="0" collapsed="false">
      <c r="A315" s="72" t="s">
        <v>126</v>
      </c>
      <c r="B315" s="65" t="n">
        <f aca="true">INDIRECT(ADDRESS(ROW()-35*INT((ROW()-15)/35)+138,2+INT((ROW()-15)/35), 1, 1, "Variables_Simulación"))</f>
        <v>0</v>
      </c>
      <c r="C315" s="65" t="n">
        <f aca="true">INDIRECT(ADDRESS(ROW()-35*INT((ROW()-15)/35)+108,2+INT((ROW()-15)/35), 1, 1, "Variables_Simulación"))</f>
        <v>0</v>
      </c>
      <c r="D315" s="65" t="n">
        <f aca="true">INDIRECT(ADDRESS(ROW()-35*INT((ROW()-15)/35)+78,2+INT((ROW()-15)/35), 1, 1, "Variables_Simulación"))</f>
        <v>0</v>
      </c>
      <c r="E315" s="65" t="n">
        <f aca="true">INDIRECT(ADDRESS(ROW()-35*INT((ROW()-15)/35)+48,2+INT((ROW()-15)/35), 1, 1, "Variables_Simulación"))</f>
        <v>0</v>
      </c>
      <c r="F315" s="65" t="n">
        <f aca="true">INDIRECT(ADDRESS(ROW()-35*INT((ROW()-15)/35)+18,2+INT((ROW()-15)/35), 1, 1, "Variables_Simulación"))</f>
        <v>0</v>
      </c>
      <c r="G315" s="65" t="n">
        <f aca="true">INDIRECT(ADDRESS(ROW()-35*INT((ROW()-15)/35)-12,2+INT((ROW()-15)/35), 1, 1, "Variables_Simulación"))</f>
        <v>0</v>
      </c>
      <c r="H315" s="65" t="n">
        <f aca="true">INDIRECT(ADDRESS(ROW()-35*INT((ROW()-15)/35)+168,2+INT((ROW()-15)/35), 1, 1, "Variables_Simulación"))</f>
        <v>0</v>
      </c>
      <c r="I315" s="66" t="n">
        <f aca="false">AO315+AQ315+AS315+AU315+AW315</f>
        <v>0.0390822738705291</v>
      </c>
      <c r="J315" s="65" t="n">
        <f aca="false">ROUND(AP315+AR315+AT315+AV315+AX315,0)</f>
        <v>355027</v>
      </c>
      <c r="K315" s="66" t="n">
        <f aca="false">I315-Tabla_Ministerio!J314</f>
        <v>0</v>
      </c>
      <c r="L315" s="65" t="n">
        <f aca="false">J315-Tabla_Ministerio!K314</f>
        <v>0</v>
      </c>
      <c r="M315" s="66" t="n">
        <f aca="false">P350/P$355</f>
        <v>0.01776067544551</v>
      </c>
      <c r="N315" s="65" t="n">
        <f aca="false">ROUND((N$320*M315),0)</f>
        <v>3065449</v>
      </c>
      <c r="O315" s="65" t="n">
        <f aca="false">N315-Tabla_Ministerio!L314</f>
        <v>0</v>
      </c>
      <c r="P315" s="67" t="n">
        <f aca="false">N315+J315</f>
        <v>3420476</v>
      </c>
      <c r="Q315" s="65" t="n">
        <f aca="false">P315-Tabla_Ministerio!M314</f>
        <v>0</v>
      </c>
      <c r="S315" s="67" t="n">
        <f aca="false">B315+Tabla_Ministerio!B314</f>
        <v>6744</v>
      </c>
      <c r="T315" s="67" t="n">
        <f aca="false">C315+Tabla_Ministerio!C314</f>
        <v>32</v>
      </c>
      <c r="U315" s="67" t="n">
        <f aca="false">D315+Tabla_Ministerio!D314</f>
        <v>220.654458305825</v>
      </c>
      <c r="V315" s="67" t="n">
        <f aca="false">E315+Tabla_Ministerio!E314</f>
        <v>138.878834868835</v>
      </c>
      <c r="W315" s="67" t="n">
        <f aca="false">F315+Tabla_Ministerio!F314</f>
        <v>5</v>
      </c>
      <c r="X315" s="67" t="n">
        <f aca="false">G315+Tabla_Ministerio!G314</f>
        <v>9</v>
      </c>
      <c r="Y315" s="67" t="n">
        <f aca="false">H315+Tabla_Ministerio!H314</f>
        <v>0</v>
      </c>
      <c r="Z315" s="67" t="n">
        <f aca="false">X315+0.33*Y315</f>
        <v>9</v>
      </c>
      <c r="AC315" s="73" t="n">
        <f aca="false">IF(T315&gt;0,S315/T315,0)</f>
        <v>210.75</v>
      </c>
      <c r="AD315" s="74" t="n">
        <f aca="false">EXP((((AC315-AC$320)/AC$321+2)/4-1.9)^3)</f>
        <v>0.0738920929789707</v>
      </c>
      <c r="AE315" s="75" t="n">
        <f aca="false">S315/U315</f>
        <v>30.5636244641515</v>
      </c>
      <c r="AF315" s="74" t="n">
        <f aca="false">EXP((((AE315-AE$320)/AE$321+2)/4-1.9)^3)</f>
        <v>0.553034234922802</v>
      </c>
      <c r="AG315" s="74" t="n">
        <f aca="false">V315/U315</f>
        <v>0.62939510008155</v>
      </c>
      <c r="AH315" s="74" t="n">
        <f aca="false">EXP((((AG315-AG$320)/AG$321+2)/4-1.9)^3)</f>
        <v>0.0925882731123439</v>
      </c>
      <c r="AI315" s="74" t="n">
        <f aca="false">W315/U315</f>
        <v>0.0226598639265654</v>
      </c>
      <c r="AJ315" s="74" t="n">
        <f aca="false">EXP((((AI315-AI$320)/AI$321+2)/4-1.9)^3)</f>
        <v>0.0107311778090198</v>
      </c>
      <c r="AK315" s="74" t="n">
        <f aca="false">Z315/U315</f>
        <v>0.0407877550678178</v>
      </c>
      <c r="AL315" s="74" t="n">
        <f aca="false">EXP((((AK315-AK$320)/AK$321+2)/4-1.9)^3)</f>
        <v>0.00658775409748449</v>
      </c>
      <c r="AM315" s="74" t="n">
        <f aca="false">0.01*AD315+0.15*AF315+0.24*AH315+0.25*AJ315+0.35*AL315</f>
        <v>0.110903750101547</v>
      </c>
      <c r="AO315" s="66" t="n">
        <f aca="false">0.01*AD315/$AM$320</f>
        <v>0.000260394352041883</v>
      </c>
      <c r="AP315" s="65" t="n">
        <f aca="false">AO315*$J$320</f>
        <v>2365.44338589098</v>
      </c>
      <c r="AQ315" s="66" t="n">
        <f aca="false">0.15*AF315/$AM$320</f>
        <v>0.0292332343260365</v>
      </c>
      <c r="AR315" s="65" t="n">
        <f aca="false">AQ315*$J$320</f>
        <v>265557.068509696</v>
      </c>
      <c r="AS315" s="66" t="n">
        <f aca="false">0.24*AH315/$AM$320</f>
        <v>0.00783070417798359</v>
      </c>
      <c r="AT315" s="65" t="n">
        <f aca="false">AS315*$J$320</f>
        <v>71134.7510398413</v>
      </c>
      <c r="AU315" s="66" t="n">
        <f aca="false">0.25*AJ315/$AM$320</f>
        <v>0.0009454117414908</v>
      </c>
      <c r="AV315" s="65" t="n">
        <f aca="false">AU315*$J$320</f>
        <v>8588.19683805349</v>
      </c>
      <c r="AW315" s="66" t="n">
        <f aca="false">0.35*AL315/$AM$320</f>
        <v>0.000812529272976307</v>
      </c>
      <c r="AX315" s="65" t="n">
        <f aca="false">AW315*$J$320</f>
        <v>7381.08173058788</v>
      </c>
    </row>
    <row r="316" customFormat="false" ht="15" hidden="false" customHeight="false" outlineLevel="0" collapsed="false">
      <c r="A316" s="72" t="s">
        <v>127</v>
      </c>
      <c r="B316" s="65" t="n">
        <f aca="true">INDIRECT(ADDRESS(ROW()-35*INT((ROW()-15)/35)+138,2+INT((ROW()-15)/35), 1, 1, "Variables_Simulación"))</f>
        <v>0</v>
      </c>
      <c r="C316" s="65" t="n">
        <f aca="true">INDIRECT(ADDRESS(ROW()-35*INT((ROW()-15)/35)+108,2+INT((ROW()-15)/35), 1, 1, "Variables_Simulación"))</f>
        <v>0</v>
      </c>
      <c r="D316" s="65" t="n">
        <f aca="true">INDIRECT(ADDRESS(ROW()-35*INT((ROW()-15)/35)+78,2+INT((ROW()-15)/35), 1, 1, "Variables_Simulación"))</f>
        <v>0</v>
      </c>
      <c r="E316" s="65" t="n">
        <f aca="true">INDIRECT(ADDRESS(ROW()-35*INT((ROW()-15)/35)+48,2+INT((ROW()-15)/35), 1, 1, "Variables_Simulación"))</f>
        <v>0</v>
      </c>
      <c r="F316" s="65" t="n">
        <f aca="true">INDIRECT(ADDRESS(ROW()-35*INT((ROW()-15)/35)+18,2+INT((ROW()-15)/35), 1, 1, "Variables_Simulación"))</f>
        <v>0</v>
      </c>
      <c r="G316" s="65" t="n">
        <f aca="true">INDIRECT(ADDRESS(ROW()-35*INT((ROW()-15)/35)-12,2+INT((ROW()-15)/35), 1, 1, "Variables_Simulación"))</f>
        <v>0</v>
      </c>
      <c r="H316" s="65" t="n">
        <f aca="true">INDIRECT(ADDRESS(ROW()-35*INT((ROW()-15)/35)+168,2+INT((ROW()-15)/35), 1, 1, "Variables_Simulación"))</f>
        <v>0</v>
      </c>
      <c r="I316" s="66" t="n">
        <f aca="false">AO316+AQ316+AS316+AU316+AW316</f>
        <v>0.00712143273703491</v>
      </c>
      <c r="J316" s="65" t="n">
        <f aca="false">ROUND(AP316+AR316+AT316+AV316+AX316,0)</f>
        <v>64692</v>
      </c>
      <c r="K316" s="66" t="n">
        <f aca="false">I316-Tabla_Ministerio!J315</f>
        <v>0</v>
      </c>
      <c r="L316" s="65" t="n">
        <f aca="false">J316-Tabla_Ministerio!K315</f>
        <v>0</v>
      </c>
      <c r="M316" s="66" t="n">
        <f aca="false">P351/P$355</f>
        <v>0.0137346769118596</v>
      </c>
      <c r="N316" s="65" t="n">
        <f aca="false">ROUND((N$320*M316),0)</f>
        <v>2370572</v>
      </c>
      <c r="O316" s="65" t="n">
        <f aca="false">N316-Tabla_Ministerio!L315</f>
        <v>1</v>
      </c>
      <c r="P316" s="67" t="n">
        <f aca="false">N316+J316</f>
        <v>2435264</v>
      </c>
      <c r="Q316" s="65" t="n">
        <f aca="false">P316-Tabla_Ministerio!M315</f>
        <v>1</v>
      </c>
      <c r="S316" s="67" t="n">
        <f aca="false">B316+Tabla_Ministerio!B315</f>
        <v>3851</v>
      </c>
      <c r="T316" s="67" t="n">
        <f aca="false">C316+Tabla_Ministerio!C315</f>
        <v>35</v>
      </c>
      <c r="U316" s="67" t="n">
        <f aca="false">D316+Tabla_Ministerio!D315</f>
        <v>308.046666666667</v>
      </c>
      <c r="V316" s="67" t="n">
        <f aca="false">E316+Tabla_Ministerio!E315</f>
        <v>155.727272727273</v>
      </c>
      <c r="W316" s="67" t="n">
        <f aca="false">F316+Tabla_Ministerio!F315</f>
        <v>28</v>
      </c>
      <c r="X316" s="67" t="n">
        <f aca="false">G316+Tabla_Ministerio!G315</f>
        <v>42</v>
      </c>
      <c r="Y316" s="67" t="n">
        <f aca="false">H316+Tabla_Ministerio!H315</f>
        <v>11</v>
      </c>
      <c r="Z316" s="67" t="n">
        <f aca="false">X316+0.33*Y316</f>
        <v>45.63</v>
      </c>
      <c r="AC316" s="73" t="n">
        <f aca="false">IF(T316&gt;0,S316/T316,0)</f>
        <v>110.028571428571</v>
      </c>
      <c r="AD316" s="74" t="n">
        <f aca="false">EXP((((AC316-AC$320)/AC$321+2)/4-1.9)^3)</f>
        <v>0.00615448391495599</v>
      </c>
      <c r="AE316" s="75" t="n">
        <f aca="false">S316/U316</f>
        <v>12.5013526089121</v>
      </c>
      <c r="AF316" s="74" t="n">
        <f aca="false">EXP((((AE316-AE$320)/AE$321+2)/4-1.9)^3)</f>
        <v>0.00276535243201979</v>
      </c>
      <c r="AG316" s="74" t="n">
        <f aca="false">V316/U316</f>
        <v>0.505531432663686</v>
      </c>
      <c r="AH316" s="74" t="n">
        <f aca="false">EXP((((AG316-AG$320)/AG$321+2)/4-1.9)^3)</f>
        <v>0.0209177575732864</v>
      </c>
      <c r="AI316" s="74" t="n">
        <f aca="false">W316/U316</f>
        <v>0.090895318891077</v>
      </c>
      <c r="AJ316" s="74" t="n">
        <f aca="false">EXP((((AI316-AI$320)/AI$321+2)/4-1.9)^3)</f>
        <v>0.0375659812486351</v>
      </c>
      <c r="AK316" s="74" t="n">
        <f aca="false">Z316/U316</f>
        <v>0.148126907178566</v>
      </c>
      <c r="AL316" s="74" t="n">
        <f aca="false">EXP((((AK316-AK$320)/AK$321+2)/4-1.9)^3)</f>
        <v>0.0152010899437514</v>
      </c>
      <c r="AM316" s="74" t="n">
        <f aca="false">0.01*AD316+0.15*AF316+0.24*AH316+0.25*AJ316+0.35*AL316</f>
        <v>0.020208486314013</v>
      </c>
      <c r="AO316" s="66" t="n">
        <f aca="false">0.01*AD316/$AM$320</f>
        <v>2.16882860747123E-005</v>
      </c>
      <c r="AP316" s="65" t="n">
        <f aca="false">AO316*$J$320</f>
        <v>197.018147453859</v>
      </c>
      <c r="AQ316" s="66" t="n">
        <f aca="false">0.15*AF316/$AM$320</f>
        <v>0.000146175752845742</v>
      </c>
      <c r="AR316" s="65" t="n">
        <f aca="false">AQ316*$J$320</f>
        <v>1327.8723790867</v>
      </c>
      <c r="AS316" s="66" t="n">
        <f aca="false">0.24*AH316/$AM$320</f>
        <v>0.00176913086416928</v>
      </c>
      <c r="AT316" s="65" t="n">
        <f aca="false">AS316*$J$320</f>
        <v>16070.9280697137</v>
      </c>
      <c r="AU316" s="66" t="n">
        <f aca="false">0.25*AJ316/$AM$320</f>
        <v>0.00330954536260049</v>
      </c>
      <c r="AV316" s="65" t="n">
        <f aca="false">AU316*$J$320</f>
        <v>30064.1781470373</v>
      </c>
      <c r="AW316" s="66" t="n">
        <f aca="false">0.35*AL316/$AM$320</f>
        <v>0.00187489247134468</v>
      </c>
      <c r="AX316" s="65" t="n">
        <f aca="false">AW316*$J$320</f>
        <v>17031.6750759853</v>
      </c>
    </row>
    <row r="317" customFormat="false" ht="15" hidden="false" customHeight="false" outlineLevel="0" collapsed="false">
      <c r="A317" s="72" t="s">
        <v>128</v>
      </c>
      <c r="B317" s="65" t="n">
        <f aca="true">INDIRECT(ADDRESS(ROW()-35*INT((ROW()-15)/35)+138,2+INT((ROW()-15)/35), 1, 1, "Variables_Simulación"))</f>
        <v>0</v>
      </c>
      <c r="C317" s="65" t="n">
        <f aca="true">INDIRECT(ADDRESS(ROW()-35*INT((ROW()-15)/35)+108,2+INT((ROW()-15)/35), 1, 1, "Variables_Simulación"))</f>
        <v>0</v>
      </c>
      <c r="D317" s="65" t="n">
        <f aca="true">INDIRECT(ADDRESS(ROW()-35*INT((ROW()-15)/35)+78,2+INT((ROW()-15)/35), 1, 1, "Variables_Simulación"))</f>
        <v>0</v>
      </c>
      <c r="E317" s="65" t="n">
        <f aca="true">INDIRECT(ADDRESS(ROW()-35*INT((ROW()-15)/35)+48,2+INT((ROW()-15)/35), 1, 1, "Variables_Simulación"))</f>
        <v>0</v>
      </c>
      <c r="F317" s="65" t="n">
        <f aca="true">INDIRECT(ADDRESS(ROW()-35*INT((ROW()-15)/35)+18,2+INT((ROW()-15)/35), 1, 1, "Variables_Simulación"))</f>
        <v>0</v>
      </c>
      <c r="G317" s="65" t="n">
        <f aca="true">INDIRECT(ADDRESS(ROW()-35*INT((ROW()-15)/35)-12,2+INT((ROW()-15)/35), 1, 1, "Variables_Simulación"))</f>
        <v>0</v>
      </c>
      <c r="H317" s="65" t="n">
        <f aca="true">INDIRECT(ADDRESS(ROW()-35*INT((ROW()-15)/35)+168,2+INT((ROW()-15)/35), 1, 1, "Variables_Simulación"))</f>
        <v>0</v>
      </c>
      <c r="I317" s="66" t="n">
        <f aca="false">AO317+AQ317+AS317+AU317+AW317</f>
        <v>0.0153479155235068</v>
      </c>
      <c r="J317" s="65" t="n">
        <f aca="false">ROUND(AP317+AR317+AT317+AV317+AX317,0)</f>
        <v>139422</v>
      </c>
      <c r="K317" s="66" t="n">
        <f aca="false">I317-Tabla_Ministerio!J316</f>
        <v>5.89805981832114E-017</v>
      </c>
      <c r="L317" s="65" t="n">
        <f aca="false">J317-Tabla_Ministerio!K316</f>
        <v>0</v>
      </c>
      <c r="M317" s="66" t="n">
        <f aca="false">P352/P$355</f>
        <v>0.00978033032802558</v>
      </c>
      <c r="N317" s="65" t="n">
        <f aca="false">ROUND((N$320*M317),0)</f>
        <v>1688061</v>
      </c>
      <c r="O317" s="65" t="n">
        <f aca="false">N317-Tabla_Ministerio!L316</f>
        <v>-1</v>
      </c>
      <c r="P317" s="67" t="n">
        <f aca="false">N317+J317</f>
        <v>1827483</v>
      </c>
      <c r="Q317" s="65" t="n">
        <f aca="false">P317-Tabla_Ministerio!M316</f>
        <v>-1</v>
      </c>
      <c r="S317" s="67" t="n">
        <f aca="false">B317+Tabla_Ministerio!B316</f>
        <v>5548</v>
      </c>
      <c r="T317" s="67" t="n">
        <f aca="false">C317+Tabla_Ministerio!C316</f>
        <v>20</v>
      </c>
      <c r="U317" s="67" t="n">
        <f aca="false">D317+Tabla_Ministerio!D316</f>
        <v>295.712737210443</v>
      </c>
      <c r="V317" s="67" t="n">
        <f aca="false">E317+Tabla_Ministerio!E316</f>
        <v>189.940009937716</v>
      </c>
      <c r="W317" s="67" t="n">
        <f aca="false">F317+Tabla_Ministerio!F316</f>
        <v>11</v>
      </c>
      <c r="X317" s="67" t="n">
        <f aca="false">G317+Tabla_Ministerio!G316</f>
        <v>48</v>
      </c>
      <c r="Y317" s="67" t="n">
        <f aca="false">H317+Tabla_Ministerio!H316</f>
        <v>8</v>
      </c>
      <c r="Z317" s="67" t="n">
        <f aca="false">X317+0.33*Y317</f>
        <v>50.64</v>
      </c>
      <c r="AC317" s="73" t="n">
        <f aca="false">IF(T317&gt;0,S317/T317,0)</f>
        <v>277.4</v>
      </c>
      <c r="AD317" s="74" t="n">
        <f aca="false">EXP((((AC317-AC$320)/AC$321+2)/4-1.9)^3)</f>
        <v>0.220112204086237</v>
      </c>
      <c r="AE317" s="75" t="n">
        <f aca="false">S317/U317</f>
        <v>18.7614509010878</v>
      </c>
      <c r="AF317" s="74" t="n">
        <f aca="false">EXP((((AE317-AE$320)/AE$321+2)/4-1.9)^3)</f>
        <v>0.0414218893228391</v>
      </c>
      <c r="AG317" s="74" t="n">
        <f aca="false">V317/U317</f>
        <v>0.642312575810848</v>
      </c>
      <c r="AH317" s="74" t="n">
        <f aca="false">EXP((((AG317-AG$320)/AG$321+2)/4-1.9)^3)</f>
        <v>0.105276114958319</v>
      </c>
      <c r="AI317" s="74" t="n">
        <f aca="false">W317/U317</f>
        <v>0.0371982624210464</v>
      </c>
      <c r="AJ317" s="74" t="n">
        <f aca="false">EXP((((AI317-AI$320)/AI$321+2)/4-1.9)^3)</f>
        <v>0.0143384296417458</v>
      </c>
      <c r="AK317" s="74" t="n">
        <f aca="false">Z317/U317</f>
        <v>0.171247273545617</v>
      </c>
      <c r="AL317" s="74" t="n">
        <f aca="false">EXP((((AK317-AK$320)/AK$321+2)/4-1.9)^3)</f>
        <v>0.0179642634046057</v>
      </c>
      <c r="AM317" s="74" t="n">
        <f aca="false">0.01*AD317+0.15*AF317+0.24*AH317+0.25*AJ317+0.35*AL317</f>
        <v>0.0435527726313332</v>
      </c>
      <c r="AO317" s="66" t="n">
        <f aca="false">0.01*AD317/$AM$320</f>
        <v>0.00077567128563889</v>
      </c>
      <c r="AP317" s="65" t="n">
        <f aca="false">AO317*$J$320</f>
        <v>7046.26078811782</v>
      </c>
      <c r="AQ317" s="66" t="n">
        <f aca="false">0.15*AF317/$AM$320</f>
        <v>0.00218954943534505</v>
      </c>
      <c r="AR317" s="65" t="n">
        <f aca="false">AQ317*$J$320</f>
        <v>19890.0444241787</v>
      </c>
      <c r="AS317" s="66" t="n">
        <f aca="false">0.24*AH317/$AM$320</f>
        <v>0.008903785388088</v>
      </c>
      <c r="AT317" s="65" t="n">
        <f aca="false">AS317*$J$320</f>
        <v>80882.7076720078</v>
      </c>
      <c r="AU317" s="66" t="n">
        <f aca="false">0.25*AJ317/$AM$320</f>
        <v>0.00126320893932559</v>
      </c>
      <c r="AV317" s="65" t="n">
        <f aca="false">AU317*$J$320</f>
        <v>11475.0923247578</v>
      </c>
      <c r="AW317" s="66" t="n">
        <f aca="false">0.35*AL317/$AM$320</f>
        <v>0.00221570047510923</v>
      </c>
      <c r="AX317" s="65" t="n">
        <f aca="false">AW317*$J$320</f>
        <v>20127.6025876307</v>
      </c>
    </row>
    <row r="318" customFormat="false" ht="15" hidden="false" customHeight="false" outlineLevel="0" collapsed="false">
      <c r="A318" s="72" t="s">
        <v>129</v>
      </c>
      <c r="B318" s="65" t="n">
        <f aca="true">INDIRECT(ADDRESS(ROW()-35*INT((ROW()-15)/35)+138,2+INT((ROW()-15)/35), 1, 1, "Variables_Simulación"))</f>
        <v>0</v>
      </c>
      <c r="C318" s="65" t="n">
        <f aca="true">INDIRECT(ADDRESS(ROW()-35*INT((ROW()-15)/35)+108,2+INT((ROW()-15)/35), 1, 1, "Variables_Simulación"))</f>
        <v>0</v>
      </c>
      <c r="D318" s="65" t="n">
        <f aca="true">INDIRECT(ADDRESS(ROW()-35*INT((ROW()-15)/35)+78,2+INT((ROW()-15)/35), 1, 1, "Variables_Simulación"))</f>
        <v>0</v>
      </c>
      <c r="E318" s="65" t="n">
        <f aca="true">INDIRECT(ADDRESS(ROW()-35*INT((ROW()-15)/35)+48,2+INT((ROW()-15)/35), 1, 1, "Variables_Simulación"))</f>
        <v>0</v>
      </c>
      <c r="F318" s="65" t="n">
        <f aca="true">INDIRECT(ADDRESS(ROW()-35*INT((ROW()-15)/35)+18,2+INT((ROW()-15)/35), 1, 1, "Variables_Simulación"))</f>
        <v>0</v>
      </c>
      <c r="G318" s="65" t="n">
        <f aca="true">INDIRECT(ADDRESS(ROW()-35*INT((ROW()-15)/35)-12,2+INT((ROW()-15)/35), 1, 1, "Variables_Simulación"))</f>
        <v>0</v>
      </c>
      <c r="H318" s="65" t="n">
        <f aca="true">INDIRECT(ADDRESS(ROW()-35*INT((ROW()-15)/35)+168,2+INT((ROW()-15)/35), 1, 1, "Variables_Simulación"))</f>
        <v>0</v>
      </c>
      <c r="I318" s="66" t="n">
        <f aca="false">AO318+AQ318+AS318+AU318+AW318</f>
        <v>0.0127221466370462</v>
      </c>
      <c r="J318" s="65" t="n">
        <f aca="false">ROUND(AP318+AR318+AT318+AV318+AX318,0)</f>
        <v>115569</v>
      </c>
      <c r="K318" s="66" t="n">
        <f aca="false">I318-Tabla_Ministerio!J317</f>
        <v>-6.41847686111419E-017</v>
      </c>
      <c r="L318" s="65" t="n">
        <f aca="false">J318-Tabla_Ministerio!K317</f>
        <v>0</v>
      </c>
      <c r="M318" s="66" t="n">
        <f aca="false">P353/P$355</f>
        <v>0.00654841136193231</v>
      </c>
      <c r="N318" s="65" t="n">
        <f aca="false">ROUND((N$320*M318),0)</f>
        <v>1130240</v>
      </c>
      <c r="O318" s="65" t="n">
        <f aca="false">N318-Tabla_Ministerio!L317</f>
        <v>-2</v>
      </c>
      <c r="P318" s="67" t="n">
        <f aca="false">N318+J318</f>
        <v>1245809</v>
      </c>
      <c r="Q318" s="65" t="n">
        <f aca="false">P318-Tabla_Ministerio!M317</f>
        <v>-2</v>
      </c>
      <c r="S318" s="67" t="n">
        <f aca="false">B318+Tabla_Ministerio!B317</f>
        <v>6796</v>
      </c>
      <c r="T318" s="67" t="n">
        <f aca="false">C318+Tabla_Ministerio!C317</f>
        <v>40</v>
      </c>
      <c r="U318" s="67" t="n">
        <f aca="false">D318+Tabla_Ministerio!D317</f>
        <v>353.046566418288</v>
      </c>
      <c r="V318" s="67" t="n">
        <f aca="false">E318+Tabla_Ministerio!E317</f>
        <v>204.801998850664</v>
      </c>
      <c r="W318" s="67" t="n">
        <f aca="false">F318+Tabla_Ministerio!F317</f>
        <v>30</v>
      </c>
      <c r="X318" s="67" t="n">
        <f aca="false">G318+Tabla_Ministerio!G317</f>
        <v>61</v>
      </c>
      <c r="Y318" s="67" t="n">
        <f aca="false">H318+Tabla_Ministerio!H317</f>
        <v>13</v>
      </c>
      <c r="Z318" s="67" t="n">
        <f aca="false">X318+0.33*Y318</f>
        <v>65.29</v>
      </c>
      <c r="AC318" s="73" t="n">
        <f aca="false">IF(T318&gt;0,S318/T318,0)</f>
        <v>169.9</v>
      </c>
      <c r="AD318" s="74" t="n">
        <f aca="false">EXP((((AC318-AC$320)/AC$321+2)/4-1.9)^3)</f>
        <v>0.0307642566903263</v>
      </c>
      <c r="AE318" s="75" t="n">
        <f aca="false">S318/U318</f>
        <v>19.2495853137632</v>
      </c>
      <c r="AF318" s="74" t="n">
        <f aca="false">EXP((((AE318-AE$320)/AE$321+2)/4-1.9)^3)</f>
        <v>0.0489281308770418</v>
      </c>
      <c r="AG318" s="74" t="n">
        <f aca="false">V318/U318</f>
        <v>0.5800991096682</v>
      </c>
      <c r="AH318" s="74" t="n">
        <f aca="false">EXP((((AG318-AG$320)/AG$321+2)/4-1.9)^3)</f>
        <v>0.0542312227727175</v>
      </c>
      <c r="AI318" s="74" t="n">
        <f aca="false">W318/U318</f>
        <v>0.0849746261643461</v>
      </c>
      <c r="AJ318" s="74" t="n">
        <f aca="false">EXP((((AI318-AI$320)/AI$321+2)/4-1.9)^3)</f>
        <v>0.0340525808721465</v>
      </c>
      <c r="AK318" s="74" t="n">
        <f aca="false">Z318/U318</f>
        <v>0.184933111409005</v>
      </c>
      <c r="AL318" s="74" t="n">
        <f aca="false">EXP((((AK318-AK$320)/AK$321+2)/4-1.9)^3)</f>
        <v>0.0197889389159449</v>
      </c>
      <c r="AM318" s="74" t="n">
        <f aca="false">0.01*AD318+0.15*AF318+0.24*AH318+0.25*AJ318+0.35*AL318</f>
        <v>0.0361016295025291</v>
      </c>
      <c r="AO318" s="66" t="n">
        <f aca="false">0.01*AD318/$AM$320</f>
        <v>0.000108412664521595</v>
      </c>
      <c r="AP318" s="65" t="n">
        <f aca="false">AO318*$J$320</f>
        <v>984.82942594</v>
      </c>
      <c r="AQ318" s="66" t="n">
        <f aca="false">0.15*AF318/$AM$320</f>
        <v>0.00258632725560508</v>
      </c>
      <c r="AR318" s="65" t="n">
        <f aca="false">AQ318*$J$320</f>
        <v>23494.4062824243</v>
      </c>
      <c r="AS318" s="66" t="n">
        <f aca="false">0.24*AH318/$AM$320</f>
        <v>0.00458663552595043</v>
      </c>
      <c r="AT318" s="65" t="n">
        <f aca="false">AS318*$J$320</f>
        <v>41665.3686352113</v>
      </c>
      <c r="AU318" s="66" t="n">
        <f aca="false">0.25*AJ318/$AM$320</f>
        <v>0.00300001643412643</v>
      </c>
      <c r="AV318" s="65" t="n">
        <f aca="false">AU318*$J$320</f>
        <v>27252.3922889357</v>
      </c>
      <c r="AW318" s="66" t="n">
        <f aca="false">0.35*AL318/$AM$320</f>
        <v>0.0024407547568427</v>
      </c>
      <c r="AX318" s="65" t="n">
        <f aca="false">AW318*$J$320</f>
        <v>22172.0139122944</v>
      </c>
    </row>
    <row r="319" customFormat="false" ht="15" hidden="false" customHeight="false" outlineLevel="0" collapsed="false">
      <c r="A319" s="76" t="s">
        <v>130</v>
      </c>
      <c r="B319" s="78" t="n">
        <f aca="true">INDIRECT(ADDRESS(ROW()-35*INT((ROW()-15)/35)+138,2+INT((ROW()-15)/35), 1, 1, "Variables_Simulación"))</f>
        <v>0</v>
      </c>
      <c r="C319" s="78" t="n">
        <f aca="true">INDIRECT(ADDRESS(ROW()-35*INT((ROW()-15)/35)+108,2+INT((ROW()-15)/35), 1, 1, "Variables_Simulación"))</f>
        <v>0</v>
      </c>
      <c r="D319" s="78" t="n">
        <f aca="true">INDIRECT(ADDRESS(ROW()-35*INT((ROW()-15)/35)+78,2+INT((ROW()-15)/35), 1, 1, "Variables_Simulación"))</f>
        <v>0</v>
      </c>
      <c r="E319" s="78" t="n">
        <f aca="true">INDIRECT(ADDRESS(ROW()-35*INT((ROW()-15)/35)+48,2+INT((ROW()-15)/35), 1, 1, "Variables_Simulación"))</f>
        <v>0</v>
      </c>
      <c r="F319" s="78" t="n">
        <f aca="true">INDIRECT(ADDRESS(ROW()-35*INT((ROW()-15)/35)+18,2+INT((ROW()-15)/35), 1, 1, "Variables_Simulación"))</f>
        <v>0</v>
      </c>
      <c r="G319" s="78" t="n">
        <f aca="true">INDIRECT(ADDRESS(ROW()-35*INT((ROW()-15)/35)-12,2+INT((ROW()-15)/35), 1, 1, "Variables_Simulación"))</f>
        <v>0</v>
      </c>
      <c r="H319" s="78" t="n">
        <f aca="true">INDIRECT(ADDRESS(ROW()-35*INT((ROW()-15)/35)+168,2+INT((ROW()-15)/35), 1, 1, "Variables_Simulación"))</f>
        <v>0</v>
      </c>
      <c r="I319" s="77" t="n">
        <f aca="false">AO319+AQ319+AS319+AU319+AW319</f>
        <v>0.00919227880262324</v>
      </c>
      <c r="J319" s="78" t="n">
        <f aca="false">ROUND(AP319+AR319+AT319+AV319+AX319,0)</f>
        <v>83503</v>
      </c>
      <c r="K319" s="66" t="n">
        <f aca="false">I319-Tabla_Ministerio!J318</f>
        <v>-4.5102810375397E-017</v>
      </c>
      <c r="L319" s="65" t="n">
        <f aca="false">J319-Tabla_Ministerio!K318</f>
        <v>0</v>
      </c>
      <c r="M319" s="66" t="n">
        <f aca="false">P354/P$355</f>
        <v>0.00665998899074296</v>
      </c>
      <c r="N319" s="65" t="n">
        <f aca="false">ROUND((N$320*M319),0)</f>
        <v>1149498</v>
      </c>
      <c r="O319" s="65" t="n">
        <f aca="false">N319-Tabla_Ministerio!L318</f>
        <v>0</v>
      </c>
      <c r="P319" s="67" t="n">
        <f aca="false">N319+J319</f>
        <v>1233001</v>
      </c>
      <c r="Q319" s="65" t="n">
        <f aca="false">P319-Tabla_Ministerio!M318</f>
        <v>0</v>
      </c>
      <c r="S319" s="79" t="n">
        <f aca="false">B319+Tabla_Ministerio!B318</f>
        <v>8097</v>
      </c>
      <c r="T319" s="79" t="n">
        <f aca="false">C319+Tabla_Ministerio!C318</f>
        <v>32</v>
      </c>
      <c r="U319" s="79" t="n">
        <f aca="false">D319+Tabla_Ministerio!D318</f>
        <v>385.386000903435</v>
      </c>
      <c r="V319" s="79" t="n">
        <f aca="false">E319+Tabla_Ministerio!E318</f>
        <v>193.597460747204</v>
      </c>
      <c r="W319" s="79" t="n">
        <f aca="false">F319+Tabla_Ministerio!F318</f>
        <v>6</v>
      </c>
      <c r="X319" s="79" t="n">
        <f aca="false">G319+Tabla_Ministerio!G318</f>
        <v>47</v>
      </c>
      <c r="Y319" s="79" t="n">
        <f aca="false">H319+Tabla_Ministerio!H318</f>
        <v>10</v>
      </c>
      <c r="Z319" s="79" t="n">
        <f aca="false">X319+0.33*Y319</f>
        <v>50.3</v>
      </c>
      <c r="AC319" s="73" t="n">
        <f aca="false">IF(T319&gt;0,S319/T319,0)</f>
        <v>253.03125</v>
      </c>
      <c r="AD319" s="74" t="n">
        <f aca="false">EXP((((AC319-AC$320)/AC$321+2)/4-1.9)^3)</f>
        <v>0.154509418056522</v>
      </c>
      <c r="AE319" s="75" t="n">
        <f aca="false">S319/U319</f>
        <v>21.0101041060618</v>
      </c>
      <c r="AF319" s="74" t="n">
        <f aca="false">EXP((((AE319-AE$320)/AE$321+2)/4-1.9)^3)</f>
        <v>0.0850021084237667</v>
      </c>
      <c r="AG319" s="74" t="n">
        <f aca="false">V319/U319</f>
        <v>0.502346894524882</v>
      </c>
      <c r="AH319" s="74" t="n">
        <f aca="false">EXP((((AG319-AG$320)/AG$321+2)/4-1.9)^3)</f>
        <v>0.020002396588298</v>
      </c>
      <c r="AI319" s="74" t="n">
        <f aca="false">W319/U319</f>
        <v>0.015568806303121</v>
      </c>
      <c r="AJ319" s="74" t="n">
        <f aca="false">EXP((((AI319-AI$320)/AI$321+2)/4-1.9)^3)</f>
        <v>0.00927337091411251</v>
      </c>
      <c r="AK319" s="74" t="n">
        <f aca="false">Z319/U319</f>
        <v>0.130518492841165</v>
      </c>
      <c r="AL319" s="74" t="n">
        <f aca="false">EXP((((AK319-AK$320)/AK$321+2)/4-1.9)^3)</f>
        <v>0.013344562463717</v>
      </c>
      <c r="AM319" s="74" t="n">
        <f aca="false">0.01*AD319+0.15*AF319+0.24*AH319+0.25*AJ319+0.35*AL319</f>
        <v>0.0260849252161508</v>
      </c>
      <c r="AO319" s="66" t="n">
        <f aca="false">0.01*AD319/$AM$320</f>
        <v>0.000544488296070416</v>
      </c>
      <c r="AP319" s="65" t="n">
        <f aca="false">AO319*$J$320</f>
        <v>4946.17578505564</v>
      </c>
      <c r="AQ319" s="66" t="n">
        <f aca="false">0.15*AF319/$AM$320</f>
        <v>0.00449318757654487</v>
      </c>
      <c r="AR319" s="65" t="n">
        <f aca="false">AQ319*$J$320</f>
        <v>40816.4798935273</v>
      </c>
      <c r="AS319" s="66" t="n">
        <f aca="false">0.24*AH319/$AM$320</f>
        <v>0.00169171370486213</v>
      </c>
      <c r="AT319" s="65" t="n">
        <f aca="false">AS319*$J$320</f>
        <v>15367.6643237776</v>
      </c>
      <c r="AU319" s="66" t="n">
        <f aca="false">0.25*AJ319/$AM$320</f>
        <v>0.000816979636478694</v>
      </c>
      <c r="AV319" s="65" t="n">
        <f aca="false">AU319*$J$320</f>
        <v>7421.50919312301</v>
      </c>
      <c r="AW319" s="66" t="n">
        <f aca="false">0.35*AL319/$AM$320</f>
        <v>0.00164590958866713</v>
      </c>
      <c r="AX319" s="65" t="n">
        <f aca="false">AW319*$J$320</f>
        <v>14951.5760221289</v>
      </c>
    </row>
    <row r="320" customFormat="false" ht="15" hidden="false" customHeight="false" outlineLevel="0" collapsed="false">
      <c r="A320" s="83" t="s">
        <v>71</v>
      </c>
      <c r="B320" s="86"/>
      <c r="C320" s="86"/>
      <c r="D320" s="86"/>
      <c r="E320" s="86"/>
      <c r="F320" s="86"/>
      <c r="G320" s="86"/>
      <c r="H320" s="86"/>
      <c r="I320" s="98" t="n">
        <f aca="false">SUM(I293:I319)</f>
        <v>1</v>
      </c>
      <c r="J320" s="86" t="n">
        <f aca="false">Tabla_Ministerio!K319</f>
        <v>9084081</v>
      </c>
      <c r="K320" s="84" t="n">
        <f aca="false">I320-Tabla_Ministerio!J319</f>
        <v>0</v>
      </c>
      <c r="L320" s="86" t="n">
        <f aca="false">J320-Tabla_Ministerio!K319</f>
        <v>0</v>
      </c>
      <c r="M320" s="84"/>
      <c r="N320" s="86" t="n">
        <f aca="false">Tabla_Ministerio!L319</f>
        <v>172597546</v>
      </c>
      <c r="O320" s="86"/>
      <c r="P320" s="88" t="n">
        <f aca="false">Tabla_Ministerio!M319</f>
        <v>181681627</v>
      </c>
      <c r="Q320" s="86"/>
      <c r="S320" s="88"/>
      <c r="T320" s="88"/>
      <c r="U320" s="88"/>
      <c r="V320" s="88"/>
      <c r="W320" s="88"/>
      <c r="X320" s="88"/>
      <c r="Y320" s="88"/>
      <c r="Z320" s="88"/>
      <c r="AB320" s="89" t="s">
        <v>241</v>
      </c>
      <c r="AC320" s="89" t="n">
        <f aca="false">AVERAGE(AC295:AC319)</f>
        <v>203.72130055195</v>
      </c>
      <c r="AD320" s="88"/>
      <c r="AE320" s="89" t="n">
        <f aca="false">AVERAGE(AE295:AE319)</f>
        <v>20.0914540571291</v>
      </c>
      <c r="AF320" s="88"/>
      <c r="AG320" s="91" t="n">
        <f aca="false">AVERAGE(AG295:AG319)</f>
        <v>0.595103914495848</v>
      </c>
      <c r="AH320" s="88"/>
      <c r="AI320" s="91" t="n">
        <f aca="false">AVERAGE(AI295:AI319)</f>
        <v>0.125606290594339</v>
      </c>
      <c r="AJ320" s="88"/>
      <c r="AK320" s="91" t="n">
        <f aca="false">AVERAGE(AK295:AK319)</f>
        <v>0.373413118066336</v>
      </c>
      <c r="AL320" s="88"/>
      <c r="AM320" s="91" t="n">
        <f aca="false">SUM(AM295:AM319)</f>
        <v>2.83769952764127</v>
      </c>
      <c r="AO320" s="84" t="n">
        <f aca="false">SUM(AO293:AO319)</f>
        <v>0.00990450545645664</v>
      </c>
      <c r="AP320" s="86" t="n">
        <f aca="false">SUM(AP293:AP319)</f>
        <v>89973.3298313941</v>
      </c>
      <c r="AQ320" s="84" t="n">
        <f aca="false">SUM(AQ293:AQ319)</f>
        <v>0.147950915790409</v>
      </c>
      <c r="AR320" s="86" t="n">
        <f aca="false">SUM(AR293:AR319)</f>
        <v>1343998.10306425</v>
      </c>
      <c r="AS320" s="84" t="n">
        <f aca="false">SUM(AS293:AS319)</f>
        <v>0.234480515688509</v>
      </c>
      <c r="AT320" s="86" t="n">
        <f aca="false">SUM(AT293:AT319)</f>
        <v>2130039.99743618</v>
      </c>
      <c r="AU320" s="84" t="n">
        <f aca="false">SUM(AU293:AU319)</f>
        <v>0.250817267967093</v>
      </c>
      <c r="AV320" s="86" t="n">
        <f aca="false">SUM(AV293:AV319)</f>
        <v>2278444.37841178</v>
      </c>
      <c r="AW320" s="84" t="n">
        <f aca="false">SUM(AW293:AW319)</f>
        <v>0.356846795097533</v>
      </c>
      <c r="AX320" s="86" t="n">
        <f aca="false">SUM(AX293:AX319)</f>
        <v>3241625.1912564</v>
      </c>
    </row>
    <row r="321" s="43" customFormat="true" ht="15" hidden="false" customHeight="false" outlineLevel="0" collapsed="false">
      <c r="A321" s="43" t="s">
        <v>72</v>
      </c>
      <c r="B321" s="100"/>
      <c r="C321" s="100"/>
      <c r="D321" s="100"/>
      <c r="E321" s="100"/>
      <c r="F321" s="100"/>
      <c r="G321" s="100"/>
      <c r="H321" s="100"/>
      <c r="J321" s="100"/>
      <c r="K321" s="101"/>
      <c r="L321" s="100"/>
      <c r="M321" s="101"/>
      <c r="N321" s="100"/>
      <c r="O321" s="100"/>
      <c r="Q321" s="100"/>
      <c r="AB321" s="89" t="s">
        <v>242</v>
      </c>
      <c r="AC321" s="89" t="n">
        <f aca="false">_xlfn.STDEV.P(AC295:AC319)</f>
        <v>73.1426899345754</v>
      </c>
      <c r="AD321" s="88"/>
      <c r="AE321" s="89" t="n">
        <f aca="false">_xlfn.STDEV.P(AE295:AE319)</f>
        <v>4.67362240916886</v>
      </c>
      <c r="AF321" s="88"/>
      <c r="AG321" s="91" t="n">
        <f aca="false">_xlfn.STDEV.P(AG295:AG319)</f>
        <v>0.132011638297646</v>
      </c>
      <c r="AH321" s="88"/>
      <c r="AI321" s="91" t="n">
        <f aca="false">_xlfn.STDEV.P(AI295:AI319)</f>
        <v>0.100854928276749</v>
      </c>
      <c r="AJ321" s="88"/>
      <c r="AK321" s="91" t="n">
        <f aca="false">_xlfn.STDEV.P(AK295:AK319)</f>
        <v>0.266064585382024</v>
      </c>
      <c r="AL321" s="88"/>
      <c r="AM321" s="91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MI321" s="118"/>
      <c r="AMJ321" s="118"/>
    </row>
    <row r="322" s="43" customFormat="true" ht="15" hidden="false" customHeight="false" outlineLevel="0" collapsed="false">
      <c r="A322" s="43" t="s">
        <v>73</v>
      </c>
      <c r="B322" s="100"/>
      <c r="C322" s="100"/>
      <c r="D322" s="100"/>
      <c r="E322" s="100"/>
      <c r="F322" s="100"/>
      <c r="G322" s="100"/>
      <c r="H322" s="100"/>
      <c r="J322" s="100"/>
      <c r="K322" s="101"/>
      <c r="L322" s="100"/>
      <c r="M322" s="101"/>
      <c r="N322" s="100"/>
      <c r="O322" s="100"/>
      <c r="Q322" s="100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MI322" s="118"/>
      <c r="AMJ322" s="118"/>
    </row>
    <row r="323" customFormat="false" ht="15" hidden="false" customHeight="false" outlineLevel="0" collapsed="false">
      <c r="A323" s="102"/>
      <c r="I323" s="37"/>
      <c r="S323" s="37"/>
      <c r="T323" s="37"/>
      <c r="U323" s="37"/>
      <c r="V323" s="37"/>
      <c r="W323" s="37"/>
      <c r="X323" s="37"/>
      <c r="Y323" s="37"/>
      <c r="Z323" s="37"/>
    </row>
    <row r="324" customFormat="false" ht="15" hidden="false" customHeight="false" outlineLevel="0" collapsed="false">
      <c r="A324" s="102"/>
      <c r="I324" s="37"/>
      <c r="S324" s="37"/>
      <c r="T324" s="37"/>
      <c r="U324" s="37"/>
      <c r="V324" s="37"/>
      <c r="W324" s="37"/>
      <c r="X324" s="37"/>
      <c r="Y324" s="37"/>
      <c r="Z324" s="37"/>
    </row>
    <row r="325" customFormat="false" ht="15" hidden="false" customHeight="false" outlineLevel="0" collapsed="false">
      <c r="A325" s="102"/>
      <c r="I325" s="37"/>
      <c r="S325" s="37"/>
      <c r="T325" s="37"/>
      <c r="U325" s="37"/>
      <c r="V325" s="37"/>
      <c r="W325" s="37"/>
      <c r="X325" s="37"/>
      <c r="Y325" s="37"/>
      <c r="Z325" s="37"/>
    </row>
    <row r="326" customFormat="false" ht="15" hidden="false" customHeight="false" outlineLevel="0" collapsed="false">
      <c r="A326" s="14" t="str">
        <f aca="false">"Tabla " &amp; TEXT((ROW()+24) / 35, "0")</f>
        <v>Tabla 10</v>
      </c>
      <c r="B326" s="14"/>
      <c r="C326" s="14"/>
      <c r="D326" s="14"/>
      <c r="E326" s="14"/>
      <c r="F326" s="14"/>
      <c r="G326" s="14"/>
      <c r="H326" s="14"/>
      <c r="I326" s="14"/>
      <c r="J326" s="14"/>
      <c r="S326" s="97"/>
      <c r="T326" s="97"/>
      <c r="U326" s="97"/>
      <c r="V326" s="97"/>
      <c r="W326" s="97"/>
      <c r="X326" s="97"/>
      <c r="Y326" s="97"/>
      <c r="Z326" s="97"/>
    </row>
    <row r="327" customFormat="false" ht="15" hidden="false" customHeight="false" outlineLevel="0" collapsed="false">
      <c r="A327" s="14" t="s">
        <v>163</v>
      </c>
      <c r="B327" s="14"/>
      <c r="C327" s="14"/>
      <c r="D327" s="14"/>
      <c r="E327" s="14"/>
      <c r="F327" s="14"/>
      <c r="G327" s="14"/>
      <c r="H327" s="14"/>
      <c r="I327" s="14"/>
      <c r="J327" s="14"/>
      <c r="S327" s="97"/>
      <c r="T327" s="97"/>
      <c r="U327" s="97"/>
      <c r="V327" s="97"/>
      <c r="W327" s="97"/>
      <c r="X327" s="97"/>
      <c r="Y327" s="97"/>
      <c r="Z327" s="97"/>
    </row>
    <row r="328" customFormat="false" ht="15.8" hidden="false" customHeight="true" outlineLevel="0" collapsed="false">
      <c r="A328" s="52" t="s">
        <v>30</v>
      </c>
      <c r="B328" s="103" t="s">
        <v>253</v>
      </c>
      <c r="C328" s="103"/>
      <c r="D328" s="103"/>
      <c r="E328" s="103"/>
      <c r="F328" s="103"/>
      <c r="G328" s="103"/>
      <c r="H328" s="103"/>
      <c r="I328" s="52" t="s">
        <v>32</v>
      </c>
      <c r="J328" s="54" t="s">
        <v>33</v>
      </c>
      <c r="K328" s="55" t="s">
        <v>223</v>
      </c>
      <c r="L328" s="54" t="s">
        <v>224</v>
      </c>
      <c r="M328" s="55" t="s">
        <v>225</v>
      </c>
      <c r="N328" s="54" t="s">
        <v>34</v>
      </c>
      <c r="O328" s="54" t="s">
        <v>226</v>
      </c>
      <c r="P328" s="52" t="s">
        <v>227</v>
      </c>
      <c r="Q328" s="54" t="s">
        <v>228</v>
      </c>
      <c r="S328" s="56" t="s">
        <v>253</v>
      </c>
      <c r="T328" s="56"/>
      <c r="U328" s="56"/>
      <c r="V328" s="56"/>
      <c r="W328" s="56"/>
      <c r="X328" s="56"/>
      <c r="Y328" s="56"/>
      <c r="Z328" s="56"/>
      <c r="AC328" s="57" t="s">
        <v>230</v>
      </c>
      <c r="AD328" s="57"/>
      <c r="AE328" s="57" t="s">
        <v>231</v>
      </c>
      <c r="AF328" s="57"/>
      <c r="AG328" s="57" t="s">
        <v>232</v>
      </c>
      <c r="AH328" s="57"/>
      <c r="AI328" s="57" t="s">
        <v>233</v>
      </c>
      <c r="AJ328" s="57"/>
      <c r="AK328" s="57" t="s">
        <v>234</v>
      </c>
      <c r="AL328" s="57"/>
      <c r="AM328" s="58" t="s">
        <v>235</v>
      </c>
      <c r="AO328" s="57" t="s">
        <v>230</v>
      </c>
      <c r="AP328" s="57"/>
      <c r="AQ328" s="57" t="s">
        <v>231</v>
      </c>
      <c r="AR328" s="57"/>
      <c r="AS328" s="57" t="s">
        <v>232</v>
      </c>
      <c r="AT328" s="57"/>
      <c r="AU328" s="57" t="s">
        <v>233</v>
      </c>
      <c r="AV328" s="57"/>
      <c r="AW328" s="58" t="s">
        <v>234</v>
      </c>
      <c r="AX328" s="58"/>
    </row>
    <row r="329" customFormat="false" ht="37.3" hidden="false" customHeight="false" outlineLevel="0" collapsed="false">
      <c r="A329" s="52"/>
      <c r="B329" s="104" t="s">
        <v>164</v>
      </c>
      <c r="C329" s="104" t="s">
        <v>165</v>
      </c>
      <c r="D329" s="104" t="s">
        <v>166</v>
      </c>
      <c r="E329" s="104" t="s">
        <v>167</v>
      </c>
      <c r="F329" s="104" t="s">
        <v>168</v>
      </c>
      <c r="G329" s="104" t="s">
        <v>169</v>
      </c>
      <c r="H329" s="104" t="s">
        <v>170</v>
      </c>
      <c r="I329" s="52"/>
      <c r="J329" s="54"/>
      <c r="K329" s="55"/>
      <c r="L329" s="54"/>
      <c r="M329" s="55"/>
      <c r="N329" s="54"/>
      <c r="O329" s="54"/>
      <c r="P329" s="52"/>
      <c r="Q329" s="54"/>
      <c r="S329" s="59" t="s">
        <v>164</v>
      </c>
      <c r="T329" s="59" t="s">
        <v>165</v>
      </c>
      <c r="U329" s="59" t="s">
        <v>166</v>
      </c>
      <c r="V329" s="59" t="s">
        <v>167</v>
      </c>
      <c r="W329" s="59" t="s">
        <v>168</v>
      </c>
      <c r="X329" s="59" t="s">
        <v>169</v>
      </c>
      <c r="Y329" s="59" t="s">
        <v>170</v>
      </c>
      <c r="Z329" s="52" t="s">
        <v>43</v>
      </c>
      <c r="AC329" s="59" t="s">
        <v>236</v>
      </c>
      <c r="AD329" s="59" t="s">
        <v>237</v>
      </c>
      <c r="AE329" s="59" t="s">
        <v>236</v>
      </c>
      <c r="AF329" s="59" t="s">
        <v>237</v>
      </c>
      <c r="AG329" s="59" t="s">
        <v>236</v>
      </c>
      <c r="AH329" s="59" t="s">
        <v>237</v>
      </c>
      <c r="AI329" s="59" t="s">
        <v>236</v>
      </c>
      <c r="AJ329" s="59" t="s">
        <v>237</v>
      </c>
      <c r="AK329" s="59" t="s">
        <v>236</v>
      </c>
      <c r="AL329" s="59" t="s">
        <v>237</v>
      </c>
      <c r="AM329" s="60" t="s">
        <v>238</v>
      </c>
      <c r="AO329" s="59" t="s">
        <v>239</v>
      </c>
      <c r="AP329" s="59" t="s">
        <v>240</v>
      </c>
      <c r="AQ329" s="59" t="s">
        <v>239</v>
      </c>
      <c r="AR329" s="59" t="s">
        <v>240</v>
      </c>
      <c r="AS329" s="59" t="s">
        <v>239</v>
      </c>
      <c r="AT329" s="59" t="s">
        <v>240</v>
      </c>
      <c r="AU329" s="59" t="s">
        <v>239</v>
      </c>
      <c r="AV329" s="59" t="s">
        <v>240</v>
      </c>
      <c r="AW329" s="59" t="s">
        <v>239</v>
      </c>
      <c r="AX329" s="60" t="s">
        <v>240</v>
      </c>
    </row>
    <row r="330" customFormat="false" ht="15" hidden="false" customHeight="false" outlineLevel="0" collapsed="false">
      <c r="A330" s="61" t="s">
        <v>106</v>
      </c>
      <c r="B330" s="64" t="n">
        <f aca="true">INDIRECT(ADDRESS(ROW()-35*INT((ROW()-15)/35)+138,2+INT((ROW()-15)/35), 1, 1, "Variables_Simulación"))</f>
        <v>0</v>
      </c>
      <c r="C330" s="64" t="n">
        <f aca="true">INDIRECT(ADDRESS(ROW()-35*INT((ROW()-15)/35)+108,2+INT((ROW()-15)/35), 1, 1, "Variables_Simulación"))</f>
        <v>0</v>
      </c>
      <c r="D330" s="64" t="n">
        <f aca="true">INDIRECT(ADDRESS(ROW()-35*INT((ROW()-15)/35)+78,2+INT((ROW()-15)/35), 1, 1, "Variables_Simulación"))</f>
        <v>0</v>
      </c>
      <c r="E330" s="64" t="n">
        <f aca="true">INDIRECT(ADDRESS(ROW()-35*INT((ROW()-15)/35)+48,2+INT((ROW()-15)/35), 1, 1, "Variables_Simulación"))</f>
        <v>0</v>
      </c>
      <c r="F330" s="64" t="n">
        <f aca="true">INDIRECT(ADDRESS(ROW()-35*INT((ROW()-15)/35)+18,2+INT((ROW()-15)/35), 1, 1, "Variables_Simulación"))</f>
        <v>0</v>
      </c>
      <c r="G330" s="64" t="n">
        <f aca="true">INDIRECT(ADDRESS(ROW()-35*INT((ROW()-15)/35)-12,2+INT((ROW()-15)/35), 1, 1, "Variables_Simulación"))</f>
        <v>0</v>
      </c>
      <c r="H330" s="64" t="n">
        <f aca="true">INDIRECT(ADDRESS(ROW()-35*INT((ROW()-15)/35)+168,2+INT((ROW()-15)/35), 1, 1, "Variables_Simulación"))</f>
        <v>0</v>
      </c>
      <c r="I330" s="63" t="n">
        <f aca="false">AO330+AQ330+AS330+AU330+AW330</f>
        <v>0.145811480585786</v>
      </c>
      <c r="J330" s="64" t="n">
        <f aca="false">AP330+AR330+AT330+AV330+AX330</f>
        <v>1225931.89474708</v>
      </c>
      <c r="K330" s="63" t="n">
        <f aca="false">I330-Tabla_Ministerio!J329</f>
        <v>0</v>
      </c>
      <c r="L330" s="64" t="n">
        <f aca="false">J330-Tabla_Ministerio!K329</f>
        <v>-0.105252916924655</v>
      </c>
      <c r="M330" s="66" t="n">
        <f aca="false">P365/P$390</f>
        <v>0.198941875224715</v>
      </c>
      <c r="N330" s="65" t="n">
        <f aca="false">ROUND((N$355*M330),0)</f>
        <v>31780040</v>
      </c>
      <c r="O330" s="65" t="n">
        <f aca="false">N330-Tabla_Ministerio!L329</f>
        <v>2</v>
      </c>
      <c r="P330" s="67" t="n">
        <f aca="false">N330+J330</f>
        <v>33005971.8947471</v>
      </c>
      <c r="Q330" s="65" t="n">
        <f aca="false">P330-Tabla_Ministerio!M329</f>
        <v>1.89474708214402</v>
      </c>
      <c r="S330" s="68" t="n">
        <f aca="false">B330+Tabla_Ministerio!B329</f>
        <v>27024</v>
      </c>
      <c r="T330" s="68" t="n">
        <f aca="false">C330+Tabla_Ministerio!C329</f>
        <v>68</v>
      </c>
      <c r="U330" s="68" t="n">
        <f aca="false">D330+Tabla_Ministerio!D329</f>
        <v>1743.15519936718</v>
      </c>
      <c r="V330" s="68" t="n">
        <f aca="false">E330+Tabla_Ministerio!E329</f>
        <v>1065.9772287208</v>
      </c>
      <c r="W330" s="68" t="n">
        <f aca="false">F330+Tabla_Ministerio!F329</f>
        <v>657</v>
      </c>
      <c r="X330" s="68" t="n">
        <f aca="false">G330+Tabla_Ministerio!G329</f>
        <v>1384</v>
      </c>
      <c r="Y330" s="68" t="n">
        <f aca="false">H330+Tabla_Ministerio!H329</f>
        <v>174</v>
      </c>
      <c r="Z330" s="68" t="n">
        <f aca="false">X330+0.33*Y330</f>
        <v>1441.42</v>
      </c>
      <c r="AC330" s="69" t="n">
        <f aca="false">IF(T330&gt;0,S330/T330,0)</f>
        <v>397.411764705882</v>
      </c>
      <c r="AD330" s="70" t="n">
        <f aca="false">EXP((((AC330-AC$355)/AC$356+2)/4-1.9)^3)</f>
        <v>0.541702551126099</v>
      </c>
      <c r="AE330" s="71" t="n">
        <f aca="false">S330/U330</f>
        <v>15.5029225222232</v>
      </c>
      <c r="AF330" s="70" t="n">
        <f aca="false">EXP((((AE330-AE$355)/AE$356+2)/4-1.9)^3)</f>
        <v>0.016275480802633</v>
      </c>
      <c r="AG330" s="70" t="n">
        <f aca="false">V330/U330</f>
        <v>0.611521698760835</v>
      </c>
      <c r="AH330" s="70" t="n">
        <f aca="false">EXP((((AG330-AG$355)/AG$356+2)/4-1.9)^3)</f>
        <v>0.099674799462503</v>
      </c>
      <c r="AI330" s="70" t="n">
        <f aca="false">W330/U330</f>
        <v>0.376902756701475</v>
      </c>
      <c r="AJ330" s="70" t="n">
        <f aca="false">EXP((((AI330-AI$355)/AI$356+2)/4-1.9)^3)</f>
        <v>0.694302890991734</v>
      </c>
      <c r="AK330" s="70" t="n">
        <f aca="false">Z330/U330</f>
        <v>0.826902848652421</v>
      </c>
      <c r="AL330" s="70" t="n">
        <f aca="false">EXP((((AK330-AK$355)/AK$356+2)/4-1.9)^3)</f>
        <v>0.587701747931097</v>
      </c>
      <c r="AM330" s="70" t="n">
        <f aca="false">0.01*AD330+0.15*AF330+0.24*AH330+0.25*AJ330+0.35*AL330</f>
        <v>0.411051634026474</v>
      </c>
      <c r="AO330" s="63" t="n">
        <f aca="false">0.01*AD330/$AM$355</f>
        <v>0.00192157005296582</v>
      </c>
      <c r="AP330" s="64" t="n">
        <f aca="false">AO330*$J$355</f>
        <v>16155.8884558181</v>
      </c>
      <c r="AQ330" s="63" t="n">
        <f aca="false">0.15*AF330/$AM$355</f>
        <v>0.000866005055069778</v>
      </c>
      <c r="AR330" s="64" t="n">
        <f aca="false">AQ330*$J$355</f>
        <v>7281.06740125742</v>
      </c>
      <c r="AS330" s="63" t="n">
        <f aca="false">0.24*AH330/$AM$355</f>
        <v>0.00848578361468786</v>
      </c>
      <c r="AT330" s="64" t="n">
        <f aca="false">AS330*$J$355</f>
        <v>71345.4986080304</v>
      </c>
      <c r="AU330" s="63" t="n">
        <f aca="false">0.25*AJ330/$AM$355</f>
        <v>0.061572150631553</v>
      </c>
      <c r="AV330" s="64" t="n">
        <f aca="false">AU330*$J$355</f>
        <v>517677.092257376</v>
      </c>
      <c r="AW330" s="63" t="n">
        <f aca="false">0.35*AL330/$AM$355</f>
        <v>0.0729659712315095</v>
      </c>
      <c r="AX330" s="64" t="n">
        <f aca="false">AW330*$J$355</f>
        <v>613472.348024601</v>
      </c>
    </row>
    <row r="331" customFormat="false" ht="15" hidden="false" customHeight="false" outlineLevel="0" collapsed="false">
      <c r="A331" s="72" t="s">
        <v>107</v>
      </c>
      <c r="B331" s="65" t="n">
        <f aca="true">INDIRECT(ADDRESS(ROW()-35*INT((ROW()-15)/35)+138,2+INT((ROW()-15)/35), 1, 1, "Variables_Simulación"))</f>
        <v>0</v>
      </c>
      <c r="C331" s="65" t="n">
        <f aca="true">INDIRECT(ADDRESS(ROW()-35*INT((ROW()-15)/35)+108,2+INT((ROW()-15)/35), 1, 1, "Variables_Simulación"))</f>
        <v>0</v>
      </c>
      <c r="D331" s="65" t="n">
        <f aca="true">INDIRECT(ADDRESS(ROW()-35*INT((ROW()-15)/35)+78,2+INT((ROW()-15)/35), 1, 1, "Variables_Simulación"))</f>
        <v>0</v>
      </c>
      <c r="E331" s="65" t="n">
        <f aca="true">INDIRECT(ADDRESS(ROW()-35*INT((ROW()-15)/35)+48,2+INT((ROW()-15)/35), 1, 1, "Variables_Simulación"))</f>
        <v>0</v>
      </c>
      <c r="F331" s="65" t="n">
        <f aca="true">INDIRECT(ADDRESS(ROW()-35*INT((ROW()-15)/35)+18,2+INT((ROW()-15)/35), 1, 1, "Variables_Simulación"))</f>
        <v>0</v>
      </c>
      <c r="G331" s="65" t="n">
        <f aca="true">INDIRECT(ADDRESS(ROW()-35*INT((ROW()-15)/35)-12,2+INT((ROW()-15)/35), 1, 1, "Variables_Simulación"))</f>
        <v>0</v>
      </c>
      <c r="H331" s="65" t="n">
        <f aca="true">INDIRECT(ADDRESS(ROW()-35*INT((ROW()-15)/35)+168,2+INT((ROW()-15)/35), 1, 1, "Variables_Simulación"))</f>
        <v>0</v>
      </c>
      <c r="I331" s="66" t="n">
        <f aca="false">AO331+AQ331+AS331+AU331+AW331</f>
        <v>0.09861930542339</v>
      </c>
      <c r="J331" s="65" t="n">
        <f aca="false">AP331+AR331+AT331+AV331+AX331</f>
        <v>829156.603242965</v>
      </c>
      <c r="K331" s="66" t="n">
        <f aca="false">I331-Tabla_Ministerio!J330</f>
        <v>0</v>
      </c>
      <c r="L331" s="65" t="n">
        <f aca="false">J331-Tabla_Ministerio!K330</f>
        <v>-0.396757035050541</v>
      </c>
      <c r="M331" s="66" t="n">
        <f aca="false">P366/P$390</f>
        <v>0.126020555444087</v>
      </c>
      <c r="N331" s="65" t="n">
        <f aca="false">ROUND((N$355*M331),0)</f>
        <v>20131198</v>
      </c>
      <c r="O331" s="65" t="n">
        <f aca="false">N331-Tabla_Ministerio!L330</f>
        <v>0</v>
      </c>
      <c r="P331" s="67" t="n">
        <f aca="false">N331+J331</f>
        <v>20960354.603243</v>
      </c>
      <c r="Q331" s="65" t="n">
        <f aca="false">P331-Tabla_Ministerio!M330</f>
        <v>-0.396757036447525</v>
      </c>
      <c r="S331" s="67" t="n">
        <f aca="false">B331+Tabla_Ministerio!B330</f>
        <v>19836</v>
      </c>
      <c r="T331" s="67" t="n">
        <f aca="false">C331+Tabla_Ministerio!C330</f>
        <v>43</v>
      </c>
      <c r="U331" s="67" t="n">
        <f aca="false">D331+Tabla_Ministerio!D330</f>
        <v>1802.94024678234</v>
      </c>
      <c r="V331" s="67" t="n">
        <f aca="false">E331+Tabla_Ministerio!E330</f>
        <v>1100.49545322856</v>
      </c>
      <c r="W331" s="67" t="n">
        <f aca="false">F331+Tabla_Ministerio!F330</f>
        <v>521</v>
      </c>
      <c r="X331" s="67" t="n">
        <f aca="false">G331+Tabla_Ministerio!G330</f>
        <v>1195</v>
      </c>
      <c r="Y331" s="67" t="n">
        <f aca="false">H331+Tabla_Ministerio!H330</f>
        <v>134</v>
      </c>
      <c r="Z331" s="67" t="n">
        <f aca="false">X331+0.33*Y331</f>
        <v>1239.22</v>
      </c>
      <c r="AC331" s="73" t="n">
        <f aca="false">IF(T331&gt;0,S331/T331,0)</f>
        <v>461.302325581395</v>
      </c>
      <c r="AD331" s="74" t="n">
        <f aca="false">EXP((((AC331-AC$355)/AC$356+2)/4-1.9)^3)</f>
        <v>0.746086389772055</v>
      </c>
      <c r="AE331" s="75" t="n">
        <f aca="false">S331/U331</f>
        <v>11.0020285117051</v>
      </c>
      <c r="AF331" s="74" t="n">
        <f aca="false">EXP((((AE331-AE$355)/AE$356+2)/4-1.9)^3)</f>
        <v>0.00299813235314852</v>
      </c>
      <c r="AG331" s="74" t="n">
        <f aca="false">V331/U331</f>
        <v>0.610389310013233</v>
      </c>
      <c r="AH331" s="74" t="n">
        <f aca="false">EXP((((AG331-AG$355)/AG$356+2)/4-1.9)^3)</f>
        <v>0.0986957006208901</v>
      </c>
      <c r="AI331" s="74" t="n">
        <f aca="false">W331/U331</f>
        <v>0.288972416545593</v>
      </c>
      <c r="AJ331" s="74" t="n">
        <f aca="false">EXP((((AI331-AI$355)/AI$356+2)/4-1.9)^3)</f>
        <v>0.429447879853917</v>
      </c>
      <c r="AK331" s="74" t="n">
        <f aca="false">Z331/U331</f>
        <v>0.687332817719058</v>
      </c>
      <c r="AL331" s="74" t="n">
        <f aca="false">EXP((((AK331-AK$355)/AK$356+2)/4-1.9)^3)</f>
        <v>0.397298385069744</v>
      </c>
      <c r="AM331" s="74" t="n">
        <f aca="false">0.01*AD331+0.15*AF331+0.24*AH331+0.25*AJ331+0.35*AL331</f>
        <v>0.278013956637596</v>
      </c>
      <c r="AO331" s="66" t="n">
        <f aca="false">0.01*AD331/$AM$355</f>
        <v>0.00264657654007916</v>
      </c>
      <c r="AP331" s="65" t="n">
        <f aca="false">AO331*$J$355</f>
        <v>22251.4892471966</v>
      </c>
      <c r="AQ331" s="66" t="n">
        <f aca="false">0.15*AF331/$AM$355</f>
        <v>0.000159528176468668</v>
      </c>
      <c r="AR331" s="65" t="n">
        <f aca="false">AQ331*$J$355</f>
        <v>1341.2570728868</v>
      </c>
      <c r="AS331" s="66" t="n">
        <f aca="false">0.24*AH331/$AM$355</f>
        <v>0.00840242833379318</v>
      </c>
      <c r="AT331" s="65" t="n">
        <f aca="false">AS331*$J$355</f>
        <v>70644.6765806162</v>
      </c>
      <c r="AU331" s="66" t="n">
        <f aca="false">0.25*AJ331/$AM$355</f>
        <v>0.0380842855327838</v>
      </c>
      <c r="AV331" s="65" t="n">
        <f aca="false">AU331*$J$355</f>
        <v>320199.34325971</v>
      </c>
      <c r="AW331" s="66" t="n">
        <f aca="false">0.35*AL331/$AM$355</f>
        <v>0.0493264868402652</v>
      </c>
      <c r="AX331" s="65" t="n">
        <f aca="false">AW331*$J$355</f>
        <v>414719.837082556</v>
      </c>
    </row>
    <row r="332" customFormat="false" ht="15" hidden="false" customHeight="false" outlineLevel="0" collapsed="false">
      <c r="A332" s="72" t="s">
        <v>108</v>
      </c>
      <c r="B332" s="65" t="n">
        <f aca="true">INDIRECT(ADDRESS(ROW()-35*INT((ROW()-15)/35)+138,2+INT((ROW()-15)/35), 1, 1, "Variables_Simulación"))</f>
        <v>0</v>
      </c>
      <c r="C332" s="65" t="n">
        <f aca="true">INDIRECT(ADDRESS(ROW()-35*INT((ROW()-15)/35)+108,2+INT((ROW()-15)/35), 1, 1, "Variables_Simulación"))</f>
        <v>0</v>
      </c>
      <c r="D332" s="65" t="n">
        <f aca="true">INDIRECT(ADDRESS(ROW()-35*INT((ROW()-15)/35)+78,2+INT((ROW()-15)/35), 1, 1, "Variables_Simulación"))</f>
        <v>0</v>
      </c>
      <c r="E332" s="65" t="n">
        <f aca="true">INDIRECT(ADDRESS(ROW()-35*INT((ROW()-15)/35)+48,2+INT((ROW()-15)/35), 1, 1, "Variables_Simulación"))</f>
        <v>0</v>
      </c>
      <c r="F332" s="65" t="n">
        <f aca="true">INDIRECT(ADDRESS(ROW()-35*INT((ROW()-15)/35)+18,2+INT((ROW()-15)/35), 1, 1, "Variables_Simulación"))</f>
        <v>0</v>
      </c>
      <c r="G332" s="65" t="n">
        <f aca="true">INDIRECT(ADDRESS(ROW()-35*INT((ROW()-15)/35)-12,2+INT((ROW()-15)/35), 1, 1, "Variables_Simulación"))</f>
        <v>0</v>
      </c>
      <c r="H332" s="65" t="n">
        <f aca="true">INDIRECT(ADDRESS(ROW()-35*INT((ROW()-15)/35)+168,2+INT((ROW()-15)/35), 1, 1, "Variables_Simulación"))</f>
        <v>0</v>
      </c>
      <c r="I332" s="66" t="n">
        <f aca="false">AO332+AQ332+AS332+AU332+AW332</f>
        <v>0.065078480641247</v>
      </c>
      <c r="J332" s="65" t="n">
        <f aca="false">AP332+AR332+AT332+AV332+AX332</f>
        <v>547157.08776338</v>
      </c>
      <c r="K332" s="66" t="n">
        <f aca="false">I332-Tabla_Ministerio!J331</f>
        <v>0</v>
      </c>
      <c r="L332" s="65" t="n">
        <f aca="false">J332-Tabla_Ministerio!K331</f>
        <v>0.0877633802592754</v>
      </c>
      <c r="M332" s="66" t="n">
        <f aca="false">P367/P$390</f>
        <v>0.0744210629072311</v>
      </c>
      <c r="N332" s="65" t="n">
        <f aca="false">ROUND((N$355*M332),0)</f>
        <v>11888419</v>
      </c>
      <c r="O332" s="65" t="n">
        <f aca="false">N332-Tabla_Ministerio!L331</f>
        <v>0</v>
      </c>
      <c r="P332" s="67" t="n">
        <f aca="false">N332+J332</f>
        <v>12435576.0877634</v>
      </c>
      <c r="Q332" s="65" t="n">
        <f aca="false">P332-Tabla_Ministerio!M331</f>
        <v>0.0877633802592754</v>
      </c>
      <c r="S332" s="67" t="n">
        <f aca="false">B332+Tabla_Ministerio!B331</f>
        <v>23130</v>
      </c>
      <c r="T332" s="67" t="n">
        <f aca="false">C332+Tabla_Ministerio!C331</f>
        <v>104</v>
      </c>
      <c r="U332" s="67" t="n">
        <f aca="false">D332+Tabla_Ministerio!D331</f>
        <v>1294.59564182884</v>
      </c>
      <c r="V332" s="67" t="n">
        <f aca="false">E332+Tabla_Ministerio!E331</f>
        <v>908.902460010657</v>
      </c>
      <c r="W332" s="67" t="n">
        <f aca="false">F332+Tabla_Ministerio!F331</f>
        <v>274</v>
      </c>
      <c r="X332" s="67" t="n">
        <f aca="false">G332+Tabla_Ministerio!G331</f>
        <v>673</v>
      </c>
      <c r="Y332" s="67" t="n">
        <f aca="false">H332+Tabla_Ministerio!H331</f>
        <v>43</v>
      </c>
      <c r="Z332" s="67" t="n">
        <f aca="false">X332+0.33*Y332</f>
        <v>687.19</v>
      </c>
      <c r="AC332" s="73" t="n">
        <f aca="false">IF(T332&gt;0,S332/T332,0)</f>
        <v>222.403846153846</v>
      </c>
      <c r="AD332" s="74" t="n">
        <f aca="false">EXP((((AC332-AC$355)/AC$356+2)/4-1.9)^3)</f>
        <v>0.0820513591390768</v>
      </c>
      <c r="AE332" s="75" t="n">
        <f aca="false">S332/U332</f>
        <v>17.8665826244594</v>
      </c>
      <c r="AF332" s="74" t="n">
        <f aca="false">EXP((((AE332-AE$355)/AE$356+2)/4-1.9)^3)</f>
        <v>0.0340907776352111</v>
      </c>
      <c r="AG332" s="74" t="n">
        <f aca="false">V332/U332</f>
        <v>0.702074401182655</v>
      </c>
      <c r="AH332" s="74" t="n">
        <f aca="false">EXP((((AG332-AG$355)/AG$356+2)/4-1.9)^3)</f>
        <v>0.201091993747138</v>
      </c>
      <c r="AI332" s="74" t="n">
        <f aca="false">W332/U332</f>
        <v>0.211649098102113</v>
      </c>
      <c r="AJ332" s="74" t="n">
        <f aca="false">EXP((((AI332-AI$355)/AI$356+2)/4-1.9)^3)</f>
        <v>0.219746217060662</v>
      </c>
      <c r="AK332" s="74" t="n">
        <f aca="false">Z332/U332</f>
        <v>0.530814393156172</v>
      </c>
      <c r="AL332" s="74" t="n">
        <f aca="false">EXP((((AK332-AK$355)/AK$356+2)/4-1.9)^3)</f>
        <v>0.212364349018909</v>
      </c>
      <c r="AM332" s="74" t="n">
        <f aca="false">0.01*AD332+0.15*AF332+0.24*AH332+0.25*AJ332+0.35*AL332</f>
        <v>0.183460285157769</v>
      </c>
      <c r="AO332" s="66" t="n">
        <f aca="false">0.01*AD332/$AM$355</f>
        <v>0.000291059058516583</v>
      </c>
      <c r="AP332" s="65" t="n">
        <f aca="false">AO332*$J$355</f>
        <v>2447.12269333695</v>
      </c>
      <c r="AQ332" s="66" t="n">
        <f aca="false">0.15*AF332/$AM$355</f>
        <v>0.00181394246482576</v>
      </c>
      <c r="AR332" s="65" t="n">
        <f aca="false">AQ332*$J$355</f>
        <v>15250.9933643923</v>
      </c>
      <c r="AS332" s="66" t="n">
        <f aca="false">0.24*AH332/$AM$355</f>
        <v>0.0171199054804853</v>
      </c>
      <c r="AT332" s="65" t="n">
        <f aca="false">AS332*$J$355</f>
        <v>143938.173313002</v>
      </c>
      <c r="AU332" s="66" t="n">
        <f aca="false">0.25*AJ332/$AM$355</f>
        <v>0.0194875282144463</v>
      </c>
      <c r="AV332" s="65" t="n">
        <f aca="false">AU332*$J$355</f>
        <v>163844.316592189</v>
      </c>
      <c r="AW332" s="66" t="n">
        <f aca="false">0.35*AL332/$AM$355</f>
        <v>0.0263660454229731</v>
      </c>
      <c r="AX332" s="65" t="n">
        <f aca="false">AW332*$J$355</f>
        <v>221676.48180046</v>
      </c>
    </row>
    <row r="333" customFormat="false" ht="15" hidden="false" customHeight="false" outlineLevel="0" collapsed="false">
      <c r="A333" s="72" t="s">
        <v>109</v>
      </c>
      <c r="B333" s="65" t="n">
        <f aca="true">INDIRECT(ADDRESS(ROW()-35*INT((ROW()-15)/35)+138,2+INT((ROW()-15)/35), 1, 1, "Variables_Simulación"))</f>
        <v>0</v>
      </c>
      <c r="C333" s="65" t="n">
        <f aca="true">INDIRECT(ADDRESS(ROW()-35*INT((ROW()-15)/35)+108,2+INT((ROW()-15)/35), 1, 1, "Variables_Simulación"))</f>
        <v>0</v>
      </c>
      <c r="D333" s="65" t="n">
        <f aca="true">INDIRECT(ADDRESS(ROW()-35*INT((ROW()-15)/35)+78,2+INT((ROW()-15)/35), 1, 1, "Variables_Simulación"))</f>
        <v>0</v>
      </c>
      <c r="E333" s="65" t="n">
        <f aca="true">INDIRECT(ADDRESS(ROW()-35*INT((ROW()-15)/35)+48,2+INT((ROW()-15)/35), 1, 1, "Variables_Simulación"))</f>
        <v>0</v>
      </c>
      <c r="F333" s="65" t="n">
        <f aca="true">INDIRECT(ADDRESS(ROW()-35*INT((ROW()-15)/35)+18,2+INT((ROW()-15)/35), 1, 1, "Variables_Simulación"))</f>
        <v>0</v>
      </c>
      <c r="G333" s="65" t="n">
        <f aca="true">INDIRECT(ADDRESS(ROW()-35*INT((ROW()-15)/35)-12,2+INT((ROW()-15)/35), 1, 1, "Variables_Simulación"))</f>
        <v>0</v>
      </c>
      <c r="H333" s="65" t="n">
        <f aca="true">INDIRECT(ADDRESS(ROW()-35*INT((ROW()-15)/35)+168,2+INT((ROW()-15)/35), 1, 1, "Variables_Simulación"))</f>
        <v>0</v>
      </c>
      <c r="I333" s="66" t="n">
        <f aca="false">AO333+AQ333+AS333+AU333+AW333</f>
        <v>0.0551333555163614</v>
      </c>
      <c r="J333" s="65" t="n">
        <f aca="false">AP333+AR333+AT333+AV333+AX333</f>
        <v>463541.956507136</v>
      </c>
      <c r="K333" s="66" t="n">
        <f aca="false">I333-Tabla_Ministerio!J332</f>
        <v>0</v>
      </c>
      <c r="L333" s="65" t="n">
        <f aca="false">J333-Tabla_Ministerio!K332</f>
        <v>-0.0434928637114354</v>
      </c>
      <c r="M333" s="66" t="n">
        <f aca="false">P368/P$390</f>
        <v>0.0560629510780112</v>
      </c>
      <c r="N333" s="65" t="n">
        <f aca="false">ROUND((N$355*M333),0)</f>
        <v>8955796</v>
      </c>
      <c r="O333" s="65" t="n">
        <f aca="false">N333-Tabla_Ministerio!L332</f>
        <v>-1</v>
      </c>
      <c r="P333" s="67" t="n">
        <f aca="false">N333+J333</f>
        <v>9419337.95650714</v>
      </c>
      <c r="Q333" s="65" t="n">
        <f aca="false">P333-Tabla_Ministerio!M332</f>
        <v>-1.04349286295474</v>
      </c>
      <c r="S333" s="67" t="n">
        <f aca="false">B333+Tabla_Ministerio!B332</f>
        <v>13293</v>
      </c>
      <c r="T333" s="67" t="n">
        <f aca="false">C333+Tabla_Ministerio!C332</f>
        <v>58</v>
      </c>
      <c r="U333" s="67" t="n">
        <f aca="false">D333+Tabla_Ministerio!D332</f>
        <v>550.409533711333</v>
      </c>
      <c r="V333" s="67" t="n">
        <f aca="false">E333+Tabla_Ministerio!E332</f>
        <v>394.908055118092</v>
      </c>
      <c r="W333" s="67" t="n">
        <f aca="false">F333+Tabla_Ministerio!F332</f>
        <v>95</v>
      </c>
      <c r="X333" s="67" t="n">
        <f aca="false">G333+Tabla_Ministerio!G332</f>
        <v>220</v>
      </c>
      <c r="Y333" s="67" t="n">
        <f aca="false">H333+Tabla_Ministerio!H332</f>
        <v>39</v>
      </c>
      <c r="Z333" s="67" t="n">
        <f aca="false">X333+0.33*Y333</f>
        <v>232.87</v>
      </c>
      <c r="AC333" s="73" t="n">
        <f aca="false">IF(T333&gt;0,S333/T333,0)</f>
        <v>229.189655172414</v>
      </c>
      <c r="AD333" s="74" t="n">
        <f aca="false">EXP((((AC333-AC$355)/AC$356+2)/4-1.9)^3)</f>
        <v>0.0913399936005098</v>
      </c>
      <c r="AE333" s="75" t="n">
        <f aca="false">S333/U333</f>
        <v>24.151107831231</v>
      </c>
      <c r="AF333" s="74" t="n">
        <f aca="false">EXP((((AE333-AE$355)/AE$356+2)/4-1.9)^3)</f>
        <v>0.156596551607744</v>
      </c>
      <c r="AG333" s="74" t="n">
        <f aca="false">V333/U333</f>
        <v>0.717480404918286</v>
      </c>
      <c r="AH333" s="74" t="n">
        <f aca="false">EXP((((AG333-AG$355)/AG$356+2)/4-1.9)^3)</f>
        <v>0.222908726249728</v>
      </c>
      <c r="AI333" s="74" t="n">
        <f aca="false">W333/U333</f>
        <v>0.172598754529974</v>
      </c>
      <c r="AJ333" s="74" t="n">
        <f aca="false">EXP((((AI333-AI$355)/AI$356+2)/4-1.9)^3)</f>
        <v>0.141065260578712</v>
      </c>
      <c r="AK333" s="74" t="n">
        <f aca="false">Z333/U333</f>
        <v>0.423084968077843</v>
      </c>
      <c r="AL333" s="74" t="n">
        <f aca="false">EXP((((AK333-AK$355)/AK$356+2)/4-1.9)^3)</f>
        <v>0.120734476196809</v>
      </c>
      <c r="AM333" s="74" t="n">
        <f aca="false">0.01*AD333+0.15*AF333+0.24*AH333+0.25*AJ333+0.35*AL333</f>
        <v>0.155424358790662</v>
      </c>
      <c r="AO333" s="66" t="n">
        <f aca="false">0.01*AD333/$AM$355</f>
        <v>0.000324008435950622</v>
      </c>
      <c r="AP333" s="65" t="n">
        <f aca="false">AO333*$J$355</f>
        <v>2724.14952652025</v>
      </c>
      <c r="AQ333" s="66" t="n">
        <f aca="false">0.15*AF333/$AM$355</f>
        <v>0.00833237475091135</v>
      </c>
      <c r="AR333" s="65" t="n">
        <f aca="false">AQ333*$J$355</f>
        <v>70055.6905744998</v>
      </c>
      <c r="AS333" s="66" t="n">
        <f aca="false">0.24*AH333/$AM$355</f>
        <v>0.0189772663399486</v>
      </c>
      <c r="AT333" s="65" t="n">
        <f aca="false">AS333*$J$355</f>
        <v>159554.213343069</v>
      </c>
      <c r="AU333" s="66" t="n">
        <f aca="false">0.25*AJ333/$AM$355</f>
        <v>0.0125099457109061</v>
      </c>
      <c r="AV333" s="65" t="n">
        <f aca="false">AU333*$J$355</f>
        <v>105179.245056299</v>
      </c>
      <c r="AW333" s="66" t="n">
        <f aca="false">0.35*AL333/$AM$355</f>
        <v>0.0149897602786448</v>
      </c>
      <c r="AX333" s="65" t="n">
        <f aca="false">AW333*$J$355</f>
        <v>126028.658006748</v>
      </c>
    </row>
    <row r="334" customFormat="false" ht="15" hidden="false" customHeight="false" outlineLevel="0" collapsed="false">
      <c r="A334" s="72" t="s">
        <v>110</v>
      </c>
      <c r="B334" s="65" t="n">
        <f aca="true">INDIRECT(ADDRESS(ROW()-35*INT((ROW()-15)/35)+138,2+INT((ROW()-15)/35), 1, 1, "Variables_Simulación"))</f>
        <v>0</v>
      </c>
      <c r="C334" s="65" t="n">
        <f aca="true">INDIRECT(ADDRESS(ROW()-35*INT((ROW()-15)/35)+108,2+INT((ROW()-15)/35), 1, 1, "Variables_Simulación"))</f>
        <v>0</v>
      </c>
      <c r="D334" s="65" t="n">
        <f aca="true">INDIRECT(ADDRESS(ROW()-35*INT((ROW()-15)/35)+78,2+INT((ROW()-15)/35), 1, 1, "Variables_Simulación"))</f>
        <v>0</v>
      </c>
      <c r="E334" s="65" t="n">
        <f aca="true">INDIRECT(ADDRESS(ROW()-35*INT((ROW()-15)/35)+48,2+INT((ROW()-15)/35), 1, 1, "Variables_Simulación"))</f>
        <v>0</v>
      </c>
      <c r="F334" s="65" t="n">
        <f aca="true">INDIRECT(ADDRESS(ROW()-35*INT((ROW()-15)/35)+18,2+INT((ROW()-15)/35), 1, 1, "Variables_Simulación"))</f>
        <v>0</v>
      </c>
      <c r="G334" s="65" t="n">
        <f aca="true">INDIRECT(ADDRESS(ROW()-35*INT((ROW()-15)/35)-12,2+INT((ROW()-15)/35), 1, 1, "Variables_Simulación"))</f>
        <v>0</v>
      </c>
      <c r="H334" s="65" t="n">
        <f aca="true">INDIRECT(ADDRESS(ROW()-35*INT((ROW()-15)/35)+168,2+INT((ROW()-15)/35), 1, 1, "Variables_Simulación"))</f>
        <v>0</v>
      </c>
      <c r="I334" s="66" t="n">
        <f aca="false">AO334+AQ334+AS334+AU334+AW334</f>
        <v>0.0793283157204554</v>
      </c>
      <c r="J334" s="65" t="n">
        <f aca="false">AP334+AR334+AT334+AV334+AX334</f>
        <v>666964.713667087</v>
      </c>
      <c r="K334" s="66" t="n">
        <f aca="false">I334-Tabla_Ministerio!J333</f>
        <v>0</v>
      </c>
      <c r="L334" s="65" t="n">
        <f aca="false">J334-Tabla_Ministerio!K333</f>
        <v>-0.286332913208753</v>
      </c>
      <c r="M334" s="66" t="n">
        <f aca="false">P369/P$390</f>
        <v>0.0539756212104947</v>
      </c>
      <c r="N334" s="65" t="n">
        <f aca="false">ROUND((N$355*M334),0)</f>
        <v>8622355</v>
      </c>
      <c r="O334" s="65" t="n">
        <f aca="false">N334-Tabla_Ministerio!L333</f>
        <v>0</v>
      </c>
      <c r="P334" s="67" t="n">
        <f aca="false">N334+J334</f>
        <v>9289319.71366709</v>
      </c>
      <c r="Q334" s="65" t="n">
        <f aca="false">P334-Tabla_Ministerio!M333</f>
        <v>-0.286332912743092</v>
      </c>
      <c r="S334" s="67" t="n">
        <f aca="false">B334+Tabla_Ministerio!B333</f>
        <v>16506</v>
      </c>
      <c r="T334" s="67" t="n">
        <f aca="false">C334+Tabla_Ministerio!C333</f>
        <v>103</v>
      </c>
      <c r="U334" s="67" t="n">
        <f aca="false">D334+Tabla_Ministerio!D333</f>
        <v>492.310418314822</v>
      </c>
      <c r="V334" s="67" t="n">
        <f aca="false">E334+Tabla_Ministerio!E333</f>
        <v>258.781512298075</v>
      </c>
      <c r="W334" s="67" t="n">
        <f aca="false">F334+Tabla_Ministerio!F333</f>
        <v>102</v>
      </c>
      <c r="X334" s="67" t="n">
        <f aca="false">G334+Tabla_Ministerio!G333</f>
        <v>260</v>
      </c>
      <c r="Y334" s="67" t="n">
        <f aca="false">H334+Tabla_Ministerio!H333</f>
        <v>5</v>
      </c>
      <c r="Z334" s="67" t="n">
        <f aca="false">X334+0.33*Y334</f>
        <v>261.65</v>
      </c>
      <c r="AC334" s="73" t="n">
        <f aca="false">IF(T334&gt;0,S334/T334,0)</f>
        <v>160.252427184466</v>
      </c>
      <c r="AD334" s="74" t="n">
        <f aca="false">EXP((((AC334-AC$355)/AC$356+2)/4-1.9)^3)</f>
        <v>0.0263754474551936</v>
      </c>
      <c r="AE334" s="75" t="n">
        <f aca="false">S334/U334</f>
        <v>33.5276268507581</v>
      </c>
      <c r="AF334" s="74" t="n">
        <f aca="false">EXP((((AE334-AE$355)/AE$356+2)/4-1.9)^3)</f>
        <v>0.573130347673605</v>
      </c>
      <c r="AG334" s="74" t="n">
        <f aca="false">V334/U334</f>
        <v>0.525647036241654</v>
      </c>
      <c r="AH334" s="74" t="n">
        <f aca="false">EXP((((AG334-AG$355)/AG$356+2)/4-1.9)^3)</f>
        <v>0.0434096509263839</v>
      </c>
      <c r="AI334" s="74" t="n">
        <f aca="false">W334/U334</f>
        <v>0.207186352767317</v>
      </c>
      <c r="AJ334" s="74" t="n">
        <f aca="false">EXP((((AI334-AI$355)/AI$356+2)/4-1.9)^3)</f>
        <v>0.209685441596072</v>
      </c>
      <c r="AK334" s="74" t="n">
        <f aca="false">Z334/U334</f>
        <v>0.53147361962322</v>
      </c>
      <c r="AL334" s="74" t="n">
        <f aca="false">EXP((((AK334-AK$355)/AK$356+2)/4-1.9)^3)</f>
        <v>0.213024209757678</v>
      </c>
      <c r="AM334" s="74" t="n">
        <f aca="false">0.01*AD334+0.15*AF334+0.24*AH334+0.25*AJ334+0.35*AL334</f>
        <v>0.22363145666213</v>
      </c>
      <c r="AO334" s="66" t="n">
        <f aca="false">0.01*AD334/$AM$355</f>
        <v>9.35610693693697E-005</v>
      </c>
      <c r="AP334" s="65" t="n">
        <f aca="false">AO334*$J$355</f>
        <v>786.628724883381</v>
      </c>
      <c r="AQ334" s="66" t="n">
        <f aca="false">0.15*AF334/$AM$355</f>
        <v>0.0304957982082437</v>
      </c>
      <c r="AR334" s="65" t="n">
        <f aca="false">AQ334*$J$355</f>
        <v>256397.99780554</v>
      </c>
      <c r="AS334" s="66" t="n">
        <f aca="false">0.24*AH334/$AM$355</f>
        <v>0.00369566737567408</v>
      </c>
      <c r="AT334" s="65" t="n">
        <f aca="false">AS334*$J$355</f>
        <v>31071.8778110861</v>
      </c>
      <c r="AU334" s="66" t="n">
        <f aca="false">0.25*AJ334/$AM$355</f>
        <v>0.0185953187905576</v>
      </c>
      <c r="AV334" s="65" t="n">
        <f aca="false">AU334*$J$355</f>
        <v>156342.932029432</v>
      </c>
      <c r="AW334" s="66" t="n">
        <f aca="false">0.35*AL334/$AM$355</f>
        <v>0.0264479702766107</v>
      </c>
      <c r="AX334" s="65" t="n">
        <f aca="false">AW334*$J$355</f>
        <v>222365.277296146</v>
      </c>
    </row>
    <row r="335" customFormat="false" ht="15" hidden="false" customHeight="false" outlineLevel="0" collapsed="false">
      <c r="A335" s="72" t="s">
        <v>111</v>
      </c>
      <c r="B335" s="65" t="n">
        <f aca="true">INDIRECT(ADDRESS(ROW()-35*INT((ROW()-15)/35)+138,2+INT((ROW()-15)/35), 1, 1, "Variables_Simulación"))</f>
        <v>0</v>
      </c>
      <c r="C335" s="65" t="n">
        <f aca="true">INDIRECT(ADDRESS(ROW()-35*INT((ROW()-15)/35)+108,2+INT((ROW()-15)/35), 1, 1, "Variables_Simulación"))</f>
        <v>0</v>
      </c>
      <c r="D335" s="65" t="n">
        <f aca="true">INDIRECT(ADDRESS(ROW()-35*INT((ROW()-15)/35)+78,2+INT((ROW()-15)/35), 1, 1, "Variables_Simulación"))</f>
        <v>0</v>
      </c>
      <c r="E335" s="65" t="n">
        <f aca="true">INDIRECT(ADDRESS(ROW()-35*INT((ROW()-15)/35)+48,2+INT((ROW()-15)/35), 1, 1, "Variables_Simulación"))</f>
        <v>0</v>
      </c>
      <c r="F335" s="65" t="n">
        <f aca="true">INDIRECT(ADDRESS(ROW()-35*INT((ROW()-15)/35)+18,2+INT((ROW()-15)/35), 1, 1, "Variables_Simulación"))</f>
        <v>0</v>
      </c>
      <c r="G335" s="65" t="n">
        <f aca="true">INDIRECT(ADDRESS(ROW()-35*INT((ROW()-15)/35)-12,2+INT((ROW()-15)/35), 1, 1, "Variables_Simulación"))</f>
        <v>0</v>
      </c>
      <c r="H335" s="65" t="n">
        <f aca="true">INDIRECT(ADDRESS(ROW()-35*INT((ROW()-15)/35)+168,2+INT((ROW()-15)/35), 1, 1, "Variables_Simulación"))</f>
        <v>0</v>
      </c>
      <c r="I335" s="66" t="n">
        <f aca="false">AO335+AQ335+AS335+AU335+AW335</f>
        <v>0.044780572839197</v>
      </c>
      <c r="J335" s="65" t="n">
        <f aca="false">AP335+AR335+AT335+AV335+AX335</f>
        <v>376499.383231475</v>
      </c>
      <c r="K335" s="66" t="n">
        <f aca="false">I335-Tabla_Ministerio!J334</f>
        <v>0</v>
      </c>
      <c r="L335" s="65" t="n">
        <f aca="false">J335-Tabla_Ministerio!K334</f>
        <v>0.383231474959757</v>
      </c>
      <c r="M335" s="66" t="n">
        <f aca="false">P370/P$390</f>
        <v>0.0636737426803793</v>
      </c>
      <c r="N335" s="65" t="n">
        <f aca="false">ROUND((N$355*M335),0)</f>
        <v>10171585</v>
      </c>
      <c r="O335" s="65" t="n">
        <f aca="false">N335-Tabla_Ministerio!L334</f>
        <v>0</v>
      </c>
      <c r="P335" s="67" t="n">
        <f aca="false">N335+J335</f>
        <v>10548084.3832315</v>
      </c>
      <c r="Q335" s="65" t="n">
        <f aca="false">P335-Tabla_Ministerio!M334</f>
        <v>0.383231474086642</v>
      </c>
      <c r="S335" s="67" t="n">
        <f aca="false">B335+Tabla_Ministerio!B334</f>
        <v>19664</v>
      </c>
      <c r="T335" s="67" t="n">
        <f aca="false">C335+Tabla_Ministerio!C334</f>
        <v>64</v>
      </c>
      <c r="U335" s="67" t="n">
        <f aca="false">D335+Tabla_Ministerio!D334</f>
        <v>875.963553819899</v>
      </c>
      <c r="V335" s="67" t="n">
        <f aca="false">E335+Tabla_Ministerio!E334</f>
        <v>593.486216691619</v>
      </c>
      <c r="W335" s="67" t="n">
        <f aca="false">F335+Tabla_Ministerio!F334</f>
        <v>154</v>
      </c>
      <c r="X335" s="67" t="n">
        <f aca="false">G335+Tabla_Ministerio!G334</f>
        <v>313</v>
      </c>
      <c r="Y335" s="67" t="n">
        <f aca="false">H335+Tabla_Ministerio!H334</f>
        <v>25</v>
      </c>
      <c r="Z335" s="67" t="n">
        <f aca="false">X335+0.33*Y335</f>
        <v>321.25</v>
      </c>
      <c r="AC335" s="73" t="n">
        <f aca="false">IF(T335&gt;0,S335/T335,0)</f>
        <v>307.25</v>
      </c>
      <c r="AD335" s="74" t="n">
        <f aca="false">EXP((((AC335-AC$355)/AC$356+2)/4-1.9)^3)</f>
        <v>0.253672982733765</v>
      </c>
      <c r="AE335" s="75" t="n">
        <f aca="false">S335/U335</f>
        <v>22.4484225562231</v>
      </c>
      <c r="AF335" s="74" t="n">
        <f aca="false">EXP((((AE335-AE$355)/AE$356+2)/4-1.9)^3)</f>
        <v>0.109895473141503</v>
      </c>
      <c r="AG335" s="74" t="n">
        <f aca="false">V335/U335</f>
        <v>0.677523869690179</v>
      </c>
      <c r="AH335" s="74" t="n">
        <f aca="false">EXP((((AG335-AG$355)/AG$356+2)/4-1.9)^3)</f>
        <v>0.169027694500965</v>
      </c>
      <c r="AI335" s="74" t="n">
        <f aca="false">W335/U335</f>
        <v>0.175806401223472</v>
      </c>
      <c r="AJ335" s="74" t="n">
        <f aca="false">EXP((((AI335-AI$355)/AI$356+2)/4-1.9)^3)</f>
        <v>0.146719215285959</v>
      </c>
      <c r="AK335" s="74" t="n">
        <f aca="false">Z335/U335</f>
        <v>0.366739002552211</v>
      </c>
      <c r="AL335" s="74" t="n">
        <f aca="false">EXP((((AK335-AK$355)/AK$356+2)/4-1.9)^3)</f>
        <v>0.0856334832140378</v>
      </c>
      <c r="AM335" s="74" t="n">
        <f aca="false">0.01*AD335+0.15*AF335+0.24*AH335+0.25*AJ335+0.35*AL335</f>
        <v>0.126239220425198</v>
      </c>
      <c r="AO335" s="66" t="n">
        <f aca="false">0.01*AD335/$AM$355</f>
        <v>0.000899848830053319</v>
      </c>
      <c r="AP335" s="65" t="n">
        <f aca="false">AO335*$J$355</f>
        <v>7565.61401599779</v>
      </c>
      <c r="AQ335" s="66" t="n">
        <f aca="false">0.15*AF335/$AM$355</f>
        <v>0.00584744846704808</v>
      </c>
      <c r="AR335" s="65" t="n">
        <f aca="false">AQ335*$J$355</f>
        <v>49163.3001039768</v>
      </c>
      <c r="AS335" s="66" t="n">
        <f aca="false">0.24*AH335/$AM$355</f>
        <v>0.014390121155592</v>
      </c>
      <c r="AT335" s="65" t="n">
        <f aca="false">AS335*$J$355</f>
        <v>120987.102133813</v>
      </c>
      <c r="AU335" s="66" t="n">
        <f aca="false">0.25*AJ335/$AM$355</f>
        <v>0.013011349572845</v>
      </c>
      <c r="AV335" s="65" t="n">
        <f aca="false">AU335*$J$355</f>
        <v>109394.87323613</v>
      </c>
      <c r="AW335" s="66" t="n">
        <f aca="false">0.35*AL335/$AM$355</f>
        <v>0.0106318048136586</v>
      </c>
      <c r="AX335" s="65" t="n">
        <f aca="false">AW335*$J$355</f>
        <v>89388.493741557</v>
      </c>
    </row>
    <row r="336" customFormat="false" ht="15" hidden="false" customHeight="false" outlineLevel="0" collapsed="false">
      <c r="A336" s="72" t="s">
        <v>112</v>
      </c>
      <c r="B336" s="65" t="n">
        <f aca="true">INDIRECT(ADDRESS(ROW()-35*INT((ROW()-15)/35)+138,2+INT((ROW()-15)/35), 1, 1, "Variables_Simulación"))</f>
        <v>0</v>
      </c>
      <c r="C336" s="65" t="n">
        <f aca="true">INDIRECT(ADDRESS(ROW()-35*INT((ROW()-15)/35)+108,2+INT((ROW()-15)/35), 1, 1, "Variables_Simulación"))</f>
        <v>0</v>
      </c>
      <c r="D336" s="65" t="n">
        <f aca="true">INDIRECT(ADDRESS(ROW()-35*INT((ROW()-15)/35)+78,2+INT((ROW()-15)/35), 1, 1, "Variables_Simulación"))</f>
        <v>0</v>
      </c>
      <c r="E336" s="65" t="n">
        <f aca="true">INDIRECT(ADDRESS(ROW()-35*INT((ROW()-15)/35)+48,2+INT((ROW()-15)/35), 1, 1, "Variables_Simulación"))</f>
        <v>0</v>
      </c>
      <c r="F336" s="65" t="n">
        <f aca="true">INDIRECT(ADDRESS(ROW()-35*INT((ROW()-15)/35)+18,2+INT((ROW()-15)/35), 1, 1, "Variables_Simulación"))</f>
        <v>0</v>
      </c>
      <c r="G336" s="65" t="n">
        <f aca="true">INDIRECT(ADDRESS(ROW()-35*INT((ROW()-15)/35)-12,2+INT((ROW()-15)/35), 1, 1, "Variables_Simulación"))</f>
        <v>0</v>
      </c>
      <c r="H336" s="65" t="n">
        <f aca="true">INDIRECT(ADDRESS(ROW()-35*INT((ROW()-15)/35)+168,2+INT((ROW()-15)/35), 1, 1, "Variables_Simulación"))</f>
        <v>0</v>
      </c>
      <c r="I336" s="66" t="n">
        <f aca="false">AO336+AQ336+AS336+AU336+AW336</f>
        <v>0.032969055321625</v>
      </c>
      <c r="J336" s="65" t="n">
        <f aca="false">AP336+AR336+AT336+AV336+AX336</f>
        <v>277192.27797486</v>
      </c>
      <c r="K336" s="66" t="n">
        <f aca="false">I336-Tabla_Ministerio!J335</f>
        <v>0</v>
      </c>
      <c r="L336" s="65" t="n">
        <f aca="false">J336-Tabla_Ministerio!K335</f>
        <v>0.277974860218819</v>
      </c>
      <c r="M336" s="66" t="n">
        <f aca="false">P371/P$390</f>
        <v>0.0489818079863238</v>
      </c>
      <c r="N336" s="65" t="n">
        <f aca="false">ROUND((N$355*M336),0)</f>
        <v>7824616</v>
      </c>
      <c r="O336" s="65" t="n">
        <f aca="false">N336-Tabla_Ministerio!L335</f>
        <v>1</v>
      </c>
      <c r="P336" s="67" t="n">
        <f aca="false">N336+J336</f>
        <v>8101808.27797486</v>
      </c>
      <c r="Q336" s="65" t="n">
        <f aca="false">P336-Tabla_Ministerio!M335</f>
        <v>1.27797485981137</v>
      </c>
      <c r="S336" s="67" t="n">
        <f aca="false">B336+Tabla_Ministerio!B335</f>
        <v>11850</v>
      </c>
      <c r="T336" s="67" t="n">
        <f aca="false">C336+Tabla_Ministerio!C335</f>
        <v>60</v>
      </c>
      <c r="U336" s="67" t="n">
        <f aca="false">D336+Tabla_Ministerio!D335</f>
        <v>802.196793743891</v>
      </c>
      <c r="V336" s="67" t="n">
        <f aca="false">E336+Tabla_Ministerio!E335</f>
        <v>409.698005865103</v>
      </c>
      <c r="W336" s="67" t="n">
        <f aca="false">F336+Tabla_Ministerio!F335</f>
        <v>143</v>
      </c>
      <c r="X336" s="67" t="n">
        <f aca="false">G336+Tabla_Ministerio!G335</f>
        <v>335</v>
      </c>
      <c r="Y336" s="67" t="n">
        <f aca="false">H336+Tabla_Ministerio!H335</f>
        <v>29</v>
      </c>
      <c r="Z336" s="67" t="n">
        <f aca="false">X336+0.33*Y336</f>
        <v>344.57</v>
      </c>
      <c r="AC336" s="73" t="n">
        <f aca="false">IF(T336&gt;0,S336/T336,0)</f>
        <v>197.5</v>
      </c>
      <c r="AD336" s="74" t="n">
        <f aca="false">EXP((((AC336-AC$355)/AC$356+2)/4-1.9)^3)</f>
        <v>0.0538585360005932</v>
      </c>
      <c r="AE336" s="75" t="n">
        <f aca="false">S336/U336</f>
        <v>14.771936378224</v>
      </c>
      <c r="AF336" s="74" t="n">
        <f aca="false">EXP((((AE336-AE$355)/AE$356+2)/4-1.9)^3)</f>
        <v>0.012691322263047</v>
      </c>
      <c r="AG336" s="74" t="n">
        <f aca="false">V336/U336</f>
        <v>0.51072007400207</v>
      </c>
      <c r="AH336" s="74" t="n">
        <f aca="false">EXP((((AG336-AG$355)/AG$356+2)/4-1.9)^3)</f>
        <v>0.0369077567349862</v>
      </c>
      <c r="AI336" s="74" t="n">
        <f aca="false">W336/U336</f>
        <v>0.178260498066331</v>
      </c>
      <c r="AJ336" s="74" t="n">
        <f aca="false">EXP((((AI336-AI$355)/AI$356+2)/4-1.9)^3)</f>
        <v>0.151143415437916</v>
      </c>
      <c r="AK336" s="74" t="n">
        <f aca="false">Z336/U336</f>
        <v>0.429533005725285</v>
      </c>
      <c r="AL336" s="74" t="n">
        <f aca="false">EXP((((AK336-AK$355)/AK$356+2)/4-1.9)^3)</f>
        <v>0.125302338937613</v>
      </c>
      <c r="AM336" s="74" t="n">
        <f aca="false">0.01*AD336+0.15*AF336+0.24*AH336+0.25*AJ336+0.35*AL336</f>
        <v>0.0929418178035033</v>
      </c>
      <c r="AO336" s="66" t="n">
        <f aca="false">0.01*AD336/$AM$355</f>
        <v>0.000191051250654402</v>
      </c>
      <c r="AP336" s="65" t="n">
        <f aca="false">AO336*$J$355</f>
        <v>1606.29204756448</v>
      </c>
      <c r="AQ336" s="66" t="n">
        <f aca="false">0.15*AF336/$AM$355</f>
        <v>0.000675294903333377</v>
      </c>
      <c r="AR336" s="65" t="n">
        <f aca="false">AQ336*$J$355</f>
        <v>5677.64319401087</v>
      </c>
      <c r="AS336" s="66" t="n">
        <f aca="false">0.24*AH336/$AM$355</f>
        <v>0.00314213059916366</v>
      </c>
      <c r="AT336" s="65" t="n">
        <f aca="false">AS336*$J$355</f>
        <v>26417.9343320583</v>
      </c>
      <c r="AU336" s="66" t="n">
        <f aca="false">0.25*AJ336/$AM$355</f>
        <v>0.0134036963738086</v>
      </c>
      <c r="AV336" s="65" t="n">
        <f aca="false">AU336*$J$355</f>
        <v>112693.587817252</v>
      </c>
      <c r="AW336" s="66" t="n">
        <f aca="false">0.35*AL336/$AM$355</f>
        <v>0.0155568821946649</v>
      </c>
      <c r="AX336" s="65" t="n">
        <f aca="false">AW336*$J$355</f>
        <v>130796.820583974</v>
      </c>
    </row>
    <row r="337" customFormat="false" ht="15" hidden="false" customHeight="false" outlineLevel="0" collapsed="false">
      <c r="A337" s="72" t="s">
        <v>113</v>
      </c>
      <c r="B337" s="65" t="n">
        <f aca="true">INDIRECT(ADDRESS(ROW()-35*INT((ROW()-15)/35)+138,2+INT((ROW()-15)/35), 1, 1, "Variables_Simulación"))</f>
        <v>0</v>
      </c>
      <c r="C337" s="65" t="n">
        <f aca="true">INDIRECT(ADDRESS(ROW()-35*INT((ROW()-15)/35)+108,2+INT((ROW()-15)/35), 1, 1, "Variables_Simulación"))</f>
        <v>0</v>
      </c>
      <c r="D337" s="65" t="n">
        <f aca="true">INDIRECT(ADDRESS(ROW()-35*INT((ROW()-15)/35)+78,2+INT((ROW()-15)/35), 1, 1, "Variables_Simulación"))</f>
        <v>0</v>
      </c>
      <c r="E337" s="65" t="n">
        <f aca="true">INDIRECT(ADDRESS(ROW()-35*INT((ROW()-15)/35)+48,2+INT((ROW()-15)/35), 1, 1, "Variables_Simulación"))</f>
        <v>0</v>
      </c>
      <c r="F337" s="65" t="n">
        <f aca="true">INDIRECT(ADDRESS(ROW()-35*INT((ROW()-15)/35)+18,2+INT((ROW()-15)/35), 1, 1, "Variables_Simulación"))</f>
        <v>0</v>
      </c>
      <c r="G337" s="65" t="n">
        <f aca="true">INDIRECT(ADDRESS(ROW()-35*INT((ROW()-15)/35)-12,2+INT((ROW()-15)/35), 1, 1, "Variables_Simulación"))</f>
        <v>0</v>
      </c>
      <c r="H337" s="65" t="n">
        <f aca="true">INDIRECT(ADDRESS(ROW()-35*INT((ROW()-15)/35)+168,2+INT((ROW()-15)/35), 1, 1, "Variables_Simulación"))</f>
        <v>0</v>
      </c>
      <c r="I337" s="66" t="n">
        <f aca="false">AO337+AQ337+AS337+AU337+AW337</f>
        <v>0.0313699061161301</v>
      </c>
      <c r="J337" s="65" t="n">
        <f aca="false">AP337+AR337+AT337+AV337+AX337</f>
        <v>263747.191157281</v>
      </c>
      <c r="K337" s="66" t="n">
        <f aca="false">I337-Tabla_Ministerio!J336</f>
        <v>0</v>
      </c>
      <c r="L337" s="65" t="n">
        <f aca="false">J337-Tabla_Ministerio!K336</f>
        <v>0.191157281049527</v>
      </c>
      <c r="M337" s="66" t="n">
        <f aca="false">P372/P$390</f>
        <v>0.0477306375217275</v>
      </c>
      <c r="N337" s="65" t="n">
        <f aca="false">ROUND((N$355*M337),0)</f>
        <v>7624748</v>
      </c>
      <c r="O337" s="65" t="n">
        <f aca="false">N337-Tabla_Ministerio!L336</f>
        <v>1</v>
      </c>
      <c r="P337" s="67" t="n">
        <f aca="false">N337+J337</f>
        <v>7888495.19115728</v>
      </c>
      <c r="Q337" s="65" t="n">
        <f aca="false">P337-Tabla_Ministerio!M336</f>
        <v>1.19115728139877</v>
      </c>
      <c r="S337" s="67" t="n">
        <f aca="false">B337+Tabla_Ministerio!B336</f>
        <v>9342</v>
      </c>
      <c r="T337" s="67" t="n">
        <f aca="false">C337+Tabla_Ministerio!C336</f>
        <v>46</v>
      </c>
      <c r="U337" s="67" t="n">
        <f aca="false">D337+Tabla_Ministerio!D336</f>
        <v>483.823716682601</v>
      </c>
      <c r="V337" s="67" t="n">
        <f aca="false">E337+Tabla_Ministerio!E336</f>
        <v>283.780832479891</v>
      </c>
      <c r="W337" s="67" t="n">
        <f aca="false">F337+Tabla_Ministerio!F336</f>
        <v>54</v>
      </c>
      <c r="X337" s="67" t="n">
        <f aca="false">G337+Tabla_Ministerio!G336</f>
        <v>206</v>
      </c>
      <c r="Y337" s="67" t="n">
        <f aca="false">H337+Tabla_Ministerio!H336</f>
        <v>18</v>
      </c>
      <c r="Z337" s="67" t="n">
        <f aca="false">X337+0.33*Y337</f>
        <v>211.94</v>
      </c>
      <c r="AC337" s="73" t="n">
        <f aca="false">IF(T337&gt;0,S337/T337,0)</f>
        <v>203.086956521739</v>
      </c>
      <c r="AD337" s="74" t="n">
        <f aca="false">EXP((((AC337-AC$355)/AC$356+2)/4-1.9)^3)</f>
        <v>0.0594194222649933</v>
      </c>
      <c r="AE337" s="75" t="n">
        <f aca="false">S337/U337</f>
        <v>19.3086855354149</v>
      </c>
      <c r="AF337" s="74" t="n">
        <f aca="false">EXP((((AE337-AE$355)/AE$356+2)/4-1.9)^3)</f>
        <v>0.0510812483959005</v>
      </c>
      <c r="AG337" s="74" t="n">
        <f aca="false">V337/U337</f>
        <v>0.586537663812081</v>
      </c>
      <c r="AH337" s="74" t="n">
        <f aca="false">EXP((((AG337-AG$355)/AG$356+2)/4-1.9)^3)</f>
        <v>0.0796400818780655</v>
      </c>
      <c r="AI337" s="74" t="n">
        <f aca="false">W337/U337</f>
        <v>0.111610899048641</v>
      </c>
      <c r="AJ337" s="74" t="n">
        <f aca="false">EXP((((AI337-AI$355)/AI$356+2)/4-1.9)^3)</f>
        <v>0.0601335177761155</v>
      </c>
      <c r="AK337" s="74" t="n">
        <f aca="false">Z337/U337</f>
        <v>0.438052110080906</v>
      </c>
      <c r="AL337" s="74" t="n">
        <f aca="false">EXP((((AK337-AK$355)/AK$356+2)/4-1.9)^3)</f>
        <v>0.131515246116477</v>
      </c>
      <c r="AM337" s="74" t="n">
        <f aca="false">0.01*AD337+0.15*AF337+0.24*AH337+0.25*AJ337+0.35*AL337</f>
        <v>0.0884337167175666</v>
      </c>
      <c r="AO337" s="66" t="n">
        <f aca="false">0.01*AD337/$AM$355</f>
        <v>0.000210777265404391</v>
      </c>
      <c r="AP337" s="65" t="n">
        <f aca="false">AO337*$J$355</f>
        <v>1772.14147547723</v>
      </c>
      <c r="AQ337" s="66" t="n">
        <f aca="false">0.15*AF337/$AM$355</f>
        <v>0.00271799155223532</v>
      </c>
      <c r="AR337" s="65" t="n">
        <f aca="false">AQ337*$J$355</f>
        <v>22851.9216741513</v>
      </c>
      <c r="AS337" s="66" t="n">
        <f aca="false">0.24*AH337/$AM$355</f>
        <v>0.00678013405111011</v>
      </c>
      <c r="AT337" s="65" t="n">
        <f aca="false">AS337*$J$355</f>
        <v>57004.9940548159</v>
      </c>
      <c r="AU337" s="66" t="n">
        <f aca="false">0.25*AJ337/$AM$355</f>
        <v>0.00533275903435672</v>
      </c>
      <c r="AV337" s="65" t="n">
        <f aca="false">AU337*$J$355</f>
        <v>44835.9714952092</v>
      </c>
      <c r="AW337" s="66" t="n">
        <f aca="false">0.35*AL337/$AM$355</f>
        <v>0.0163282442130235</v>
      </c>
      <c r="AX337" s="65" t="n">
        <f aca="false">AW337*$J$355</f>
        <v>137282.162457627</v>
      </c>
    </row>
    <row r="338" customFormat="false" ht="15" hidden="false" customHeight="false" outlineLevel="0" collapsed="false">
      <c r="A338" s="72" t="s">
        <v>114</v>
      </c>
      <c r="B338" s="65" t="n">
        <f aca="true">INDIRECT(ADDRESS(ROW()-35*INT((ROW()-15)/35)+138,2+INT((ROW()-15)/35), 1, 1, "Variables_Simulación"))</f>
        <v>0</v>
      </c>
      <c r="C338" s="65" t="n">
        <f aca="true">INDIRECT(ADDRESS(ROW()-35*INT((ROW()-15)/35)+108,2+INT((ROW()-15)/35), 1, 1, "Variables_Simulación"))</f>
        <v>0</v>
      </c>
      <c r="D338" s="65" t="n">
        <f aca="true">INDIRECT(ADDRESS(ROW()-35*INT((ROW()-15)/35)+78,2+INT((ROW()-15)/35), 1, 1, "Variables_Simulación"))</f>
        <v>0</v>
      </c>
      <c r="E338" s="65" t="n">
        <f aca="true">INDIRECT(ADDRESS(ROW()-35*INT((ROW()-15)/35)+48,2+INT((ROW()-15)/35), 1, 1, "Variables_Simulación"))</f>
        <v>0</v>
      </c>
      <c r="F338" s="65" t="n">
        <f aca="true">INDIRECT(ADDRESS(ROW()-35*INT((ROW()-15)/35)+18,2+INT((ROW()-15)/35), 1, 1, "Variables_Simulación"))</f>
        <v>0</v>
      </c>
      <c r="G338" s="65" t="n">
        <f aca="true">INDIRECT(ADDRESS(ROW()-35*INT((ROW()-15)/35)-12,2+INT((ROW()-15)/35), 1, 1, "Variables_Simulación"))</f>
        <v>0</v>
      </c>
      <c r="H338" s="65" t="n">
        <f aca="true">INDIRECT(ADDRESS(ROW()-35*INT((ROW()-15)/35)+168,2+INT((ROW()-15)/35), 1, 1, "Variables_Simulación"))</f>
        <v>0</v>
      </c>
      <c r="I338" s="66" t="n">
        <f aca="false">AO338+AQ338+AS338+AU338+AW338</f>
        <v>0.0140929778810488</v>
      </c>
      <c r="J338" s="65" t="n">
        <f aca="false">AP338+AR338+AT338+AV338+AX338</f>
        <v>118488.8254816</v>
      </c>
      <c r="K338" s="66" t="n">
        <f aca="false">I338-Tabla_Ministerio!J337</f>
        <v>0</v>
      </c>
      <c r="L338" s="65" t="n">
        <f aca="false">J338-Tabla_Ministerio!K337</f>
        <v>-0.174518399842782</v>
      </c>
      <c r="M338" s="66" t="n">
        <f aca="false">P373/P$390</f>
        <v>0.0203842935922526</v>
      </c>
      <c r="N338" s="65" t="n">
        <f aca="false">ROUND((N$355*M338),0)</f>
        <v>3256296</v>
      </c>
      <c r="O338" s="65" t="n">
        <f aca="false">N338-Tabla_Ministerio!L337</f>
        <v>-1</v>
      </c>
      <c r="P338" s="67" t="n">
        <f aca="false">N338+J338</f>
        <v>3374784.8254816</v>
      </c>
      <c r="Q338" s="65" t="n">
        <f aca="false">P338-Tabla_Ministerio!M337</f>
        <v>-1.17451839987189</v>
      </c>
      <c r="S338" s="67" t="n">
        <f aca="false">B338+Tabla_Ministerio!B337</f>
        <v>15169</v>
      </c>
      <c r="T338" s="67" t="n">
        <f aca="false">C338+Tabla_Ministerio!C337</f>
        <v>66</v>
      </c>
      <c r="U338" s="67" t="n">
        <f aca="false">D338+Tabla_Ministerio!D337</f>
        <v>714.724093585078</v>
      </c>
      <c r="V338" s="67" t="n">
        <f aca="false">E338+Tabla_Ministerio!E337</f>
        <v>282.043782193336</v>
      </c>
      <c r="W338" s="67" t="n">
        <f aca="false">F338+Tabla_Ministerio!F337</f>
        <v>68</v>
      </c>
      <c r="X338" s="67" t="n">
        <f aca="false">G338+Tabla_Ministerio!G337</f>
        <v>169</v>
      </c>
      <c r="Y338" s="67" t="n">
        <f aca="false">H338+Tabla_Ministerio!H337</f>
        <v>22</v>
      </c>
      <c r="Z338" s="67" t="n">
        <f aca="false">X338+0.33*Y338</f>
        <v>176.26</v>
      </c>
      <c r="AC338" s="73" t="n">
        <f aca="false">IF(T338&gt;0,S338/T338,0)</f>
        <v>229.833333333333</v>
      </c>
      <c r="AD338" s="74" t="n">
        <f aca="false">EXP((((AC338-AC$355)/AC$356+2)/4-1.9)^3)</f>
        <v>0.0922589407497531</v>
      </c>
      <c r="AE338" s="75" t="n">
        <f aca="false">S338/U338</f>
        <v>21.2235744340335</v>
      </c>
      <c r="AF338" s="74" t="n">
        <f aca="false">EXP((((AE338-AE$355)/AE$356+2)/4-1.9)^3)</f>
        <v>0.0829850947636177</v>
      </c>
      <c r="AG338" s="74" t="n">
        <f aca="false">V338/U338</f>
        <v>0.394619105085147</v>
      </c>
      <c r="AH338" s="74" t="n">
        <f aca="false">EXP((((AG338-AG$355)/AG$356+2)/4-1.9)^3)</f>
        <v>0.00859791824331301</v>
      </c>
      <c r="AI338" s="74" t="n">
        <f aca="false">W338/U338</f>
        <v>0.0951416086435675</v>
      </c>
      <c r="AJ338" s="74" t="n">
        <f aca="false">EXP((((AI338-AI$355)/AI$356+2)/4-1.9)^3)</f>
        <v>0.0460664429598317</v>
      </c>
      <c r="AK338" s="74" t="n">
        <f aca="false">Z338/U338</f>
        <v>0.246612646169341</v>
      </c>
      <c r="AL338" s="74" t="n">
        <f aca="false">EXP((((AK338-AK$355)/AK$356+2)/4-1.9)^3)</f>
        <v>0.0365100473285652</v>
      </c>
      <c r="AM338" s="74" t="n">
        <f aca="false">0.01*AD338+0.15*AF338+0.24*AH338+0.25*AJ338+0.35*AL338</f>
        <v>0.039728981305391</v>
      </c>
      <c r="AO338" s="66" t="n">
        <f aca="false">0.01*AD338/$AM$355</f>
        <v>0.00032726819782284</v>
      </c>
      <c r="AP338" s="65" t="n">
        <f aca="false">AO338*$J$355</f>
        <v>2751.5564634252</v>
      </c>
      <c r="AQ338" s="66" t="n">
        <f aca="false">0.15*AF338/$AM$355</f>
        <v>0.00441556918853734</v>
      </c>
      <c r="AR338" s="65" t="n">
        <f aca="false">AQ338*$J$355</f>
        <v>37124.560288006</v>
      </c>
      <c r="AS338" s="66" t="n">
        <f aca="false">0.24*AH338/$AM$355</f>
        <v>0.000731981144110338</v>
      </c>
      <c r="AT338" s="65" t="n">
        <f aca="false">AS338*$J$355</f>
        <v>6154.24126627928</v>
      </c>
      <c r="AU338" s="66" t="n">
        <f aca="false">0.25*AJ338/$AM$355</f>
        <v>0.00408526307723003</v>
      </c>
      <c r="AV338" s="65" t="n">
        <f aca="false">AU338*$J$355</f>
        <v>34347.4621112731</v>
      </c>
      <c r="AW338" s="66" t="n">
        <f aca="false">0.35*AL338/$AM$355</f>
        <v>0.00453289627334827</v>
      </c>
      <c r="AX338" s="65" t="n">
        <f aca="false">AW338*$J$355</f>
        <v>38111.0053526166</v>
      </c>
    </row>
    <row r="339" customFormat="false" ht="15" hidden="false" customHeight="false" outlineLevel="0" collapsed="false">
      <c r="A339" s="72" t="s">
        <v>115</v>
      </c>
      <c r="B339" s="65" t="n">
        <f aca="true">INDIRECT(ADDRESS(ROW()-35*INT((ROW()-15)/35)+138,2+INT((ROW()-15)/35), 1, 1, "Variables_Simulación"))</f>
        <v>0</v>
      </c>
      <c r="C339" s="65" t="n">
        <f aca="true">INDIRECT(ADDRESS(ROW()-35*INT((ROW()-15)/35)+108,2+INT((ROW()-15)/35), 1, 1, "Variables_Simulación"))</f>
        <v>0</v>
      </c>
      <c r="D339" s="65" t="n">
        <f aca="true">INDIRECT(ADDRESS(ROW()-35*INT((ROW()-15)/35)+78,2+INT((ROW()-15)/35), 1, 1, "Variables_Simulación"))</f>
        <v>0</v>
      </c>
      <c r="E339" s="65" t="n">
        <f aca="true">INDIRECT(ADDRESS(ROW()-35*INT((ROW()-15)/35)+48,2+INT((ROW()-15)/35), 1, 1, "Variables_Simulación"))</f>
        <v>0</v>
      </c>
      <c r="F339" s="65" t="n">
        <f aca="true">INDIRECT(ADDRESS(ROW()-35*INT((ROW()-15)/35)+18,2+INT((ROW()-15)/35), 1, 1, "Variables_Simulación"))</f>
        <v>0</v>
      </c>
      <c r="G339" s="65" t="n">
        <f aca="true">INDIRECT(ADDRESS(ROW()-35*INT((ROW()-15)/35)-12,2+INT((ROW()-15)/35), 1, 1, "Variables_Simulación"))</f>
        <v>0</v>
      </c>
      <c r="H339" s="65" t="n">
        <f aca="true">INDIRECT(ADDRESS(ROW()-35*INT((ROW()-15)/35)+168,2+INT((ROW()-15)/35), 1, 1, "Variables_Simulación"))</f>
        <v>0</v>
      </c>
      <c r="I339" s="66" t="n">
        <f aca="false">AO339+AQ339+AS339+AU339+AW339</f>
        <v>0.0131041981540367</v>
      </c>
      <c r="J339" s="65" t="n">
        <f aca="false">AP339+AR339+AT339+AV339+AX339</f>
        <v>110175.511609787</v>
      </c>
      <c r="K339" s="66" t="n">
        <f aca="false">I339-Tabla_Ministerio!J338</f>
        <v>0</v>
      </c>
      <c r="L339" s="65" t="n">
        <f aca="false">J339-Tabla_Ministerio!K338</f>
        <v>-0.488390212995</v>
      </c>
      <c r="M339" s="66" t="n">
        <f aca="false">P374/P$390</f>
        <v>0.019631584500113</v>
      </c>
      <c r="N339" s="65" t="n">
        <f aca="false">ROUND((N$355*M339),0)</f>
        <v>3136054</v>
      </c>
      <c r="O339" s="65" t="n">
        <f aca="false">N339-Tabla_Ministerio!L338</f>
        <v>1</v>
      </c>
      <c r="P339" s="67" t="n">
        <f aca="false">N339+J339</f>
        <v>3246229.51160979</v>
      </c>
      <c r="Q339" s="65" t="n">
        <f aca="false">P339-Tabla_Ministerio!M338</f>
        <v>0.511609787121415</v>
      </c>
      <c r="S339" s="67" t="n">
        <f aca="false">B339+Tabla_Ministerio!B338</f>
        <v>6546</v>
      </c>
      <c r="T339" s="67" t="n">
        <f aca="false">C339+Tabla_Ministerio!C338</f>
        <v>46</v>
      </c>
      <c r="U339" s="67" t="n">
        <f aca="false">D339+Tabla_Ministerio!D338</f>
        <v>334.063185195971</v>
      </c>
      <c r="V339" s="67" t="n">
        <f aca="false">E339+Tabla_Ministerio!E338</f>
        <v>164.164233836771</v>
      </c>
      <c r="W339" s="67" t="n">
        <f aca="false">F339+Tabla_Ministerio!F338</f>
        <v>25</v>
      </c>
      <c r="X339" s="67" t="n">
        <f aca="false">G339+Tabla_Ministerio!G338</f>
        <v>82</v>
      </c>
      <c r="Y339" s="67" t="n">
        <f aca="false">H339+Tabla_Ministerio!H338</f>
        <v>6</v>
      </c>
      <c r="Z339" s="67" t="n">
        <f aca="false">X339+0.33*Y339</f>
        <v>83.98</v>
      </c>
      <c r="AC339" s="73" t="n">
        <f aca="false">IF(T339&gt;0,S339/T339,0)</f>
        <v>142.304347826087</v>
      </c>
      <c r="AD339" s="74" t="n">
        <f aca="false">EXP((((AC339-AC$355)/AC$356+2)/4-1.9)^3)</f>
        <v>0.018000815385285</v>
      </c>
      <c r="AE339" s="75" t="n">
        <f aca="false">S339/U339</f>
        <v>19.5950954492634</v>
      </c>
      <c r="AF339" s="74" t="n">
        <f aca="false">EXP((((AE339-AE$355)/AE$356+2)/4-1.9)^3)</f>
        <v>0.0551293854537675</v>
      </c>
      <c r="AG339" s="74" t="n">
        <f aca="false">V339/U339</f>
        <v>0.491416717290975</v>
      </c>
      <c r="AH339" s="74" t="n">
        <f aca="false">EXP((((AG339-AG$355)/AG$356+2)/4-1.9)^3)</f>
        <v>0.0296783991521079</v>
      </c>
      <c r="AI339" s="74" t="n">
        <f aca="false">W339/U339</f>
        <v>0.0748361421068721</v>
      </c>
      <c r="AJ339" s="74" t="n">
        <f aca="false">EXP((((AI339-AI$355)/AI$356+2)/4-1.9)^3)</f>
        <v>0.032427288972965</v>
      </c>
      <c r="AK339" s="74" t="n">
        <f aca="false">Z339/U339</f>
        <v>0.251389568565405</v>
      </c>
      <c r="AL339" s="74" t="n">
        <f aca="false">EXP((((AK339-AK$355)/AK$356+2)/4-1.9)^3)</f>
        <v>0.0378928449596667</v>
      </c>
      <c r="AM339" s="74" t="n">
        <f aca="false">0.01*AD339+0.15*AF339+0.24*AH339+0.25*AJ339+0.35*AL339</f>
        <v>0.0369415497475485</v>
      </c>
      <c r="AO339" s="66" t="n">
        <f aca="false">0.01*AD339/$AM$355</f>
        <v>6.38539133726141E-005</v>
      </c>
      <c r="AP339" s="65" t="n">
        <f aca="false">AO339*$J$355</f>
        <v>536.861354767259</v>
      </c>
      <c r="AQ339" s="66" t="n">
        <f aca="false">0.15*AF339/$AM$355</f>
        <v>0.00293338962239009</v>
      </c>
      <c r="AR339" s="65" t="n">
        <f aca="false">AQ339*$J$355</f>
        <v>24662.9132586881</v>
      </c>
      <c r="AS339" s="66" t="n">
        <f aca="false">0.24*AH339/$AM$355</f>
        <v>0.002526661448964</v>
      </c>
      <c r="AT339" s="65" t="n">
        <f aca="false">AS339*$J$355</f>
        <v>21243.2851313821</v>
      </c>
      <c r="AU339" s="66" t="n">
        <f aca="false">0.25*AJ339/$AM$355</f>
        <v>0.00287571598378966</v>
      </c>
      <c r="AV339" s="65" t="n">
        <f aca="false">AU339*$J$355</f>
        <v>24178.0134911091</v>
      </c>
      <c r="AW339" s="66" t="n">
        <f aca="false">0.35*AL339/$AM$355</f>
        <v>0.00470457718552038</v>
      </c>
      <c r="AX339" s="65" t="n">
        <f aca="false">AW339*$J$355</f>
        <v>39554.4383738404</v>
      </c>
    </row>
    <row r="340" customFormat="false" ht="15" hidden="false" customHeight="false" outlineLevel="0" collapsed="false">
      <c r="A340" s="72" t="s">
        <v>116</v>
      </c>
      <c r="B340" s="65" t="n">
        <f aca="true">INDIRECT(ADDRESS(ROW()-35*INT((ROW()-15)/35)+138,2+INT((ROW()-15)/35), 1, 1, "Variables_Simulación"))</f>
        <v>0</v>
      </c>
      <c r="C340" s="65" t="n">
        <f aca="true">INDIRECT(ADDRESS(ROW()-35*INT((ROW()-15)/35)+108,2+INT((ROW()-15)/35), 1, 1, "Variables_Simulación"))</f>
        <v>0</v>
      </c>
      <c r="D340" s="65" t="n">
        <f aca="true">INDIRECT(ADDRESS(ROW()-35*INT((ROW()-15)/35)+78,2+INT((ROW()-15)/35), 1, 1, "Variables_Simulación"))</f>
        <v>0</v>
      </c>
      <c r="E340" s="65" t="n">
        <f aca="true">INDIRECT(ADDRESS(ROW()-35*INT((ROW()-15)/35)+48,2+INT((ROW()-15)/35), 1, 1, "Variables_Simulación"))</f>
        <v>0</v>
      </c>
      <c r="F340" s="65" t="n">
        <f aca="true">INDIRECT(ADDRESS(ROW()-35*INT((ROW()-15)/35)+18,2+INT((ROW()-15)/35), 1, 1, "Variables_Simulación"))</f>
        <v>0</v>
      </c>
      <c r="G340" s="65" t="n">
        <f aca="true">INDIRECT(ADDRESS(ROW()-35*INT((ROW()-15)/35)-12,2+INT((ROW()-15)/35), 1, 1, "Variables_Simulación"))</f>
        <v>0</v>
      </c>
      <c r="H340" s="65" t="n">
        <f aca="true">INDIRECT(ADDRESS(ROW()-35*INT((ROW()-15)/35)+168,2+INT((ROW()-15)/35), 1, 1, "Variables_Simulación"))</f>
        <v>0</v>
      </c>
      <c r="I340" s="66" t="n">
        <f aca="false">AO340+AQ340+AS340+AU340+AW340</f>
        <v>0.0224852922004038</v>
      </c>
      <c r="J340" s="65" t="n">
        <f aca="false">AP340+AR340+AT340+AV340+AX340</f>
        <v>189048.466968725</v>
      </c>
      <c r="K340" s="66" t="n">
        <f aca="false">I340-Tabla_Ministerio!J339</f>
        <v>-1.59594559789866E-016</v>
      </c>
      <c r="L340" s="65" t="n">
        <f aca="false">J340-Tabla_Ministerio!K339</f>
        <v>0.466968725348124</v>
      </c>
      <c r="M340" s="66" t="n">
        <f aca="false">P375/P$390</f>
        <v>0.0205777912318587</v>
      </c>
      <c r="N340" s="65" t="n">
        <f aca="false">ROUND((N$355*M340),0)</f>
        <v>3287207</v>
      </c>
      <c r="O340" s="65" t="n">
        <f aca="false">N340-Tabla_Ministerio!L339</f>
        <v>-1</v>
      </c>
      <c r="P340" s="67" t="n">
        <f aca="false">N340+J340</f>
        <v>3476255.46696873</v>
      </c>
      <c r="Q340" s="65" t="n">
        <f aca="false">P340-Tabla_Ministerio!M339</f>
        <v>-0.533031274564564</v>
      </c>
      <c r="S340" s="67" t="n">
        <f aca="false">B340+Tabla_Ministerio!B339</f>
        <v>7922</v>
      </c>
      <c r="T340" s="67" t="n">
        <f aca="false">C340+Tabla_Ministerio!C339</f>
        <v>36</v>
      </c>
      <c r="U340" s="67" t="n">
        <f aca="false">D340+Tabla_Ministerio!D339</f>
        <v>303.046995606922</v>
      </c>
      <c r="V340" s="67" t="n">
        <f aca="false">E340+Tabla_Ministerio!E339</f>
        <v>121.311558441558</v>
      </c>
      <c r="W340" s="67" t="n">
        <f aca="false">F340+Tabla_Ministerio!F339</f>
        <v>18</v>
      </c>
      <c r="X340" s="67" t="n">
        <f aca="false">G340+Tabla_Ministerio!G339</f>
        <v>92</v>
      </c>
      <c r="Y340" s="67" t="n">
        <f aca="false">H340+Tabla_Ministerio!H339</f>
        <v>6</v>
      </c>
      <c r="Z340" s="67" t="n">
        <f aca="false">X340+0.33*Y340</f>
        <v>93.98</v>
      </c>
      <c r="AC340" s="73" t="n">
        <f aca="false">IF(T340&gt;0,S340/T340,0)</f>
        <v>220.055555555556</v>
      </c>
      <c r="AD340" s="74" t="n">
        <f aca="false">EXP((((AC340-AC$355)/AC$356+2)/4-1.9)^3)</f>
        <v>0.0790041113387522</v>
      </c>
      <c r="AE340" s="75" t="n">
        <f aca="false">S340/U340</f>
        <v>26.1411600010565</v>
      </c>
      <c r="AF340" s="74" t="n">
        <f aca="false">EXP((((AE340-AE$355)/AE$356+2)/4-1.9)^3)</f>
        <v>0.225203440597597</v>
      </c>
      <c r="AG340" s="74" t="n">
        <f aca="false">V340/U340</f>
        <v>0.400306091794784</v>
      </c>
      <c r="AH340" s="74" t="n">
        <f aca="false">EXP((((AG340-AG$355)/AG$356+2)/4-1.9)^3)</f>
        <v>0.00931185441272943</v>
      </c>
      <c r="AI340" s="74" t="n">
        <f aca="false">W340/U340</f>
        <v>0.0593967281013653</v>
      </c>
      <c r="AJ340" s="74" t="n">
        <f aca="false">EXP((((AI340-AI$355)/AI$356+2)/4-1.9)^3)</f>
        <v>0.024407176849366</v>
      </c>
      <c r="AK340" s="74" t="n">
        <f aca="false">Z340/U340</f>
        <v>0.310116917053684</v>
      </c>
      <c r="AL340" s="74" t="n">
        <f aca="false">EXP((((AK340-AK$355)/AK$356+2)/4-1.9)^3)</f>
        <v>0.0585149741260972</v>
      </c>
      <c r="AM340" s="74" t="n">
        <f aca="false">0.01*AD340+0.15*AF340+0.24*AH340+0.25*AJ340+0.35*AL340</f>
        <v>0.0633874374185576</v>
      </c>
      <c r="AO340" s="66" t="n">
        <f aca="false">0.01*AD340/$AM$355</f>
        <v>0.000280249620560462</v>
      </c>
      <c r="AP340" s="65" t="n">
        <f aca="false">AO340*$J$355</f>
        <v>2356.24072230517</v>
      </c>
      <c r="AQ340" s="66" t="n">
        <f aca="false">0.15*AF340/$AM$355</f>
        <v>0.011982891340763</v>
      </c>
      <c r="AR340" s="65" t="n">
        <f aca="false">AQ340*$J$355</f>
        <v>100747.956381166</v>
      </c>
      <c r="AS340" s="66" t="n">
        <f aca="false">0.24*AH340/$AM$355</f>
        <v>0.000792761881879928</v>
      </c>
      <c r="AT340" s="65" t="n">
        <f aca="false">AS340*$J$355</f>
        <v>6665.26443618778</v>
      </c>
      <c r="AU340" s="66" t="n">
        <f aca="false">0.25*AJ340/$AM$355</f>
        <v>0.00216447661238099</v>
      </c>
      <c r="AV340" s="65" t="n">
        <f aca="false">AU340*$J$355</f>
        <v>18198.161790085</v>
      </c>
      <c r="AW340" s="66" t="n">
        <f aca="false">0.35*AL340/$AM$355</f>
        <v>0.00726491274481951</v>
      </c>
      <c r="AX340" s="65" t="n">
        <f aca="false">AW340*$J$355</f>
        <v>61080.8436389817</v>
      </c>
    </row>
    <row r="341" customFormat="false" ht="15" hidden="false" customHeight="false" outlineLevel="0" collapsed="false">
      <c r="A341" s="72" t="s">
        <v>117</v>
      </c>
      <c r="B341" s="65" t="n">
        <f aca="true">INDIRECT(ADDRESS(ROW()-35*INT((ROW()-15)/35)+138,2+INT((ROW()-15)/35), 1, 1, "Variables_Simulación"))</f>
        <v>0</v>
      </c>
      <c r="C341" s="65" t="n">
        <f aca="true">INDIRECT(ADDRESS(ROW()-35*INT((ROW()-15)/35)+108,2+INT((ROW()-15)/35), 1, 1, "Variables_Simulación"))</f>
        <v>0</v>
      </c>
      <c r="D341" s="65" t="n">
        <f aca="true">INDIRECT(ADDRESS(ROW()-35*INT((ROW()-15)/35)+78,2+INT((ROW()-15)/35), 1, 1, "Variables_Simulación"))</f>
        <v>0</v>
      </c>
      <c r="E341" s="65" t="n">
        <f aca="true">INDIRECT(ADDRESS(ROW()-35*INT((ROW()-15)/35)+48,2+INT((ROW()-15)/35), 1, 1, "Variables_Simulación"))</f>
        <v>0</v>
      </c>
      <c r="F341" s="65" t="n">
        <f aca="true">INDIRECT(ADDRESS(ROW()-35*INT((ROW()-15)/35)+18,2+INT((ROW()-15)/35), 1, 1, "Variables_Simulación"))</f>
        <v>0</v>
      </c>
      <c r="G341" s="65" t="n">
        <f aca="true">INDIRECT(ADDRESS(ROW()-35*INT((ROW()-15)/35)-12,2+INT((ROW()-15)/35), 1, 1, "Variables_Simulación"))</f>
        <v>0</v>
      </c>
      <c r="H341" s="65" t="n">
        <f aca="true">INDIRECT(ADDRESS(ROW()-35*INT((ROW()-15)/35)+168,2+INT((ROW()-15)/35), 1, 1, "Variables_Simulación"))</f>
        <v>0</v>
      </c>
      <c r="I341" s="66" t="n">
        <f aca="false">AO341+AQ341+AS341+AU341+AW341</f>
        <v>0.0357533957354511</v>
      </c>
      <c r="J341" s="65" t="n">
        <f aca="false">AP341+AR341+AT341+AV341+AX341</f>
        <v>300602.037655166</v>
      </c>
      <c r="K341" s="66" t="n">
        <f aca="false">I341-Tabla_Ministerio!J340</f>
        <v>0</v>
      </c>
      <c r="L341" s="65" t="n">
        <f aca="false">J341-Tabla_Ministerio!K340</f>
        <v>0.0376551655936055</v>
      </c>
      <c r="M341" s="66" t="n">
        <f aca="false">P376/P$390</f>
        <v>0.0223585010714111</v>
      </c>
      <c r="N341" s="65" t="n">
        <f aca="false">ROUND((N$355*M341),0)</f>
        <v>3571667</v>
      </c>
      <c r="O341" s="65" t="n">
        <f aca="false">N341-Tabla_Ministerio!L340</f>
        <v>0</v>
      </c>
      <c r="P341" s="67" t="n">
        <f aca="false">N341+J341</f>
        <v>3872269.03765517</v>
      </c>
      <c r="Q341" s="65" t="n">
        <f aca="false">P341-Tabla_Ministerio!M340</f>
        <v>0.0376551654189825</v>
      </c>
      <c r="S341" s="67" t="n">
        <f aca="false">B341+Tabla_Ministerio!B340</f>
        <v>10284</v>
      </c>
      <c r="T341" s="67" t="n">
        <f aca="false">C341+Tabla_Ministerio!C340</f>
        <v>41</v>
      </c>
      <c r="U341" s="67" t="n">
        <f aca="false">D341+Tabla_Ministerio!D340</f>
        <v>427.436413251261</v>
      </c>
      <c r="V341" s="67" t="n">
        <f aca="false">E341+Tabla_Ministerio!E340</f>
        <v>314.096467598249</v>
      </c>
      <c r="W341" s="67" t="n">
        <f aca="false">F341+Tabla_Ministerio!F340</f>
        <v>29</v>
      </c>
      <c r="X341" s="67" t="n">
        <f aca="false">G341+Tabla_Ministerio!G340</f>
        <v>88</v>
      </c>
      <c r="Y341" s="67" t="n">
        <f aca="false">H341+Tabla_Ministerio!H340</f>
        <v>6</v>
      </c>
      <c r="Z341" s="67" t="n">
        <f aca="false">X341+0.33*Y341</f>
        <v>89.98</v>
      </c>
      <c r="AC341" s="73" t="n">
        <f aca="false">IF(T341&gt;0,S341/T341,0)</f>
        <v>250.829268292683</v>
      </c>
      <c r="AD341" s="74" t="n">
        <f aca="false">EXP((((AC341-AC$355)/AC$356+2)/4-1.9)^3)</f>
        <v>0.125967725395801</v>
      </c>
      <c r="AE341" s="75" t="n">
        <f aca="false">S341/U341</f>
        <v>24.0597190159247</v>
      </c>
      <c r="AF341" s="74" t="n">
        <f aca="false">EXP((((AE341-AE$355)/AE$356+2)/4-1.9)^3)</f>
        <v>0.153807702049791</v>
      </c>
      <c r="AG341" s="74" t="n">
        <f aca="false">V341/U341</f>
        <v>0.73483787964881</v>
      </c>
      <c r="AH341" s="74" t="n">
        <f aca="false">EXP((((AG341-AG$355)/AG$356+2)/4-1.9)^3)</f>
        <v>0.248990650450547</v>
      </c>
      <c r="AI341" s="74" t="n">
        <f aca="false">W341/U341</f>
        <v>0.0678463488391497</v>
      </c>
      <c r="AJ341" s="74" t="n">
        <f aca="false">EXP((((AI341-AI$355)/AI$356+2)/4-1.9)^3)</f>
        <v>0.0285665955153694</v>
      </c>
      <c r="AK341" s="74" t="n">
        <f aca="false">Z341/U341</f>
        <v>0.210510843742989</v>
      </c>
      <c r="AL341" s="74" t="n">
        <f aca="false">EXP((((AK341-AK$355)/AK$356+2)/4-1.9)^3)</f>
        <v>0.0273165973787638</v>
      </c>
      <c r="AM341" s="74" t="n">
        <f aca="false">0.01*AD341+0.15*AF341+0.24*AH341+0.25*AJ341+0.35*AL341</f>
        <v>0.100791046630967</v>
      </c>
      <c r="AO341" s="66" t="n">
        <f aca="false">0.01*AD341/$AM$355</f>
        <v>0.000446842659791067</v>
      </c>
      <c r="AP341" s="65" t="n">
        <f aca="false">AO341*$J$355</f>
        <v>3756.89668859236</v>
      </c>
      <c r="AQ341" s="66" t="n">
        <f aca="false">0.15*AF341/$AM$355</f>
        <v>0.00818398234123051</v>
      </c>
      <c r="AR341" s="65" t="n">
        <f aca="false">AQ341*$J$355</f>
        <v>68808.0591312467</v>
      </c>
      <c r="AS341" s="66" t="n">
        <f aca="false">0.24*AH341/$AM$355</f>
        <v>0.021197742992185</v>
      </c>
      <c r="AT341" s="65" t="n">
        <f aca="false">AS341*$J$355</f>
        <v>178223.203868245</v>
      </c>
      <c r="AU341" s="66" t="n">
        <f aca="false">0.25*AJ341/$AM$355</f>
        <v>0.00253334206860433</v>
      </c>
      <c r="AV341" s="65" t="n">
        <f aca="false">AU341*$J$355</f>
        <v>21299.4534431012</v>
      </c>
      <c r="AW341" s="66" t="n">
        <f aca="false">0.35*AL341/$AM$355</f>
        <v>0.00339148567364017</v>
      </c>
      <c r="AX341" s="65" t="n">
        <f aca="false">AW341*$J$355</f>
        <v>28514.4245239808</v>
      </c>
    </row>
    <row r="342" customFormat="false" ht="15" hidden="false" customHeight="false" outlineLevel="0" collapsed="false">
      <c r="A342" s="72" t="s">
        <v>118</v>
      </c>
      <c r="B342" s="65" t="n">
        <f aca="true">INDIRECT(ADDRESS(ROW()-35*INT((ROW()-15)/35)+138,2+INT((ROW()-15)/35), 1, 1, "Variables_Simulación"))</f>
        <v>0</v>
      </c>
      <c r="C342" s="65" t="n">
        <f aca="true">INDIRECT(ADDRESS(ROW()-35*INT((ROW()-15)/35)+108,2+INT((ROW()-15)/35), 1, 1, "Variables_Simulación"))</f>
        <v>0</v>
      </c>
      <c r="D342" s="65" t="n">
        <f aca="true">INDIRECT(ADDRESS(ROW()-35*INT((ROW()-15)/35)+78,2+INT((ROW()-15)/35), 1, 1, "Variables_Simulación"))</f>
        <v>0</v>
      </c>
      <c r="E342" s="65" t="n">
        <f aca="true">INDIRECT(ADDRESS(ROW()-35*INT((ROW()-15)/35)+48,2+INT((ROW()-15)/35), 1, 1, "Variables_Simulación"))</f>
        <v>0</v>
      </c>
      <c r="F342" s="65" t="n">
        <f aca="true">INDIRECT(ADDRESS(ROW()-35*INT((ROW()-15)/35)+18,2+INT((ROW()-15)/35), 1, 1, "Variables_Simulación"))</f>
        <v>0</v>
      </c>
      <c r="G342" s="65" t="n">
        <f aca="true">INDIRECT(ADDRESS(ROW()-35*INT((ROW()-15)/35)-12,2+INT((ROW()-15)/35), 1, 1, "Variables_Simulación"))</f>
        <v>0</v>
      </c>
      <c r="H342" s="65" t="n">
        <f aca="true">INDIRECT(ADDRESS(ROW()-35*INT((ROW()-15)/35)+168,2+INT((ROW()-15)/35), 1, 1, "Variables_Simulación"))</f>
        <v>0</v>
      </c>
      <c r="I342" s="66" t="n">
        <f aca="false">AO342+AQ342+AS342+AU342+AW342</f>
        <v>0.0950187816572211</v>
      </c>
      <c r="J342" s="65" t="n">
        <f aca="false">AP342+AR342+AT342+AV342+AX342</f>
        <v>798884.659600335</v>
      </c>
      <c r="K342" s="66" t="n">
        <f aca="false">I342-Tabla_Ministerio!J341</f>
        <v>0</v>
      </c>
      <c r="L342" s="65" t="n">
        <f aca="false">J342-Tabla_Ministerio!K341</f>
        <v>-0.340399664826691</v>
      </c>
      <c r="M342" s="66" t="n">
        <f aca="false">P377/P$390</f>
        <v>0.0250644700033464</v>
      </c>
      <c r="N342" s="65" t="n">
        <f aca="false">ROUND((N$355*M342),0)</f>
        <v>4003933</v>
      </c>
      <c r="O342" s="65" t="n">
        <f aca="false">N342-Tabla_Ministerio!L341</f>
        <v>0</v>
      </c>
      <c r="P342" s="67" t="n">
        <f aca="false">N342+J342</f>
        <v>4802817.65960034</v>
      </c>
      <c r="Q342" s="65" t="n">
        <f aca="false">P342-Tabla_Ministerio!M341</f>
        <v>-0.340399664826691</v>
      </c>
      <c r="S342" s="67" t="n">
        <f aca="false">B342+Tabla_Ministerio!B341</f>
        <v>7536</v>
      </c>
      <c r="T342" s="67" t="n">
        <f aca="false">C342+Tabla_Ministerio!C341</f>
        <v>48</v>
      </c>
      <c r="U342" s="67" t="n">
        <f aca="false">D342+Tabla_Ministerio!D341</f>
        <v>309.103207570185</v>
      </c>
      <c r="V342" s="67" t="n">
        <f aca="false">E342+Tabla_Ministerio!E341</f>
        <v>193.135497835498</v>
      </c>
      <c r="W342" s="67" t="n">
        <f aca="false">F342+Tabla_Ministerio!F341</f>
        <v>74</v>
      </c>
      <c r="X342" s="67" t="n">
        <f aca="false">G342+Tabla_Ministerio!G341</f>
        <v>206</v>
      </c>
      <c r="Y342" s="67" t="n">
        <f aca="false">H342+Tabla_Ministerio!H341</f>
        <v>30</v>
      </c>
      <c r="Z342" s="67" t="n">
        <f aca="false">X342+0.33*Y342</f>
        <v>215.9</v>
      </c>
      <c r="AC342" s="73" t="n">
        <f aca="false">IF(T342&gt;0,S342/T342,0)</f>
        <v>157</v>
      </c>
      <c r="AD342" s="74" t="n">
        <f aca="false">EXP((((AC342-AC$355)/AC$356+2)/4-1.9)^3)</f>
        <v>0.024657670918035</v>
      </c>
      <c r="AE342" s="75" t="n">
        <f aca="false">S342/U342</f>
        <v>24.3802064017368</v>
      </c>
      <c r="AF342" s="74" t="n">
        <f aca="false">EXP((((AE342-AE$355)/AE$356+2)/4-1.9)^3)</f>
        <v>0.16372918721342</v>
      </c>
      <c r="AG342" s="74" t="n">
        <f aca="false">V342/U342</f>
        <v>0.624825278759505</v>
      </c>
      <c r="AH342" s="74" t="n">
        <f aca="false">EXP((((AG342-AG$355)/AG$356+2)/4-1.9)^3)</f>
        <v>0.11169730600125</v>
      </c>
      <c r="AI342" s="74" t="n">
        <f aca="false">W342/U342</f>
        <v>0.239402239082872</v>
      </c>
      <c r="AJ342" s="74" t="n">
        <f aca="false">EXP((((AI342-AI$355)/AI$356+2)/4-1.9)^3)</f>
        <v>0.288023879754001</v>
      </c>
      <c r="AK342" s="74" t="n">
        <f aca="false">Z342/U342</f>
        <v>0.698472208351244</v>
      </c>
      <c r="AL342" s="74" t="n">
        <f aca="false">EXP((((AK342-AK$355)/AK$356+2)/4-1.9)^3)</f>
        <v>0.412127365711164</v>
      </c>
      <c r="AM342" s="74" t="n">
        <f aca="false">0.01*AD342+0.15*AF342+0.24*AH342+0.25*AJ342+0.35*AL342</f>
        <v>0.267863856168901</v>
      </c>
      <c r="AO342" s="66" t="n">
        <f aca="false">0.01*AD342/$AM$355</f>
        <v>8.74676368303697E-005</v>
      </c>
      <c r="AP342" s="65" t="n">
        <f aca="false">AO342*$J$355</f>
        <v>735.397276796858</v>
      </c>
      <c r="AQ342" s="66" t="n">
        <f aca="false">0.15*AF342/$AM$355</f>
        <v>0.00871189647229034</v>
      </c>
      <c r="AR342" s="65" t="n">
        <f aca="false">AQ342*$J$355</f>
        <v>73246.5763752519</v>
      </c>
      <c r="AS342" s="66" t="n">
        <f aca="false">0.24*AH342/$AM$355</f>
        <v>0.00950931603756834</v>
      </c>
      <c r="AT342" s="65" t="n">
        <f aca="false">AS342*$J$355</f>
        <v>79951.0009832614</v>
      </c>
      <c r="AU342" s="66" t="n">
        <f aca="false">0.25*AJ342/$AM$355</f>
        <v>0.0255425260931382</v>
      </c>
      <c r="AV342" s="65" t="n">
        <f aca="false">AU342*$J$355</f>
        <v>214752.619506974</v>
      </c>
      <c r="AW342" s="66" t="n">
        <f aca="false">0.35*AL342/$AM$355</f>
        <v>0.0511675754173938</v>
      </c>
      <c r="AX342" s="65" t="n">
        <f aca="false">AW342*$J$355</f>
        <v>430199.065458051</v>
      </c>
    </row>
    <row r="343" customFormat="false" ht="15" hidden="false" customHeight="false" outlineLevel="0" collapsed="false">
      <c r="A343" s="72" t="s">
        <v>119</v>
      </c>
      <c r="B343" s="65" t="n">
        <f aca="true">INDIRECT(ADDRESS(ROW()-35*INT((ROW()-15)/35)+138,2+INT((ROW()-15)/35), 1, 1, "Variables_Simulación"))</f>
        <v>0</v>
      </c>
      <c r="C343" s="65" t="n">
        <f aca="true">INDIRECT(ADDRESS(ROW()-35*INT((ROW()-15)/35)+108,2+INT((ROW()-15)/35), 1, 1, "Variables_Simulación"))</f>
        <v>0</v>
      </c>
      <c r="D343" s="65" t="n">
        <f aca="true">INDIRECT(ADDRESS(ROW()-35*INT((ROW()-15)/35)+78,2+INT((ROW()-15)/35), 1, 1, "Variables_Simulación"))</f>
        <v>0</v>
      </c>
      <c r="E343" s="65" t="n">
        <f aca="true">INDIRECT(ADDRESS(ROW()-35*INT((ROW()-15)/35)+48,2+INT((ROW()-15)/35), 1, 1, "Variables_Simulación"))</f>
        <v>0</v>
      </c>
      <c r="F343" s="65" t="n">
        <f aca="true">INDIRECT(ADDRESS(ROW()-35*INT((ROW()-15)/35)+18,2+INT((ROW()-15)/35), 1, 1, "Variables_Simulación"))</f>
        <v>0</v>
      </c>
      <c r="G343" s="65" t="n">
        <f aca="true">INDIRECT(ADDRESS(ROW()-35*INT((ROW()-15)/35)-12,2+INT((ROW()-15)/35), 1, 1, "Variables_Simulación"))</f>
        <v>0</v>
      </c>
      <c r="H343" s="65" t="n">
        <f aca="true">INDIRECT(ADDRESS(ROW()-35*INT((ROW()-15)/35)+168,2+INT((ROW()-15)/35), 1, 1, "Variables_Simulación"))</f>
        <v>0</v>
      </c>
      <c r="I343" s="66" t="n">
        <f aca="false">AO343+AQ343+AS343+AU343+AW343</f>
        <v>0.00746260444560039</v>
      </c>
      <c r="J343" s="65" t="n">
        <f aca="false">AP343+AR343+AT343+AV343+AX343</f>
        <v>62742.9662670521</v>
      </c>
      <c r="K343" s="66" t="n">
        <f aca="false">I343-Tabla_Ministerio!J342</f>
        <v>0</v>
      </c>
      <c r="L343" s="65" t="n">
        <f aca="false">J343-Tabla_Ministerio!K342</f>
        <v>-0.0337329479225446</v>
      </c>
      <c r="M343" s="66" t="n">
        <f aca="false">P378/P$390</f>
        <v>0.0102843600636125</v>
      </c>
      <c r="N343" s="65" t="n">
        <f aca="false">ROUND((N$355*M343),0)</f>
        <v>1642879</v>
      </c>
      <c r="O343" s="65" t="n">
        <f aca="false">N343-Tabla_Ministerio!L342</f>
        <v>0</v>
      </c>
      <c r="P343" s="67" t="n">
        <f aca="false">N343+J343</f>
        <v>1705621.96626705</v>
      </c>
      <c r="Q343" s="65" t="n">
        <f aca="false">P343-Tabla_Ministerio!M342</f>
        <v>-0.0337329478934407</v>
      </c>
      <c r="S343" s="67" t="n">
        <f aca="false">B343+Tabla_Ministerio!B342</f>
        <v>2104</v>
      </c>
      <c r="T343" s="67" t="n">
        <f aca="false">C343+Tabla_Ministerio!C342</f>
        <v>23</v>
      </c>
      <c r="U343" s="67" t="n">
        <f aca="false">D343+Tabla_Ministerio!D342</f>
        <v>194.694993412385</v>
      </c>
      <c r="V343" s="67" t="n">
        <f aca="false">E343+Tabla_Ministerio!E342</f>
        <v>64.7404479578393</v>
      </c>
      <c r="W343" s="67" t="n">
        <f aca="false">F343+Tabla_Ministerio!F342</f>
        <v>10</v>
      </c>
      <c r="X343" s="67" t="n">
        <f aca="false">G343+Tabla_Ministerio!G342</f>
        <v>43</v>
      </c>
      <c r="Y343" s="67" t="n">
        <f aca="false">H343+Tabla_Ministerio!H342</f>
        <v>25</v>
      </c>
      <c r="Z343" s="67" t="n">
        <f aca="false">X343+0.33*Y343</f>
        <v>51.25</v>
      </c>
      <c r="AC343" s="73" t="n">
        <f aca="false">IF(T343&gt;0,S343/T343,0)</f>
        <v>91.4782608695652</v>
      </c>
      <c r="AD343" s="74" t="n">
        <f aca="false">EXP((((AC343-AC$355)/AC$356+2)/4-1.9)^3)</f>
        <v>0.0052880921420175</v>
      </c>
      <c r="AE343" s="75" t="n">
        <f aca="false">S343/U343</f>
        <v>10.8066466585687</v>
      </c>
      <c r="AF343" s="74" t="n">
        <f aca="false">EXP((((AE343-AE$355)/AE$356+2)/4-1.9)^3)</f>
        <v>0.00276102558108433</v>
      </c>
      <c r="AG343" s="74" t="n">
        <f aca="false">V343/U343</f>
        <v>0.332522407603528</v>
      </c>
      <c r="AH343" s="74" t="n">
        <f aca="false">EXP((((AG343-AG$355)/AG$356+2)/4-1.9)^3)</f>
        <v>0.00338969563176378</v>
      </c>
      <c r="AI343" s="74" t="n">
        <f aca="false">W343/U343</f>
        <v>0.0513623890616382</v>
      </c>
      <c r="AJ343" s="74" t="n">
        <f aca="false">EXP((((AI343-AI$355)/AI$356+2)/4-1.9)^3)</f>
        <v>0.0209263126443101</v>
      </c>
      <c r="AK343" s="74" t="n">
        <f aca="false">Z343/U343</f>
        <v>0.263232243940896</v>
      </c>
      <c r="AL343" s="74" t="n">
        <f aca="false">EXP((((AK343-AK$355)/AK$356+2)/4-1.9)^3)</f>
        <v>0.0415011607852412</v>
      </c>
      <c r="AM343" s="74" t="n">
        <f aca="false">0.01*AD343+0.15*AF343+0.24*AH343+0.25*AJ343+0.35*AL343</f>
        <v>0.0210375461461181</v>
      </c>
      <c r="AO343" s="66" t="n">
        <f aca="false">0.01*AD343/$AM$355</f>
        <v>1.87583379038939E-005</v>
      </c>
      <c r="AP343" s="65" t="n">
        <f aca="false">AO343*$J$355</f>
        <v>157.713539677673</v>
      </c>
      <c r="AQ343" s="66" t="n">
        <f aca="false">0.15*AF343/$AM$355</f>
        <v>0.000146911918571965</v>
      </c>
      <c r="AR343" s="65" t="n">
        <f aca="false">AQ343*$J$355</f>
        <v>1235.18399218158</v>
      </c>
      <c r="AS343" s="66" t="n">
        <f aca="false">0.24*AH343/$AM$355</f>
        <v>0.000288580702503655</v>
      </c>
      <c r="AT343" s="65" t="n">
        <f aca="false">AS343*$J$355</f>
        <v>2426.28554340486</v>
      </c>
      <c r="AU343" s="66" t="n">
        <f aca="false">0.25*AJ343/$AM$355</f>
        <v>0.00185578670493217</v>
      </c>
      <c r="AV343" s="65" t="n">
        <f aca="false">AU343*$J$355</f>
        <v>15602.805089723</v>
      </c>
      <c r="AW343" s="66" t="n">
        <f aca="false">0.35*AL343/$AM$355</f>
        <v>0.0051525667816887</v>
      </c>
      <c r="AX343" s="65" t="n">
        <f aca="false">AW343*$J$355</f>
        <v>43320.978102065</v>
      </c>
    </row>
    <row r="344" customFormat="false" ht="15" hidden="false" customHeight="false" outlineLevel="0" collapsed="false">
      <c r="A344" s="72" t="s">
        <v>120</v>
      </c>
      <c r="B344" s="65" t="n">
        <f aca="true">INDIRECT(ADDRESS(ROW()-35*INT((ROW()-15)/35)+138,2+INT((ROW()-15)/35), 1, 1, "Variables_Simulación"))</f>
        <v>0</v>
      </c>
      <c r="C344" s="65" t="n">
        <f aca="true">INDIRECT(ADDRESS(ROW()-35*INT((ROW()-15)/35)+108,2+INT((ROW()-15)/35), 1, 1, "Variables_Simulación"))</f>
        <v>0</v>
      </c>
      <c r="D344" s="65" t="n">
        <f aca="true">INDIRECT(ADDRESS(ROW()-35*INT((ROW()-15)/35)+78,2+INT((ROW()-15)/35), 1, 1, "Variables_Simulación"))</f>
        <v>0</v>
      </c>
      <c r="E344" s="65" t="n">
        <f aca="true">INDIRECT(ADDRESS(ROW()-35*INT((ROW()-15)/35)+48,2+INT((ROW()-15)/35), 1, 1, "Variables_Simulación"))</f>
        <v>0</v>
      </c>
      <c r="F344" s="65" t="n">
        <f aca="true">INDIRECT(ADDRESS(ROW()-35*INT((ROW()-15)/35)+18,2+INT((ROW()-15)/35), 1, 1, "Variables_Simulación"))</f>
        <v>0</v>
      </c>
      <c r="G344" s="65" t="n">
        <f aca="true">INDIRECT(ADDRESS(ROW()-35*INT((ROW()-15)/35)-12,2+INT((ROW()-15)/35), 1, 1, "Variables_Simulación"))</f>
        <v>0</v>
      </c>
      <c r="H344" s="65" t="n">
        <f aca="true">INDIRECT(ADDRESS(ROW()-35*INT((ROW()-15)/35)+168,2+INT((ROW()-15)/35), 1, 1, "Variables_Simulación"))</f>
        <v>0</v>
      </c>
      <c r="I344" s="66" t="n">
        <f aca="false">AO344+AQ344+AS344+AU344+AW344</f>
        <v>0.0897418796055223</v>
      </c>
      <c r="J344" s="65" t="n">
        <f aca="false">AP344+AR344+AT344+AV344+AX344</f>
        <v>754518.31406537</v>
      </c>
      <c r="K344" s="66" t="n">
        <f aca="false">I344-Tabla_Ministerio!J343</f>
        <v>-3.88578058618805E-016</v>
      </c>
      <c r="L344" s="65" t="n">
        <f aca="false">J344-Tabla_Ministerio!K343</f>
        <v>0.314065369777381</v>
      </c>
      <c r="M344" s="66" t="n">
        <f aca="false">P379/P$390</f>
        <v>0.0606131468411801</v>
      </c>
      <c r="N344" s="65" t="n">
        <f aca="false">ROUND((N$355*M344),0)</f>
        <v>9682669</v>
      </c>
      <c r="O344" s="65" t="n">
        <f aca="false">N344-Tabla_Ministerio!L343</f>
        <v>0</v>
      </c>
      <c r="P344" s="67" t="n">
        <f aca="false">N344+J344</f>
        <v>10437187.3140654</v>
      </c>
      <c r="Q344" s="65" t="n">
        <f aca="false">P344-Tabla_Ministerio!M343</f>
        <v>0.314065370708704</v>
      </c>
      <c r="S344" s="67" t="n">
        <f aca="false">B344+Tabla_Ministerio!B343</f>
        <v>7221</v>
      </c>
      <c r="T344" s="67" t="n">
        <f aca="false">C344+Tabla_Ministerio!C343</f>
        <v>26</v>
      </c>
      <c r="U344" s="67" t="n">
        <f aca="false">D344+Tabla_Ministerio!D343</f>
        <v>324.954338406309</v>
      </c>
      <c r="V344" s="67" t="n">
        <f aca="false">E344+Tabla_Ministerio!E343</f>
        <v>290.590702042672</v>
      </c>
      <c r="W344" s="67" t="n">
        <f aca="false">F344+Tabla_Ministerio!F343</f>
        <v>61</v>
      </c>
      <c r="X344" s="67" t="n">
        <f aca="false">G344+Tabla_Ministerio!G343</f>
        <v>147</v>
      </c>
      <c r="Y344" s="67" t="n">
        <f aca="false">H344+Tabla_Ministerio!H343</f>
        <v>46</v>
      </c>
      <c r="Z344" s="67" t="n">
        <f aca="false">X344+0.33*Y344</f>
        <v>162.18</v>
      </c>
      <c r="AC344" s="73" t="n">
        <f aca="false">IF(T344&gt;0,S344/T344,0)</f>
        <v>277.730769230769</v>
      </c>
      <c r="AD344" s="74" t="n">
        <f aca="false">EXP((((AC344-AC$355)/AC$356+2)/4-1.9)^3)</f>
        <v>0.180142459206891</v>
      </c>
      <c r="AE344" s="75" t="n">
        <f aca="false">S344/U344</f>
        <v>22.2215836089905</v>
      </c>
      <c r="AF344" s="74" t="n">
        <f aca="false">EXP((((AE344-AE$355)/AE$356+2)/4-1.9)^3)</f>
        <v>0.104501082679785</v>
      </c>
      <c r="AG344" s="74" t="n">
        <f aca="false">V344/U344</f>
        <v>0.894250876808821</v>
      </c>
      <c r="AH344" s="74" t="n">
        <f aca="false">EXP((((AG344-AG$355)/AG$356+2)/4-1.9)^3)</f>
        <v>0.539839991898233</v>
      </c>
      <c r="AI344" s="74" t="n">
        <f aca="false">W344/U344</f>
        <v>0.187718681643598</v>
      </c>
      <c r="AJ344" s="74" t="n">
        <f aca="false">EXP((((AI344-AI$355)/AI$356+2)/4-1.9)^3)</f>
        <v>0.168993214191383</v>
      </c>
      <c r="AK344" s="74" t="n">
        <f aca="false">Z344/U344</f>
        <v>0.499085504737029</v>
      </c>
      <c r="AL344" s="74" t="n">
        <f aca="false">EXP((((AK344-AK$355)/AK$356+2)/4-1.9)^3)</f>
        <v>0.182004149817515</v>
      </c>
      <c r="AM344" s="74" t="n">
        <f aca="false">0.01*AD344+0.15*AF344+0.24*AH344+0.25*AJ344+0.35*AL344</f>
        <v>0.252987941033589</v>
      </c>
      <c r="AO344" s="66" t="n">
        <f aca="false">0.01*AD344/$AM$355</f>
        <v>0.000639015552280461</v>
      </c>
      <c r="AP344" s="65" t="n">
        <f aca="false">AO344*$J$355</f>
        <v>5372.61910813082</v>
      </c>
      <c r="AQ344" s="66" t="n">
        <f aca="false">0.15*AF344/$AM$355</f>
        <v>0.00556041735162243</v>
      </c>
      <c r="AR344" s="65" t="n">
        <f aca="false">AQ344*$J$355</f>
        <v>46750.0429463683</v>
      </c>
      <c r="AS344" s="66" t="n">
        <f aca="false">0.24*AH344/$AM$355</f>
        <v>0.0459591128600824</v>
      </c>
      <c r="AT344" s="65" t="n">
        <f aca="false">AS344*$J$355</f>
        <v>386408.135238072</v>
      </c>
      <c r="AU344" s="66" t="n">
        <f aca="false">0.25*AJ344/$AM$355</f>
        <v>0.0149866517551718</v>
      </c>
      <c r="AV344" s="65" t="n">
        <f aca="false">AU344*$J$355</f>
        <v>126002.52262937</v>
      </c>
      <c r="AW344" s="66" t="n">
        <f aca="false">0.35*AL344/$AM$355</f>
        <v>0.0225966820863652</v>
      </c>
      <c r="AX344" s="65" t="n">
        <f aca="false">AW344*$J$355</f>
        <v>189984.994143429</v>
      </c>
    </row>
    <row r="345" customFormat="false" ht="15" hidden="false" customHeight="false" outlineLevel="0" collapsed="false">
      <c r="A345" s="72" t="s">
        <v>121</v>
      </c>
      <c r="B345" s="65" t="n">
        <f aca="true">INDIRECT(ADDRESS(ROW()-35*INT((ROW()-15)/35)+138,2+INT((ROW()-15)/35), 1, 1, "Variables_Simulación"))</f>
        <v>0</v>
      </c>
      <c r="C345" s="65" t="n">
        <f aca="true">INDIRECT(ADDRESS(ROW()-35*INT((ROW()-15)/35)+108,2+INT((ROW()-15)/35), 1, 1, "Variables_Simulación"))</f>
        <v>0</v>
      </c>
      <c r="D345" s="65" t="n">
        <f aca="true">INDIRECT(ADDRESS(ROW()-35*INT((ROW()-15)/35)+78,2+INT((ROW()-15)/35), 1, 1, "Variables_Simulación"))</f>
        <v>0</v>
      </c>
      <c r="E345" s="65" t="n">
        <f aca="true">INDIRECT(ADDRESS(ROW()-35*INT((ROW()-15)/35)+48,2+INT((ROW()-15)/35), 1, 1, "Variables_Simulación"))</f>
        <v>0</v>
      </c>
      <c r="F345" s="65" t="n">
        <f aca="true">INDIRECT(ADDRESS(ROW()-35*INT((ROW()-15)/35)+18,2+INT((ROW()-15)/35), 1, 1, "Variables_Simulación"))</f>
        <v>0</v>
      </c>
      <c r="G345" s="65" t="n">
        <f aca="true">INDIRECT(ADDRESS(ROW()-35*INT((ROW()-15)/35)-12,2+INT((ROW()-15)/35), 1, 1, "Variables_Simulación"))</f>
        <v>0</v>
      </c>
      <c r="H345" s="65" t="n">
        <f aca="true">INDIRECT(ADDRESS(ROW()-35*INT((ROW()-15)/35)+168,2+INT((ROW()-15)/35), 1, 1, "Variables_Simulación"))</f>
        <v>0</v>
      </c>
      <c r="I345" s="66" t="n">
        <f aca="false">AO345+AQ345+AS345+AU345+AW345</f>
        <v>0.00212642959457549</v>
      </c>
      <c r="J345" s="65" t="n">
        <f aca="false">AP345+AR345+AT345+AV345+AX345</f>
        <v>17878.2757808326</v>
      </c>
      <c r="K345" s="66" t="n">
        <f aca="false">I345-Tabla_Ministerio!J344</f>
        <v>0</v>
      </c>
      <c r="L345" s="65" t="n">
        <f aca="false">J345-Tabla_Ministerio!K344</f>
        <v>-0.724219167372212</v>
      </c>
      <c r="M345" s="66" t="n">
        <f aca="false">P380/P$390</f>
        <v>0.00926684918525238</v>
      </c>
      <c r="N345" s="65" t="n">
        <f aca="false">ROUND((N$355*M345),0)</f>
        <v>1480336</v>
      </c>
      <c r="O345" s="65" t="n">
        <f aca="false">N345-Tabla_Ministerio!L344</f>
        <v>0</v>
      </c>
      <c r="P345" s="67" t="n">
        <f aca="false">N345+J345</f>
        <v>1498214.27578083</v>
      </c>
      <c r="Q345" s="65" t="n">
        <f aca="false">P345-Tabla_Ministerio!M344</f>
        <v>-0.724219167372212</v>
      </c>
      <c r="S345" s="67" t="n">
        <f aca="false">B345+Tabla_Ministerio!B344</f>
        <v>2907</v>
      </c>
      <c r="T345" s="67" t="n">
        <f aca="false">C345+Tabla_Ministerio!C344</f>
        <v>27</v>
      </c>
      <c r="U345" s="67" t="n">
        <f aca="false">D345+Tabla_Ministerio!D344</f>
        <v>226.662878787879</v>
      </c>
      <c r="V345" s="67" t="n">
        <f aca="false">E345+Tabla_Ministerio!E344</f>
        <v>41.8787878787879</v>
      </c>
      <c r="W345" s="67" t="n">
        <f aca="false">F345+Tabla_Ministerio!F344</f>
        <v>2</v>
      </c>
      <c r="X345" s="67" t="n">
        <f aca="false">G345+Tabla_Ministerio!G344</f>
        <v>16</v>
      </c>
      <c r="Y345" s="67" t="n">
        <f aca="false">H345+Tabla_Ministerio!H344</f>
        <v>3</v>
      </c>
      <c r="Z345" s="67" t="n">
        <f aca="false">X345+0.33*Y345</f>
        <v>16.99</v>
      </c>
      <c r="AC345" s="73" t="n">
        <f aca="false">IF(T345&gt;0,S345/T345,0)</f>
        <v>107.666666666667</v>
      </c>
      <c r="AD345" s="74" t="n">
        <f aca="false">EXP((((AC345-AC$355)/AC$356+2)/4-1.9)^3)</f>
        <v>0.00799884965849854</v>
      </c>
      <c r="AE345" s="75" t="n">
        <f aca="false">S345/U345</f>
        <v>12.8252143251057</v>
      </c>
      <c r="AF345" s="74" t="n">
        <f aca="false">EXP((((AE345-AE$355)/AE$356+2)/4-1.9)^3)</f>
        <v>0.00623433189341675</v>
      </c>
      <c r="AG345" s="74" t="n">
        <f aca="false">V345/U345</f>
        <v>0.184762445896489</v>
      </c>
      <c r="AH345" s="74" t="n">
        <f aca="false">EXP((((AG345-AG$355)/AG$356+2)/4-1.9)^3)</f>
        <v>0.000231030810437748</v>
      </c>
      <c r="AI345" s="74" t="n">
        <f aca="false">W345/U345</f>
        <v>0.00882367686625778</v>
      </c>
      <c r="AJ345" s="74" t="n">
        <f aca="false">EXP((((AI345-AI$355)/AI$356+2)/4-1.9)^3)</f>
        <v>0.00862877041718283</v>
      </c>
      <c r="AK345" s="74" t="n">
        <f aca="false">Z345/U345</f>
        <v>0.0749571349788599</v>
      </c>
      <c r="AL345" s="74" t="n">
        <f aca="false">EXP((((AK345-AK$355)/AK$356+2)/4-1.9)^3)</f>
        <v>0.00790502578006063</v>
      </c>
      <c r="AM345" s="74" t="n">
        <f aca="false">0.01*AD345+0.15*AF345+0.24*AH345+0.25*AJ345+0.35*AL345</f>
        <v>0.00599453730241949</v>
      </c>
      <c r="AO345" s="66" t="n">
        <f aca="false">0.01*AD345/$AM$355</f>
        <v>2.83741509616201E-005</v>
      </c>
      <c r="AP345" s="65" t="n">
        <f aca="false">AO345*$J$355</f>
        <v>238.559930332465</v>
      </c>
      <c r="AQ345" s="66" t="n">
        <f aca="false">0.15*AF345/$AM$355</f>
        <v>0.000331723713735584</v>
      </c>
      <c r="AR345" s="65" t="n">
        <f aca="false">AQ345*$J$355</f>
        <v>2789.01688178899</v>
      </c>
      <c r="AS345" s="66" t="n">
        <f aca="false">0.24*AH345/$AM$355</f>
        <v>1.96687374970663E-005</v>
      </c>
      <c r="AT345" s="65" t="n">
        <f aca="false">AS345*$J$355</f>
        <v>165.36786081721</v>
      </c>
      <c r="AU345" s="66" t="n">
        <f aca="false">0.25*AJ345/$AM$355</f>
        <v>0.000765216390116105</v>
      </c>
      <c r="AV345" s="65" t="n">
        <f aca="false">AU345*$J$355</f>
        <v>6433.67158235967</v>
      </c>
      <c r="AW345" s="66" t="n">
        <f aca="false">0.35*AL345/$AM$355</f>
        <v>0.000981446602265116</v>
      </c>
      <c r="AX345" s="65" t="n">
        <f aca="false">AW345*$J$355</f>
        <v>8251.6595255343</v>
      </c>
    </row>
    <row r="346" customFormat="false" ht="15" hidden="false" customHeight="false" outlineLevel="0" collapsed="false">
      <c r="A346" s="72" t="s">
        <v>122</v>
      </c>
      <c r="B346" s="65" t="n">
        <f aca="true">INDIRECT(ADDRESS(ROW()-35*INT((ROW()-15)/35)+138,2+INT((ROW()-15)/35), 1, 1, "Variables_Simulación"))</f>
        <v>0</v>
      </c>
      <c r="C346" s="65" t="n">
        <f aca="true">INDIRECT(ADDRESS(ROW()-35*INT((ROW()-15)/35)+108,2+INT((ROW()-15)/35), 1, 1, "Variables_Simulación"))</f>
        <v>0</v>
      </c>
      <c r="D346" s="65" t="n">
        <f aca="true">INDIRECT(ADDRESS(ROW()-35*INT((ROW()-15)/35)+78,2+INT((ROW()-15)/35), 1, 1, "Variables_Simulación"))</f>
        <v>0</v>
      </c>
      <c r="E346" s="65" t="n">
        <f aca="true">INDIRECT(ADDRESS(ROW()-35*INT((ROW()-15)/35)+48,2+INT((ROW()-15)/35), 1, 1, "Variables_Simulación"))</f>
        <v>0</v>
      </c>
      <c r="F346" s="65" t="n">
        <f aca="true">INDIRECT(ADDRESS(ROW()-35*INT((ROW()-15)/35)+18,2+INT((ROW()-15)/35), 1, 1, "Variables_Simulación"))</f>
        <v>0</v>
      </c>
      <c r="G346" s="65" t="n">
        <f aca="true">INDIRECT(ADDRESS(ROW()-35*INT((ROW()-15)/35)-12,2+INT((ROW()-15)/35), 1, 1, "Variables_Simulación"))</f>
        <v>0</v>
      </c>
      <c r="H346" s="65" t="n">
        <f aca="true">INDIRECT(ADDRESS(ROW()-35*INT((ROW()-15)/35)+168,2+INT((ROW()-15)/35), 1, 1, "Variables_Simulación"))</f>
        <v>0</v>
      </c>
      <c r="I346" s="66" t="n">
        <f aca="false">AO346+AQ346+AS346+AU346+AW346</f>
        <v>0.0560183209562747</v>
      </c>
      <c r="J346" s="65" t="n">
        <f aca="false">AP346+AR346+AT346+AV346+AX346</f>
        <v>470982.436188023</v>
      </c>
      <c r="K346" s="66" t="n">
        <f aca="false">I346-Tabla_Ministerio!J345</f>
        <v>0</v>
      </c>
      <c r="L346" s="65" t="n">
        <f aca="false">J346-Tabla_Ministerio!K345</f>
        <v>0.436188023188151</v>
      </c>
      <c r="M346" s="66" t="n">
        <f aca="false">P381/P$390</f>
        <v>0.039633851698494</v>
      </c>
      <c r="N346" s="65" t="n">
        <f aca="false">ROUND((N$355*M346),0)</f>
        <v>6331324</v>
      </c>
      <c r="O346" s="65" t="n">
        <f aca="false">N346-Tabla_Ministerio!L345</f>
        <v>0</v>
      </c>
      <c r="P346" s="67" t="n">
        <f aca="false">N346+J346</f>
        <v>6802306.43618802</v>
      </c>
      <c r="Q346" s="65" t="n">
        <f aca="false">P346-Tabla_Ministerio!M345</f>
        <v>0.436188023537397</v>
      </c>
      <c r="S346" s="67" t="n">
        <f aca="false">B346+Tabla_Ministerio!B345</f>
        <v>8820</v>
      </c>
      <c r="T346" s="67" t="n">
        <f aca="false">C346+Tabla_Ministerio!C345</f>
        <v>84</v>
      </c>
      <c r="U346" s="67" t="n">
        <f aca="false">D346+Tabla_Ministerio!D345</f>
        <v>324.775974025974</v>
      </c>
      <c r="V346" s="67" t="n">
        <f aca="false">E346+Tabla_Ministerio!E345</f>
        <v>258.957792207792</v>
      </c>
      <c r="W346" s="67" t="n">
        <f aca="false">F346+Tabla_Ministerio!F345</f>
        <v>22</v>
      </c>
      <c r="X346" s="67" t="n">
        <f aca="false">G346+Tabla_Ministerio!G345</f>
        <v>105</v>
      </c>
      <c r="Y346" s="67" t="n">
        <f aca="false">H346+Tabla_Ministerio!H345</f>
        <v>20</v>
      </c>
      <c r="Z346" s="67" t="n">
        <f aca="false">X346+0.33*Y346</f>
        <v>111.6</v>
      </c>
      <c r="AC346" s="73" t="n">
        <f aca="false">IF(T346&gt;0,S346/T346,0)</f>
        <v>105</v>
      </c>
      <c r="AD346" s="74" t="n">
        <f aca="false">EXP((((AC346-AC$355)/AC$356+2)/4-1.9)^3)</f>
        <v>0.00748336784531907</v>
      </c>
      <c r="AE346" s="75" t="n">
        <f aca="false">S346/U346</f>
        <v>27.1571812738051</v>
      </c>
      <c r="AF346" s="74" t="n">
        <f aca="false">EXP((((AE346-AE$355)/AE$356+2)/4-1.9)^3)</f>
        <v>0.265774279808345</v>
      </c>
      <c r="AG346" s="74" t="n">
        <f aca="false">V346/U346</f>
        <v>0.797342823724645</v>
      </c>
      <c r="AH346" s="74" t="n">
        <f aca="false">EXP((((AG346-AG$355)/AG$356+2)/4-1.9)^3)</f>
        <v>0.354504213430323</v>
      </c>
      <c r="AI346" s="74" t="n">
        <f aca="false">W346/U346</f>
        <v>0.067739000909718</v>
      </c>
      <c r="AJ346" s="74" t="n">
        <f aca="false">EXP((((AI346-AI$355)/AI$356+2)/4-1.9)^3)</f>
        <v>0.0285103530376262</v>
      </c>
      <c r="AK346" s="74" t="n">
        <f aca="false">Z346/U346</f>
        <v>0.343621477342024</v>
      </c>
      <c r="AL346" s="74" t="n">
        <f aca="false">EXP((((AK346-AK$355)/AK$356+2)/4-1.9)^3)</f>
        <v>0.0736273036656558</v>
      </c>
      <c r="AM346" s="74" t="n">
        <f aca="false">0.01*AD346+0.15*AF346+0.24*AH346+0.25*AJ346+0.35*AL346</f>
        <v>0.157919131415369</v>
      </c>
      <c r="AO346" s="66" t="n">
        <f aca="false">0.01*AD346/$AM$355</f>
        <v>2.65455931802417E-005</v>
      </c>
      <c r="AP346" s="65" t="n">
        <f aca="false">AO346*$J$355</f>
        <v>223.186056501859</v>
      </c>
      <c r="AQ346" s="66" t="n">
        <f aca="false">0.15*AF346/$AM$355</f>
        <v>0.0141416325952301</v>
      </c>
      <c r="AR346" s="65" t="n">
        <f aca="false">AQ346*$J$355</f>
        <v>118897.897289286</v>
      </c>
      <c r="AS346" s="66" t="n">
        <f aca="false">0.24*AH346/$AM$355</f>
        <v>0.030180607955941</v>
      </c>
      <c r="AT346" s="65" t="n">
        <f aca="false">AS346*$J$355</f>
        <v>253747.988480768</v>
      </c>
      <c r="AU346" s="66" t="n">
        <f aca="false">0.25*AJ346/$AM$355</f>
        <v>0.00252835437467936</v>
      </c>
      <c r="AV346" s="65" t="n">
        <f aca="false">AU346*$J$355</f>
        <v>21257.5186582729</v>
      </c>
      <c r="AW346" s="66" t="n">
        <f aca="false">0.35*AL346/$AM$355</f>
        <v>0.00914118043724401</v>
      </c>
      <c r="AX346" s="65" t="n">
        <f aca="false">AW346*$J$355</f>
        <v>76855.8457031946</v>
      </c>
    </row>
    <row r="347" customFormat="false" ht="15" hidden="false" customHeight="false" outlineLevel="0" collapsed="false">
      <c r="A347" s="72" t="s">
        <v>123</v>
      </c>
      <c r="B347" s="65" t="n">
        <f aca="true">INDIRECT(ADDRESS(ROW()-35*INT((ROW()-15)/35)+138,2+INT((ROW()-15)/35), 1, 1, "Variables_Simulación"))</f>
        <v>0</v>
      </c>
      <c r="C347" s="65" t="n">
        <f aca="true">INDIRECT(ADDRESS(ROW()-35*INT((ROW()-15)/35)+108,2+INT((ROW()-15)/35), 1, 1, "Variables_Simulación"))</f>
        <v>0</v>
      </c>
      <c r="D347" s="65" t="n">
        <f aca="true">INDIRECT(ADDRESS(ROW()-35*INT((ROW()-15)/35)+78,2+INT((ROW()-15)/35), 1, 1, "Variables_Simulación"))</f>
        <v>0</v>
      </c>
      <c r="E347" s="65" t="n">
        <f aca="true">INDIRECT(ADDRESS(ROW()-35*INT((ROW()-15)/35)+48,2+INT((ROW()-15)/35), 1, 1, "Variables_Simulación"))</f>
        <v>0</v>
      </c>
      <c r="F347" s="65" t="n">
        <f aca="true">INDIRECT(ADDRESS(ROW()-35*INT((ROW()-15)/35)+18,2+INT((ROW()-15)/35), 1, 1, "Variables_Simulación"))</f>
        <v>0</v>
      </c>
      <c r="G347" s="65" t="n">
        <f aca="true">INDIRECT(ADDRESS(ROW()-35*INT((ROW()-15)/35)-12,2+INT((ROW()-15)/35), 1, 1, "Variables_Simulación"))</f>
        <v>0</v>
      </c>
      <c r="H347" s="65" t="n">
        <f aca="true">INDIRECT(ADDRESS(ROW()-35*INT((ROW()-15)/35)+168,2+INT((ROW()-15)/35), 1, 1, "Variables_Simulación"))</f>
        <v>0</v>
      </c>
      <c r="I347" s="66" t="n">
        <f aca="false">AO347+AQ347+AS347+AU347+AW347</f>
        <v>0.00774821871096333</v>
      </c>
      <c r="J347" s="65" t="n">
        <f aca="false">AP347+AR347+AT347+AV347+AX347</f>
        <v>65144.3110452308</v>
      </c>
      <c r="K347" s="66" t="n">
        <f aca="false">I347-Tabla_Ministerio!J346</f>
        <v>0</v>
      </c>
      <c r="L347" s="65" t="n">
        <f aca="false">J347-Tabla_Ministerio!K346</f>
        <v>0.311045230788295</v>
      </c>
      <c r="M347" s="66" t="n">
        <f aca="false">P382/P$390</f>
        <v>0.0133753148934788</v>
      </c>
      <c r="N347" s="65" t="n">
        <f aca="false">ROUND((N$355*M347),0)</f>
        <v>2136644</v>
      </c>
      <c r="O347" s="65" t="n">
        <f aca="false">N347-Tabla_Ministerio!L346</f>
        <v>0</v>
      </c>
      <c r="P347" s="67" t="n">
        <f aca="false">N347+J347</f>
        <v>2201788.31104523</v>
      </c>
      <c r="Q347" s="65" t="n">
        <f aca="false">P347-Tabla_Ministerio!M346</f>
        <v>0.311045230831951</v>
      </c>
      <c r="S347" s="67" t="n">
        <f aca="false">B347+Tabla_Ministerio!B346</f>
        <v>4666</v>
      </c>
      <c r="T347" s="67" t="n">
        <f aca="false">C347+Tabla_Ministerio!C346</f>
        <v>46</v>
      </c>
      <c r="U347" s="67" t="n">
        <f aca="false">D347+Tabla_Ministerio!D346</f>
        <v>331.068770378558</v>
      </c>
      <c r="V347" s="67" t="n">
        <f aca="false">E347+Tabla_Ministerio!E346</f>
        <v>171.442077922078</v>
      </c>
      <c r="W347" s="67" t="n">
        <f aca="false">F347+Tabla_Ministerio!F346</f>
        <v>16</v>
      </c>
      <c r="X347" s="67" t="n">
        <f aca="false">G347+Tabla_Ministerio!G346</f>
        <v>49</v>
      </c>
      <c r="Y347" s="67" t="n">
        <f aca="false">H347+Tabla_Ministerio!H346</f>
        <v>4</v>
      </c>
      <c r="Z347" s="67" t="n">
        <f aca="false">X347+0.33*Y347</f>
        <v>50.32</v>
      </c>
      <c r="AC347" s="73" t="n">
        <f aca="false">IF(T347&gt;0,S347/T347,0)</f>
        <v>101.434782608696</v>
      </c>
      <c r="AD347" s="74" t="n">
        <f aca="false">EXP((((AC347-AC$355)/AC$356+2)/4-1.9)^3)</f>
        <v>0.00683918506633874</v>
      </c>
      <c r="AE347" s="75" t="n">
        <f aca="false">S347/U347</f>
        <v>14.09374854253</v>
      </c>
      <c r="AF347" s="74" t="n">
        <f aca="false">EXP((((AE347-AE$355)/AE$356+2)/4-1.9)^3)</f>
        <v>0.00998781665324886</v>
      </c>
      <c r="AG347" s="74" t="n">
        <f aca="false">V347/U347</f>
        <v>0.517844306867253</v>
      </c>
      <c r="AH347" s="74" t="n">
        <f aca="false">EXP((((AG347-AG$355)/AG$356+2)/4-1.9)^3)</f>
        <v>0.0399067143794263</v>
      </c>
      <c r="AI347" s="74" t="n">
        <f aca="false">W347/U347</f>
        <v>0.0483283276211916</v>
      </c>
      <c r="AJ347" s="74" t="n">
        <f aca="false">EXP((((AI347-AI$355)/AI$356+2)/4-1.9)^3)</f>
        <v>0.0197235361873561</v>
      </c>
      <c r="AK347" s="74" t="n">
        <f aca="false">Z347/U347</f>
        <v>0.151992590368648</v>
      </c>
      <c r="AL347" s="74" t="n">
        <f aca="false">EXP((((AK347-AK$355)/AK$356+2)/4-1.9)^3)</f>
        <v>0.0164790019438896</v>
      </c>
      <c r="AM347" s="74" t="n">
        <f aca="false">0.01*AD347+0.15*AF347+0.24*AH347+0.25*AJ347+0.35*AL347</f>
        <v>0.0218427105269134</v>
      </c>
      <c r="AO347" s="66" t="n">
        <f aca="false">0.01*AD347/$AM$355</f>
        <v>2.42604971729372E-005</v>
      </c>
      <c r="AP347" s="65" t="n">
        <f aca="false">AO347*$J$355</f>
        <v>203.973769056045</v>
      </c>
      <c r="AQ347" s="66" t="n">
        <f aca="false">0.15*AF347/$AM$355</f>
        <v>0.000531443575505574</v>
      </c>
      <c r="AR347" s="65" t="n">
        <f aca="false">AQ347*$J$355</f>
        <v>4468.19157759944</v>
      </c>
      <c r="AS347" s="66" t="n">
        <f aca="false">0.24*AH347/$AM$355</f>
        <v>0.00339744594243562</v>
      </c>
      <c r="AT347" s="65" t="n">
        <f aca="false">AS347*$J$355</f>
        <v>28564.5363779188</v>
      </c>
      <c r="AU347" s="66" t="n">
        <f aca="false">0.25*AJ347/$AM$355</f>
        <v>0.00174912211496068</v>
      </c>
      <c r="AV347" s="65" t="n">
        <f aca="false">AU347*$J$355</f>
        <v>14706.0065498491</v>
      </c>
      <c r="AW347" s="66" t="n">
        <f aca="false">0.35*AL347/$AM$355</f>
        <v>0.00204594658088852</v>
      </c>
      <c r="AX347" s="65" t="n">
        <f aca="false">AW347*$J$355</f>
        <v>17201.6027708074</v>
      </c>
    </row>
    <row r="348" customFormat="false" ht="15" hidden="false" customHeight="false" outlineLevel="0" collapsed="false">
      <c r="A348" s="72" t="s">
        <v>124</v>
      </c>
      <c r="B348" s="65" t="n">
        <f aca="true">INDIRECT(ADDRESS(ROW()-35*INT((ROW()-15)/35)+138,2+INT((ROW()-15)/35), 1, 1, "Variables_Simulación"))</f>
        <v>0</v>
      </c>
      <c r="C348" s="65" t="n">
        <f aca="true">INDIRECT(ADDRESS(ROW()-35*INT((ROW()-15)/35)+108,2+INT((ROW()-15)/35), 1, 1, "Variables_Simulación"))</f>
        <v>0</v>
      </c>
      <c r="D348" s="65" t="n">
        <f aca="true">INDIRECT(ADDRESS(ROW()-35*INT((ROW()-15)/35)+78,2+INT((ROW()-15)/35), 1, 1, "Variables_Simulación"))</f>
        <v>0</v>
      </c>
      <c r="E348" s="65" t="n">
        <f aca="true">INDIRECT(ADDRESS(ROW()-35*INT((ROW()-15)/35)+48,2+INT((ROW()-15)/35), 1, 1, "Variables_Simulación"))</f>
        <v>0</v>
      </c>
      <c r="F348" s="65" t="n">
        <f aca="true">INDIRECT(ADDRESS(ROW()-35*INT((ROW()-15)/35)+18,2+INT((ROW()-15)/35), 1, 1, "Variables_Simulación"))</f>
        <v>0</v>
      </c>
      <c r="G348" s="65" t="n">
        <f aca="true">INDIRECT(ADDRESS(ROW()-35*INT((ROW()-15)/35)-12,2+INT((ROW()-15)/35), 1, 1, "Variables_Simulación"))</f>
        <v>0</v>
      </c>
      <c r="H348" s="65" t="n">
        <f aca="true">INDIRECT(ADDRESS(ROW()-35*INT((ROW()-15)/35)+168,2+INT((ROW()-15)/35), 1, 1, "Variables_Simulación"))</f>
        <v>0</v>
      </c>
      <c r="I348" s="66" t="n">
        <f aca="false">AO348+AQ348+AS348+AU348+AW348</f>
        <v>0.0108004860103573</v>
      </c>
      <c r="J348" s="65" t="n">
        <f aca="false">AP348+AR348+AT348+AV348+AX348</f>
        <v>90806.7062049803</v>
      </c>
      <c r="K348" s="66" t="n">
        <f aca="false">I348-Tabla_Ministerio!J347</f>
        <v>0</v>
      </c>
      <c r="L348" s="65" t="n">
        <f aca="false">J348-Tabla_Ministerio!K347</f>
        <v>-0.293795019737445</v>
      </c>
      <c r="M348" s="66" t="n">
        <f aca="false">P383/P$390</f>
        <v>0.0242038962968721</v>
      </c>
      <c r="N348" s="65" t="n">
        <f aca="false">ROUND((N$355*M348),0)</f>
        <v>3866460</v>
      </c>
      <c r="O348" s="65" t="n">
        <f aca="false">N348-Tabla_Ministerio!L347</f>
        <v>2</v>
      </c>
      <c r="P348" s="67" t="n">
        <f aca="false">N348+J348</f>
        <v>3957266.70620498</v>
      </c>
      <c r="Q348" s="65" t="n">
        <f aca="false">P348-Tabla_Ministerio!M347</f>
        <v>1.70620498014614</v>
      </c>
      <c r="S348" s="67" t="n">
        <f aca="false">B348+Tabla_Ministerio!B347</f>
        <v>4895</v>
      </c>
      <c r="T348" s="67" t="n">
        <f aca="false">C348+Tabla_Ministerio!C347</f>
        <v>26</v>
      </c>
      <c r="U348" s="67" t="n">
        <f aca="false">D348+Tabla_Ministerio!D347</f>
        <v>246.245346145179</v>
      </c>
      <c r="V348" s="67" t="n">
        <f aca="false">E348+Tabla_Ministerio!E347</f>
        <v>137.863822477058</v>
      </c>
      <c r="W348" s="67" t="n">
        <f aca="false">F348+Tabla_Ministerio!F347</f>
        <v>7</v>
      </c>
      <c r="X348" s="67" t="n">
        <f aca="false">G348+Tabla_Ministerio!G347</f>
        <v>17</v>
      </c>
      <c r="Y348" s="67" t="n">
        <f aca="false">H348+Tabla_Ministerio!H347</f>
        <v>10</v>
      </c>
      <c r="Z348" s="67" t="n">
        <f aca="false">X348+0.33*Y348</f>
        <v>20.3</v>
      </c>
      <c r="AC348" s="73" t="n">
        <f aca="false">IF(T348&gt;0,S348/T348,0)</f>
        <v>188.269230769231</v>
      </c>
      <c r="AD348" s="74" t="n">
        <f aca="false">EXP((((AC348-AC$355)/AC$356+2)/4-1.9)^3)</f>
        <v>0.0455615802686389</v>
      </c>
      <c r="AE348" s="75" t="n">
        <f aca="false">S348/U348</f>
        <v>19.8785482715846</v>
      </c>
      <c r="AF348" s="74" t="n">
        <f aca="false">EXP((((AE348-AE$355)/AE$356+2)/4-1.9)^3)</f>
        <v>0.0593745794896398</v>
      </c>
      <c r="AG348" s="74" t="n">
        <f aca="false">V348/U348</f>
        <v>0.55986366701029</v>
      </c>
      <c r="AH348" s="74" t="n">
        <f aca="false">EXP((((AG348-AG$355)/AG$356+2)/4-1.9)^3)</f>
        <v>0.0617049472777506</v>
      </c>
      <c r="AI348" s="74" t="n">
        <f aca="false">W348/U348</f>
        <v>0.0284269331769341</v>
      </c>
      <c r="AJ348" s="74" t="n">
        <f aca="false">EXP((((AI348-AI$355)/AI$356+2)/4-1.9)^3)</f>
        <v>0.0131772824171244</v>
      </c>
      <c r="AK348" s="74" t="n">
        <f aca="false">Z348/U348</f>
        <v>0.0824381062131088</v>
      </c>
      <c r="AL348" s="74" t="n">
        <f aca="false">EXP((((AK348-AK$355)/AK$356+2)/4-1.9)^3)</f>
        <v>0.00851980352630588</v>
      </c>
      <c r="AM348" s="74" t="n">
        <f aca="false">0.01*AD348+0.15*AF348+0.24*AH348+0.25*AJ348+0.35*AL348</f>
        <v>0.0304472419112807</v>
      </c>
      <c r="AO348" s="66" t="n">
        <f aca="false">0.01*AD348/$AM$355</f>
        <v>0.000161619634295639</v>
      </c>
      <c r="AP348" s="65" t="n">
        <f aca="false">AO348*$J$355</f>
        <v>1358.84131828573</v>
      </c>
      <c r="AQ348" s="66" t="n">
        <f aca="false">0.15*AF348/$AM$355</f>
        <v>0.00315927293357453</v>
      </c>
      <c r="AR348" s="65" t="n">
        <f aca="false">AQ348*$J$355</f>
        <v>26562.0610799679</v>
      </c>
      <c r="AS348" s="66" t="n">
        <f aca="false">0.24*AH348/$AM$355</f>
        <v>0.00525323184373895</v>
      </c>
      <c r="AT348" s="65" t="n">
        <f aca="false">AS348*$J$355</f>
        <v>44167.3347110118</v>
      </c>
      <c r="AU348" s="66" t="n">
        <f aca="false">0.25*AJ348/$AM$355</f>
        <v>0.00116858741109773</v>
      </c>
      <c r="AV348" s="65" t="n">
        <f aca="false">AU348*$J$355</f>
        <v>9825.07394691583</v>
      </c>
      <c r="AW348" s="66" t="n">
        <f aca="false">0.35*AL348/$AM$355</f>
        <v>0.00105777418765042</v>
      </c>
      <c r="AX348" s="65" t="n">
        <f aca="false">AW348*$J$355</f>
        <v>8893.39514879905</v>
      </c>
    </row>
    <row r="349" customFormat="false" ht="15" hidden="false" customHeight="false" outlineLevel="0" collapsed="false">
      <c r="A349" s="72" t="s">
        <v>125</v>
      </c>
      <c r="B349" s="65" t="n">
        <f aca="true">INDIRECT(ADDRESS(ROW()-35*INT((ROW()-15)/35)+138,2+INT((ROW()-15)/35), 1, 1, "Variables_Simulación"))</f>
        <v>0</v>
      </c>
      <c r="C349" s="65" t="n">
        <f aca="true">INDIRECT(ADDRESS(ROW()-35*INT((ROW()-15)/35)+108,2+INT((ROW()-15)/35), 1, 1, "Variables_Simulación"))</f>
        <v>0</v>
      </c>
      <c r="D349" s="65" t="n">
        <f aca="true">INDIRECT(ADDRESS(ROW()-35*INT((ROW()-15)/35)+78,2+INT((ROW()-15)/35), 1, 1, "Variables_Simulación"))</f>
        <v>0</v>
      </c>
      <c r="E349" s="65" t="n">
        <f aca="true">INDIRECT(ADDRESS(ROW()-35*INT((ROW()-15)/35)+48,2+INT((ROW()-15)/35), 1, 1, "Variables_Simulación"))</f>
        <v>0</v>
      </c>
      <c r="F349" s="65" t="n">
        <f aca="true">INDIRECT(ADDRESS(ROW()-35*INT((ROW()-15)/35)+18,2+INT((ROW()-15)/35), 1, 1, "Variables_Simulación"))</f>
        <v>0</v>
      </c>
      <c r="G349" s="65" t="n">
        <f aca="true">INDIRECT(ADDRESS(ROW()-35*INT((ROW()-15)/35)-12,2+INT((ROW()-15)/35), 1, 1, "Variables_Simulación"))</f>
        <v>0</v>
      </c>
      <c r="H349" s="65" t="n">
        <f aca="true">INDIRECT(ADDRESS(ROW()-35*INT((ROW()-15)/35)+168,2+INT((ROW()-15)/35), 1, 1, "Variables_Simulación"))</f>
        <v>0</v>
      </c>
      <c r="I349" s="66" t="n">
        <f aca="false">AO349+AQ349+AS349+AU349+AW349</f>
        <v>0.0120830545182733</v>
      </c>
      <c r="J349" s="65" t="n">
        <f aca="false">AP349+AR349+AT349+AV349+AX349</f>
        <v>101590.093320561</v>
      </c>
      <c r="K349" s="66" t="n">
        <f aca="false">I349-Tabla_Ministerio!J348</f>
        <v>-9.8879238130678E-017</v>
      </c>
      <c r="L349" s="65" t="n">
        <f aca="false">J349-Tabla_Ministerio!K348</f>
        <v>0.0933205605251715</v>
      </c>
      <c r="M349" s="66" t="n">
        <f aca="false">P384/P$390</f>
        <v>0.0116814835104073</v>
      </c>
      <c r="N349" s="65" t="n">
        <f aca="false">ROUND((N$355*M349),0)</f>
        <v>1866063</v>
      </c>
      <c r="O349" s="65" t="n">
        <f aca="false">N349-Tabla_Ministerio!L348</f>
        <v>-1</v>
      </c>
      <c r="P349" s="67" t="n">
        <f aca="false">N349+J349</f>
        <v>1967653.09332056</v>
      </c>
      <c r="Q349" s="65" t="n">
        <f aca="false">P349-Tabla_Ministerio!M348</f>
        <v>-0.906679439358413</v>
      </c>
      <c r="S349" s="67" t="n">
        <f aca="false">B349+Tabla_Ministerio!B348</f>
        <v>6984</v>
      </c>
      <c r="T349" s="67" t="n">
        <f aca="false">C349+Tabla_Ministerio!C348</f>
        <v>45</v>
      </c>
      <c r="U349" s="67" t="n">
        <f aca="false">D349+Tabla_Ministerio!D348</f>
        <v>331.969091871413</v>
      </c>
      <c r="V349" s="67" t="n">
        <f aca="false">E349+Tabla_Ministerio!E348</f>
        <v>193.070677979999</v>
      </c>
      <c r="W349" s="67" t="n">
        <f aca="false">F349+Tabla_Ministerio!F348</f>
        <v>1</v>
      </c>
      <c r="X349" s="67" t="n">
        <f aca="false">G349+Tabla_Ministerio!G348</f>
        <v>8</v>
      </c>
      <c r="Y349" s="67" t="n">
        <f aca="false">H349+Tabla_Ministerio!H348</f>
        <v>8</v>
      </c>
      <c r="Z349" s="67" t="n">
        <f aca="false">X349+0.33*Y349</f>
        <v>10.64</v>
      </c>
      <c r="AC349" s="73" t="n">
        <f aca="false">IF(T349&gt;0,S349/T349,0)</f>
        <v>155.2</v>
      </c>
      <c r="AD349" s="74" t="n">
        <f aca="false">EXP((((AC349-AC$355)/AC$356+2)/4-1.9)^3)</f>
        <v>0.0237471331136842</v>
      </c>
      <c r="AE349" s="75" t="n">
        <f aca="false">S349/U349</f>
        <v>21.0381031578242</v>
      </c>
      <c r="AF349" s="74" t="n">
        <f aca="false">EXP((((AE349-AE$355)/AE$356+2)/4-1.9)^3)</f>
        <v>0.0793731359663516</v>
      </c>
      <c r="AG349" s="74" t="n">
        <f aca="false">V349/U349</f>
        <v>0.581592331055881</v>
      </c>
      <c r="AH349" s="74" t="n">
        <f aca="false">EXP((((AG349-AG$355)/AG$356+2)/4-1.9)^3)</f>
        <v>0.0760538805340605</v>
      </c>
      <c r="AI349" s="74" t="n">
        <f aca="false">W349/U349</f>
        <v>0.00301232863084539</v>
      </c>
      <c r="AJ349" s="74" t="n">
        <f aca="false">EXP((((AI349-AI$355)/AI$356+2)/4-1.9)^3)</f>
        <v>0.00757221942781165</v>
      </c>
      <c r="AK349" s="74" t="n">
        <f aca="false">Z349/U349</f>
        <v>0.0320511766321949</v>
      </c>
      <c r="AL349" s="74" t="n">
        <f aca="false">EXP((((AK349-AK$355)/AK$356+2)/4-1.9)^3)</f>
        <v>0.00506701259002951</v>
      </c>
      <c r="AM349" s="74" t="n">
        <f aca="false">0.01*AD349+0.15*AF349+0.24*AH349+0.25*AJ349+0.35*AL349</f>
        <v>0.0340628823177273</v>
      </c>
      <c r="AO349" s="66" t="n">
        <f aca="false">0.01*AD349/$AM$355</f>
        <v>8.42377052502124E-005</v>
      </c>
      <c r="AP349" s="65" t="n">
        <f aca="false">AO349*$J$355</f>
        <v>708.241142546949</v>
      </c>
      <c r="AQ349" s="66" t="n">
        <f aca="false">0.15*AF349/$AM$355</f>
        <v>0.00422337980777077</v>
      </c>
      <c r="AR349" s="65" t="n">
        <f aca="false">AQ349*$J$355</f>
        <v>35508.6992408039</v>
      </c>
      <c r="AS349" s="66" t="n">
        <f aca="false">0.24*AH349/$AM$355</f>
        <v>0.00647482389480147</v>
      </c>
      <c r="AT349" s="65" t="n">
        <f aca="false">AS349*$J$355</f>
        <v>54438.0531191276</v>
      </c>
      <c r="AU349" s="66" t="n">
        <f aca="false">0.25*AJ349/$AM$355</f>
        <v>0.000671519363196691</v>
      </c>
      <c r="AV349" s="65" t="n">
        <f aca="false">AU349*$J$355</f>
        <v>5645.89977398066</v>
      </c>
      <c r="AW349" s="66" t="n">
        <f aca="false">0.35*AL349/$AM$355</f>
        <v>0.000629093747254152</v>
      </c>
      <c r="AX349" s="65" t="n">
        <f aca="false">AW349*$J$355</f>
        <v>5289.20004410137</v>
      </c>
    </row>
    <row r="350" customFormat="false" ht="15" hidden="false" customHeight="false" outlineLevel="0" collapsed="false">
      <c r="A350" s="72" t="s">
        <v>126</v>
      </c>
      <c r="B350" s="65" t="n">
        <f aca="true">INDIRECT(ADDRESS(ROW()-35*INT((ROW()-15)/35)+138,2+INT((ROW()-15)/35), 1, 1, "Variables_Simulación"))</f>
        <v>0</v>
      </c>
      <c r="C350" s="65" t="n">
        <f aca="true">INDIRECT(ADDRESS(ROW()-35*INT((ROW()-15)/35)+108,2+INT((ROW()-15)/35), 1, 1, "Variables_Simulación"))</f>
        <v>0</v>
      </c>
      <c r="D350" s="65" t="n">
        <f aca="true">INDIRECT(ADDRESS(ROW()-35*INT((ROW()-15)/35)+78,2+INT((ROW()-15)/35), 1, 1, "Variables_Simulación"))</f>
        <v>0</v>
      </c>
      <c r="E350" s="65" t="n">
        <f aca="true">INDIRECT(ADDRESS(ROW()-35*INT((ROW()-15)/35)+48,2+INT((ROW()-15)/35), 1, 1, "Variables_Simulación"))</f>
        <v>0</v>
      </c>
      <c r="F350" s="65" t="n">
        <f aca="true">INDIRECT(ADDRESS(ROW()-35*INT((ROW()-15)/35)+18,2+INT((ROW()-15)/35), 1, 1, "Variables_Simulación"))</f>
        <v>0</v>
      </c>
      <c r="G350" s="65" t="n">
        <f aca="true">INDIRECT(ADDRESS(ROW()-35*INT((ROW()-15)/35)-12,2+INT((ROW()-15)/35), 1, 1, "Variables_Simulación"))</f>
        <v>0</v>
      </c>
      <c r="H350" s="65" t="n">
        <f aca="true">INDIRECT(ADDRESS(ROW()-35*INT((ROW()-15)/35)+168,2+INT((ROW()-15)/35), 1, 1, "Variables_Simulación"))</f>
        <v>0</v>
      </c>
      <c r="I350" s="66" t="n">
        <f aca="false">AO350+AQ350+AS350+AU350+AW350</f>
        <v>0.0250232760631349</v>
      </c>
      <c r="J350" s="65" t="n">
        <f aca="false">AP350+AR350+AT350+AV350+AX350</f>
        <v>210386.946992216</v>
      </c>
      <c r="K350" s="66" t="n">
        <f aca="false">I350-Tabla_Ministerio!J349</f>
        <v>2.67147415300428E-016</v>
      </c>
      <c r="L350" s="65" t="n">
        <f aca="false">J350-Tabla_Ministerio!K349</f>
        <v>-0.0530077841540333</v>
      </c>
      <c r="M350" s="66" t="n">
        <f aca="false">P385/P$390</f>
        <v>0.0173784325287835</v>
      </c>
      <c r="N350" s="65" t="n">
        <f aca="false">ROUND((N$355*M350),0)</f>
        <v>2776124</v>
      </c>
      <c r="O350" s="65" t="n">
        <f aca="false">N350-Tabla_Ministerio!L349</f>
        <v>0</v>
      </c>
      <c r="P350" s="67" t="n">
        <f aca="false">N350+J350</f>
        <v>2986510.94699222</v>
      </c>
      <c r="Q350" s="65" t="n">
        <f aca="false">P350-Tabla_Ministerio!M349</f>
        <v>-0.0530077842995524</v>
      </c>
      <c r="S350" s="67" t="n">
        <f aca="false">B350+Tabla_Ministerio!B349</f>
        <v>7010</v>
      </c>
      <c r="T350" s="67" t="n">
        <f aca="false">C350+Tabla_Ministerio!C349</f>
        <v>28</v>
      </c>
      <c r="U350" s="67" t="n">
        <f aca="false">D350+Tabla_Ministerio!D349</f>
        <v>255.557132404213</v>
      </c>
      <c r="V350" s="67" t="n">
        <f aca="false">E350+Tabla_Ministerio!E349</f>
        <v>156.013133725444</v>
      </c>
      <c r="W350" s="67" t="n">
        <f aca="false">F350+Tabla_Ministerio!F349</f>
        <v>2</v>
      </c>
      <c r="X350" s="67" t="n">
        <f aca="false">G350+Tabla_Ministerio!G349</f>
        <v>9</v>
      </c>
      <c r="Y350" s="67" t="n">
        <f aca="false">H350+Tabla_Ministerio!H349</f>
        <v>2</v>
      </c>
      <c r="Z350" s="67" t="n">
        <f aca="false">X350+0.33*Y350</f>
        <v>9.66</v>
      </c>
      <c r="AC350" s="73" t="n">
        <f aca="false">IF(T350&gt;0,S350/T350,0)</f>
        <v>250.357142857143</v>
      </c>
      <c r="AD350" s="74" t="n">
        <f aca="false">EXP((((AC350-AC$355)/AC$356+2)/4-1.9)^3)</f>
        <v>0.125128334743806</v>
      </c>
      <c r="AE350" s="75" t="n">
        <f aca="false">S350/U350</f>
        <v>27.4302655302624</v>
      </c>
      <c r="AF350" s="74" t="n">
        <f aca="false">EXP((((AE350-AE$355)/AE$356+2)/4-1.9)^3)</f>
        <v>0.277264990943849</v>
      </c>
      <c r="AG350" s="74" t="n">
        <f aca="false">V350/U350</f>
        <v>0.610482408601608</v>
      </c>
      <c r="AH350" s="74" t="n">
        <f aca="false">EXP((((AG350-AG$355)/AG$356+2)/4-1.9)^3)</f>
        <v>0.0987759372279418</v>
      </c>
      <c r="AI350" s="74" t="n">
        <f aca="false">W350/U350</f>
        <v>0.00782603866769257</v>
      </c>
      <c r="AJ350" s="74" t="n">
        <f aca="false">EXP((((AI350-AI$355)/AI$356+2)/4-1.9)^3)</f>
        <v>0.00843885635973346</v>
      </c>
      <c r="AK350" s="74" t="n">
        <f aca="false">Z350/U350</f>
        <v>0.0377997667649551</v>
      </c>
      <c r="AL350" s="74" t="n">
        <f aca="false">EXP((((AK350-AK$355)/AK$356+2)/4-1.9)^3)</f>
        <v>0.00538628797180781</v>
      </c>
      <c r="AM350" s="74" t="n">
        <f aca="false">0.01*AD350+0.15*AF350+0.24*AH350+0.25*AJ350+0.35*AL350</f>
        <v>0.0705421718037876</v>
      </c>
      <c r="AO350" s="66" t="n">
        <f aca="false">0.01*AD350/$AM$355</f>
        <v>0.000443865107006314</v>
      </c>
      <c r="AP350" s="65" t="n">
        <f aca="false">AO350*$J$355</f>
        <v>3731.86246692164</v>
      </c>
      <c r="AQ350" s="66" t="n">
        <f aca="false">0.15*AF350/$AM$355</f>
        <v>0.0147530439599919</v>
      </c>
      <c r="AR350" s="65" t="n">
        <f aca="false">AQ350*$J$355</f>
        <v>124038.430050226</v>
      </c>
      <c r="AS350" s="66" t="n">
        <f aca="false">0.24*AH350/$AM$355</f>
        <v>0.00840925925283278</v>
      </c>
      <c r="AT350" s="65" t="n">
        <f aca="false">AS350*$J$355</f>
        <v>70702.1085570796</v>
      </c>
      <c r="AU350" s="66" t="n">
        <f aca="false">0.25*AJ350/$AM$355</f>
        <v>0.000748374436691974</v>
      </c>
      <c r="AV350" s="65" t="n">
        <f aca="false">AU350*$J$355</f>
        <v>6292.07033265327</v>
      </c>
      <c r="AW350" s="66" t="n">
        <f aca="false">0.35*AL350/$AM$355</f>
        <v>0.000668733306611897</v>
      </c>
      <c r="AX350" s="65" t="n">
        <f aca="false">AW350*$J$355</f>
        <v>5622.47558533552</v>
      </c>
    </row>
    <row r="351" customFormat="false" ht="15" hidden="false" customHeight="false" outlineLevel="0" collapsed="false">
      <c r="A351" s="72" t="s">
        <v>127</v>
      </c>
      <c r="B351" s="65" t="n">
        <f aca="true">INDIRECT(ADDRESS(ROW()-35*INT((ROW()-15)/35)+138,2+INT((ROW()-15)/35), 1, 1, "Variables_Simulación"))</f>
        <v>0</v>
      </c>
      <c r="C351" s="65" t="n">
        <f aca="true">INDIRECT(ADDRESS(ROW()-35*INT((ROW()-15)/35)+108,2+INT((ROW()-15)/35), 1, 1, "Variables_Simulación"))</f>
        <v>0</v>
      </c>
      <c r="D351" s="65" t="n">
        <f aca="true">INDIRECT(ADDRESS(ROW()-35*INT((ROW()-15)/35)+78,2+INT((ROW()-15)/35), 1, 1, "Variables_Simulación"))</f>
        <v>0</v>
      </c>
      <c r="E351" s="65" t="n">
        <f aca="true">INDIRECT(ADDRESS(ROW()-35*INT((ROW()-15)/35)+48,2+INT((ROW()-15)/35), 1, 1, "Variables_Simulación"))</f>
        <v>0</v>
      </c>
      <c r="F351" s="65" t="n">
        <f aca="true">INDIRECT(ADDRESS(ROW()-35*INT((ROW()-15)/35)+18,2+INT((ROW()-15)/35), 1, 1, "Variables_Simulación"))</f>
        <v>0</v>
      </c>
      <c r="G351" s="65" t="n">
        <f aca="true">INDIRECT(ADDRESS(ROW()-35*INT((ROW()-15)/35)-12,2+INT((ROW()-15)/35), 1, 1, "Variables_Simulación"))</f>
        <v>0</v>
      </c>
      <c r="H351" s="65" t="n">
        <f aca="true">INDIRECT(ADDRESS(ROW()-35*INT((ROW()-15)/35)+168,2+INT((ROW()-15)/35), 1, 1, "Variables_Simulación"))</f>
        <v>0</v>
      </c>
      <c r="I351" s="66" t="n">
        <f aca="false">AO351+AQ351+AS351+AU351+AW351</f>
        <v>0.0050266359129261</v>
      </c>
      <c r="J351" s="65" t="n">
        <f aca="false">AP351+AR351+AT351+AV351+AX351</f>
        <v>42262.1954333131</v>
      </c>
      <c r="K351" s="66" t="n">
        <f aca="false">I351-Tabla_Ministerio!J350</f>
        <v>2.86229373536173E-017</v>
      </c>
      <c r="L351" s="65" t="n">
        <f aca="false">J351-Tabla_Ministerio!K350</f>
        <v>0.195433313114336</v>
      </c>
      <c r="M351" s="66" t="n">
        <f aca="false">P386/P$390</f>
        <v>0.0141929918404611</v>
      </c>
      <c r="N351" s="65" t="n">
        <f aca="false">ROUND((N$355*M351),0)</f>
        <v>2267265</v>
      </c>
      <c r="O351" s="65" t="n">
        <f aca="false">N351-Tabla_Ministerio!L350</f>
        <v>0</v>
      </c>
      <c r="P351" s="67" t="n">
        <f aca="false">N351+J351</f>
        <v>2309527.19543331</v>
      </c>
      <c r="Q351" s="65" t="n">
        <f aca="false">P351-Tabla_Ministerio!M350</f>
        <v>0.195433313027024</v>
      </c>
      <c r="S351" s="67" t="n">
        <f aca="false">B351+Tabla_Ministerio!B350</f>
        <v>4089</v>
      </c>
      <c r="T351" s="67" t="n">
        <f aca="false">C351+Tabla_Ministerio!C350</f>
        <v>29</v>
      </c>
      <c r="U351" s="67" t="n">
        <f aca="false">D351+Tabla_Ministerio!D350</f>
        <v>418.304242424242</v>
      </c>
      <c r="V351" s="67" t="n">
        <f aca="false">E351+Tabla_Ministerio!E350</f>
        <v>170.838744588745</v>
      </c>
      <c r="W351" s="67" t="n">
        <f aca="false">F351+Tabla_Ministerio!F350</f>
        <v>28</v>
      </c>
      <c r="X351" s="67" t="n">
        <f aca="false">G351+Tabla_Ministerio!G350</f>
        <v>47</v>
      </c>
      <c r="Y351" s="67" t="n">
        <f aca="false">H351+Tabla_Ministerio!H350</f>
        <v>7</v>
      </c>
      <c r="Z351" s="67" t="n">
        <f aca="false">X351+0.33*Y351</f>
        <v>49.31</v>
      </c>
      <c r="AC351" s="73" t="n">
        <f aca="false">IF(T351&gt;0,S351/T351,0)</f>
        <v>141</v>
      </c>
      <c r="AD351" s="74" t="n">
        <f aca="false">EXP((((AC351-AC$355)/AC$356+2)/4-1.9)^3)</f>
        <v>0.0174904777927175</v>
      </c>
      <c r="AE351" s="75" t="n">
        <f aca="false">S351/U351</f>
        <v>9.77518175838379</v>
      </c>
      <c r="AF351" s="74" t="n">
        <f aca="false">EXP((((AE351-AE$355)/AE$356+2)/4-1.9)^3)</f>
        <v>0.00176425035214429</v>
      </c>
      <c r="AG351" s="74" t="n">
        <f aca="false">V351/U351</f>
        <v>0.408407869828586</v>
      </c>
      <c r="AH351" s="74" t="n">
        <f aca="false">EXP((((AG351-AG$355)/AG$356+2)/4-1.9)^3)</f>
        <v>0.0104163797508428</v>
      </c>
      <c r="AI351" s="74" t="n">
        <f aca="false">W351/U351</f>
        <v>0.0669369257116033</v>
      </c>
      <c r="AJ351" s="74" t="n">
        <f aca="false">EXP((((AI351-AI$355)/AI$356+2)/4-1.9)^3)</f>
        <v>0.0280929662738169</v>
      </c>
      <c r="AK351" s="74" t="n">
        <f aca="false">Z351/U351</f>
        <v>0.117880707387113</v>
      </c>
      <c r="AL351" s="74" t="n">
        <f aca="false">EXP((((AK351-AK$355)/AK$356+2)/4-1.9)^3)</f>
        <v>0.0120219550937507</v>
      </c>
      <c r="AM351" s="74" t="n">
        <f aca="false">0.01*AD351+0.15*AF351+0.24*AH351+0.25*AJ351+0.35*AL351</f>
        <v>0.014170399322218</v>
      </c>
      <c r="AO351" s="66" t="n">
        <f aca="false">0.01*AD351/$AM$355</f>
        <v>6.20436035766906E-005</v>
      </c>
      <c r="AP351" s="65" t="n">
        <f aca="false">AO351*$J$355</f>
        <v>521.640903611563</v>
      </c>
      <c r="AQ351" s="66" t="n">
        <f aca="false">0.15*AF351/$AM$355</f>
        <v>9.38743218644831E-005</v>
      </c>
      <c r="AR351" s="65" t="n">
        <f aca="false">AQ351*$J$355</f>
        <v>789.262442223922</v>
      </c>
      <c r="AS351" s="66" t="n">
        <f aca="false">0.24*AH351/$AM$355</f>
        <v>0.000886795309252872</v>
      </c>
      <c r="AT351" s="65" t="n">
        <f aca="false">AS351*$J$355</f>
        <v>7455.86458183991</v>
      </c>
      <c r="AU351" s="66" t="n">
        <f aca="false">0.25*AJ351/$AM$355</f>
        <v>0.00249133969272092</v>
      </c>
      <c r="AV351" s="65" t="n">
        <f aca="false">AU351*$J$355</f>
        <v>20946.312167505</v>
      </c>
      <c r="AW351" s="66" t="n">
        <f aca="false">0.35*AL351/$AM$355</f>
        <v>0.00149258298551114</v>
      </c>
      <c r="AX351" s="65" t="n">
        <f aca="false">AW351*$J$355</f>
        <v>12549.1153381327</v>
      </c>
    </row>
    <row r="352" customFormat="false" ht="15" hidden="false" customHeight="false" outlineLevel="0" collapsed="false">
      <c r="A352" s="72" t="s">
        <v>128</v>
      </c>
      <c r="B352" s="65" t="n">
        <f aca="true">INDIRECT(ADDRESS(ROW()-35*INT((ROW()-15)/35)+138,2+INT((ROW()-15)/35), 1, 1, "Variables_Simulación"))</f>
        <v>0</v>
      </c>
      <c r="C352" s="65" t="n">
        <f aca="true">INDIRECT(ADDRESS(ROW()-35*INT((ROW()-15)/35)+108,2+INT((ROW()-15)/35), 1, 1, "Variables_Simulación"))</f>
        <v>0</v>
      </c>
      <c r="D352" s="65" t="n">
        <f aca="true">INDIRECT(ADDRESS(ROW()-35*INT((ROW()-15)/35)+78,2+INT((ROW()-15)/35), 1, 1, "Variables_Simulación"))</f>
        <v>0</v>
      </c>
      <c r="E352" s="65" t="n">
        <f aca="true">INDIRECT(ADDRESS(ROW()-35*INT((ROW()-15)/35)+48,2+INT((ROW()-15)/35), 1, 1, "Variables_Simulación"))</f>
        <v>0</v>
      </c>
      <c r="F352" s="65" t="n">
        <f aca="true">INDIRECT(ADDRESS(ROW()-35*INT((ROW()-15)/35)+18,2+INT((ROW()-15)/35), 1, 1, "Variables_Simulación"))</f>
        <v>0</v>
      </c>
      <c r="G352" s="65" t="n">
        <f aca="true">INDIRECT(ADDRESS(ROW()-35*INT((ROW()-15)/35)-12,2+INT((ROW()-15)/35), 1, 1, "Variables_Simulación"))</f>
        <v>0</v>
      </c>
      <c r="H352" s="65" t="n">
        <f aca="true">INDIRECT(ADDRESS(ROW()-35*INT((ROW()-15)/35)+168,2+INT((ROW()-15)/35), 1, 1, "Variables_Simulación"))</f>
        <v>0</v>
      </c>
      <c r="I352" s="66" t="n">
        <f aca="false">AO352+AQ352+AS352+AU352+AW352</f>
        <v>0.018700104613077</v>
      </c>
      <c r="J352" s="65" t="n">
        <f aca="false">AP352+AR352+AT352+AV352+AX352</f>
        <v>157223.934550137</v>
      </c>
      <c r="K352" s="66" t="n">
        <f aca="false">I352-Tabla_Ministerio!J351</f>
        <v>0</v>
      </c>
      <c r="L352" s="65" t="n">
        <f aca="false">J352-Tabla_Ministerio!K351</f>
        <v>-0.065449863061076</v>
      </c>
      <c r="M352" s="66" t="n">
        <f aca="false">P387/P$390</f>
        <v>0.00931086940073227</v>
      </c>
      <c r="N352" s="65" t="n">
        <f aca="false">ROUND((N$355*M352),0)</f>
        <v>1487368</v>
      </c>
      <c r="O352" s="65" t="n">
        <f aca="false">N352-Tabla_Ministerio!L351</f>
        <v>-1</v>
      </c>
      <c r="P352" s="67" t="n">
        <f aca="false">N352+J352</f>
        <v>1644591.93455014</v>
      </c>
      <c r="Q352" s="65" t="n">
        <f aca="false">P352-Tabla_Ministerio!M351</f>
        <v>-1.06544986297376</v>
      </c>
      <c r="S352" s="67" t="n">
        <f aca="false">B352+Tabla_Ministerio!B351</f>
        <v>5430</v>
      </c>
      <c r="T352" s="67" t="n">
        <f aca="false">C352+Tabla_Ministerio!C351</f>
        <v>24</v>
      </c>
      <c r="U352" s="67" t="n">
        <f aca="false">D352+Tabla_Ministerio!D351</f>
        <v>260.60512019895</v>
      </c>
      <c r="V352" s="67" t="n">
        <f aca="false">E352+Tabla_Ministerio!E351</f>
        <v>167.446029289859</v>
      </c>
      <c r="W352" s="67" t="n">
        <f aca="false">F352+Tabla_Ministerio!F351</f>
        <v>8</v>
      </c>
      <c r="X352" s="67" t="n">
        <f aca="false">G352+Tabla_Ministerio!G351</f>
        <v>38</v>
      </c>
      <c r="Y352" s="67" t="n">
        <f aca="false">H352+Tabla_Ministerio!H351</f>
        <v>9</v>
      </c>
      <c r="Z352" s="67" t="n">
        <f aca="false">X352+0.33*Y352</f>
        <v>40.97</v>
      </c>
      <c r="AC352" s="73" t="n">
        <f aca="false">IF(T352&gt;0,S352/T352,0)</f>
        <v>226.25</v>
      </c>
      <c r="AD352" s="74" t="n">
        <f aca="false">EXP((((AC352-AC$355)/AC$356+2)/4-1.9)^3)</f>
        <v>0.0872270842834893</v>
      </c>
      <c r="AE352" s="75" t="n">
        <f aca="false">S352/U352</f>
        <v>20.8361216995839</v>
      </c>
      <c r="AF352" s="74" t="n">
        <f aca="false">EXP((((AE352-AE$355)/AE$356+2)/4-1.9)^3)</f>
        <v>0.0755728959029576</v>
      </c>
      <c r="AG352" s="74" t="n">
        <f aca="false">V352/U352</f>
        <v>0.642527779815025</v>
      </c>
      <c r="AH352" s="74" t="n">
        <f aca="false">EXP((((AG352-AG$355)/AG$356+2)/4-1.9)^3)</f>
        <v>0.129208384375418</v>
      </c>
      <c r="AI352" s="74" t="n">
        <f aca="false">W352/U352</f>
        <v>0.0306977851927571</v>
      </c>
      <c r="AJ352" s="74" t="n">
        <f aca="false">EXP((((AI352-AI$355)/AI$356+2)/4-1.9)^3)</f>
        <v>0.013816303612215</v>
      </c>
      <c r="AK352" s="74" t="n">
        <f aca="false">Z352/U352</f>
        <v>0.157211032418407</v>
      </c>
      <c r="AL352" s="74" t="n">
        <f aca="false">EXP((((AK352-AK$355)/AK$356+2)/4-1.9)^3)</f>
        <v>0.0172698993414486</v>
      </c>
      <c r="AM352" s="74" t="n">
        <f aca="false">0.01*AD352+0.15*AF352+0.24*AH352+0.25*AJ352+0.35*AL352</f>
        <v>0.0527167581509397</v>
      </c>
      <c r="AO352" s="66" t="n">
        <f aca="false">0.01*AD352/$AM$355</f>
        <v>0.000309418799335987</v>
      </c>
      <c r="AP352" s="65" t="n">
        <f aca="false">AO352*$J$355</f>
        <v>2601.48496823721</v>
      </c>
      <c r="AQ352" s="66" t="n">
        <f aca="false">0.15*AF352/$AM$355</f>
        <v>0.00402117213444382</v>
      </c>
      <c r="AR352" s="65" t="n">
        <f aca="false">AQ352*$J$355</f>
        <v>33808.6078961566</v>
      </c>
      <c r="AS352" s="66" t="n">
        <f aca="false">0.24*AH352/$AM$355</f>
        <v>0.0110001163476199</v>
      </c>
      <c r="AT352" s="65" t="n">
        <f aca="false">AS352*$J$355</f>
        <v>92485.1282100667</v>
      </c>
      <c r="AU352" s="66" t="n">
        <f aca="false">0.25*AJ352/$AM$355</f>
        <v>0.00122525707183423</v>
      </c>
      <c r="AV352" s="65" t="n">
        <f aca="false">AU352*$J$355</f>
        <v>10301.532620007</v>
      </c>
      <c r="AW352" s="66" t="n">
        <f aca="false">0.35*AL352/$AM$355</f>
        <v>0.00214414025984305</v>
      </c>
      <c r="AX352" s="65" t="n">
        <f aca="false">AW352*$J$355</f>
        <v>18027.1808556695</v>
      </c>
    </row>
    <row r="353" customFormat="false" ht="15" hidden="false" customHeight="false" outlineLevel="0" collapsed="false">
      <c r="A353" s="72" t="s">
        <v>129</v>
      </c>
      <c r="B353" s="65" t="n">
        <f aca="true">INDIRECT(ADDRESS(ROW()-35*INT((ROW()-15)/35)+138,2+INT((ROW()-15)/35), 1, 1, "Variables_Simulación"))</f>
        <v>0</v>
      </c>
      <c r="C353" s="65" t="n">
        <f aca="true">INDIRECT(ADDRESS(ROW()-35*INT((ROW()-15)/35)+108,2+INT((ROW()-15)/35), 1, 1, "Variables_Simulación"))</f>
        <v>0</v>
      </c>
      <c r="D353" s="65" t="n">
        <f aca="true">INDIRECT(ADDRESS(ROW()-35*INT((ROW()-15)/35)+78,2+INT((ROW()-15)/35), 1, 1, "Variables_Simulación"))</f>
        <v>0</v>
      </c>
      <c r="E353" s="65" t="n">
        <f aca="true">INDIRECT(ADDRESS(ROW()-35*INT((ROW()-15)/35)+48,2+INT((ROW()-15)/35), 1, 1, "Variables_Simulación"))</f>
        <v>0</v>
      </c>
      <c r="F353" s="65" t="n">
        <f aca="true">INDIRECT(ADDRESS(ROW()-35*INT((ROW()-15)/35)+18,2+INT((ROW()-15)/35), 1, 1, "Variables_Simulación"))</f>
        <v>0</v>
      </c>
      <c r="G353" s="65" t="n">
        <f aca="true">INDIRECT(ADDRESS(ROW()-35*INT((ROW()-15)/35)-12,2+INT((ROW()-15)/35), 1, 1, "Variables_Simulación"))</f>
        <v>0</v>
      </c>
      <c r="H353" s="65" t="n">
        <f aca="true">INDIRECT(ADDRESS(ROW()-35*INT((ROW()-15)/35)+168,2+INT((ROW()-15)/35), 1, 1, "Variables_Simulación"))</f>
        <v>0</v>
      </c>
      <c r="I353" s="66" t="n">
        <f aca="false">AO353+AQ353+AS353+AU353+AW353</f>
        <v>0.0240496510303188</v>
      </c>
      <c r="J353" s="65" t="n">
        <f aca="false">AP353+AR353+AT353+AV353+AX353</f>
        <v>202201.04848506</v>
      </c>
      <c r="K353" s="66" t="n">
        <f aca="false">I353-Tabla_Ministerio!J352</f>
        <v>0</v>
      </c>
      <c r="L353" s="65" t="n">
        <f aca="false">J353-Tabla_Ministerio!K352</f>
        <v>0.0484850601351354</v>
      </c>
      <c r="M353" s="66" t="n">
        <f aca="false">P388/P$390</f>
        <v>0.00562729474712681</v>
      </c>
      <c r="N353" s="65" t="n">
        <f aca="false">ROUND((N$355*M353),0)</f>
        <v>898934</v>
      </c>
      <c r="O353" s="65" t="n">
        <f aca="false">N353-Tabla_Ministerio!L352</f>
        <v>-2</v>
      </c>
      <c r="P353" s="67" t="n">
        <f aca="false">N353+J353</f>
        <v>1101135.04848506</v>
      </c>
      <c r="Q353" s="65" t="n">
        <f aca="false">P353-Tabla_Ministerio!M352</f>
        <v>-1.95151493977755</v>
      </c>
      <c r="S353" s="67" t="n">
        <f aca="false">B353+Tabla_Ministerio!B352</f>
        <v>6456</v>
      </c>
      <c r="T353" s="67" t="n">
        <f aca="false">C353+Tabla_Ministerio!C352</f>
        <v>42</v>
      </c>
      <c r="U353" s="67" t="n">
        <f aca="false">D353+Tabla_Ministerio!D352</f>
        <v>252.85342658284</v>
      </c>
      <c r="V353" s="67" t="n">
        <f aca="false">E353+Tabla_Ministerio!E352</f>
        <v>129.292348438739</v>
      </c>
      <c r="W353" s="67" t="n">
        <f aca="false">F353+Tabla_Ministerio!F352</f>
        <v>28</v>
      </c>
      <c r="X353" s="67" t="n">
        <f aca="false">G353+Tabla_Ministerio!G352</f>
        <v>60</v>
      </c>
      <c r="Y353" s="67" t="n">
        <f aca="false">H353+Tabla_Ministerio!H352</f>
        <v>12</v>
      </c>
      <c r="Z353" s="67" t="n">
        <f aca="false">X353+0.33*Y353</f>
        <v>63.96</v>
      </c>
      <c r="AC353" s="73" t="n">
        <f aca="false">IF(T353&gt;0,S353/T353,0)</f>
        <v>153.714285714286</v>
      </c>
      <c r="AD353" s="74" t="n">
        <f aca="false">EXP((((AC353-AC$355)/AC$356+2)/4-1.9)^3)</f>
        <v>0.0230165585809031</v>
      </c>
      <c r="AE353" s="75" t="n">
        <f aca="false">S353/U353</f>
        <v>25.5325786454584</v>
      </c>
      <c r="AF353" s="74" t="n">
        <f aca="false">EXP((((AE353-AE$355)/AE$356+2)/4-1.9)^3)</f>
        <v>0.202647823676657</v>
      </c>
      <c r="AG353" s="74" t="n">
        <f aca="false">V353/U353</f>
        <v>0.51133318692195</v>
      </c>
      <c r="AH353" s="74" t="n">
        <f aca="false">EXP((((AG353-AG$355)/AG$356+2)/4-1.9)^3)</f>
        <v>0.0371585592798903</v>
      </c>
      <c r="AI353" s="74" t="n">
        <f aca="false">W353/U353</f>
        <v>0.110736090779559</v>
      </c>
      <c r="AJ353" s="74" t="n">
        <f aca="false">EXP((((AI353-AI$355)/AI$356+2)/4-1.9)^3)</f>
        <v>0.0593122120795798</v>
      </c>
      <c r="AK353" s="74" t="n">
        <f aca="false">Z353/U353</f>
        <v>0.252952870223593</v>
      </c>
      <c r="AL353" s="74" t="n">
        <f aca="false">EXP((((AK353-AK$355)/AK$356+2)/4-1.9)^3)</f>
        <v>0.038354331106316</v>
      </c>
      <c r="AM353" s="74" t="n">
        <f aca="false">0.01*AD353+0.15*AF353+0.24*AH353+0.25*AJ353+0.35*AL353</f>
        <v>0.0677974622715868</v>
      </c>
      <c r="AO353" s="66" t="n">
        <f aca="false">0.01*AD353/$AM$355</f>
        <v>8.1646153593804E-005</v>
      </c>
      <c r="AP353" s="65" t="n">
        <f aca="false">AO353*$J$355</f>
        <v>686.452283262946</v>
      </c>
      <c r="AQ353" s="66" t="n">
        <f aca="false">0.15*AF353/$AM$355</f>
        <v>0.0107827253665208</v>
      </c>
      <c r="AR353" s="65" t="n">
        <f aca="false">AQ353*$J$355</f>
        <v>90657.3809278288</v>
      </c>
      <c r="AS353" s="66" t="n">
        <f aca="false">0.24*AH353/$AM$355</f>
        <v>0.00316348259723684</v>
      </c>
      <c r="AT353" s="65" t="n">
        <f aca="false">AS353*$J$355</f>
        <v>26597.4544586584</v>
      </c>
      <c r="AU353" s="66" t="n">
        <f aca="false">0.25*AJ353/$AM$355</f>
        <v>0.00525992402428004</v>
      </c>
      <c r="AV353" s="65" t="n">
        <f aca="false">AU353*$J$355</f>
        <v>44223.6002227381</v>
      </c>
      <c r="AW353" s="66" t="n">
        <f aca="false">0.35*AL353/$AM$355</f>
        <v>0.00476187288868732</v>
      </c>
      <c r="AX353" s="65" t="n">
        <f aca="false">AW353*$J$355</f>
        <v>40036.160592572</v>
      </c>
    </row>
    <row r="354" customFormat="false" ht="15" hidden="false" customHeight="false" outlineLevel="0" collapsed="false">
      <c r="A354" s="76" t="s">
        <v>130</v>
      </c>
      <c r="B354" s="78" t="n">
        <f aca="true">INDIRECT(ADDRESS(ROW()-35*INT((ROW()-15)/35)+138,2+INT((ROW()-15)/35), 1, 1, "Variables_Simulación"))</f>
        <v>0</v>
      </c>
      <c r="C354" s="78" t="n">
        <f aca="true">INDIRECT(ADDRESS(ROW()-35*INT((ROW()-15)/35)+108,2+INT((ROW()-15)/35), 1, 1, "Variables_Simulación"))</f>
        <v>0</v>
      </c>
      <c r="D354" s="78" t="n">
        <f aca="true">INDIRECT(ADDRESS(ROW()-35*INT((ROW()-15)/35)+78,2+INT((ROW()-15)/35), 1, 1, "Variables_Simulación"))</f>
        <v>0</v>
      </c>
      <c r="E354" s="78" t="n">
        <f aca="true">INDIRECT(ADDRESS(ROW()-35*INT((ROW()-15)/35)+48,2+INT((ROW()-15)/35), 1, 1, "Variables_Simulación"))</f>
        <v>0</v>
      </c>
      <c r="F354" s="78" t="n">
        <f aca="true">INDIRECT(ADDRESS(ROW()-35*INT((ROW()-15)/35)+18,2+INT((ROW()-15)/35), 1, 1, "Variables_Simulación"))</f>
        <v>0</v>
      </c>
      <c r="G354" s="78" t="n">
        <f aca="true">INDIRECT(ADDRESS(ROW()-35*INT((ROW()-15)/35)-12,2+INT((ROW()-15)/35), 1, 1, "Variables_Simulación"))</f>
        <v>0</v>
      </c>
      <c r="H354" s="78" t="n">
        <f aca="true">INDIRECT(ADDRESS(ROW()-35*INT((ROW()-15)/35)+168,2+INT((ROW()-15)/35), 1, 1, "Variables_Simulación"))</f>
        <v>0</v>
      </c>
      <c r="I354" s="77" t="n">
        <f aca="false">AO354+AQ354+AS354+AU354+AW354</f>
        <v>0.00767422074662307</v>
      </c>
      <c r="J354" s="78" t="n">
        <f aca="false">AP354+AR354+AT354+AV354+AX354</f>
        <v>64522.1620603455</v>
      </c>
      <c r="K354" s="66" t="n">
        <f aca="false">I354-Tabla_Ministerio!J353</f>
        <v>0</v>
      </c>
      <c r="L354" s="65" t="n">
        <f aca="false">J354-Tabla_Ministerio!K353</f>
        <v>0.162060345464852</v>
      </c>
      <c r="M354" s="66" t="n">
        <f aca="false">P389/P$390</f>
        <v>0.0066066081218986</v>
      </c>
      <c r="N354" s="65" t="n">
        <f aca="false">ROUND((N$355*M354),0)</f>
        <v>1055375</v>
      </c>
      <c r="O354" s="65" t="n">
        <f aca="false">N354-Tabla_Ministerio!L353</f>
        <v>0</v>
      </c>
      <c r="P354" s="67" t="n">
        <f aca="false">N354+J354</f>
        <v>1119897.16206035</v>
      </c>
      <c r="Q354" s="65" t="n">
        <f aca="false">P354-Tabla_Ministerio!M353</f>
        <v>0.162060345523059</v>
      </c>
      <c r="S354" s="79" t="n">
        <f aca="false">B354+Tabla_Ministerio!B353</f>
        <v>7112</v>
      </c>
      <c r="T354" s="79" t="n">
        <f aca="false">C354+Tabla_Ministerio!C353</f>
        <v>33</v>
      </c>
      <c r="U354" s="79" t="n">
        <f aca="false">D354+Tabla_Ministerio!D353</f>
        <v>371.170140447192</v>
      </c>
      <c r="V354" s="79" t="n">
        <f aca="false">E354+Tabla_Ministerio!E353</f>
        <v>175.596403900051</v>
      </c>
      <c r="W354" s="79" t="n">
        <f aca="false">F354+Tabla_Ministerio!F353</f>
        <v>10</v>
      </c>
      <c r="X354" s="79" t="n">
        <f aca="false">G354+Tabla_Ministerio!G353</f>
        <v>44</v>
      </c>
      <c r="Y354" s="79" t="n">
        <f aca="false">H354+Tabla_Ministerio!H353</f>
        <v>10</v>
      </c>
      <c r="Z354" s="79" t="n">
        <f aca="false">X354+0.33*Y354</f>
        <v>47.3</v>
      </c>
      <c r="AC354" s="73" t="n">
        <f aca="false">IF(T354&gt;0,S354/T354,0)</f>
        <v>215.515151515151</v>
      </c>
      <c r="AD354" s="74" t="n">
        <f aca="false">EXP((((AC354-AC$355)/AC$356+2)/4-1.9)^3)</f>
        <v>0.0733503048652793</v>
      </c>
      <c r="AE354" s="75" t="n">
        <f aca="false">S354/U354</f>
        <v>19.1610240830023</v>
      </c>
      <c r="AF354" s="74" t="n">
        <f aca="false">EXP((((AE354-AE$355)/AE$356+2)/4-1.9)^3)</f>
        <v>0.0490863312252027</v>
      </c>
      <c r="AG354" s="74" t="n">
        <f aca="false">V354/U354</f>
        <v>0.473088712600883</v>
      </c>
      <c r="AH354" s="74" t="n">
        <f aca="false">EXP((((AG354-AG$355)/AG$356+2)/4-1.9)^3)</f>
        <v>0.0239205574824317</v>
      </c>
      <c r="AI354" s="74" t="n">
        <f aca="false">W354/U354</f>
        <v>0.0269418223889234</v>
      </c>
      <c r="AJ354" s="74" t="n">
        <f aca="false">EXP((((AI354-AI$355)/AI$356+2)/4-1.9)^3)</f>
        <v>0.012773039242877</v>
      </c>
      <c r="AK354" s="74" t="n">
        <f aca="false">Z354/U354</f>
        <v>0.127434819899608</v>
      </c>
      <c r="AL354" s="74" t="n">
        <f aca="false">EXP((((AK354-AK$355)/AK$356+2)/4-1.9)^3)</f>
        <v>0.0131527409240926</v>
      </c>
      <c r="AM354" s="74" t="n">
        <f aca="false">0.01*AD354+0.15*AF354+0.24*AH354+0.25*AJ354+0.35*AL354</f>
        <v>0.0216341056623685</v>
      </c>
      <c r="AO354" s="66" t="n">
        <f aca="false">0.01*AD354/$AM$355</f>
        <v>0.000260193991909452</v>
      </c>
      <c r="AP354" s="65" t="n">
        <f aca="false">AO354*$J$355</f>
        <v>2187.6200160775</v>
      </c>
      <c r="AQ354" s="66" t="n">
        <f aca="false">0.15*AF354/$AM$355</f>
        <v>0.00261184363714637</v>
      </c>
      <c r="AR354" s="65" t="n">
        <f aca="false">AQ354*$J$355</f>
        <v>21959.4671558537</v>
      </c>
      <c r="AS354" s="66" t="n">
        <f aca="false">0.24*AH354/$AM$355</f>
        <v>0.00203646935668007</v>
      </c>
      <c r="AT354" s="65" t="n">
        <f aca="false">AS354*$J$355</f>
        <v>17121.9215866912</v>
      </c>
      <c r="AU354" s="66" t="n">
        <f aca="false">0.25*AJ354/$AM$355</f>
        <v>0.00113273832860149</v>
      </c>
      <c r="AV354" s="65" t="n">
        <f aca="false">AU354*$J$355</f>
        <v>9523.66740846636</v>
      </c>
      <c r="AW354" s="66" t="n">
        <f aca="false">0.35*AL354/$AM$355</f>
        <v>0.00163297543228569</v>
      </c>
      <c r="AX354" s="65" t="n">
        <f aca="false">AW354*$J$355</f>
        <v>13729.4858932567</v>
      </c>
    </row>
    <row r="355" customFormat="false" ht="15" hidden="false" customHeight="false" outlineLevel="0" collapsed="false">
      <c r="A355" s="83" t="s">
        <v>71</v>
      </c>
      <c r="B355" s="86"/>
      <c r="C355" s="86"/>
      <c r="D355" s="86"/>
      <c r="E355" s="86"/>
      <c r="F355" s="86"/>
      <c r="G355" s="86"/>
      <c r="H355" s="86"/>
      <c r="I355" s="98" t="n">
        <f aca="false">SUM(I328:I354)</f>
        <v>1</v>
      </c>
      <c r="J355" s="86" t="n">
        <f aca="false">Tabla_Ministerio!K354</f>
        <v>8407650</v>
      </c>
      <c r="K355" s="84" t="n">
        <f aca="false">I355-Tabla_Ministerio!J354</f>
        <v>0</v>
      </c>
      <c r="L355" s="86" t="n">
        <f aca="false">J355-Tabla_Ministerio!K354</f>
        <v>0</v>
      </c>
      <c r="M355" s="84"/>
      <c r="N355" s="86" t="n">
        <f aca="false">Tabla_Ministerio!L354</f>
        <v>159745355</v>
      </c>
      <c r="O355" s="86"/>
      <c r="P355" s="88" t="n">
        <f aca="false">Tabla_Ministerio!M354</f>
        <v>168153005</v>
      </c>
      <c r="Q355" s="86"/>
      <c r="S355" s="88"/>
      <c r="T355" s="88"/>
      <c r="U355" s="88"/>
      <c r="V355" s="88"/>
      <c r="W355" s="88"/>
      <c r="X355" s="88"/>
      <c r="Y355" s="88"/>
      <c r="Z355" s="88"/>
      <c r="AB355" s="89" t="s">
        <v>241</v>
      </c>
      <c r="AC355" s="89" t="n">
        <f aca="false">AVERAGE(AC330:AC354)</f>
        <v>207.681430822356</v>
      </c>
      <c r="AD355" s="88"/>
      <c r="AE355" s="89" t="n">
        <f aca="false">AVERAGE(AE330:AE354)</f>
        <v>20.1894106266941</v>
      </c>
      <c r="AF355" s="88"/>
      <c r="AG355" s="91" t="n">
        <f aca="false">AVERAGE(AG330:AG354)</f>
        <v>0.564076733917407</v>
      </c>
      <c r="AH355" s="88"/>
      <c r="AI355" s="91" t="n">
        <f aca="false">AVERAGE(AI330:AI354)</f>
        <v>0.115926409776378</v>
      </c>
      <c r="AJ355" s="88"/>
      <c r="AK355" s="91" t="n">
        <f aca="false">AVERAGE(AK330:AK354)</f>
        <v>0.323667695215049</v>
      </c>
      <c r="AL355" s="88"/>
      <c r="AM355" s="91" t="n">
        <f aca="false">SUM(AM330:AM354)</f>
        <v>2.81906220535658</v>
      </c>
      <c r="AO355" s="84" t="n">
        <f aca="false">SUM(AO328:AO354)</f>
        <v>0.00992411365783828</v>
      </c>
      <c r="AP355" s="86" t="n">
        <f aca="false">SUM(AP328:AP354)</f>
        <v>83438.474195324</v>
      </c>
      <c r="AQ355" s="84" t="n">
        <f aca="false">SUM(AQ328:AQ354)</f>
        <v>0.147493553859326</v>
      </c>
      <c r="AR355" s="86" t="n">
        <f aca="false">SUM(AR328:AR354)</f>
        <v>1240074.17810536</v>
      </c>
      <c r="AS355" s="84" t="n">
        <f aca="false">SUM(AS328:AS354)</f>
        <v>0.232821495255785</v>
      </c>
      <c r="AT355" s="86" t="n">
        <f aca="false">SUM(AT328:AT354)</f>
        <v>1957481.6445873</v>
      </c>
      <c r="AU355" s="84" t="n">
        <f aca="false">SUM(AU328:AU354)</f>
        <v>0.253781229364683</v>
      </c>
      <c r="AV355" s="86" t="n">
        <f aca="false">SUM(AV328:AV354)</f>
        <v>2133703.75306798</v>
      </c>
      <c r="AW355" s="84" t="n">
        <f aca="false">SUM(AW328:AW354)</f>
        <v>0.355979607862368</v>
      </c>
      <c r="AX355" s="86" t="n">
        <f aca="false">SUM(AX328:AX354)</f>
        <v>2992951.95004404</v>
      </c>
    </row>
    <row r="356" s="43" customFormat="true" ht="15" hidden="false" customHeight="false" outlineLevel="0" collapsed="false">
      <c r="A356" s="43" t="s">
        <v>72</v>
      </c>
      <c r="B356" s="100"/>
      <c r="C356" s="100"/>
      <c r="D356" s="100"/>
      <c r="E356" s="100"/>
      <c r="F356" s="100"/>
      <c r="G356" s="100"/>
      <c r="H356" s="100"/>
      <c r="J356" s="100"/>
      <c r="K356" s="101"/>
      <c r="L356" s="100"/>
      <c r="M356" s="101"/>
      <c r="N356" s="100"/>
      <c r="O356" s="100"/>
      <c r="Q356" s="100"/>
      <c r="AB356" s="89" t="s">
        <v>242</v>
      </c>
      <c r="AC356" s="89" t="n">
        <f aca="false">_xlfn.STDEV.P(AC330:AC354)</f>
        <v>86.162466459519</v>
      </c>
      <c r="AD356" s="88"/>
      <c r="AE356" s="89" t="n">
        <f aca="false">_xlfn.STDEV.P(AE330:AE354)</f>
        <v>5.77518235953144</v>
      </c>
      <c r="AF356" s="88"/>
      <c r="AG356" s="91" t="n">
        <f aca="false">_xlfn.STDEV.P(AG330:AG354)</f>
        <v>0.150376153497596</v>
      </c>
      <c r="AH356" s="88"/>
      <c r="AI356" s="91" t="n">
        <f aca="false">_xlfn.STDEV.P(AI330:AI354)</f>
        <v>0.0951852926371923</v>
      </c>
      <c r="AJ356" s="88"/>
      <c r="AK356" s="91" t="n">
        <f aca="false">_xlfn.STDEV.P(AK330:AK354)</f>
        <v>0.213252621913767</v>
      </c>
      <c r="AL356" s="88"/>
      <c r="AM356" s="91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MI356" s="118"/>
      <c r="AMJ356" s="118"/>
    </row>
    <row r="357" s="43" customFormat="true" ht="15" hidden="false" customHeight="false" outlineLevel="0" collapsed="false">
      <c r="A357" s="43" t="s">
        <v>73</v>
      </c>
      <c r="B357" s="100"/>
      <c r="C357" s="100"/>
      <c r="D357" s="100"/>
      <c r="E357" s="100"/>
      <c r="F357" s="100"/>
      <c r="G357" s="100"/>
      <c r="H357" s="100"/>
      <c r="J357" s="100"/>
      <c r="K357" s="101"/>
      <c r="L357" s="100"/>
      <c r="M357" s="101"/>
      <c r="N357" s="100"/>
      <c r="O357" s="100"/>
      <c r="Q357" s="100"/>
      <c r="AMI357" s="118"/>
      <c r="AMJ357" s="118"/>
    </row>
    <row r="358" customFormat="false" ht="15" hidden="false" customHeight="false" outlineLevel="0" collapsed="false">
      <c r="A358" s="96"/>
      <c r="I358" s="37"/>
      <c r="S358" s="37"/>
      <c r="T358" s="37"/>
      <c r="U358" s="37"/>
      <c r="V358" s="37"/>
      <c r="W358" s="37"/>
      <c r="X358" s="37"/>
      <c r="Y358" s="37"/>
      <c r="Z358" s="37"/>
    </row>
    <row r="359" customFormat="false" ht="15" hidden="false" customHeight="false" outlineLevel="0" collapsed="false">
      <c r="A359" s="96"/>
      <c r="I359" s="37"/>
      <c r="S359" s="37"/>
      <c r="T359" s="37"/>
      <c r="U359" s="37"/>
      <c r="V359" s="37"/>
      <c r="W359" s="37"/>
      <c r="X359" s="37"/>
      <c r="Y359" s="37"/>
      <c r="Z359" s="37"/>
    </row>
    <row r="360" customFormat="false" ht="15" hidden="false" customHeight="false" outlineLevel="0" collapsed="false">
      <c r="A360" s="96"/>
      <c r="I360" s="37"/>
      <c r="S360" s="37"/>
      <c r="T360" s="37"/>
      <c r="U360" s="37"/>
      <c r="V360" s="37"/>
      <c r="W360" s="37"/>
      <c r="X360" s="37"/>
      <c r="Y360" s="37"/>
      <c r="Z360" s="37"/>
    </row>
    <row r="361" customFormat="false" ht="15" hidden="false" customHeight="false" outlineLevel="0" collapsed="false">
      <c r="A361" s="14" t="str">
        <f aca="false">"Tabla " &amp; TEXT((ROW()+24) / 35, "0")</f>
        <v>Tabla 11</v>
      </c>
      <c r="B361" s="14"/>
      <c r="C361" s="14"/>
      <c r="D361" s="14"/>
      <c r="E361" s="14"/>
      <c r="F361" s="14"/>
      <c r="G361" s="14"/>
      <c r="H361" s="14"/>
      <c r="I361" s="14"/>
      <c r="J361" s="14"/>
      <c r="S361" s="97"/>
      <c r="T361" s="97"/>
      <c r="U361" s="97"/>
      <c r="V361" s="97"/>
      <c r="W361" s="97"/>
      <c r="X361" s="97"/>
      <c r="Y361" s="97"/>
      <c r="Z361" s="97"/>
    </row>
    <row r="362" customFormat="false" ht="15" hidden="false" customHeight="false" outlineLevel="0" collapsed="false">
      <c r="A362" s="14" t="s">
        <v>171</v>
      </c>
      <c r="B362" s="14"/>
      <c r="C362" s="14"/>
      <c r="D362" s="14"/>
      <c r="E362" s="14"/>
      <c r="F362" s="14"/>
      <c r="G362" s="14"/>
      <c r="H362" s="14"/>
      <c r="I362" s="14"/>
      <c r="J362" s="14"/>
      <c r="S362" s="97"/>
      <c r="T362" s="97"/>
      <c r="U362" s="97"/>
      <c r="V362" s="97"/>
      <c r="W362" s="97"/>
      <c r="X362" s="97"/>
      <c r="Y362" s="97"/>
      <c r="Z362" s="97"/>
    </row>
    <row r="363" customFormat="false" ht="15.8" hidden="false" customHeight="true" outlineLevel="0" collapsed="false">
      <c r="A363" s="52" t="s">
        <v>30</v>
      </c>
      <c r="B363" s="103" t="s">
        <v>253</v>
      </c>
      <c r="C363" s="103"/>
      <c r="D363" s="103"/>
      <c r="E363" s="103"/>
      <c r="F363" s="103"/>
      <c r="G363" s="103"/>
      <c r="H363" s="103"/>
      <c r="I363" s="52" t="s">
        <v>32</v>
      </c>
      <c r="J363" s="54" t="s">
        <v>33</v>
      </c>
      <c r="K363" s="55" t="s">
        <v>223</v>
      </c>
      <c r="L363" s="54" t="s">
        <v>224</v>
      </c>
      <c r="M363" s="55" t="s">
        <v>225</v>
      </c>
      <c r="N363" s="54" t="s">
        <v>34</v>
      </c>
      <c r="O363" s="54" t="s">
        <v>226</v>
      </c>
      <c r="P363" s="52" t="s">
        <v>227</v>
      </c>
      <c r="Q363" s="54" t="s">
        <v>228</v>
      </c>
      <c r="S363" s="56" t="s">
        <v>253</v>
      </c>
      <c r="T363" s="56"/>
      <c r="U363" s="56"/>
      <c r="V363" s="56"/>
      <c r="W363" s="56"/>
      <c r="X363" s="56"/>
      <c r="Y363" s="56"/>
      <c r="Z363" s="56"/>
      <c r="AC363" s="57" t="s">
        <v>230</v>
      </c>
      <c r="AD363" s="57"/>
      <c r="AE363" s="57" t="s">
        <v>231</v>
      </c>
      <c r="AF363" s="57"/>
      <c r="AG363" s="57" t="s">
        <v>232</v>
      </c>
      <c r="AH363" s="57"/>
      <c r="AI363" s="57" t="s">
        <v>233</v>
      </c>
      <c r="AJ363" s="57"/>
      <c r="AK363" s="57" t="s">
        <v>234</v>
      </c>
      <c r="AL363" s="57"/>
      <c r="AM363" s="58" t="s">
        <v>235</v>
      </c>
      <c r="AO363" s="57" t="s">
        <v>230</v>
      </c>
      <c r="AP363" s="57"/>
      <c r="AQ363" s="57" t="s">
        <v>231</v>
      </c>
      <c r="AR363" s="57"/>
      <c r="AS363" s="57" t="s">
        <v>232</v>
      </c>
      <c r="AT363" s="57"/>
      <c r="AU363" s="57" t="s">
        <v>233</v>
      </c>
      <c r="AV363" s="57"/>
      <c r="AW363" s="58" t="s">
        <v>234</v>
      </c>
      <c r="AX363" s="58"/>
    </row>
    <row r="364" customFormat="false" ht="37.3" hidden="false" customHeight="false" outlineLevel="0" collapsed="false">
      <c r="A364" s="52"/>
      <c r="B364" s="104" t="s">
        <v>172</v>
      </c>
      <c r="C364" s="104" t="s">
        <v>173</v>
      </c>
      <c r="D364" s="104" t="s">
        <v>174</v>
      </c>
      <c r="E364" s="104" t="s">
        <v>175</v>
      </c>
      <c r="F364" s="104" t="s">
        <v>176</v>
      </c>
      <c r="G364" s="104" t="s">
        <v>177</v>
      </c>
      <c r="H364" s="104" t="s">
        <v>178</v>
      </c>
      <c r="I364" s="52"/>
      <c r="J364" s="54"/>
      <c r="K364" s="55"/>
      <c r="L364" s="54"/>
      <c r="M364" s="55"/>
      <c r="N364" s="54"/>
      <c r="O364" s="54"/>
      <c r="P364" s="52"/>
      <c r="Q364" s="54"/>
      <c r="S364" s="59" t="s">
        <v>172</v>
      </c>
      <c r="T364" s="59" t="s">
        <v>173</v>
      </c>
      <c r="U364" s="59" t="s">
        <v>174</v>
      </c>
      <c r="V364" s="59" t="s">
        <v>175</v>
      </c>
      <c r="W364" s="59" t="s">
        <v>176</v>
      </c>
      <c r="X364" s="59" t="s">
        <v>177</v>
      </c>
      <c r="Y364" s="59" t="s">
        <v>178</v>
      </c>
      <c r="Z364" s="52" t="s">
        <v>43</v>
      </c>
      <c r="AC364" s="59" t="s">
        <v>236</v>
      </c>
      <c r="AD364" s="59" t="s">
        <v>237</v>
      </c>
      <c r="AE364" s="59" t="s">
        <v>236</v>
      </c>
      <c r="AF364" s="59" t="s">
        <v>237</v>
      </c>
      <c r="AG364" s="59" t="s">
        <v>236</v>
      </c>
      <c r="AH364" s="59" t="s">
        <v>237</v>
      </c>
      <c r="AI364" s="59" t="s">
        <v>236</v>
      </c>
      <c r="AJ364" s="59" t="s">
        <v>237</v>
      </c>
      <c r="AK364" s="59" t="s">
        <v>236</v>
      </c>
      <c r="AL364" s="59" t="s">
        <v>237</v>
      </c>
      <c r="AM364" s="60" t="s">
        <v>238</v>
      </c>
      <c r="AO364" s="59" t="s">
        <v>239</v>
      </c>
      <c r="AP364" s="59" t="s">
        <v>240</v>
      </c>
      <c r="AQ364" s="59" t="s">
        <v>239</v>
      </c>
      <c r="AR364" s="59" t="s">
        <v>240</v>
      </c>
      <c r="AS364" s="59" t="s">
        <v>239</v>
      </c>
      <c r="AT364" s="59" t="s">
        <v>240</v>
      </c>
      <c r="AU364" s="59" t="s">
        <v>239</v>
      </c>
      <c r="AV364" s="59" t="s">
        <v>240</v>
      </c>
      <c r="AW364" s="59" t="s">
        <v>239</v>
      </c>
      <c r="AX364" s="60" t="s">
        <v>240</v>
      </c>
    </row>
    <row r="365" customFormat="false" ht="15" hidden="false" customHeight="false" outlineLevel="0" collapsed="false">
      <c r="A365" s="61" t="s">
        <v>106</v>
      </c>
      <c r="B365" s="64" t="n">
        <f aca="true">INDIRECT(ADDRESS(ROW()-35*INT((ROW()-15)/35)+138,2+INT((ROW()-15)/35), 1, 1, "Variables_Simulación"))</f>
        <v>0</v>
      </c>
      <c r="C365" s="64" t="n">
        <f aca="true">INDIRECT(ADDRESS(ROW()-35*INT((ROW()-15)/35)+108,2+INT((ROW()-15)/35), 1, 1, "Variables_Simulación"))</f>
        <v>0</v>
      </c>
      <c r="D365" s="64" t="n">
        <f aca="true">INDIRECT(ADDRESS(ROW()-35*INT((ROW()-15)/35)+78,2+INT((ROW()-15)/35), 1, 1, "Variables_Simulación"))</f>
        <v>0</v>
      </c>
      <c r="E365" s="64" t="n">
        <f aca="true">INDIRECT(ADDRESS(ROW()-35*INT((ROW()-15)/35)+48,2+INT((ROW()-15)/35), 1, 1, "Variables_Simulación"))</f>
        <v>0</v>
      </c>
      <c r="F365" s="64" t="n">
        <f aca="true">INDIRECT(ADDRESS(ROW()-35*INT((ROW()-15)/35)+18,2+INT((ROW()-15)/35), 1, 1, "Variables_Simulación"))</f>
        <v>0</v>
      </c>
      <c r="G365" s="64" t="n">
        <f aca="true">INDIRECT(ADDRESS(ROW()-35*INT((ROW()-15)/35)-12,2+INT((ROW()-15)/35), 1, 1, "Variables_Simulación"))</f>
        <v>0</v>
      </c>
      <c r="H365" s="64" t="n">
        <f aca="true">INDIRECT(ADDRESS(ROW()-35*INT((ROW()-15)/35)+168,2+INT((ROW()-15)/35), 1, 1, "Variables_Simulación"))</f>
        <v>0</v>
      </c>
      <c r="I365" s="63" t="n">
        <f aca="false">AO365+AQ365+AS365+AU365+AW365</f>
        <v>0.138891954258684</v>
      </c>
      <c r="J365" s="64" t="n">
        <f aca="false">ROUND(AP365+AR365+AT365+AV365+AX365,0)</f>
        <v>1081755</v>
      </c>
      <c r="K365" s="63" t="n">
        <f aca="false">I365-Tabla_Ministerio!J364</f>
        <v>0</v>
      </c>
      <c r="L365" s="64" t="n">
        <f aca="false">J365-Tabla_Ministerio!K364</f>
        <v>1</v>
      </c>
      <c r="M365" s="66" t="n">
        <f aca="false">P400/P$425</f>
        <v>0.202102400303059</v>
      </c>
      <c r="N365" s="65" t="n">
        <f aca="false">ROUND((N$390*M365),0)</f>
        <v>29907290</v>
      </c>
      <c r="O365" s="65" t="n">
        <f aca="false">N365-Tabla_Ministerio!L364</f>
        <v>0</v>
      </c>
      <c r="P365" s="67" t="n">
        <f aca="false">N365+J365</f>
        <v>30989045</v>
      </c>
      <c r="Q365" s="65" t="n">
        <f aca="false">P365-Tabla_Ministerio!M364</f>
        <v>1</v>
      </c>
      <c r="S365" s="68" t="n">
        <f aca="false">B365+Tabla_Ministerio!B364</f>
        <v>25457</v>
      </c>
      <c r="T365" s="68" t="n">
        <f aca="false">C365+Tabla_Ministerio!C364</f>
        <v>70</v>
      </c>
      <c r="U365" s="68" t="n">
        <f aca="false">D365+Tabla_Ministerio!D364</f>
        <v>1744.4929355732</v>
      </c>
      <c r="V365" s="68" t="n">
        <f aca="false">E365+Tabla_Ministerio!E364</f>
        <v>1029.12391473063</v>
      </c>
      <c r="W365" s="68" t="n">
        <f aca="false">F365+Tabla_Ministerio!F364</f>
        <v>566</v>
      </c>
      <c r="X365" s="68" t="n">
        <f aca="false">G365+Tabla_Ministerio!G364</f>
        <v>1351</v>
      </c>
      <c r="Y365" s="68" t="n">
        <f aca="false">H365+Tabla_Ministerio!H364</f>
        <v>91</v>
      </c>
      <c r="Z365" s="68" t="n">
        <f aca="false">X365+0.33*Y365</f>
        <v>1381.03</v>
      </c>
      <c r="AC365" s="69" t="n">
        <f aca="false">IF(T365&gt;0,S365/T365,0)</f>
        <v>363.671428571429</v>
      </c>
      <c r="AD365" s="70" t="n">
        <f aca="false">EXP((((AC365-AC$390)/AC$391+2)/4-1.9)^3)</f>
        <v>0.508791658296376</v>
      </c>
      <c r="AE365" s="71" t="n">
        <f aca="false">S365/U365</f>
        <v>14.5927790711491</v>
      </c>
      <c r="AF365" s="70" t="n">
        <f aca="false">EXP((((AE365-AE$390)/AE$391+2)/4-1.9)^3)</f>
        <v>0.00646027996260929</v>
      </c>
      <c r="AG365" s="70" t="n">
        <f aca="false">V365/U365</f>
        <v>0.589927246906554</v>
      </c>
      <c r="AH365" s="70" t="n">
        <f aca="false">EXP((((AG365-AG$390)/AG$391+2)/4-1.9)^3)</f>
        <v>0.0766558226873913</v>
      </c>
      <c r="AI365" s="70" t="n">
        <f aca="false">W365/U365</f>
        <v>0.324449579851136</v>
      </c>
      <c r="AJ365" s="70" t="n">
        <f aca="false">EXP((((AI365-AI$390)/AI$391+2)/4-1.9)^3)</f>
        <v>0.587159058991515</v>
      </c>
      <c r="AK365" s="70" t="n">
        <f aca="false">Z365/U365</f>
        <v>0.79165124251204</v>
      </c>
      <c r="AL365" s="70" t="n">
        <f aca="false">EXP((((AK365-AK$390)/AK$391+2)/4-1.9)^3)</f>
        <v>0.63864395261161</v>
      </c>
      <c r="AM365" s="70" t="n">
        <f aca="false">0.01*AD365+0.15*AF365+0.24*AH365+0.25*AJ365+0.35*AL365</f>
        <v>0.394769504184271</v>
      </c>
      <c r="AO365" s="63" t="n">
        <f aca="false">0.01*AD365/$AM$390</f>
        <v>0.001790084263913</v>
      </c>
      <c r="AP365" s="64" t="n">
        <f aca="false">AO365*$J$390</f>
        <v>13942.0122167057</v>
      </c>
      <c r="AQ365" s="63" t="n">
        <f aca="false">0.15*AF365/$AM$390</f>
        <v>0.000340938534849258</v>
      </c>
      <c r="AR365" s="64" t="n">
        <f aca="false">AQ365*$J$390</f>
        <v>2655.3885277018</v>
      </c>
      <c r="AS365" s="63" t="n">
        <f aca="false">0.24*AH365/$AM$390</f>
        <v>0.00647276564507223</v>
      </c>
      <c r="AT365" s="64" t="n">
        <f aca="false">AS365*$J$390</f>
        <v>50412.9216253788</v>
      </c>
      <c r="AU365" s="63" t="n">
        <f aca="false">0.25*AJ365/$AM$390</f>
        <v>0.0516451171504085</v>
      </c>
      <c r="AV365" s="64" t="n">
        <f aca="false">AU365*$J$390</f>
        <v>402236.290637091</v>
      </c>
      <c r="AW365" s="63" t="n">
        <f aca="false">0.35*AL365/$AM$390</f>
        <v>0.0786430486644411</v>
      </c>
      <c r="AX365" s="64" t="n">
        <f aca="false">AW365*$J$390</f>
        <v>612508.789302394</v>
      </c>
    </row>
    <row r="366" customFormat="false" ht="15" hidden="false" customHeight="false" outlineLevel="0" collapsed="false">
      <c r="A366" s="72" t="s">
        <v>107</v>
      </c>
      <c r="B366" s="65" t="n">
        <f aca="true">INDIRECT(ADDRESS(ROW()-35*INT((ROW()-15)/35)+138,2+INT((ROW()-15)/35), 1, 1, "Variables_Simulación"))</f>
        <v>0</v>
      </c>
      <c r="C366" s="65" t="n">
        <f aca="true">INDIRECT(ADDRESS(ROW()-35*INT((ROW()-15)/35)+108,2+INT((ROW()-15)/35), 1, 1, "Variables_Simulación"))</f>
        <v>0</v>
      </c>
      <c r="D366" s="65" t="n">
        <f aca="true">INDIRECT(ADDRESS(ROW()-35*INT((ROW()-15)/35)+78,2+INT((ROW()-15)/35), 1, 1, "Variables_Simulación"))</f>
        <v>0</v>
      </c>
      <c r="E366" s="65" t="n">
        <f aca="true">INDIRECT(ADDRESS(ROW()-35*INT((ROW()-15)/35)+48,2+INT((ROW()-15)/35), 1, 1, "Variables_Simulación"))</f>
        <v>0</v>
      </c>
      <c r="F366" s="65" t="n">
        <f aca="true">INDIRECT(ADDRESS(ROW()-35*INT((ROW()-15)/35)+18,2+INT((ROW()-15)/35), 1, 1, "Variables_Simulación"))</f>
        <v>0</v>
      </c>
      <c r="G366" s="65" t="n">
        <f aca="true">INDIRECT(ADDRESS(ROW()-35*INT((ROW()-15)/35)-12,2+INT((ROW()-15)/35), 1, 1, "Variables_Simulación"))</f>
        <v>0</v>
      </c>
      <c r="H366" s="65" t="n">
        <f aca="true">INDIRECT(ADDRESS(ROW()-35*INT((ROW()-15)/35)+168,2+INT((ROW()-15)/35), 1, 1, "Variables_Simulación"))</f>
        <v>0</v>
      </c>
      <c r="I366" s="66" t="n">
        <f aca="false">AO366+AQ366+AS366+AU366+AW366</f>
        <v>0.0987651853213132</v>
      </c>
      <c r="J366" s="65" t="n">
        <f aca="false">ROUND(AP366+AR366+AT366+AV366+AX366,0)</f>
        <v>769229</v>
      </c>
      <c r="K366" s="66" t="n">
        <f aca="false">I366-Tabla_Ministerio!J365</f>
        <v>0</v>
      </c>
      <c r="L366" s="65" t="n">
        <f aca="false">J366-Tabla_Ministerio!K365</f>
        <v>0</v>
      </c>
      <c r="M366" s="66" t="n">
        <f aca="false">P401/P$425</f>
        <v>0.127455052389741</v>
      </c>
      <c r="N366" s="65" t="n">
        <f aca="false">ROUND((N$390*M366),0)</f>
        <v>18860910</v>
      </c>
      <c r="O366" s="65" t="n">
        <f aca="false">N366-Tabla_Ministerio!L365</f>
        <v>0</v>
      </c>
      <c r="P366" s="67" t="n">
        <f aca="false">N366+J366</f>
        <v>19630139</v>
      </c>
      <c r="Q366" s="65" t="n">
        <f aca="false">P366-Tabla_Ministerio!M365</f>
        <v>0</v>
      </c>
      <c r="S366" s="67" t="n">
        <f aca="false">B366+Tabla_Ministerio!B365</f>
        <v>19281</v>
      </c>
      <c r="T366" s="67" t="n">
        <f aca="false">C366+Tabla_Ministerio!C365</f>
        <v>45</v>
      </c>
      <c r="U366" s="67" t="n">
        <f aca="false">D366+Tabla_Ministerio!D365</f>
        <v>1720.85697881263</v>
      </c>
      <c r="V366" s="67" t="n">
        <f aca="false">E366+Tabla_Ministerio!E365</f>
        <v>1052.38017622207</v>
      </c>
      <c r="W366" s="67" t="n">
        <f aca="false">F366+Tabla_Ministerio!F365</f>
        <v>462</v>
      </c>
      <c r="X366" s="67" t="n">
        <f aca="false">G366+Tabla_Ministerio!G365</f>
        <v>1077</v>
      </c>
      <c r="Y366" s="67" t="n">
        <f aca="false">H366+Tabla_Ministerio!H365</f>
        <v>93</v>
      </c>
      <c r="Z366" s="67" t="n">
        <f aca="false">X366+0.33*Y366</f>
        <v>1107.69</v>
      </c>
      <c r="AC366" s="73" t="n">
        <f aca="false">IF(T366&gt;0,S366/T366,0)</f>
        <v>428.466666666667</v>
      </c>
      <c r="AD366" s="74" t="n">
        <f aca="false">EXP((((AC366-AC$390)/AC$391+2)/4-1.9)^3)</f>
        <v>0.725460660216948</v>
      </c>
      <c r="AE366" s="75" t="n">
        <f aca="false">S366/U366</f>
        <v>11.204301250708</v>
      </c>
      <c r="AF366" s="74" t="n">
        <f aca="false">EXP((((AE366-AE$390)/AE$391+2)/4-1.9)^3)</f>
        <v>0.00168370328945901</v>
      </c>
      <c r="AG366" s="74" t="n">
        <f aca="false">V366/U366</f>
        <v>0.611544241723214</v>
      </c>
      <c r="AH366" s="74" t="n">
        <f aca="false">EXP((((AG366-AG$390)/AG$391+2)/4-1.9)^3)</f>
        <v>0.0972411207927431</v>
      </c>
      <c r="AI366" s="74" t="n">
        <f aca="false">W366/U366</f>
        <v>0.26847088728941</v>
      </c>
      <c r="AJ366" s="74" t="n">
        <f aca="false">EXP((((AI366-AI$390)/AI$391+2)/4-1.9)^3)</f>
        <v>0.40565958681377</v>
      </c>
      <c r="AK366" s="74" t="n">
        <f aca="false">Z366/U366</f>
        <v>0.643685102038109</v>
      </c>
      <c r="AL366" s="74" t="n">
        <f aca="false">EXP((((AK366-AK$390)/AK$391+2)/4-1.9)^3)</f>
        <v>0.424166159726716</v>
      </c>
      <c r="AM366" s="74" t="n">
        <f aca="false">0.01*AD366+0.15*AF366+0.24*AH366+0.25*AJ366+0.35*AL366</f>
        <v>0.28071808369364</v>
      </c>
      <c r="AO366" s="66" t="n">
        <f aca="false">0.01*AD366/$AM$390</f>
        <v>0.00255239190888195</v>
      </c>
      <c r="AP366" s="65" t="n">
        <f aca="false">AO366*$J$390</f>
        <v>19879.220153394</v>
      </c>
      <c r="AQ366" s="66" t="n">
        <f aca="false">0.15*AF366/$AM$390</f>
        <v>8.88567269454959E-005</v>
      </c>
      <c r="AR366" s="65" t="n">
        <f aca="false">AQ366*$J$390</f>
        <v>692.057685543005</v>
      </c>
      <c r="AS366" s="66" t="n">
        <f aca="false">0.24*AH366/$AM$390</f>
        <v>0.00821097424682804</v>
      </c>
      <c r="AT366" s="65" t="n">
        <f aca="false">AS366*$J$390</f>
        <v>63950.9019592701</v>
      </c>
      <c r="AU366" s="66" t="n">
        <f aca="false">0.25*AJ366/$AM$390</f>
        <v>0.0356808543841035</v>
      </c>
      <c r="AV366" s="65" t="n">
        <f aca="false">AU366*$J$390</f>
        <v>277899.156902395</v>
      </c>
      <c r="AW366" s="66" t="n">
        <f aca="false">0.35*AL366/$AM$390</f>
        <v>0.0522321080545542</v>
      </c>
      <c r="AX366" s="65" t="n">
        <f aca="false">AW366*$J$390</f>
        <v>406808.04992333</v>
      </c>
    </row>
    <row r="367" customFormat="false" ht="15" hidden="false" customHeight="false" outlineLevel="0" collapsed="false">
      <c r="A367" s="72" t="s">
        <v>108</v>
      </c>
      <c r="B367" s="65" t="n">
        <f aca="true">INDIRECT(ADDRESS(ROW()-35*INT((ROW()-15)/35)+138,2+INT((ROW()-15)/35), 1, 1, "Variables_Simulación"))</f>
        <v>0</v>
      </c>
      <c r="C367" s="65" t="n">
        <f aca="true">INDIRECT(ADDRESS(ROW()-35*INT((ROW()-15)/35)+108,2+INT((ROW()-15)/35), 1, 1, "Variables_Simulación"))</f>
        <v>0</v>
      </c>
      <c r="D367" s="65" t="n">
        <f aca="true">INDIRECT(ADDRESS(ROW()-35*INT((ROW()-15)/35)+78,2+INT((ROW()-15)/35), 1, 1, "Variables_Simulación"))</f>
        <v>0</v>
      </c>
      <c r="E367" s="65" t="n">
        <f aca="true">INDIRECT(ADDRESS(ROW()-35*INT((ROW()-15)/35)+48,2+INT((ROW()-15)/35), 1, 1, "Variables_Simulación"))</f>
        <v>0</v>
      </c>
      <c r="F367" s="65" t="n">
        <f aca="true">INDIRECT(ADDRESS(ROW()-35*INT((ROW()-15)/35)+18,2+INT((ROW()-15)/35), 1, 1, "Variables_Simulación"))</f>
        <v>0</v>
      </c>
      <c r="G367" s="65" t="n">
        <f aca="true">INDIRECT(ADDRESS(ROW()-35*INT((ROW()-15)/35)-12,2+INT((ROW()-15)/35), 1, 1, "Variables_Simulación"))</f>
        <v>0</v>
      </c>
      <c r="H367" s="65" t="n">
        <f aca="true">INDIRECT(ADDRESS(ROW()-35*INT((ROW()-15)/35)+168,2+INT((ROW()-15)/35), 1, 1, "Variables_Simulación"))</f>
        <v>0</v>
      </c>
      <c r="I367" s="66" t="n">
        <f aca="false">AO367+AQ367+AS367+AU367+AW367</f>
        <v>0.0653669485561048</v>
      </c>
      <c r="J367" s="65" t="n">
        <f aca="false">ROUND(AP367+AR367+AT367+AV367+AX367,0)</f>
        <v>509108</v>
      </c>
      <c r="K367" s="66" t="n">
        <f aca="false">I367-Tabla_Ministerio!J366</f>
        <v>-4.30211422042248E-016</v>
      </c>
      <c r="L367" s="65" t="n">
        <f aca="false">J367-Tabla_Ministerio!K366</f>
        <v>0</v>
      </c>
      <c r="M367" s="66" t="n">
        <f aca="false">P402/P$425</f>
        <v>0.0748975979793567</v>
      </c>
      <c r="N367" s="65" t="n">
        <f aca="false">ROUND((N$390*M367),0)</f>
        <v>11083412</v>
      </c>
      <c r="O367" s="65" t="n">
        <f aca="false">N367-Tabla_Ministerio!L366</f>
        <v>0</v>
      </c>
      <c r="P367" s="67" t="n">
        <f aca="false">N367+J367</f>
        <v>11592520</v>
      </c>
      <c r="Q367" s="65" t="n">
        <f aca="false">P367-Tabla_Ministerio!M366</f>
        <v>0</v>
      </c>
      <c r="S367" s="67" t="n">
        <f aca="false">B367+Tabla_Ministerio!B366</f>
        <v>22623</v>
      </c>
      <c r="T367" s="67" t="n">
        <f aca="false">C367+Tabla_Ministerio!C366</f>
        <v>100</v>
      </c>
      <c r="U367" s="67" t="n">
        <f aca="false">D367+Tabla_Ministerio!D366</f>
        <v>1303.2596362657</v>
      </c>
      <c r="V367" s="67" t="n">
        <f aca="false">E367+Tabla_Ministerio!E366</f>
        <v>902.310871690121</v>
      </c>
      <c r="W367" s="67" t="n">
        <f aca="false">F367+Tabla_Ministerio!F366</f>
        <v>259</v>
      </c>
      <c r="X367" s="67" t="n">
        <f aca="false">G367+Tabla_Ministerio!G366</f>
        <v>634</v>
      </c>
      <c r="Y367" s="67" t="n">
        <f aca="false">H367+Tabla_Ministerio!H366</f>
        <v>23</v>
      </c>
      <c r="Z367" s="67" t="n">
        <f aca="false">X367+0.33*Y367</f>
        <v>641.59</v>
      </c>
      <c r="AC367" s="73" t="n">
        <f aca="false">IF(T367&gt;0,S367/T367,0)</f>
        <v>226.23</v>
      </c>
      <c r="AD367" s="74" t="n">
        <f aca="false">EXP((((AC367-AC$390)/AC$391+2)/4-1.9)^3)</f>
        <v>0.118875946654926</v>
      </c>
      <c r="AE367" s="75" t="n">
        <f aca="false">S367/U367</f>
        <v>17.3587820649636</v>
      </c>
      <c r="AF367" s="74" t="n">
        <f aca="false">EXP((((AE367-AE$390)/AE$391+2)/4-1.9)^3)</f>
        <v>0.0166399720243833</v>
      </c>
      <c r="AG367" s="74" t="n">
        <f aca="false">V367/U367</f>
        <v>0.692349280666407</v>
      </c>
      <c r="AH367" s="74" t="n">
        <f aca="false">EXP((((AG367-AG$390)/AG$391+2)/4-1.9)^3)</f>
        <v>0.207710250964366</v>
      </c>
      <c r="AI367" s="74" t="n">
        <f aca="false">W367/U367</f>
        <v>0.198732464961569</v>
      </c>
      <c r="AJ367" s="74" t="n">
        <f aca="false">EXP((((AI367-AI$390)/AI$391+2)/4-1.9)^3)</f>
        <v>0.209649318181856</v>
      </c>
      <c r="AK367" s="74" t="n">
        <f aca="false">Z367/U367</f>
        <v>0.492296379130088</v>
      </c>
      <c r="AL367" s="74" t="n">
        <f aca="false">EXP((((AK367-AK$390)/AK$391+2)/4-1.9)^3)</f>
        <v>0.228124214562878</v>
      </c>
      <c r="AM367" s="74" t="n">
        <f aca="false">0.01*AD367+0.15*AF367+0.24*AH367+0.25*AJ367+0.35*AL367</f>
        <v>0.185791020144126</v>
      </c>
      <c r="AO367" s="66" t="n">
        <f aca="false">0.01*AD367/$AM$390</f>
        <v>0.000418241844171094</v>
      </c>
      <c r="AP367" s="65" t="n">
        <f aca="false">AO367*$J$390</f>
        <v>3257.46280134571</v>
      </c>
      <c r="AQ367" s="66" t="n">
        <f aca="false">0.15*AF367/$AM$390</f>
        <v>0.000878167465614678</v>
      </c>
      <c r="AR367" s="65" t="n">
        <f aca="false">AQ367*$J$390</f>
        <v>6839.57832641355</v>
      </c>
      <c r="AS367" s="66" t="n">
        <f aca="false">0.24*AH367/$AM$390</f>
        <v>0.0175389126283896</v>
      </c>
      <c r="AT367" s="65" t="n">
        <f aca="false">AS367*$J$390</f>
        <v>136601.242222096</v>
      </c>
      <c r="AU367" s="66" t="n">
        <f aca="false">0.25*AJ367/$AM$390</f>
        <v>0.0184402564044604</v>
      </c>
      <c r="AV367" s="65" t="n">
        <f aca="false">AU367*$J$390</f>
        <v>143621.328477679</v>
      </c>
      <c r="AW367" s="66" t="n">
        <f aca="false">0.35*AL367/$AM$390</f>
        <v>0.028091370213469</v>
      </c>
      <c r="AX367" s="65" t="n">
        <f aca="false">AW367*$J$390</f>
        <v>218788.709892386</v>
      </c>
    </row>
    <row r="368" customFormat="false" ht="15" hidden="false" customHeight="false" outlineLevel="0" collapsed="false">
      <c r="A368" s="72" t="s">
        <v>109</v>
      </c>
      <c r="B368" s="65" t="n">
        <f aca="true">INDIRECT(ADDRESS(ROW()-35*INT((ROW()-15)/35)+138,2+INT((ROW()-15)/35), 1, 1, "Variables_Simulación"))</f>
        <v>0</v>
      </c>
      <c r="C368" s="65" t="n">
        <f aca="true">INDIRECT(ADDRESS(ROW()-35*INT((ROW()-15)/35)+108,2+INT((ROW()-15)/35), 1, 1, "Variables_Simulación"))</f>
        <v>0</v>
      </c>
      <c r="D368" s="65" t="n">
        <f aca="true">INDIRECT(ADDRESS(ROW()-35*INT((ROW()-15)/35)+78,2+INT((ROW()-15)/35), 1, 1, "Variables_Simulación"))</f>
        <v>0</v>
      </c>
      <c r="E368" s="65" t="n">
        <f aca="true">INDIRECT(ADDRESS(ROW()-35*INT((ROW()-15)/35)+48,2+INT((ROW()-15)/35), 1, 1, "Variables_Simulación"))</f>
        <v>0</v>
      </c>
      <c r="F368" s="65" t="n">
        <f aca="true">INDIRECT(ADDRESS(ROW()-35*INT((ROW()-15)/35)+18,2+INT((ROW()-15)/35), 1, 1, "Variables_Simulación"))</f>
        <v>0</v>
      </c>
      <c r="G368" s="65" t="n">
        <f aca="true">INDIRECT(ADDRESS(ROW()-35*INT((ROW()-15)/35)-12,2+INT((ROW()-15)/35), 1, 1, "Variables_Simulación"))</f>
        <v>0</v>
      </c>
      <c r="H368" s="65" t="n">
        <f aca="true">INDIRECT(ADDRESS(ROW()-35*INT((ROW()-15)/35)+168,2+INT((ROW()-15)/35), 1, 1, "Variables_Simulación"))</f>
        <v>0</v>
      </c>
      <c r="I368" s="66" t="n">
        <f aca="false">AO368+AQ368+AS368+AU368+AW368</f>
        <v>0.0454129815971322</v>
      </c>
      <c r="J368" s="65" t="n">
        <f aca="false">ROUND(AP368+AR368+AT368+AV368+AX368,0)</f>
        <v>353698</v>
      </c>
      <c r="K368" s="66" t="n">
        <f aca="false">I368-Tabla_Ministerio!J367</f>
        <v>3.05311331771918E-016</v>
      </c>
      <c r="L368" s="65" t="n">
        <f aca="false">J368-Tabla_Ministerio!K367</f>
        <v>0</v>
      </c>
      <c r="M368" s="66" t="n">
        <f aca="false">P403/P$425</f>
        <v>0.0566234741923021</v>
      </c>
      <c r="N368" s="65" t="n">
        <f aca="false">ROUND((N$390*M368),0)</f>
        <v>8379191</v>
      </c>
      <c r="O368" s="65" t="n">
        <f aca="false">N368-Tabla_Ministerio!L367</f>
        <v>-1</v>
      </c>
      <c r="P368" s="67" t="n">
        <f aca="false">N368+J368</f>
        <v>8732889</v>
      </c>
      <c r="Q368" s="65" t="n">
        <f aca="false">P368-Tabla_Ministerio!M367</f>
        <v>-1</v>
      </c>
      <c r="S368" s="67" t="n">
        <f aca="false">B368+Tabla_Ministerio!B367</f>
        <v>13317</v>
      </c>
      <c r="T368" s="67" t="n">
        <f aca="false">C368+Tabla_Ministerio!C367</f>
        <v>57</v>
      </c>
      <c r="U368" s="67" t="n">
        <f aca="false">D368+Tabla_Ministerio!D367</f>
        <v>541.310438810126</v>
      </c>
      <c r="V368" s="67" t="n">
        <f aca="false">E368+Tabla_Ministerio!E367</f>
        <v>376.406805484069</v>
      </c>
      <c r="W368" s="67" t="n">
        <f aca="false">F368+Tabla_Ministerio!F367</f>
        <v>84</v>
      </c>
      <c r="X368" s="67" t="n">
        <f aca="false">G368+Tabla_Ministerio!G367</f>
        <v>165</v>
      </c>
      <c r="Y368" s="67" t="n">
        <f aca="false">H368+Tabla_Ministerio!H367</f>
        <v>27</v>
      </c>
      <c r="Z368" s="67" t="n">
        <f aca="false">X368+0.33*Y368</f>
        <v>173.91</v>
      </c>
      <c r="AC368" s="73" t="n">
        <f aca="false">IF(T368&gt;0,S368/T368,0)</f>
        <v>233.631578947368</v>
      </c>
      <c r="AD368" s="74" t="n">
        <f aca="false">EXP((((AC368-AC$390)/AC$391+2)/4-1.9)^3)</f>
        <v>0.132371616674365</v>
      </c>
      <c r="AE368" s="75" t="n">
        <f aca="false">S368/U368</f>
        <v>24.6014099215832</v>
      </c>
      <c r="AF368" s="74" t="n">
        <f aca="false">EXP((((AE368-AE$390)/AE$391+2)/4-1.9)^3)</f>
        <v>0.111427790085313</v>
      </c>
      <c r="AG368" s="74" t="n">
        <f aca="false">V368/U368</f>
        <v>0.695362177591591</v>
      </c>
      <c r="AH368" s="74" t="n">
        <f aca="false">EXP((((AG368-AG$390)/AG$391+2)/4-1.9)^3)</f>
        <v>0.212871456256184</v>
      </c>
      <c r="AI368" s="74" t="n">
        <f aca="false">W368/U368</f>
        <v>0.155178976752496</v>
      </c>
      <c r="AJ368" s="74" t="n">
        <f aca="false">EXP((((AI368-AI$390)/AI$391+2)/4-1.9)^3)</f>
        <v>0.121872815202277</v>
      </c>
      <c r="AK368" s="74" t="n">
        <f aca="false">Z368/U368</f>
        <v>0.321275902940793</v>
      </c>
      <c r="AL368" s="74" t="n">
        <f aca="false">EXP((((AK368-AK$390)/AK$391+2)/4-1.9)^3)</f>
        <v>0.0842316196142074</v>
      </c>
      <c r="AM368" s="74" t="n">
        <f aca="false">0.01*AD368+0.15*AF368+0.24*AH368+0.25*AJ368+0.35*AL368</f>
        <v>0.129076304846567</v>
      </c>
      <c r="AO368" s="66" t="n">
        <f aca="false">0.01*AD368/$AM$390</f>
        <v>0.000465723728236668</v>
      </c>
      <c r="AP368" s="65" t="n">
        <f aca="false">AO368*$J$390</f>
        <v>3627.27388848826</v>
      </c>
      <c r="AQ368" s="66" t="n">
        <f aca="false">0.15*AF368/$AM$390</f>
        <v>0.005880554358798</v>
      </c>
      <c r="AR368" s="65" t="n">
        <f aca="false">AQ368*$J$390</f>
        <v>45800.5035652043</v>
      </c>
      <c r="AS368" s="66" t="n">
        <f aca="false">0.24*AH368/$AM$390</f>
        <v>0.0179747213005668</v>
      </c>
      <c r="AT368" s="65" t="n">
        <f aca="false">AS368*$J$390</f>
        <v>139995.523683662</v>
      </c>
      <c r="AU368" s="66" t="n">
        <f aca="false">0.25*AJ368/$AM$390</f>
        <v>0.0107196435483466</v>
      </c>
      <c r="AV368" s="65" t="n">
        <f aca="false">AU368*$J$390</f>
        <v>83489.5900280607</v>
      </c>
      <c r="AW368" s="66" t="n">
        <f aca="false">0.35*AL368/$AM$390</f>
        <v>0.0103723386611841</v>
      </c>
      <c r="AX368" s="65" t="n">
        <f aca="false">AW368*$J$390</f>
        <v>80784.6173754563</v>
      </c>
    </row>
    <row r="369" customFormat="false" ht="15" hidden="false" customHeight="false" outlineLevel="0" collapsed="false">
      <c r="A369" s="72" t="s">
        <v>110</v>
      </c>
      <c r="B369" s="65" t="n">
        <f aca="true">INDIRECT(ADDRESS(ROW()-35*INT((ROW()-15)/35)+138,2+INT((ROW()-15)/35), 1, 1, "Variables_Simulación"))</f>
        <v>0</v>
      </c>
      <c r="C369" s="65" t="n">
        <f aca="true">INDIRECT(ADDRESS(ROW()-35*INT((ROW()-15)/35)+108,2+INT((ROW()-15)/35), 1, 1, "Variables_Simulación"))</f>
        <v>0</v>
      </c>
      <c r="D369" s="65" t="n">
        <f aca="true">INDIRECT(ADDRESS(ROW()-35*INT((ROW()-15)/35)+78,2+INT((ROW()-15)/35), 1, 1, "Variables_Simulación"))</f>
        <v>0</v>
      </c>
      <c r="E369" s="65" t="n">
        <f aca="true">INDIRECT(ADDRESS(ROW()-35*INT((ROW()-15)/35)+48,2+INT((ROW()-15)/35), 1, 1, "Variables_Simulación"))</f>
        <v>0</v>
      </c>
      <c r="F369" s="65" t="n">
        <f aca="true">INDIRECT(ADDRESS(ROW()-35*INT((ROW()-15)/35)+18,2+INT((ROW()-15)/35), 1, 1, "Variables_Simulación"))</f>
        <v>0</v>
      </c>
      <c r="G369" s="65" t="n">
        <f aca="true">INDIRECT(ADDRESS(ROW()-35*INT((ROW()-15)/35)-12,2+INT((ROW()-15)/35), 1, 1, "Variables_Simulación"))</f>
        <v>0</v>
      </c>
      <c r="H369" s="65" t="n">
        <f aca="true">INDIRECT(ADDRESS(ROW()-35*INT((ROW()-15)/35)+168,2+INT((ROW()-15)/35), 1, 1, "Variables_Simulación"))</f>
        <v>0</v>
      </c>
      <c r="I369" s="66" t="n">
        <f aca="false">AO369+AQ369+AS369+AU369+AW369</f>
        <v>0.102356759791446</v>
      </c>
      <c r="J369" s="65" t="n">
        <f aca="false">ROUND(AP369+AR369+AT369+AV369+AX369,0)</f>
        <v>797202</v>
      </c>
      <c r="K369" s="66" t="n">
        <f aca="false">I369-Tabla_Ministerio!J368</f>
        <v>0</v>
      </c>
      <c r="L369" s="65" t="n">
        <f aca="false">J369-Tabla_Ministerio!K368</f>
        <v>0</v>
      </c>
      <c r="M369" s="66" t="n">
        <f aca="false">P404/P$425</f>
        <v>0.0514292467907382</v>
      </c>
      <c r="N369" s="65" t="n">
        <f aca="false">ROUND((N$390*M369),0)</f>
        <v>7610545</v>
      </c>
      <c r="O369" s="65" t="n">
        <f aca="false">N369-Tabla_Ministerio!L368</f>
        <v>0</v>
      </c>
      <c r="P369" s="67" t="n">
        <f aca="false">N369+J369</f>
        <v>8407747</v>
      </c>
      <c r="Q369" s="65" t="n">
        <f aca="false">P369-Tabla_Ministerio!M368</f>
        <v>0</v>
      </c>
      <c r="S369" s="67" t="n">
        <f aca="false">B369+Tabla_Ministerio!B368</f>
        <v>14571</v>
      </c>
      <c r="T369" s="67" t="n">
        <f aca="false">C369+Tabla_Ministerio!C368</f>
        <v>103</v>
      </c>
      <c r="U369" s="67" t="n">
        <f aca="false">D369+Tabla_Ministerio!D368</f>
        <v>379.913526444372</v>
      </c>
      <c r="V369" s="67" t="n">
        <f aca="false">E369+Tabla_Ministerio!E368</f>
        <v>220.158331639177</v>
      </c>
      <c r="W369" s="67" t="n">
        <f aca="false">F369+Tabla_Ministerio!F368</f>
        <v>101</v>
      </c>
      <c r="X369" s="67" t="n">
        <f aca="false">G369+Tabla_Ministerio!G368</f>
        <v>180</v>
      </c>
      <c r="Y369" s="67" t="n">
        <f aca="false">H369+Tabla_Ministerio!H368</f>
        <v>1</v>
      </c>
      <c r="Z369" s="67" t="n">
        <f aca="false">X369+0.33*Y369</f>
        <v>180.33</v>
      </c>
      <c r="AC369" s="73" t="n">
        <f aca="false">IF(T369&gt;0,S369/T369,0)</f>
        <v>141.466019417476</v>
      </c>
      <c r="AD369" s="74" t="n">
        <f aca="false">EXP((((AC369-AC$390)/AC$391+2)/4-1.9)^3)</f>
        <v>0.0261422553122293</v>
      </c>
      <c r="AE369" s="75" t="n">
        <f aca="false">S369/U369</f>
        <v>38.3534646327828</v>
      </c>
      <c r="AF369" s="74" t="n">
        <f aca="false">EXP((((AE369-AE$390)/AE$391+2)/4-1.9)^3)</f>
        <v>0.678931369925785</v>
      </c>
      <c r="AG369" s="74" t="n">
        <f aca="false">V369/U369</f>
        <v>0.579495901869167</v>
      </c>
      <c r="AH369" s="74" t="n">
        <f aca="false">EXP((((AG369-AG$390)/AG$391+2)/4-1.9)^3)</f>
        <v>0.0679635345645805</v>
      </c>
      <c r="AI369" s="74" t="n">
        <f aca="false">W369/U369</f>
        <v>0.26584997103226</v>
      </c>
      <c r="AJ369" s="74" t="n">
        <f aca="false">EXP((((AI369-AI$390)/AI$391+2)/4-1.9)^3)</f>
        <v>0.397394792665556</v>
      </c>
      <c r="AK369" s="74" t="n">
        <f aca="false">Z369/U369</f>
        <v>0.47466064629948</v>
      </c>
      <c r="AL369" s="74" t="n">
        <f aca="false">EXP((((AK369-AK$390)/AK$391+2)/4-1.9)^3)</f>
        <v>0.209043603460418</v>
      </c>
      <c r="AM369" s="74" t="n">
        <f aca="false">0.01*AD369+0.15*AF369+0.24*AH369+0.25*AJ369+0.35*AL369</f>
        <v>0.290926335715025</v>
      </c>
      <c r="AO369" s="66" t="n">
        <f aca="false">0.01*AD369/$AM$390</f>
        <v>9.19764290442795E-005</v>
      </c>
      <c r="AP369" s="65" t="n">
        <f aca="false">AO369*$J$390</f>
        <v>716.355382389212</v>
      </c>
      <c r="AQ369" s="66" t="n">
        <f aca="false">0.15*AF369/$AM$390</f>
        <v>0.0358303150738695</v>
      </c>
      <c r="AR369" s="65" t="n">
        <f aca="false">AQ369*$J$390</f>
        <v>279063.226552435</v>
      </c>
      <c r="AS369" s="66" t="n">
        <f aca="false">0.24*AH369/$AM$390</f>
        <v>0.0057387947350235</v>
      </c>
      <c r="AT369" s="65" t="n">
        <f aca="false">AS369*$J$390</f>
        <v>44696.4134135043</v>
      </c>
      <c r="AU369" s="66" t="n">
        <f aca="false">0.25*AJ369/$AM$390</f>
        <v>0.0349539027081102</v>
      </c>
      <c r="AV369" s="65" t="n">
        <f aca="false">AU369*$J$390</f>
        <v>272237.317763327</v>
      </c>
      <c r="AW369" s="66" t="n">
        <f aca="false">0.35*AL369/$AM$390</f>
        <v>0.0257417708453988</v>
      </c>
      <c r="AX369" s="65" t="n">
        <f aca="false">AW369*$J$390</f>
        <v>200488.932750951</v>
      </c>
    </row>
    <row r="370" customFormat="false" ht="15" hidden="false" customHeight="false" outlineLevel="0" collapsed="false">
      <c r="A370" s="72" t="s">
        <v>111</v>
      </c>
      <c r="B370" s="65" t="n">
        <f aca="true">INDIRECT(ADDRESS(ROW()-35*INT((ROW()-15)/35)+138,2+INT((ROW()-15)/35), 1, 1, "Variables_Simulación"))</f>
        <v>0</v>
      </c>
      <c r="C370" s="65" t="n">
        <f aca="true">INDIRECT(ADDRESS(ROW()-35*INT((ROW()-15)/35)+108,2+INT((ROW()-15)/35), 1, 1, "Variables_Simulación"))</f>
        <v>0</v>
      </c>
      <c r="D370" s="65" t="n">
        <f aca="true">INDIRECT(ADDRESS(ROW()-35*INT((ROW()-15)/35)+78,2+INT((ROW()-15)/35), 1, 1, "Variables_Simulación"))</f>
        <v>0</v>
      </c>
      <c r="E370" s="65" t="n">
        <f aca="true">INDIRECT(ADDRESS(ROW()-35*INT((ROW()-15)/35)+48,2+INT((ROW()-15)/35), 1, 1, "Variables_Simulación"))</f>
        <v>0</v>
      </c>
      <c r="F370" s="65" t="n">
        <f aca="true">INDIRECT(ADDRESS(ROW()-35*INT((ROW()-15)/35)+18,2+INT((ROW()-15)/35), 1, 1, "Variables_Simulación"))</f>
        <v>0</v>
      </c>
      <c r="G370" s="65" t="n">
        <f aca="true">INDIRECT(ADDRESS(ROW()-35*INT((ROW()-15)/35)-12,2+INT((ROW()-15)/35), 1, 1, "Variables_Simulación"))</f>
        <v>0</v>
      </c>
      <c r="H370" s="65" t="n">
        <f aca="true">INDIRECT(ADDRESS(ROW()-35*INT((ROW()-15)/35)+168,2+INT((ROW()-15)/35), 1, 1, "Variables_Simulación"))</f>
        <v>0</v>
      </c>
      <c r="I370" s="66" t="n">
        <f aca="false">AO370+AQ370+AS370+AU370+AW370</f>
        <v>0.0379038025451716</v>
      </c>
      <c r="J370" s="65" t="n">
        <f aca="false">ROUND(AP370+AR370+AT370+AV370+AX370,0)</f>
        <v>295213</v>
      </c>
      <c r="K370" s="66" t="n">
        <f aca="false">I370-Tabla_Ministerio!J369</f>
        <v>0</v>
      </c>
      <c r="L370" s="65" t="n">
        <f aca="false">J370-Tabla_Ministerio!K369</f>
        <v>0</v>
      </c>
      <c r="M370" s="66" t="n">
        <f aca="false">P405/P$425</f>
        <v>0.0650300487421953</v>
      </c>
      <c r="N370" s="65" t="n">
        <f aca="false">ROUND((N$390*M370),0)</f>
        <v>9623204</v>
      </c>
      <c r="O370" s="65" t="n">
        <f aca="false">N370-Tabla_Ministerio!L369</f>
        <v>0</v>
      </c>
      <c r="P370" s="67" t="n">
        <f aca="false">N370+J370</f>
        <v>9918417</v>
      </c>
      <c r="Q370" s="65" t="n">
        <f aca="false">P370-Tabla_Ministerio!M369</f>
        <v>0</v>
      </c>
      <c r="S370" s="67" t="n">
        <f aca="false">B370+Tabla_Ministerio!B369</f>
        <v>17621</v>
      </c>
      <c r="T370" s="67" t="n">
        <f aca="false">C370+Tabla_Ministerio!C369</f>
        <v>98</v>
      </c>
      <c r="U370" s="67" t="n">
        <f aca="false">D370+Tabla_Ministerio!D369</f>
        <v>871.863377171075</v>
      </c>
      <c r="V370" s="67" t="n">
        <f aca="false">E370+Tabla_Ministerio!E369</f>
        <v>564.204535449114</v>
      </c>
      <c r="W370" s="67" t="n">
        <f aca="false">F370+Tabla_Ministerio!F369</f>
        <v>142</v>
      </c>
      <c r="X370" s="67" t="n">
        <f aca="false">G370+Tabla_Ministerio!G369</f>
        <v>295</v>
      </c>
      <c r="Y370" s="67" t="n">
        <f aca="false">H370+Tabla_Ministerio!H369</f>
        <v>13</v>
      </c>
      <c r="Z370" s="67" t="n">
        <f aca="false">X370+0.33*Y370</f>
        <v>299.29</v>
      </c>
      <c r="AC370" s="73" t="n">
        <f aca="false">IF(T370&gt;0,S370/T370,0)</f>
        <v>179.80612244898</v>
      </c>
      <c r="AD370" s="74" t="n">
        <f aca="false">EXP((((AC370-AC$390)/AC$391+2)/4-1.9)^3)</f>
        <v>0.0554571623481813</v>
      </c>
      <c r="AE370" s="75" t="n">
        <f aca="false">S370/U370</f>
        <v>20.2107353759653</v>
      </c>
      <c r="AF370" s="74" t="n">
        <f aca="false">EXP((((AE370-AE$390)/AE$391+2)/4-1.9)^3)</f>
        <v>0.0386691295292874</v>
      </c>
      <c r="AG370" s="74" t="n">
        <f aca="false">V370/U370</f>
        <v>0.647124939781026</v>
      </c>
      <c r="AH370" s="74" t="n">
        <f aca="false">EXP((((AG370-AG$390)/AG$391+2)/4-1.9)^3)</f>
        <v>0.139203731928585</v>
      </c>
      <c r="AI370" s="74" t="n">
        <f aca="false">W370/U370</f>
        <v>0.162869554701042</v>
      </c>
      <c r="AJ370" s="74" t="n">
        <f aca="false">EXP((((AI370-AI$390)/AI$391+2)/4-1.9)^3)</f>
        <v>0.135188565425274</v>
      </c>
      <c r="AK370" s="74" t="n">
        <f aca="false">Z370/U370</f>
        <v>0.343276260749824</v>
      </c>
      <c r="AL370" s="74" t="n">
        <f aca="false">EXP((((AK370-AK$390)/AK$391+2)/4-1.9)^3)</f>
        <v>0.097634727474326</v>
      </c>
      <c r="AM370" s="74" t="n">
        <f aca="false">0.01*AD370+0.15*AF370+0.24*AH370+0.25*AJ370+0.35*AL370</f>
        <v>0.107733132688068</v>
      </c>
      <c r="AO370" s="66" t="n">
        <f aca="false">0.01*AD370/$AM$390</f>
        <v>0.000195115214689547</v>
      </c>
      <c r="AP370" s="65" t="n">
        <f aca="false">AO370*$J$390</f>
        <v>1519.64841080745</v>
      </c>
      <c r="AQ370" s="66" t="n">
        <f aca="false">0.15*AF370/$AM$390</f>
        <v>0.00204074690909936</v>
      </c>
      <c r="AR370" s="65" t="n">
        <f aca="false">AQ370*$J$390</f>
        <v>15894.2899568724</v>
      </c>
      <c r="AS370" s="66" t="n">
        <f aca="false">0.24*AH370/$AM$390</f>
        <v>0.0117542686531156</v>
      </c>
      <c r="AT370" s="65" t="n">
        <f aca="false">AS370*$J$390</f>
        <v>91547.7335139251</v>
      </c>
      <c r="AU370" s="66" t="n">
        <f aca="false">0.25*AJ370/$AM$390</f>
        <v>0.011890865331748</v>
      </c>
      <c r="AV370" s="65" t="n">
        <f aca="false">AU370*$J$390</f>
        <v>92611.6122377631</v>
      </c>
      <c r="AW370" s="66" t="n">
        <f aca="false">0.35*AL370/$AM$390</f>
        <v>0.0120228064365191</v>
      </c>
      <c r="AX370" s="65" t="n">
        <f aca="false">AW370*$J$390</f>
        <v>93639.2311782167</v>
      </c>
    </row>
    <row r="371" customFormat="false" ht="15" hidden="false" customHeight="false" outlineLevel="0" collapsed="false">
      <c r="A371" s="72" t="s">
        <v>112</v>
      </c>
      <c r="B371" s="65" t="n">
        <f aca="true">INDIRECT(ADDRESS(ROW()-35*INT((ROW()-15)/35)+138,2+INT((ROW()-15)/35), 1, 1, "Variables_Simulación"))</f>
        <v>0</v>
      </c>
      <c r="C371" s="65" t="n">
        <f aca="true">INDIRECT(ADDRESS(ROW()-35*INT((ROW()-15)/35)+108,2+INT((ROW()-15)/35), 1, 1, "Variables_Simulación"))</f>
        <v>0</v>
      </c>
      <c r="D371" s="65" t="n">
        <f aca="true">INDIRECT(ADDRESS(ROW()-35*INT((ROW()-15)/35)+78,2+INT((ROW()-15)/35), 1, 1, "Variables_Simulación"))</f>
        <v>0</v>
      </c>
      <c r="E371" s="65" t="n">
        <f aca="true">INDIRECT(ADDRESS(ROW()-35*INT((ROW()-15)/35)+48,2+INT((ROW()-15)/35), 1, 1, "Variables_Simulación"))</f>
        <v>0</v>
      </c>
      <c r="F371" s="65" t="n">
        <f aca="true">INDIRECT(ADDRESS(ROW()-35*INT((ROW()-15)/35)+18,2+INT((ROW()-15)/35), 1, 1, "Variables_Simulación"))</f>
        <v>0</v>
      </c>
      <c r="G371" s="65" t="n">
        <f aca="true">INDIRECT(ADDRESS(ROW()-35*INT((ROW()-15)/35)-12,2+INT((ROW()-15)/35), 1, 1, "Variables_Simulación"))</f>
        <v>0</v>
      </c>
      <c r="H371" s="65" t="n">
        <f aca="true">INDIRECT(ADDRESS(ROW()-35*INT((ROW()-15)/35)+168,2+INT((ROW()-15)/35), 1, 1, "Variables_Simulación"))</f>
        <v>0</v>
      </c>
      <c r="I371" s="66" t="n">
        <f aca="false">AO371+AQ371+AS371+AU371+AW371</f>
        <v>0.0409868344121498</v>
      </c>
      <c r="J371" s="65" t="n">
        <f aca="false">ROUND(AP371+AR371+AT371+AV371+AX371,0)</f>
        <v>319225</v>
      </c>
      <c r="K371" s="66" t="n">
        <f aca="false">I371-Tabla_Ministerio!J370</f>
        <v>0</v>
      </c>
      <c r="L371" s="65" t="n">
        <f aca="false">J371-Tabla_Ministerio!K370</f>
        <v>0</v>
      </c>
      <c r="M371" s="66" t="n">
        <f aca="false">P406/P$425</f>
        <v>0.0494025966043939</v>
      </c>
      <c r="N371" s="65" t="n">
        <f aca="false">ROUND((N$390*M371),0)</f>
        <v>7310639</v>
      </c>
      <c r="O371" s="65" t="n">
        <f aca="false">N371-Tabla_Ministerio!L370</f>
        <v>1</v>
      </c>
      <c r="P371" s="67" t="n">
        <f aca="false">N371+J371</f>
        <v>7629864</v>
      </c>
      <c r="Q371" s="65" t="n">
        <f aca="false">P371-Tabla_Ministerio!M370</f>
        <v>1</v>
      </c>
      <c r="S371" s="67" t="n">
        <f aca="false">B371+Tabla_Ministerio!B370</f>
        <v>11482</v>
      </c>
      <c r="T371" s="67" t="n">
        <f aca="false">C371+Tabla_Ministerio!C370</f>
        <v>56</v>
      </c>
      <c r="U371" s="67" t="n">
        <f aca="false">D371+Tabla_Ministerio!D370</f>
        <v>723.057714899114</v>
      </c>
      <c r="V371" s="67" t="n">
        <f aca="false">E371+Tabla_Ministerio!E370</f>
        <v>379.654209200832</v>
      </c>
      <c r="W371" s="67" t="n">
        <f aca="false">F371+Tabla_Ministerio!F370</f>
        <v>136</v>
      </c>
      <c r="X371" s="67" t="n">
        <f aca="false">G371+Tabla_Ministerio!G370</f>
        <v>310</v>
      </c>
      <c r="Y371" s="67" t="n">
        <f aca="false">H371+Tabla_Ministerio!H370</f>
        <v>15</v>
      </c>
      <c r="Z371" s="67" t="n">
        <f aca="false">X371+0.33*Y371</f>
        <v>314.95</v>
      </c>
      <c r="AC371" s="73" t="n">
        <f aca="false">IF(T371&gt;0,S371/T371,0)</f>
        <v>205.035714285714</v>
      </c>
      <c r="AD371" s="74" t="n">
        <f aca="false">EXP((((AC371-AC$390)/AC$391+2)/4-1.9)^3)</f>
        <v>0.0855601671477368</v>
      </c>
      <c r="AE371" s="75" t="n">
        <f aca="false">S371/U371</f>
        <v>15.879783540657</v>
      </c>
      <c r="AF371" s="74" t="n">
        <f aca="false">EXP((((AE371-AE$390)/AE$391+2)/4-1.9)^3)</f>
        <v>0.0101981899285826</v>
      </c>
      <c r="AG371" s="74" t="n">
        <f aca="false">V371/U371</f>
        <v>0.525067641735631</v>
      </c>
      <c r="AH371" s="74" t="n">
        <f aca="false">EXP((((AG371-AG$390)/AG$391+2)/4-1.9)^3)</f>
        <v>0.0341122539071632</v>
      </c>
      <c r="AI371" s="74" t="n">
        <f aca="false">W371/U371</f>
        <v>0.188090102902748</v>
      </c>
      <c r="AJ371" s="74" t="n">
        <f aca="false">EXP((((AI371-AI$390)/AI$391+2)/4-1.9)^3)</f>
        <v>0.185440859773003</v>
      </c>
      <c r="AK371" s="74" t="n">
        <f aca="false">Z371/U371</f>
        <v>0.435580719920738</v>
      </c>
      <c r="AL371" s="74" t="n">
        <f aca="false">EXP((((AK371-AK$390)/AK$391+2)/4-1.9)^3)</f>
        <v>0.170181369621974</v>
      </c>
      <c r="AM371" s="74" t="n">
        <f aca="false">0.01*AD371+0.15*AF371+0.24*AH371+0.25*AJ371+0.35*AL371</f>
        <v>0.116495965409426</v>
      </c>
      <c r="AO371" s="66" t="n">
        <f aca="false">0.01*AD371/$AM$390</f>
        <v>0.000301026768681245</v>
      </c>
      <c r="AP371" s="65" t="n">
        <f aca="false">AO371*$J$390</f>
        <v>2344.53705399051</v>
      </c>
      <c r="AQ371" s="66" t="n">
        <f aca="false">0.15*AF371/$AM$390</f>
        <v>0.000538205147840232</v>
      </c>
      <c r="AR371" s="65" t="n">
        <f aca="false">AQ371*$J$390</f>
        <v>4191.79303318377</v>
      </c>
      <c r="AS371" s="66" t="n">
        <f aca="false">0.24*AH371/$AM$390</f>
        <v>0.00288041556956097</v>
      </c>
      <c r="AT371" s="65" t="n">
        <f aca="false">AS371*$J$390</f>
        <v>22434.0216098118</v>
      </c>
      <c r="AU371" s="66" t="n">
        <f aca="false">0.25*AJ371/$AM$390</f>
        <v>0.0163109378639215</v>
      </c>
      <c r="AV371" s="65" t="n">
        <f aca="false">AU371*$J$390</f>
        <v>127037.201292203</v>
      </c>
      <c r="AW371" s="66" t="n">
        <f aca="false">0.35*AL371/$AM$390</f>
        <v>0.0209562490621458</v>
      </c>
      <c r="AX371" s="65" t="n">
        <f aca="false">AW371*$J$390</f>
        <v>163217.054264304</v>
      </c>
    </row>
    <row r="372" customFormat="false" ht="15" hidden="false" customHeight="false" outlineLevel="0" collapsed="false">
      <c r="A372" s="72" t="s">
        <v>113</v>
      </c>
      <c r="B372" s="65" t="n">
        <f aca="true">INDIRECT(ADDRESS(ROW()-35*INT((ROW()-15)/35)+138,2+INT((ROW()-15)/35), 1, 1, "Variables_Simulación"))</f>
        <v>0</v>
      </c>
      <c r="C372" s="65" t="n">
        <f aca="true">INDIRECT(ADDRESS(ROW()-35*INT((ROW()-15)/35)+108,2+INT((ROW()-15)/35), 1, 1, "Variables_Simulación"))</f>
        <v>0</v>
      </c>
      <c r="D372" s="65" t="n">
        <f aca="true">INDIRECT(ADDRESS(ROW()-35*INT((ROW()-15)/35)+78,2+INT((ROW()-15)/35), 1, 1, "Variables_Simulación"))</f>
        <v>0</v>
      </c>
      <c r="E372" s="65" t="n">
        <f aca="true">INDIRECT(ADDRESS(ROW()-35*INT((ROW()-15)/35)+48,2+INT((ROW()-15)/35), 1, 1, "Variables_Simulación"))</f>
        <v>0</v>
      </c>
      <c r="F372" s="65" t="n">
        <f aca="true">INDIRECT(ADDRESS(ROW()-35*INT((ROW()-15)/35)+18,2+INT((ROW()-15)/35), 1, 1, "Variables_Simulación"))</f>
        <v>0</v>
      </c>
      <c r="G372" s="65" t="n">
        <f aca="true">INDIRECT(ADDRESS(ROW()-35*INT((ROW()-15)/35)-12,2+INT((ROW()-15)/35), 1, 1, "Variables_Simulación"))</f>
        <v>0</v>
      </c>
      <c r="H372" s="65" t="n">
        <f aca="true">INDIRECT(ADDRESS(ROW()-35*INT((ROW()-15)/35)+168,2+INT((ROW()-15)/35), 1, 1, "Variables_Simulación"))</f>
        <v>0</v>
      </c>
      <c r="I372" s="66" t="n">
        <f aca="false">AO372+AQ372+AS372+AU372+AW372</f>
        <v>0.0308066642988074</v>
      </c>
      <c r="J372" s="65" t="n">
        <f aca="false">ROUND(AP372+AR372+AT372+AV372+AX372,0)</f>
        <v>239937</v>
      </c>
      <c r="K372" s="66" t="n">
        <f aca="false">I372-Tabla_Ministerio!J371</f>
        <v>0</v>
      </c>
      <c r="L372" s="65" t="n">
        <f aca="false">J372-Tabla_Ministerio!K371</f>
        <v>0</v>
      </c>
      <c r="M372" s="66" t="n">
        <f aca="false">P407/P$425</f>
        <v>0.0486213675716487</v>
      </c>
      <c r="N372" s="65" t="n">
        <f aca="false">ROUND((N$390*M372),0)</f>
        <v>7195033</v>
      </c>
      <c r="O372" s="65" t="n">
        <f aca="false">N372-Tabla_Ministerio!L371</f>
        <v>1</v>
      </c>
      <c r="P372" s="67" t="n">
        <f aca="false">N372+J372</f>
        <v>7434970</v>
      </c>
      <c r="Q372" s="65" t="n">
        <f aca="false">P372-Tabla_Ministerio!M371</f>
        <v>1</v>
      </c>
      <c r="S372" s="67" t="n">
        <f aca="false">B372+Tabla_Ministerio!B371</f>
        <v>9257</v>
      </c>
      <c r="T372" s="67" t="n">
        <f aca="false">C372+Tabla_Ministerio!C371</f>
        <v>46</v>
      </c>
      <c r="U372" s="67" t="n">
        <f aca="false">D372+Tabla_Ministerio!D371</f>
        <v>483.069523148159</v>
      </c>
      <c r="V372" s="67" t="n">
        <f aca="false">E372+Tabla_Ministerio!E371</f>
        <v>280.106131842123</v>
      </c>
      <c r="W372" s="67" t="n">
        <f aca="false">F372+Tabla_Ministerio!F371</f>
        <v>56</v>
      </c>
      <c r="X372" s="67" t="n">
        <f aca="false">G372+Tabla_Ministerio!G371</f>
        <v>190</v>
      </c>
      <c r="Y372" s="67" t="n">
        <f aca="false">H372+Tabla_Ministerio!H371</f>
        <v>12</v>
      </c>
      <c r="Z372" s="67" t="n">
        <f aca="false">X372+0.33*Y372</f>
        <v>193.96</v>
      </c>
      <c r="AC372" s="73" t="n">
        <f aca="false">IF(T372&gt;0,S372/T372,0)</f>
        <v>201.239130434783</v>
      </c>
      <c r="AD372" s="74" t="n">
        <f aca="false">EXP((((AC372-AC$390)/AC$391+2)/4-1.9)^3)</f>
        <v>0.0803948926166366</v>
      </c>
      <c r="AE372" s="75" t="n">
        <f aca="false">S372/U372</f>
        <v>19.1628731609318</v>
      </c>
      <c r="AF372" s="74" t="n">
        <f aca="false">EXP((((AE372-AE$390)/AE$391+2)/4-1.9)^3)</f>
        <v>0.028795361845834</v>
      </c>
      <c r="AG372" s="74" t="n">
        <f aca="false">V372/U372</f>
        <v>0.579846416343292</v>
      </c>
      <c r="AH372" s="74" t="n">
        <f aca="false">EXP((((AG372-AG$390)/AG$391+2)/4-1.9)^3)</f>
        <v>0.0682430264033711</v>
      </c>
      <c r="AI372" s="74" t="n">
        <f aca="false">W372/U372</f>
        <v>0.115925342660925</v>
      </c>
      <c r="AJ372" s="74" t="n">
        <f aca="false">EXP((((AI372-AI$390)/AI$391+2)/4-1.9)^3)</f>
        <v>0.067870750909526</v>
      </c>
      <c r="AK372" s="74" t="n">
        <f aca="false">Z372/U372</f>
        <v>0.401515704687733</v>
      </c>
      <c r="AL372" s="74" t="n">
        <f aca="false">EXP((((AK372-AK$390)/AK$391+2)/4-1.9)^3)</f>
        <v>0.140262364729241</v>
      </c>
      <c r="AM372" s="74" t="n">
        <f aca="false">0.01*AD372+0.15*AF372+0.24*AH372+0.25*AJ372+0.35*AL372</f>
        <v>0.0875610949224663</v>
      </c>
      <c r="AO372" s="66" t="n">
        <f aca="false">0.01*AD372/$AM$390</f>
        <v>0.000282853757182052</v>
      </c>
      <c r="AP372" s="65" t="n">
        <f aca="false">AO372*$J$390</f>
        <v>2202.99715363843</v>
      </c>
      <c r="AQ372" s="66" t="n">
        <f aca="false">0.15*AF372/$AM$390</f>
        <v>0.00151966300763963</v>
      </c>
      <c r="AR372" s="65" t="n">
        <f aca="false">AQ372*$J$390</f>
        <v>11835.845186122</v>
      </c>
      <c r="AS372" s="66" t="n">
        <f aca="false">0.24*AH372/$AM$390</f>
        <v>0.00576239483621319</v>
      </c>
      <c r="AT372" s="65" t="n">
        <f aca="false">AS372*$J$390</f>
        <v>44880.2220228168</v>
      </c>
      <c r="AU372" s="66" t="n">
        <f aca="false">0.25*AJ372/$AM$390</f>
        <v>0.00596975015224847</v>
      </c>
      <c r="AV372" s="65" t="n">
        <f aca="false">AU372*$J$390</f>
        <v>46495.2020590322</v>
      </c>
      <c r="AW372" s="66" t="n">
        <f aca="false">0.35*AL372/$AM$390</f>
        <v>0.0172720025455241</v>
      </c>
      <c r="AX372" s="65" t="n">
        <f aca="false">AW372*$J$390</f>
        <v>134522.42184973</v>
      </c>
    </row>
    <row r="373" customFormat="false" ht="15" hidden="false" customHeight="false" outlineLevel="0" collapsed="false">
      <c r="A373" s="72" t="s">
        <v>114</v>
      </c>
      <c r="B373" s="65" t="n">
        <f aca="true">INDIRECT(ADDRESS(ROW()-35*INT((ROW()-15)/35)+138,2+INT((ROW()-15)/35), 1, 1, "Variables_Simulación"))</f>
        <v>0</v>
      </c>
      <c r="C373" s="65" t="n">
        <f aca="true">INDIRECT(ADDRESS(ROW()-35*INT((ROW()-15)/35)+108,2+INT((ROW()-15)/35), 1, 1, "Variables_Simulación"))</f>
        <v>0</v>
      </c>
      <c r="D373" s="65" t="n">
        <f aca="true">INDIRECT(ADDRESS(ROW()-35*INT((ROW()-15)/35)+78,2+INT((ROW()-15)/35), 1, 1, "Variables_Simulación"))</f>
        <v>0</v>
      </c>
      <c r="E373" s="65" t="n">
        <f aca="true">INDIRECT(ADDRESS(ROW()-35*INT((ROW()-15)/35)+48,2+INT((ROW()-15)/35), 1, 1, "Variables_Simulación"))</f>
        <v>0</v>
      </c>
      <c r="F373" s="65" t="n">
        <f aca="true">INDIRECT(ADDRESS(ROW()-35*INT((ROW()-15)/35)+18,2+INT((ROW()-15)/35), 1, 1, "Variables_Simulación"))</f>
        <v>0</v>
      </c>
      <c r="G373" s="65" t="n">
        <f aca="true">INDIRECT(ADDRESS(ROW()-35*INT((ROW()-15)/35)-12,2+INT((ROW()-15)/35), 1, 1, "Variables_Simulación"))</f>
        <v>0</v>
      </c>
      <c r="H373" s="65" t="n">
        <f aca="true">INDIRECT(ADDRESS(ROW()-35*INT((ROW()-15)/35)+168,2+INT((ROW()-15)/35), 1, 1, "Variables_Simulación"))</f>
        <v>0</v>
      </c>
      <c r="I373" s="66" t="n">
        <f aca="false">AO373+AQ373+AS373+AU373+AW373</f>
        <v>0.0125884010537074</v>
      </c>
      <c r="J373" s="65" t="n">
        <f aca="false">ROUND(AP373+AR373+AT373+AV373+AX373,0)</f>
        <v>98044</v>
      </c>
      <c r="K373" s="66" t="n">
        <f aca="false">I373-Tabla_Ministerio!J372</f>
        <v>0</v>
      </c>
      <c r="L373" s="65" t="n">
        <f aca="false">J373-Tabla_Ministerio!K372</f>
        <v>0</v>
      </c>
      <c r="M373" s="66" t="n">
        <f aca="false">P408/P$425</f>
        <v>0.0207946093472524</v>
      </c>
      <c r="N373" s="65" t="n">
        <f aca="false">ROUND((N$390*M373),0)</f>
        <v>3077204</v>
      </c>
      <c r="O373" s="65" t="n">
        <f aca="false">N373-Tabla_Ministerio!L372</f>
        <v>-1</v>
      </c>
      <c r="P373" s="67" t="n">
        <f aca="false">N373+J373</f>
        <v>3175248</v>
      </c>
      <c r="Q373" s="65" t="n">
        <f aca="false">P373-Tabla_Ministerio!M372</f>
        <v>-1</v>
      </c>
      <c r="S373" s="67" t="n">
        <f aca="false">B373+Tabla_Ministerio!B372</f>
        <v>15746</v>
      </c>
      <c r="T373" s="67" t="n">
        <f aca="false">C373+Tabla_Ministerio!C372</f>
        <v>69</v>
      </c>
      <c r="U373" s="67" t="n">
        <f aca="false">D373+Tabla_Ministerio!D372</f>
        <v>670.296767953008</v>
      </c>
      <c r="V373" s="67" t="n">
        <f aca="false">E373+Tabla_Ministerio!E372</f>
        <v>270.499620627286</v>
      </c>
      <c r="W373" s="67" t="n">
        <f aca="false">F373+Tabla_Ministerio!F372</f>
        <v>53</v>
      </c>
      <c r="X373" s="67" t="n">
        <f aca="false">G373+Tabla_Ministerio!G372</f>
        <v>129</v>
      </c>
      <c r="Y373" s="67" t="n">
        <f aca="false">H373+Tabla_Ministerio!H372</f>
        <v>8</v>
      </c>
      <c r="Z373" s="67" t="n">
        <f aca="false">X373+0.33*Y373</f>
        <v>131.64</v>
      </c>
      <c r="AC373" s="73" t="n">
        <f aca="false">IF(T373&gt;0,S373/T373,0)</f>
        <v>228.202898550725</v>
      </c>
      <c r="AD373" s="74" t="n">
        <f aca="false">EXP((((AC373-AC$390)/AC$391+2)/4-1.9)^3)</f>
        <v>0.122377068149705</v>
      </c>
      <c r="AE373" s="75" t="n">
        <f aca="false">S373/U373</f>
        <v>23.491087459792</v>
      </c>
      <c r="AF373" s="74" t="n">
        <f aca="false">EXP((((AE373-AE$390)/AE$391+2)/4-1.9)^3)</f>
        <v>0.0874982649174532</v>
      </c>
      <c r="AG373" s="74" t="n">
        <f aca="false">V373/U373</f>
        <v>0.403552028832473</v>
      </c>
      <c r="AH373" s="74" t="n">
        <f aca="false">EXP((((AG373-AG$390)/AG$391+2)/4-1.9)^3)</f>
        <v>0.00488625894333258</v>
      </c>
      <c r="AI373" s="74" t="n">
        <f aca="false">W373/U373</f>
        <v>0.0790694548055998</v>
      </c>
      <c r="AJ373" s="74" t="n">
        <f aca="false">EXP((((AI373-AI$390)/AI$391+2)/4-1.9)^3)</f>
        <v>0.0357841636939553</v>
      </c>
      <c r="AK373" s="74" t="n">
        <f aca="false">Z373/U373</f>
        <v>0.196390623219041</v>
      </c>
      <c r="AL373" s="74" t="n">
        <f aca="false">EXP((((AK373-AK$390)/AK$391+2)/4-1.9)^3)</f>
        <v>0.0323213659834803</v>
      </c>
      <c r="AM373" s="74" t="n">
        <f aca="false">0.01*AD373+0.15*AF373+0.24*AH373+0.25*AJ373+0.35*AL373</f>
        <v>0.0357797315832218</v>
      </c>
      <c r="AO373" s="66" t="n">
        <f aca="false">0.01*AD373/$AM$390</f>
        <v>0.000430559857628383</v>
      </c>
      <c r="AP373" s="65" t="n">
        <f aca="false">AO373*$J$390</f>
        <v>3353.40124266336</v>
      </c>
      <c r="AQ373" s="66" t="n">
        <f aca="false">0.15*AF373/$AM$390</f>
        <v>0.00461768381795638</v>
      </c>
      <c r="AR373" s="65" t="n">
        <f aca="false">AQ373*$J$390</f>
        <v>35964.6780325872</v>
      </c>
      <c r="AS373" s="66" t="n">
        <f aca="false">0.24*AH373/$AM$390</f>
        <v>0.000412592389104087</v>
      </c>
      <c r="AT373" s="65" t="n">
        <f aca="false">AS373*$J$390</f>
        <v>3213.46220698834</v>
      </c>
      <c r="AU373" s="66" t="n">
        <f aca="false">0.25*AJ373/$AM$390</f>
        <v>0.00314749010136693</v>
      </c>
      <c r="AV373" s="65" t="n">
        <f aca="false">AU373*$J$390</f>
        <v>24514.122787323</v>
      </c>
      <c r="AW373" s="66" t="n">
        <f aca="false">0.35*AL373/$AM$390</f>
        <v>0.00398007488765164</v>
      </c>
      <c r="AX373" s="65" t="n">
        <f aca="false">AW373*$J$390</f>
        <v>30998.6819200035</v>
      </c>
    </row>
    <row r="374" customFormat="false" ht="15" hidden="false" customHeight="false" outlineLevel="0" collapsed="false">
      <c r="A374" s="72" t="s">
        <v>115</v>
      </c>
      <c r="B374" s="65" t="n">
        <f aca="true">INDIRECT(ADDRESS(ROW()-35*INT((ROW()-15)/35)+138,2+INT((ROW()-15)/35), 1, 1, "Variables_Simulación"))</f>
        <v>0</v>
      </c>
      <c r="C374" s="65" t="n">
        <f aca="true">INDIRECT(ADDRESS(ROW()-35*INT((ROW()-15)/35)+108,2+INT((ROW()-15)/35), 1, 1, "Variables_Simulación"))</f>
        <v>0</v>
      </c>
      <c r="D374" s="65" t="n">
        <f aca="true">INDIRECT(ADDRESS(ROW()-35*INT((ROW()-15)/35)+78,2+INT((ROW()-15)/35), 1, 1, "Variables_Simulación"))</f>
        <v>0</v>
      </c>
      <c r="E374" s="65" t="n">
        <f aca="true">INDIRECT(ADDRESS(ROW()-35*INT((ROW()-15)/35)+48,2+INT((ROW()-15)/35), 1, 1, "Variables_Simulación"))</f>
        <v>0</v>
      </c>
      <c r="F374" s="65" t="n">
        <f aca="true">INDIRECT(ADDRESS(ROW()-35*INT((ROW()-15)/35)+18,2+INT((ROW()-15)/35), 1, 1, "Variables_Simulación"))</f>
        <v>0</v>
      </c>
      <c r="G374" s="65" t="n">
        <f aca="true">INDIRECT(ADDRESS(ROW()-35*INT((ROW()-15)/35)-12,2+INT((ROW()-15)/35), 1, 1, "Variables_Simulación"))</f>
        <v>0</v>
      </c>
      <c r="H374" s="65" t="n">
        <f aca="true">INDIRECT(ADDRESS(ROW()-35*INT((ROW()-15)/35)+168,2+INT((ROW()-15)/35), 1, 1, "Variables_Simulación"))</f>
        <v>0</v>
      </c>
      <c r="I374" s="66" t="n">
        <f aca="false">AO374+AQ374+AS374+AU374+AW374</f>
        <v>0.0129604998921552</v>
      </c>
      <c r="J374" s="65" t="n">
        <f aca="false">ROUND(AP374+AR374+AT374+AV374+AX374,0)</f>
        <v>100942</v>
      </c>
      <c r="K374" s="66" t="n">
        <f aca="false">I374-Tabla_Ministerio!J373</f>
        <v>0</v>
      </c>
      <c r="L374" s="65" t="n">
        <f aca="false">J374-Tabla_Ministerio!K373</f>
        <v>0</v>
      </c>
      <c r="M374" s="66" t="n">
        <f aca="false">P409/P$425</f>
        <v>0.0199826959002725</v>
      </c>
      <c r="N374" s="65" t="n">
        <f aca="false">ROUND((N$390*M374),0)</f>
        <v>2957057</v>
      </c>
      <c r="O374" s="65" t="n">
        <f aca="false">N374-Tabla_Ministerio!L373</f>
        <v>1</v>
      </c>
      <c r="P374" s="67" t="n">
        <f aca="false">N374+J374</f>
        <v>3057999</v>
      </c>
      <c r="Q374" s="65" t="n">
        <f aca="false">P374-Tabla_Ministerio!M373</f>
        <v>1</v>
      </c>
      <c r="S374" s="67" t="n">
        <f aca="false">B374+Tabla_Ministerio!B373</f>
        <v>6522</v>
      </c>
      <c r="T374" s="67" t="n">
        <f aca="false">C374+Tabla_Ministerio!C373</f>
        <v>47</v>
      </c>
      <c r="U374" s="67" t="n">
        <f aca="false">D374+Tabla_Ministerio!D373</f>
        <v>349.805906282401</v>
      </c>
      <c r="V374" s="67" t="n">
        <f aca="false">E374+Tabla_Ministerio!E373</f>
        <v>184.019378197483</v>
      </c>
      <c r="W374" s="67" t="n">
        <f aca="false">F374+Tabla_Ministerio!F373</f>
        <v>21</v>
      </c>
      <c r="X374" s="67" t="n">
        <f aca="false">G374+Tabla_Ministerio!G373</f>
        <v>89</v>
      </c>
      <c r="Y374" s="67" t="n">
        <f aca="false">H374+Tabla_Ministerio!H373</f>
        <v>2</v>
      </c>
      <c r="Z374" s="67" t="n">
        <f aca="false">X374+0.33*Y374</f>
        <v>89.66</v>
      </c>
      <c r="AC374" s="73" t="n">
        <f aca="false">IF(T374&gt;0,S374/T374,0)</f>
        <v>138.765957446809</v>
      </c>
      <c r="AD374" s="74" t="n">
        <f aca="false">EXP((((AC374-AC$390)/AC$391+2)/4-1.9)^3)</f>
        <v>0.0246841795343445</v>
      </c>
      <c r="AE374" s="75" t="n">
        <f aca="false">S374/U374</f>
        <v>18.6446251560279</v>
      </c>
      <c r="AF374" s="74" t="n">
        <f aca="false">EXP((((AE374-AE$390)/AE$391+2)/4-1.9)^3)</f>
        <v>0.0247304979639421</v>
      </c>
      <c r="AG374" s="74" t="n">
        <f aca="false">V374/U374</f>
        <v>0.526061381161823</v>
      </c>
      <c r="AH374" s="74" t="n">
        <f aca="false">EXP((((AG374-AG$390)/AG$391+2)/4-1.9)^3)</f>
        <v>0.0345771319187228</v>
      </c>
      <c r="AI374" s="74" t="n">
        <f aca="false">W374/U374</f>
        <v>0.0600332916707431</v>
      </c>
      <c r="AJ374" s="74" t="n">
        <f aca="false">EXP((((AI374-AI$390)/AI$391+2)/4-1.9)^3)</f>
        <v>0.0247887629814367</v>
      </c>
      <c r="AK374" s="74" t="n">
        <f aca="false">Z374/U374</f>
        <v>0.256313568152325</v>
      </c>
      <c r="AL374" s="74" t="n">
        <f aca="false">EXP((((AK374-AK$390)/AK$391+2)/4-1.9)^3)</f>
        <v>0.0525292026224099</v>
      </c>
      <c r="AM374" s="74" t="n">
        <f aca="false">0.01*AD374+0.15*AF374+0.24*AH374+0.25*AJ374+0.35*AL374</f>
        <v>0.0368373398136309</v>
      </c>
      <c r="AO374" s="66" t="n">
        <f aca="false">0.01*AD374/$AM$390</f>
        <v>8.68464736626918E-005</v>
      </c>
      <c r="AP374" s="65" t="n">
        <f aca="false">AO374*$J$390</f>
        <v>676.400894188244</v>
      </c>
      <c r="AQ374" s="66" t="n">
        <f aca="false">0.15*AF374/$AM$390</f>
        <v>0.00130514154041607</v>
      </c>
      <c r="AR374" s="65" t="n">
        <f aca="false">AQ374*$J$390</f>
        <v>10165.0518178598</v>
      </c>
      <c r="AS374" s="66" t="n">
        <f aca="false">0.24*AH374/$AM$390</f>
        <v>0.00291966955336652</v>
      </c>
      <c r="AT374" s="65" t="n">
        <f aca="false">AS374*$J$390</f>
        <v>22739.7499672999</v>
      </c>
      <c r="AU374" s="66" t="n">
        <f aca="false">0.25*AJ374/$AM$390</f>
        <v>0.00218036075333466</v>
      </c>
      <c r="AV374" s="65" t="n">
        <f aca="false">AU374*$J$390</f>
        <v>16981.6677754421</v>
      </c>
      <c r="AW374" s="66" t="n">
        <f aca="false">0.35*AL374/$AM$390</f>
        <v>0.00646848157137528</v>
      </c>
      <c r="AX374" s="65" t="n">
        <f aca="false">AW374*$J$390</f>
        <v>50379.5552587645</v>
      </c>
    </row>
    <row r="375" customFormat="false" ht="15" hidden="false" customHeight="false" outlineLevel="0" collapsed="false">
      <c r="A375" s="72" t="s">
        <v>116</v>
      </c>
      <c r="B375" s="65" t="n">
        <f aca="true">INDIRECT(ADDRESS(ROW()-35*INT((ROW()-15)/35)+138,2+INT((ROW()-15)/35), 1, 1, "Variables_Simulación"))</f>
        <v>0</v>
      </c>
      <c r="C375" s="65" t="n">
        <f aca="true">INDIRECT(ADDRESS(ROW()-35*INT((ROW()-15)/35)+108,2+INT((ROW()-15)/35), 1, 1, "Variables_Simulación"))</f>
        <v>0</v>
      </c>
      <c r="D375" s="65" t="n">
        <f aca="true">INDIRECT(ADDRESS(ROW()-35*INT((ROW()-15)/35)+78,2+INT((ROW()-15)/35), 1, 1, "Variables_Simulación"))</f>
        <v>0</v>
      </c>
      <c r="E375" s="65" t="n">
        <f aca="true">INDIRECT(ADDRESS(ROW()-35*INT((ROW()-15)/35)+48,2+INT((ROW()-15)/35), 1, 1, "Variables_Simulación"))</f>
        <v>0</v>
      </c>
      <c r="F375" s="65" t="n">
        <f aca="true">INDIRECT(ADDRESS(ROW()-35*INT((ROW()-15)/35)+18,2+INT((ROW()-15)/35), 1, 1, "Variables_Simulación"))</f>
        <v>0</v>
      </c>
      <c r="G375" s="65" t="n">
        <f aca="true">INDIRECT(ADDRESS(ROW()-35*INT((ROW()-15)/35)-12,2+INT((ROW()-15)/35), 1, 1, "Variables_Simulación"))</f>
        <v>0</v>
      </c>
      <c r="H375" s="65" t="n">
        <f aca="true">INDIRECT(ADDRESS(ROW()-35*INT((ROW()-15)/35)+168,2+INT((ROW()-15)/35), 1, 1, "Variables_Simulación"))</f>
        <v>0</v>
      </c>
      <c r="I375" s="66" t="n">
        <f aca="false">AO375+AQ375+AS375+AU375+AW375</f>
        <v>0.0175595353400341</v>
      </c>
      <c r="J375" s="65" t="n">
        <f aca="false">ROUND(AP375+AR375+AT375+AV375+AX375,0)</f>
        <v>136762</v>
      </c>
      <c r="K375" s="66" t="n">
        <f aca="false">I375-Tabla_Ministerio!J374</f>
        <v>0</v>
      </c>
      <c r="L375" s="65" t="n">
        <f aca="false">J375-Tabla_Ministerio!K374</f>
        <v>0</v>
      </c>
      <c r="M375" s="66" t="n">
        <f aca="false">P410/P$425</f>
        <v>0.0207366491612979</v>
      </c>
      <c r="N375" s="65" t="n">
        <f aca="false">ROUND((N$390*M375),0)</f>
        <v>3068627</v>
      </c>
      <c r="O375" s="65" t="n">
        <f aca="false">N375-Tabla_Ministerio!L374</f>
        <v>-1</v>
      </c>
      <c r="P375" s="67" t="n">
        <f aca="false">N375+J375</f>
        <v>3205389</v>
      </c>
      <c r="Q375" s="65" t="n">
        <f aca="false">P375-Tabla_Ministerio!M374</f>
        <v>-1</v>
      </c>
      <c r="S375" s="67" t="n">
        <f aca="false">B375+Tabla_Ministerio!B374</f>
        <v>7837</v>
      </c>
      <c r="T375" s="67" t="n">
        <f aca="false">C375+Tabla_Ministerio!C374</f>
        <v>38</v>
      </c>
      <c r="U375" s="67" t="n">
        <f aca="false">D375+Tabla_Ministerio!D374</f>
        <v>303.293760262726</v>
      </c>
      <c r="V375" s="67" t="n">
        <f aca="false">E375+Tabla_Ministerio!E374</f>
        <v>158.958225108225</v>
      </c>
      <c r="W375" s="67" t="n">
        <f aca="false">F375+Tabla_Ministerio!F374</f>
        <v>12</v>
      </c>
      <c r="X375" s="67" t="n">
        <f aca="false">G375+Tabla_Ministerio!G374</f>
        <v>69</v>
      </c>
      <c r="Y375" s="67" t="n">
        <f aca="false">H375+Tabla_Ministerio!H374</f>
        <v>6</v>
      </c>
      <c r="Z375" s="67" t="n">
        <f aca="false">X375+0.33*Y375</f>
        <v>70.98</v>
      </c>
      <c r="AC375" s="73" t="n">
        <f aca="false">IF(T375&gt;0,S375/T375,0)</f>
        <v>206.236842105263</v>
      </c>
      <c r="AD375" s="74" t="n">
        <f aca="false">EXP((((AC375-AC$390)/AC$391+2)/4-1.9)^3)</f>
        <v>0.0872436050667019</v>
      </c>
      <c r="AE375" s="75" t="n">
        <f aca="false">S375/U375</f>
        <v>25.8396347923916</v>
      </c>
      <c r="AF375" s="74" t="n">
        <f aca="false">EXP((((AE375-AE$390)/AE$391+2)/4-1.9)^3)</f>
        <v>0.143092741097913</v>
      </c>
      <c r="AG375" s="74" t="n">
        <f aca="false">V375/U375</f>
        <v>0.524106480036149</v>
      </c>
      <c r="AH375" s="74" t="n">
        <f aca="false">EXP((((AG375-AG$390)/AG$391+2)/4-1.9)^3)</f>
        <v>0.0336674017402284</v>
      </c>
      <c r="AI375" s="74" t="n">
        <f aca="false">W375/U375</f>
        <v>0.0395656013153884</v>
      </c>
      <c r="AJ375" s="74" t="n">
        <f aca="false">EXP((((AI375-AI$390)/AI$391+2)/4-1.9)^3)</f>
        <v>0.0162257374298305</v>
      </c>
      <c r="AK375" s="74" t="n">
        <f aca="false">Z375/U375</f>
        <v>0.234030531780522</v>
      </c>
      <c r="AL375" s="74" t="n">
        <f aca="false">EXP((((AK375-AK$390)/AK$391+2)/4-1.9)^3)</f>
        <v>0.0441031934696724</v>
      </c>
      <c r="AM375" s="74" t="n">
        <f aca="false">0.01*AD375+0.15*AF375+0.24*AH375+0.25*AJ375+0.35*AL375</f>
        <v>0.0499090757048517</v>
      </c>
      <c r="AO375" s="66" t="n">
        <f aca="false">0.01*AD375/$AM$390</f>
        <v>0.000306949616823261</v>
      </c>
      <c r="AP375" s="65" t="n">
        <f aca="false">AO375*$J$390</f>
        <v>2390.66696129061</v>
      </c>
      <c r="AQ375" s="66" t="n">
        <f aca="false">0.15*AF375/$AM$390</f>
        <v>0.00755165871755535</v>
      </c>
      <c r="AR375" s="65" t="n">
        <f aca="false">AQ375*$J$390</f>
        <v>58815.8447169422</v>
      </c>
      <c r="AS375" s="66" t="n">
        <f aca="false">0.24*AH375/$AM$390</f>
        <v>0.00284285255448494</v>
      </c>
      <c r="AT375" s="65" t="n">
        <f aca="false">AS375*$J$390</f>
        <v>22141.4633064717</v>
      </c>
      <c r="AU375" s="66" t="n">
        <f aca="false">0.25*AJ375/$AM$390</f>
        <v>0.00142717735097991</v>
      </c>
      <c r="AV375" s="65" t="n">
        <f aca="false">AU375*$J$390</f>
        <v>11115.5237012544</v>
      </c>
      <c r="AW375" s="66" t="n">
        <f aca="false">0.35*AL375/$AM$390</f>
        <v>0.00543089710019069</v>
      </c>
      <c r="AX375" s="65" t="n">
        <f aca="false">AW375*$J$390</f>
        <v>42298.3628452309</v>
      </c>
    </row>
    <row r="376" customFormat="false" ht="15" hidden="false" customHeight="false" outlineLevel="0" collapsed="false">
      <c r="A376" s="72" t="s">
        <v>117</v>
      </c>
      <c r="B376" s="65" t="n">
        <f aca="true">INDIRECT(ADDRESS(ROW()-35*INT((ROW()-15)/35)+138,2+INT((ROW()-15)/35), 1, 1, "Variables_Simulación"))</f>
        <v>0</v>
      </c>
      <c r="C376" s="65" t="n">
        <f aca="true">INDIRECT(ADDRESS(ROW()-35*INT((ROW()-15)/35)+108,2+INT((ROW()-15)/35), 1, 1, "Variables_Simulación"))</f>
        <v>0</v>
      </c>
      <c r="D376" s="65" t="n">
        <f aca="true">INDIRECT(ADDRESS(ROW()-35*INT((ROW()-15)/35)+78,2+INT((ROW()-15)/35), 1, 1, "Variables_Simulación"))</f>
        <v>0</v>
      </c>
      <c r="E376" s="65" t="n">
        <f aca="true">INDIRECT(ADDRESS(ROW()-35*INT((ROW()-15)/35)+48,2+INT((ROW()-15)/35), 1, 1, "Variables_Simulación"))</f>
        <v>0</v>
      </c>
      <c r="F376" s="65" t="n">
        <f aca="true">INDIRECT(ADDRESS(ROW()-35*INT((ROW()-15)/35)+18,2+INT((ROW()-15)/35), 1, 1, "Variables_Simulación"))</f>
        <v>0</v>
      </c>
      <c r="G376" s="65" t="n">
        <f aca="true">INDIRECT(ADDRESS(ROW()-35*INT((ROW()-15)/35)-12,2+INT((ROW()-15)/35), 1, 1, "Variables_Simulación"))</f>
        <v>0</v>
      </c>
      <c r="H376" s="65" t="n">
        <f aca="true">INDIRECT(ADDRESS(ROW()-35*INT((ROW()-15)/35)+168,2+INT((ROW()-15)/35), 1, 1, "Variables_Simulación"))</f>
        <v>0</v>
      </c>
      <c r="I376" s="66" t="n">
        <f aca="false">AO376+AQ376+AS376+AU376+AW376</f>
        <v>0.0358365765525225</v>
      </c>
      <c r="J376" s="65" t="n">
        <f aca="false">ROUND(AP376+AR376+AT376+AV376+AX376,0)</f>
        <v>279112</v>
      </c>
      <c r="K376" s="66" t="n">
        <f aca="false">I376-Tabla_Ministerio!J375</f>
        <v>0</v>
      </c>
      <c r="L376" s="65" t="n">
        <f aca="false">J376-Tabla_Ministerio!K375</f>
        <v>0</v>
      </c>
      <c r="M376" s="66" t="n">
        <f aca="false">P411/P$425</f>
        <v>0.0216491308256693</v>
      </c>
      <c r="N376" s="65" t="n">
        <f aca="false">ROUND((N$390*M376),0)</f>
        <v>3203657</v>
      </c>
      <c r="O376" s="65" t="n">
        <f aca="false">N376-Tabla_Ministerio!L375</f>
        <v>0</v>
      </c>
      <c r="P376" s="67" t="n">
        <f aca="false">N376+J376</f>
        <v>3482769</v>
      </c>
      <c r="Q376" s="65" t="n">
        <f aca="false">P376-Tabla_Ministerio!M375</f>
        <v>0</v>
      </c>
      <c r="S376" s="67" t="n">
        <f aca="false">B376+Tabla_Ministerio!B375</f>
        <v>10055</v>
      </c>
      <c r="T376" s="67" t="n">
        <f aca="false">C376+Tabla_Ministerio!C375</f>
        <v>43</v>
      </c>
      <c r="U376" s="67" t="n">
        <f aca="false">D376+Tabla_Ministerio!D375</f>
        <v>405.08402886643</v>
      </c>
      <c r="V376" s="67" t="n">
        <f aca="false">E376+Tabla_Ministerio!E375</f>
        <v>296.011638490848</v>
      </c>
      <c r="W376" s="67" t="n">
        <f aca="false">F376+Tabla_Ministerio!F375</f>
        <v>26</v>
      </c>
      <c r="X376" s="67" t="n">
        <f aca="false">G376+Tabla_Ministerio!G375</f>
        <v>70</v>
      </c>
      <c r="Y376" s="67" t="n">
        <f aca="false">H376+Tabla_Ministerio!H375</f>
        <v>3</v>
      </c>
      <c r="Z376" s="67" t="n">
        <f aca="false">X376+0.33*Y376</f>
        <v>70.99</v>
      </c>
      <c r="AC376" s="73" t="n">
        <f aca="false">IF(T376&gt;0,S376/T376,0)</f>
        <v>233.837209302326</v>
      </c>
      <c r="AD376" s="74" t="n">
        <f aca="false">EXP((((AC376-AC$390)/AC$391+2)/4-1.9)^3)</f>
        <v>0.132760645681907</v>
      </c>
      <c r="AE376" s="75" t="n">
        <f aca="false">S376/U376</f>
        <v>24.8220104557997</v>
      </c>
      <c r="AF376" s="74" t="n">
        <f aca="false">EXP((((AE376-AE$390)/AE$391+2)/4-1.9)^3)</f>
        <v>0.116678278806478</v>
      </c>
      <c r="AG376" s="74" t="n">
        <f aca="false">V376/U376</f>
        <v>0.730741321298681</v>
      </c>
      <c r="AH376" s="74" t="n">
        <f aca="false">EXP((((AG376-AG$390)/AG$391+2)/4-1.9)^3)</f>
        <v>0.27867491921601</v>
      </c>
      <c r="AI376" s="74" t="n">
        <f aca="false">W376/U376</f>
        <v>0.0641842140080351</v>
      </c>
      <c r="AJ376" s="74" t="n">
        <f aca="false">EXP((((AI376-AI$390)/AI$391+2)/4-1.9)^3)</f>
        <v>0.0269135583612412</v>
      </c>
      <c r="AK376" s="74" t="n">
        <f aca="false">Z376/U376</f>
        <v>0.175247590478093</v>
      </c>
      <c r="AL376" s="74" t="n">
        <f aca="false">EXP((((AK376-AK$390)/AK$391+2)/4-1.9)^3)</f>
        <v>0.0269079539144668</v>
      </c>
      <c r="AM376" s="74" t="n">
        <f aca="false">0.01*AD376+0.15*AF376+0.24*AH376+0.25*AJ376+0.35*AL376</f>
        <v>0.101857502350007</v>
      </c>
      <c r="AO376" s="66" t="n">
        <f aca="false">0.01*AD376/$AM$390</f>
        <v>0.000467092450960893</v>
      </c>
      <c r="AP376" s="65" t="n">
        <f aca="false">AO376*$J$390</f>
        <v>3637.93414025803</v>
      </c>
      <c r="AQ376" s="66" t="n">
        <f aca="false">0.15*AF376/$AM$390</f>
        <v>0.00615764667402229</v>
      </c>
      <c r="AR376" s="65" t="n">
        <f aca="false">AQ376*$J$390</f>
        <v>47958.6279182823</v>
      </c>
      <c r="AS376" s="66" t="n">
        <f aca="false">0.24*AH376/$AM$390</f>
        <v>0.0235311210552224</v>
      </c>
      <c r="AT376" s="65" t="n">
        <f aca="false">AS376*$J$390</f>
        <v>183271.359811605</v>
      </c>
      <c r="AU376" s="66" t="n">
        <f aca="false">0.25*AJ376/$AM$390</f>
        <v>0.00236725271153612</v>
      </c>
      <c r="AV376" s="65" t="n">
        <f aca="false">AU376*$J$390</f>
        <v>18437.2696244596</v>
      </c>
      <c r="AW376" s="66" t="n">
        <f aca="false">0.35*AL376/$AM$390</f>
        <v>0.00331346366078075</v>
      </c>
      <c r="AX376" s="65" t="n">
        <f aca="false">AW376*$J$390</f>
        <v>25806.8023776901</v>
      </c>
    </row>
    <row r="377" customFormat="false" ht="15" hidden="false" customHeight="false" outlineLevel="0" collapsed="false">
      <c r="A377" s="72" t="s">
        <v>118</v>
      </c>
      <c r="B377" s="65" t="n">
        <f aca="true">INDIRECT(ADDRESS(ROW()-35*INT((ROW()-15)/35)+138,2+INT((ROW()-15)/35), 1, 1, "Variables_Simulación"))</f>
        <v>0</v>
      </c>
      <c r="C377" s="65" t="n">
        <f aca="true">INDIRECT(ADDRESS(ROW()-35*INT((ROW()-15)/35)+108,2+INT((ROW()-15)/35), 1, 1, "Variables_Simulación"))</f>
        <v>0</v>
      </c>
      <c r="D377" s="65" t="n">
        <f aca="true">INDIRECT(ADDRESS(ROW()-35*INT((ROW()-15)/35)+78,2+INT((ROW()-15)/35), 1, 1, "Variables_Simulación"))</f>
        <v>0</v>
      </c>
      <c r="E377" s="65" t="n">
        <f aca="true">INDIRECT(ADDRESS(ROW()-35*INT((ROW()-15)/35)+48,2+INT((ROW()-15)/35), 1, 1, "Variables_Simulación"))</f>
        <v>0</v>
      </c>
      <c r="F377" s="65" t="n">
        <f aca="true">INDIRECT(ADDRESS(ROW()-35*INT((ROW()-15)/35)+18,2+INT((ROW()-15)/35), 1, 1, "Variables_Simulación"))</f>
        <v>0</v>
      </c>
      <c r="G377" s="65" t="n">
        <f aca="true">INDIRECT(ADDRESS(ROW()-35*INT((ROW()-15)/35)-12,2+INT((ROW()-15)/35), 1, 1, "Variables_Simulación"))</f>
        <v>0</v>
      </c>
      <c r="H377" s="65" t="n">
        <f aca="true">INDIRECT(ADDRESS(ROW()-35*INT((ROW()-15)/35)+168,2+INT((ROW()-15)/35), 1, 1, "Variables_Simulación"))</f>
        <v>0</v>
      </c>
      <c r="I377" s="66" t="n">
        <f aca="false">AO377+AQ377+AS377+AU377+AW377</f>
        <v>0.0727690629683793</v>
      </c>
      <c r="J377" s="65" t="n">
        <f aca="false">ROUND(AP377+AR377+AT377+AV377+AX377,0)</f>
        <v>566759</v>
      </c>
      <c r="K377" s="66" t="n">
        <f aca="false">I377-Tabla_Ministerio!J376</f>
        <v>0</v>
      </c>
      <c r="L377" s="65" t="n">
        <f aca="false">J377-Tabla_Ministerio!K376</f>
        <v>0</v>
      </c>
      <c r="M377" s="66" t="n">
        <f aca="false">P412/P$425</f>
        <v>0.0225537076225742</v>
      </c>
      <c r="N377" s="65" t="n">
        <f aca="false">ROUND((N$390*M377),0)</f>
        <v>3337517</v>
      </c>
      <c r="O377" s="65" t="n">
        <f aca="false">N377-Tabla_Ministerio!L376</f>
        <v>0</v>
      </c>
      <c r="P377" s="67" t="n">
        <f aca="false">N377+J377</f>
        <v>3904276</v>
      </c>
      <c r="Q377" s="65" t="n">
        <f aca="false">P377-Tabla_Ministerio!M376</f>
        <v>0</v>
      </c>
      <c r="S377" s="67" t="n">
        <f aca="false">B377+Tabla_Ministerio!B376</f>
        <v>7098</v>
      </c>
      <c r="T377" s="67" t="n">
        <f aca="false">C377+Tabla_Ministerio!C376</f>
        <v>47</v>
      </c>
      <c r="U377" s="67" t="n">
        <f aca="false">D377+Tabla_Ministerio!D376</f>
        <v>317.462790422634</v>
      </c>
      <c r="V377" s="67" t="n">
        <f aca="false">E377+Tabla_Ministerio!E376</f>
        <v>189.87987012987</v>
      </c>
      <c r="W377" s="67" t="n">
        <f aca="false">F377+Tabla_Ministerio!F376</f>
        <v>68</v>
      </c>
      <c r="X377" s="67" t="n">
        <f aca="false">G377+Tabla_Ministerio!G376</f>
        <v>175</v>
      </c>
      <c r="Y377" s="67" t="n">
        <f aca="false">H377+Tabla_Ministerio!H376</f>
        <v>21</v>
      </c>
      <c r="Z377" s="67" t="n">
        <f aca="false">X377+0.33*Y377</f>
        <v>181.93</v>
      </c>
      <c r="AC377" s="73" t="n">
        <f aca="false">IF(T377&gt;0,S377/T377,0)</f>
        <v>151.021276595745</v>
      </c>
      <c r="AD377" s="74" t="n">
        <f aca="false">EXP((((AC377-AC$390)/AC$391+2)/4-1.9)^3)</f>
        <v>0.0318769887568624</v>
      </c>
      <c r="AE377" s="75" t="n">
        <f aca="false">S377/U377</f>
        <v>22.3585258308557</v>
      </c>
      <c r="AF377" s="74" t="n">
        <f aca="false">EXP((((AE377-AE$390)/AE$391+2)/4-1.9)^3)</f>
        <v>0.0671790811527073</v>
      </c>
      <c r="AG377" s="74" t="n">
        <f aca="false">V377/U377</f>
        <v>0.598116931679097</v>
      </c>
      <c r="AH377" s="74" t="n">
        <f aca="false">EXP((((AG377-AG$390)/AG$391+2)/4-1.9)^3)</f>
        <v>0.0840370904336215</v>
      </c>
      <c r="AI377" s="74" t="n">
        <f aca="false">W377/U377</f>
        <v>0.214198331431134</v>
      </c>
      <c r="AJ377" s="74" t="n">
        <f aca="false">EXP((((AI377-AI$390)/AI$391+2)/4-1.9)^3)</f>
        <v>0.247870457236527</v>
      </c>
      <c r="AK377" s="74" t="n">
        <f aca="false">Z377/U377</f>
        <v>0.57307503584215</v>
      </c>
      <c r="AL377" s="74" t="n">
        <f aca="false">EXP((((AK377-AK$390)/AK$391+2)/4-1.9)^3)</f>
        <v>0.32656496226057</v>
      </c>
      <c r="AM377" s="74" t="n">
        <f aca="false">0.01*AD377+0.15*AF377+0.24*AH377+0.25*AJ377+0.35*AL377</f>
        <v>0.206829884864875</v>
      </c>
      <c r="AO377" s="66" t="n">
        <f aca="false">0.01*AD377/$AM$390</f>
        <v>0.000112152970718226</v>
      </c>
      <c r="AP377" s="65" t="n">
        <f aca="false">AO377*$J$390</f>
        <v>873.499711390869</v>
      </c>
      <c r="AQ377" s="66" t="n">
        <f aca="false">0.15*AF377/$AM$390</f>
        <v>0.00354534751331003</v>
      </c>
      <c r="AR377" s="65" t="n">
        <f aca="false">AQ377*$J$390</f>
        <v>27612.8221109472</v>
      </c>
      <c r="AS377" s="66" t="n">
        <f aca="false">0.24*AH377/$AM$390</f>
        <v>0.00709603488424951</v>
      </c>
      <c r="AT377" s="65" t="n">
        <f aca="false">AS377*$J$390</f>
        <v>55267.2335268261</v>
      </c>
      <c r="AU377" s="66" t="n">
        <f aca="false">0.25*AJ377/$AM$390</f>
        <v>0.0218020970741605</v>
      </c>
      <c r="AV377" s="65" t="n">
        <f aca="false">AU377*$J$390</f>
        <v>169804.913592896</v>
      </c>
      <c r="AW377" s="66" t="n">
        <f aca="false">0.35*AL377/$AM$390</f>
        <v>0.040213430525941</v>
      </c>
      <c r="AX377" s="65" t="n">
        <f aca="false">AW377*$J$390</f>
        <v>313200.976608084</v>
      </c>
    </row>
    <row r="378" customFormat="false" ht="15" hidden="false" customHeight="false" outlineLevel="0" collapsed="false">
      <c r="A378" s="72" t="s">
        <v>119</v>
      </c>
      <c r="B378" s="65" t="n">
        <f aca="true">INDIRECT(ADDRESS(ROW()-35*INT((ROW()-15)/35)+138,2+INT((ROW()-15)/35), 1, 1, "Variables_Simulación"))</f>
        <v>0</v>
      </c>
      <c r="C378" s="65" t="n">
        <f aca="true">INDIRECT(ADDRESS(ROW()-35*INT((ROW()-15)/35)+108,2+INT((ROW()-15)/35), 1, 1, "Variables_Simulación"))</f>
        <v>0</v>
      </c>
      <c r="D378" s="65" t="n">
        <f aca="true">INDIRECT(ADDRESS(ROW()-35*INT((ROW()-15)/35)+78,2+INT((ROW()-15)/35), 1, 1, "Variables_Simulación"))</f>
        <v>0</v>
      </c>
      <c r="E378" s="65" t="n">
        <f aca="true">INDIRECT(ADDRESS(ROW()-35*INT((ROW()-15)/35)+48,2+INT((ROW()-15)/35), 1, 1, "Variables_Simulación"))</f>
        <v>0</v>
      </c>
      <c r="F378" s="65" t="n">
        <f aca="true">INDIRECT(ADDRESS(ROW()-35*INT((ROW()-15)/35)+18,2+INT((ROW()-15)/35), 1, 1, "Variables_Simulación"))</f>
        <v>0</v>
      </c>
      <c r="G378" s="65" t="n">
        <f aca="true">INDIRECT(ADDRESS(ROW()-35*INT((ROW()-15)/35)-12,2+INT((ROW()-15)/35), 1, 1, "Variables_Simulación"))</f>
        <v>0</v>
      </c>
      <c r="H378" s="65" t="n">
        <f aca="true">INDIRECT(ADDRESS(ROW()-35*INT((ROW()-15)/35)+168,2+INT((ROW()-15)/35), 1, 1, "Variables_Simulación"))</f>
        <v>0</v>
      </c>
      <c r="I378" s="66" t="n">
        <f aca="false">AO378+AQ378+AS378+AU378+AW378</f>
        <v>0.0110985755480977</v>
      </c>
      <c r="J378" s="65" t="n">
        <f aca="false">ROUND(AP378+AR378+AT378+AV378+AX378,0)</f>
        <v>86441</v>
      </c>
      <c r="K378" s="66" t="n">
        <f aca="false">I378-Tabla_Ministerio!J377</f>
        <v>-4.16333634234434E-017</v>
      </c>
      <c r="L378" s="65" t="n">
        <f aca="false">J378-Tabla_Ministerio!K377</f>
        <v>0</v>
      </c>
      <c r="M378" s="66" t="n">
        <f aca="false">P413/P$425</f>
        <v>0.0102415051737722</v>
      </c>
      <c r="N378" s="65" t="n">
        <f aca="false">ROUND((N$390*M378),0)</f>
        <v>1515547</v>
      </c>
      <c r="O378" s="65" t="n">
        <f aca="false">N378-Tabla_Ministerio!L377</f>
        <v>0</v>
      </c>
      <c r="P378" s="67" t="n">
        <f aca="false">N378+J378</f>
        <v>1601988</v>
      </c>
      <c r="Q378" s="65" t="n">
        <f aca="false">P378-Tabla_Ministerio!M377</f>
        <v>0</v>
      </c>
      <c r="S378" s="67" t="n">
        <f aca="false">B378+Tabla_Ministerio!B377</f>
        <v>3820</v>
      </c>
      <c r="T378" s="67" t="n">
        <f aca="false">C378+Tabla_Ministerio!C377</f>
        <v>53</v>
      </c>
      <c r="U378" s="67" t="n">
        <f aca="false">D378+Tabla_Ministerio!D377</f>
        <v>172.854058775816</v>
      </c>
      <c r="V378" s="67" t="n">
        <f aca="false">E378+Tabla_Ministerio!E377</f>
        <v>54.2840909090909</v>
      </c>
      <c r="W378" s="67" t="n">
        <f aca="false">F378+Tabla_Ministerio!F377</f>
        <v>9</v>
      </c>
      <c r="X378" s="67" t="n">
        <f aca="false">G378+Tabla_Ministerio!G377</f>
        <v>42</v>
      </c>
      <c r="Y378" s="67" t="n">
        <f aca="false">H378+Tabla_Ministerio!H377</f>
        <v>0</v>
      </c>
      <c r="Z378" s="67" t="n">
        <f aca="false">X378+0.33*Y378</f>
        <v>42</v>
      </c>
      <c r="AC378" s="73" t="n">
        <f aca="false">IF(T378&gt;0,S378/T378,0)</f>
        <v>72.0754716981132</v>
      </c>
      <c r="AD378" s="74" t="n">
        <f aca="false">EXP((((AC378-AC$390)/AC$391+2)/4-1.9)^3)</f>
        <v>0.00490665756038298</v>
      </c>
      <c r="AE378" s="75" t="n">
        <f aca="false">S378/U378</f>
        <v>22.0995678496295</v>
      </c>
      <c r="AF378" s="74" t="n">
        <f aca="false">EXP((((AE378-AE$390)/AE$391+2)/4-1.9)^3)</f>
        <v>0.0630779266434698</v>
      </c>
      <c r="AG378" s="74" t="n">
        <f aca="false">V378/U378</f>
        <v>0.314045798481914</v>
      </c>
      <c r="AH378" s="74" t="n">
        <f aca="false">EXP((((AG378-AG$390)/AG$391+2)/4-1.9)^3)</f>
        <v>0.000783986480980284</v>
      </c>
      <c r="AI378" s="74" t="n">
        <f aca="false">W378/U378</f>
        <v>0.0520670446719021</v>
      </c>
      <c r="AJ378" s="74" t="n">
        <f aca="false">EXP((((AI378-AI$390)/AI$391+2)/4-1.9)^3)</f>
        <v>0.0210960233219394</v>
      </c>
      <c r="AK378" s="74" t="n">
        <f aca="false">Z378/U378</f>
        <v>0.24297954180221</v>
      </c>
      <c r="AL378" s="74" t="n">
        <f aca="false">EXP((((AK378-AK$390)/AK$391+2)/4-1.9)^3)</f>
        <v>0.0473494731854881</v>
      </c>
      <c r="AM378" s="74" t="n">
        <f aca="false">0.01*AD378+0.15*AF378+0.24*AH378+0.25*AJ378+0.35*AL378</f>
        <v>0.0315452337729653</v>
      </c>
      <c r="AO378" s="66" t="n">
        <f aca="false">0.01*AD378/$AM$390</f>
        <v>1.72631181035106E-005</v>
      </c>
      <c r="AP378" s="65" t="n">
        <f aca="false">AO378*$J$390</f>
        <v>134.453225666295</v>
      </c>
      <c r="AQ378" s="66" t="n">
        <f aca="false">0.15*AF378/$AM$390</f>
        <v>0.00332891082362125</v>
      </c>
      <c r="AR378" s="65" t="n">
        <f aca="false">AQ378*$J$390</f>
        <v>25927.1120957169</v>
      </c>
      <c r="AS378" s="66" t="n">
        <f aca="false">0.24*AH378/$AM$390</f>
        <v>6.61992863997394E-005</v>
      </c>
      <c r="AT378" s="65" t="n">
        <f aca="false">AS378*$J$390</f>
        <v>515.590957547919</v>
      </c>
      <c r="AU378" s="66" t="n">
        <f aca="false">0.25*AJ378/$AM$390</f>
        <v>0.00185555613795794</v>
      </c>
      <c r="AV378" s="65" t="n">
        <f aca="false">AU378*$J$390</f>
        <v>14451.9377471328</v>
      </c>
      <c r="AW378" s="66" t="n">
        <f aca="false">0.35*AL378/$AM$390</f>
        <v>0.00583064618201522</v>
      </c>
      <c r="AX378" s="65" t="n">
        <f aca="false">AW378*$J$390</f>
        <v>45411.7953773015</v>
      </c>
    </row>
    <row r="379" customFormat="false" ht="15" hidden="false" customHeight="false" outlineLevel="0" collapsed="false">
      <c r="A379" s="72" t="s">
        <v>120</v>
      </c>
      <c r="B379" s="65" t="n">
        <f aca="true">INDIRECT(ADDRESS(ROW()-35*INT((ROW()-15)/35)+138,2+INT((ROW()-15)/35), 1, 1, "Variables_Simulación"))</f>
        <v>0</v>
      </c>
      <c r="C379" s="65" t="n">
        <f aca="true">INDIRECT(ADDRESS(ROW()-35*INT((ROW()-15)/35)+108,2+INT((ROW()-15)/35), 1, 1, "Variables_Simulación"))</f>
        <v>0</v>
      </c>
      <c r="D379" s="65" t="n">
        <f aca="true">INDIRECT(ADDRESS(ROW()-35*INT((ROW()-15)/35)+78,2+INT((ROW()-15)/35), 1, 1, "Variables_Simulación"))</f>
        <v>0</v>
      </c>
      <c r="E379" s="65" t="n">
        <f aca="true">INDIRECT(ADDRESS(ROW()-35*INT((ROW()-15)/35)+48,2+INT((ROW()-15)/35), 1, 1, "Variables_Simulación"))</f>
        <v>0</v>
      </c>
      <c r="F379" s="65" t="n">
        <f aca="true">INDIRECT(ADDRESS(ROW()-35*INT((ROW()-15)/35)+18,2+INT((ROW()-15)/35), 1, 1, "Variables_Simulación"))</f>
        <v>0</v>
      </c>
      <c r="G379" s="65" t="n">
        <f aca="true">INDIRECT(ADDRESS(ROW()-35*INT((ROW()-15)/35)-12,2+INT((ROW()-15)/35), 1, 1, "Variables_Simulación"))</f>
        <v>0</v>
      </c>
      <c r="H379" s="65" t="n">
        <f aca="true">INDIRECT(ADDRESS(ROW()-35*INT((ROW()-15)/35)+168,2+INT((ROW()-15)/35), 1, 1, "Variables_Simulación"))</f>
        <v>0</v>
      </c>
      <c r="I379" s="66" t="n">
        <f aca="false">AO379+AQ379+AS379+AU379+AW379</f>
        <v>0.0921678308114554</v>
      </c>
      <c r="J379" s="65" t="n">
        <f aca="false">ROUND(AP379+AR379+AT379+AV379+AX379,0)</f>
        <v>717846</v>
      </c>
      <c r="K379" s="66" t="n">
        <f aca="false">I379-Tabla_Ministerio!J378</f>
        <v>0</v>
      </c>
      <c r="L379" s="65" t="n">
        <f aca="false">J379-Tabla_Ministerio!K378</f>
        <v>0</v>
      </c>
      <c r="M379" s="66" t="n">
        <f aca="false">P414/P$425</f>
        <v>0.0589523728220391</v>
      </c>
      <c r="N379" s="65" t="n">
        <f aca="false">ROUND((N$390*M379),0)</f>
        <v>8723824</v>
      </c>
      <c r="O379" s="65" t="n">
        <f aca="false">N379-Tabla_Ministerio!L378</f>
        <v>0</v>
      </c>
      <c r="P379" s="67" t="n">
        <f aca="false">N379+J379</f>
        <v>9441670</v>
      </c>
      <c r="Q379" s="65" t="n">
        <f aca="false">P379-Tabla_Ministerio!M378</f>
        <v>0</v>
      </c>
      <c r="S379" s="67" t="n">
        <f aca="false">B379+Tabla_Ministerio!B378</f>
        <v>7000</v>
      </c>
      <c r="T379" s="67" t="n">
        <f aca="false">C379+Tabla_Ministerio!C378</f>
        <v>26</v>
      </c>
      <c r="U379" s="67" t="n">
        <f aca="false">D379+Tabla_Ministerio!D378</f>
        <v>310.381631329472</v>
      </c>
      <c r="V379" s="67" t="n">
        <f aca="false">E379+Tabla_Ministerio!E378</f>
        <v>273.972540420381</v>
      </c>
      <c r="W379" s="67" t="n">
        <f aca="false">F379+Tabla_Ministerio!F378</f>
        <v>56</v>
      </c>
      <c r="X379" s="67" t="n">
        <f aca="false">G379+Tabla_Ministerio!G378</f>
        <v>128</v>
      </c>
      <c r="Y379" s="67" t="n">
        <f aca="false">H379+Tabla_Ministerio!H378</f>
        <v>15</v>
      </c>
      <c r="Z379" s="67" t="n">
        <f aca="false">X379+0.33*Y379</f>
        <v>132.95</v>
      </c>
      <c r="AC379" s="73" t="n">
        <f aca="false">IF(T379&gt;0,S379/T379,0)</f>
        <v>269.230769230769</v>
      </c>
      <c r="AD379" s="74" t="n">
        <f aca="false">EXP((((AC379-AC$390)/AC$391+2)/4-1.9)^3)</f>
        <v>0.211136667270257</v>
      </c>
      <c r="AE379" s="75" t="n">
        <f aca="false">S379/U379</f>
        <v>22.552881013018</v>
      </c>
      <c r="AF379" s="74" t="n">
        <f aca="false">EXP((((AE379-AE$390)/AE$391+2)/4-1.9)^3)</f>
        <v>0.070386702375236</v>
      </c>
      <c r="AG379" s="74" t="n">
        <f aca="false">V379/U379</f>
        <v>0.882695729276445</v>
      </c>
      <c r="AH379" s="74" t="n">
        <f aca="false">EXP((((AG379-AG$390)/AG$391+2)/4-1.9)^3)</f>
        <v>0.624137907503523</v>
      </c>
      <c r="AI379" s="74" t="n">
        <f aca="false">W379/U379</f>
        <v>0.180423048104144</v>
      </c>
      <c r="AJ379" s="74" t="n">
        <f aca="false">EXP((((AI379-AI$390)/AI$391+2)/4-1.9)^3)</f>
        <v>0.169096198081375</v>
      </c>
      <c r="AK379" s="74" t="n">
        <f aca="false">Z379/U379</f>
        <v>0.428343647240106</v>
      </c>
      <c r="AL379" s="74" t="n">
        <f aca="false">EXP((((AK379-AK$390)/AK$391+2)/4-1.9)^3)</f>
        <v>0.163514430704409</v>
      </c>
      <c r="AM379" s="74" t="n">
        <f aca="false">0.01*AD379+0.15*AF379+0.24*AH379+0.25*AJ379+0.35*AL379</f>
        <v>0.26196657009672</v>
      </c>
      <c r="AO379" s="66" t="n">
        <f aca="false">0.01*AD379/$AM$390</f>
        <v>0.000742843203996402</v>
      </c>
      <c r="AP379" s="65" t="n">
        <f aca="false">AO379*$J$390</f>
        <v>5785.60978050024</v>
      </c>
      <c r="AQ379" s="66" t="n">
        <f aca="false">0.15*AF379/$AM$390</f>
        <v>0.00371462836279176</v>
      </c>
      <c r="AR379" s="65" t="n">
        <f aca="false">AQ379*$J$390</f>
        <v>28931.2604208677</v>
      </c>
      <c r="AS379" s="66" t="n">
        <f aca="false">0.24*AH379/$AM$390</f>
        <v>0.0527017813369652</v>
      </c>
      <c r="AT379" s="65" t="n">
        <f aca="false">AS379*$J$390</f>
        <v>410466.08478417</v>
      </c>
      <c r="AU379" s="66" t="n">
        <f aca="false">0.25*AJ379/$AM$390</f>
        <v>0.014873300217152</v>
      </c>
      <c r="AV379" s="65" t="n">
        <f aca="false">AU379*$J$390</f>
        <v>115840.207922381</v>
      </c>
      <c r="AW379" s="66" t="n">
        <f aca="false">0.35*AL379/$AM$390</f>
        <v>0.02013527769055</v>
      </c>
      <c r="AX379" s="65" t="n">
        <f aca="false">AW379*$J$390</f>
        <v>156822.945828685</v>
      </c>
    </row>
    <row r="380" customFormat="false" ht="15" hidden="false" customHeight="false" outlineLevel="0" collapsed="false">
      <c r="A380" s="72" t="s">
        <v>121</v>
      </c>
      <c r="B380" s="65" t="n">
        <f aca="true">INDIRECT(ADDRESS(ROW()-35*INT((ROW()-15)/35)+138,2+INT((ROW()-15)/35), 1, 1, "Variables_Simulación"))</f>
        <v>0</v>
      </c>
      <c r="C380" s="65" t="n">
        <f aca="true">INDIRECT(ADDRESS(ROW()-35*INT((ROW()-15)/35)+108,2+INT((ROW()-15)/35), 1, 1, "Variables_Simulación"))</f>
        <v>0</v>
      </c>
      <c r="D380" s="65" t="n">
        <f aca="true">INDIRECT(ADDRESS(ROW()-35*INT((ROW()-15)/35)+78,2+INT((ROW()-15)/35), 1, 1, "Variables_Simulación"))</f>
        <v>0</v>
      </c>
      <c r="E380" s="65" t="n">
        <f aca="true">INDIRECT(ADDRESS(ROW()-35*INT((ROW()-15)/35)+48,2+INT((ROW()-15)/35), 1, 1, "Variables_Simulación"))</f>
        <v>0</v>
      </c>
      <c r="F380" s="65" t="n">
        <f aca="true">INDIRECT(ADDRESS(ROW()-35*INT((ROW()-15)/35)+18,2+INT((ROW()-15)/35), 1, 1, "Variables_Simulación"))</f>
        <v>0</v>
      </c>
      <c r="G380" s="65" t="n">
        <f aca="true">INDIRECT(ADDRESS(ROW()-35*INT((ROW()-15)/35)-12,2+INT((ROW()-15)/35), 1, 1, "Variables_Simulación"))</f>
        <v>0</v>
      </c>
      <c r="H380" s="65" t="n">
        <f aca="true">INDIRECT(ADDRESS(ROW()-35*INT((ROW()-15)/35)+168,2+INT((ROW()-15)/35), 1, 1, "Variables_Simulación"))</f>
        <v>0</v>
      </c>
      <c r="I380" s="66" t="n">
        <f aca="false">AO380+AQ380+AS380+AU380+AW380</f>
        <v>0.00234425695625787</v>
      </c>
      <c r="J380" s="65" t="n">
        <f aca="false">ROUND(AP380+AR380+AT380+AV380+AX380,0)</f>
        <v>18258</v>
      </c>
      <c r="K380" s="66" t="n">
        <f aca="false">I380-Tabla_Ministerio!J379</f>
        <v>1.25767452008319E-017</v>
      </c>
      <c r="L380" s="65" t="n">
        <f aca="false">J380-Tabla_Ministerio!K379</f>
        <v>0</v>
      </c>
      <c r="M380" s="66" t="n">
        <f aca="false">P415/P$425</f>
        <v>0.009631199005191</v>
      </c>
      <c r="N380" s="65" t="n">
        <f aca="false">ROUND((N$390*M380),0)</f>
        <v>1425233</v>
      </c>
      <c r="O380" s="65" t="n">
        <f aca="false">N380-Tabla_Ministerio!L379</f>
        <v>0</v>
      </c>
      <c r="P380" s="67" t="n">
        <f aca="false">N380+J380</f>
        <v>1443491</v>
      </c>
      <c r="Q380" s="65" t="n">
        <f aca="false">P380-Tabla_Ministerio!M379</f>
        <v>0</v>
      </c>
      <c r="S380" s="67" t="n">
        <f aca="false">B380+Tabla_Ministerio!B379</f>
        <v>3115</v>
      </c>
      <c r="T380" s="67" t="n">
        <f aca="false">C380+Tabla_Ministerio!C379</f>
        <v>50</v>
      </c>
      <c r="U380" s="67" t="n">
        <f aca="false">D380+Tabla_Ministerio!D379</f>
        <v>188.604603174603</v>
      </c>
      <c r="V380" s="67" t="n">
        <f aca="false">E380+Tabla_Ministerio!E379</f>
        <v>68.0209090909091</v>
      </c>
      <c r="W380" s="67" t="n">
        <f aca="false">F380+Tabla_Ministerio!F379</f>
        <v>2</v>
      </c>
      <c r="X380" s="67" t="n">
        <f aca="false">G380+Tabla_Ministerio!G379</f>
        <v>4</v>
      </c>
      <c r="Y380" s="67" t="n">
        <f aca="false">H380+Tabla_Ministerio!H379</f>
        <v>2</v>
      </c>
      <c r="Z380" s="67" t="n">
        <f aca="false">X380+0.33*Y380</f>
        <v>4.66</v>
      </c>
      <c r="AC380" s="73" t="n">
        <f aca="false">IF(T380&gt;0,S380/T380,0)</f>
        <v>62.3</v>
      </c>
      <c r="AD380" s="74" t="n">
        <f aca="false">EXP((((AC380-AC$390)/AC$391+2)/4-1.9)^3)</f>
        <v>0.00374429475441457</v>
      </c>
      <c r="AE380" s="75" t="n">
        <f aca="false">S380/U380</f>
        <v>16.5160337954013</v>
      </c>
      <c r="AF380" s="74" t="n">
        <f aca="false">EXP((((AE380-AE$390)/AE$391+2)/4-1.9)^3)</f>
        <v>0.0126461141382929</v>
      </c>
      <c r="AG380" s="74" t="n">
        <f aca="false">V380/U380</f>
        <v>0.360653493848917</v>
      </c>
      <c r="AH380" s="74" t="n">
        <f aca="false">EXP((((AG380-AG$390)/AG$391+2)/4-1.9)^3)</f>
        <v>0.00212618704735313</v>
      </c>
      <c r="AI380" s="74" t="n">
        <f aca="false">W380/U380</f>
        <v>0.0106041950532272</v>
      </c>
      <c r="AJ380" s="74" t="n">
        <f aca="false">EXP((((AI380-AI$390)/AI$391+2)/4-1.9)^3)</f>
        <v>0.00844320401027406</v>
      </c>
      <c r="AK380" s="74" t="n">
        <f aca="false">Z380/U380</f>
        <v>0.0247077744740193</v>
      </c>
      <c r="AL380" s="74" t="n">
        <f aca="false">EXP((((AK380-AK$390)/AK$391+2)/4-1.9)^3)</f>
        <v>0.00602166658767403</v>
      </c>
      <c r="AM380" s="74" t="n">
        <f aca="false">0.01*AD380+0.15*AF380+0.24*AH380+0.25*AJ380+0.35*AL380</f>
        <v>0.00666302926790726</v>
      </c>
      <c r="AO380" s="66" t="n">
        <f aca="false">0.01*AD380/$AM$390</f>
        <v>1.31735711661869E-005</v>
      </c>
      <c r="AP380" s="65" t="n">
        <f aca="false">AO380*$J$390</f>
        <v>102.601924299998</v>
      </c>
      <c r="AQ380" s="66" t="n">
        <f aca="false">0.15*AF380/$AM$390</f>
        <v>0.000667393309701807</v>
      </c>
      <c r="AR380" s="65" t="n">
        <f aca="false">AQ380*$J$390</f>
        <v>5197.97076863331</v>
      </c>
      <c r="AS380" s="66" t="n">
        <f aca="false">0.24*AH380/$AM$390</f>
        <v>0.000179533791336749</v>
      </c>
      <c r="AT380" s="65" t="n">
        <f aca="false">AS380*$J$390</f>
        <v>1398.29300921115</v>
      </c>
      <c r="AU380" s="66" t="n">
        <f aca="false">0.25*AJ380/$AM$390</f>
        <v>0.000742644183987127</v>
      </c>
      <c r="AV380" s="65" t="n">
        <f aca="false">AU380*$J$390</f>
        <v>5784.05971972567</v>
      </c>
      <c r="AW380" s="66" t="n">
        <f aca="false">0.35*AL380/$AM$390</f>
        <v>0.000741512100066003</v>
      </c>
      <c r="AX380" s="65" t="n">
        <f aca="false">AW380*$J$390</f>
        <v>5775.24252146476</v>
      </c>
    </row>
    <row r="381" customFormat="false" ht="15" hidden="false" customHeight="false" outlineLevel="0" collapsed="false">
      <c r="A381" s="72" t="s">
        <v>122</v>
      </c>
      <c r="B381" s="65" t="n">
        <f aca="true">INDIRECT(ADDRESS(ROW()-35*INT((ROW()-15)/35)+138,2+INT((ROW()-15)/35), 1, 1, "Variables_Simulación"))</f>
        <v>0</v>
      </c>
      <c r="C381" s="65" t="n">
        <f aca="true">INDIRECT(ADDRESS(ROW()-35*INT((ROW()-15)/35)+108,2+INT((ROW()-15)/35), 1, 1, "Variables_Simulación"))</f>
        <v>0</v>
      </c>
      <c r="D381" s="65" t="n">
        <f aca="true">INDIRECT(ADDRESS(ROW()-35*INT((ROW()-15)/35)+78,2+INT((ROW()-15)/35), 1, 1, "Variables_Simulación"))</f>
        <v>0</v>
      </c>
      <c r="E381" s="65" t="n">
        <f aca="true">INDIRECT(ADDRESS(ROW()-35*INT((ROW()-15)/35)+48,2+INT((ROW()-15)/35), 1, 1, "Variables_Simulación"))</f>
        <v>0</v>
      </c>
      <c r="F381" s="65" t="n">
        <f aca="true">INDIRECT(ADDRESS(ROW()-35*INT((ROW()-15)/35)+18,2+INT((ROW()-15)/35), 1, 1, "Variables_Simulación"))</f>
        <v>0</v>
      </c>
      <c r="G381" s="65" t="n">
        <f aca="true">INDIRECT(ADDRESS(ROW()-35*INT((ROW()-15)/35)-12,2+INT((ROW()-15)/35), 1, 1, "Variables_Simulación"))</f>
        <v>0</v>
      </c>
      <c r="H381" s="65" t="n">
        <f aca="true">INDIRECT(ADDRESS(ROW()-35*INT((ROW()-15)/35)+168,2+INT((ROW()-15)/35), 1, 1, "Variables_Simulación"))</f>
        <v>0</v>
      </c>
      <c r="I381" s="66" t="n">
        <f aca="false">AO381+AQ381+AS381+AU381+AW381</f>
        <v>0.054678991761434</v>
      </c>
      <c r="J381" s="65" t="n">
        <f aca="false">ROUND(AP381+AR381+AT381+AV381+AX381,0)</f>
        <v>425866</v>
      </c>
      <c r="K381" s="66" t="n">
        <f aca="false">I381-Tabla_Ministerio!J380</f>
        <v>-5.13478148889135E-016</v>
      </c>
      <c r="L381" s="65" t="n">
        <f aca="false">J381-Tabla_Ministerio!K380</f>
        <v>0</v>
      </c>
      <c r="M381" s="66" t="n">
        <f aca="false">P416/P$425</f>
        <v>0.038841998722661</v>
      </c>
      <c r="N381" s="65" t="n">
        <f aca="false">ROUND((N$390*M381),0)</f>
        <v>5747873</v>
      </c>
      <c r="O381" s="65" t="n">
        <f aca="false">N381-Tabla_Ministerio!L380</f>
        <v>0</v>
      </c>
      <c r="P381" s="67" t="n">
        <f aca="false">N381+J381</f>
        <v>6173739</v>
      </c>
      <c r="Q381" s="65" t="n">
        <f aca="false">P381-Tabla_Ministerio!M380</f>
        <v>0</v>
      </c>
      <c r="S381" s="67" t="n">
        <f aca="false">B381+Tabla_Ministerio!B380</f>
        <v>8828</v>
      </c>
      <c r="T381" s="67" t="n">
        <f aca="false">C381+Tabla_Ministerio!C380</f>
        <v>84</v>
      </c>
      <c r="U381" s="67" t="n">
        <f aca="false">D381+Tabla_Ministerio!D380</f>
        <v>312.649047619048</v>
      </c>
      <c r="V381" s="67" t="n">
        <f aca="false">E381+Tabla_Ministerio!E380</f>
        <v>246.87632034632</v>
      </c>
      <c r="W381" s="67" t="n">
        <f aca="false">F381+Tabla_Ministerio!F380</f>
        <v>18</v>
      </c>
      <c r="X381" s="67" t="n">
        <f aca="false">G381+Tabla_Ministerio!G380</f>
        <v>77</v>
      </c>
      <c r="Y381" s="67" t="n">
        <f aca="false">H381+Tabla_Ministerio!H380</f>
        <v>14</v>
      </c>
      <c r="Z381" s="67" t="n">
        <f aca="false">X381+0.33*Y381</f>
        <v>81.62</v>
      </c>
      <c r="AC381" s="73" t="n">
        <f aca="false">IF(T381&gt;0,S381/T381,0)</f>
        <v>105.095238095238</v>
      </c>
      <c r="AD381" s="74" t="n">
        <f aca="false">EXP((((AC381-AC$390)/AC$391+2)/4-1.9)^3)</f>
        <v>0.0114631790254597</v>
      </c>
      <c r="AE381" s="75" t="n">
        <f aca="false">S381/U381</f>
        <v>28.2361327092754</v>
      </c>
      <c r="AF381" s="74" t="n">
        <f aca="false">EXP((((AE381-AE$390)/AE$391+2)/4-1.9)^3)</f>
        <v>0.219674378133843</v>
      </c>
      <c r="AG381" s="74" t="n">
        <f aca="false">V381/U381</f>
        <v>0.789627610339406</v>
      </c>
      <c r="AH381" s="74" t="n">
        <f aca="false">EXP((((AG381-AG$390)/AG$391+2)/4-1.9)^3)</f>
        <v>0.405758188088683</v>
      </c>
      <c r="AI381" s="74" t="n">
        <f aca="false">W381/U381</f>
        <v>0.0575725406396644</v>
      </c>
      <c r="AJ381" s="74" t="n">
        <f aca="false">EXP((((AI381-AI$390)/AI$391+2)/4-1.9)^3)</f>
        <v>0.0235954338711997</v>
      </c>
      <c r="AK381" s="74" t="n">
        <f aca="false">Z381/U381</f>
        <v>0.261059487056078</v>
      </c>
      <c r="AL381" s="74" t="n">
        <f aca="false">EXP((((AK381-AK$390)/AK$391+2)/4-1.9)^3)</f>
        <v>0.0544750479356404</v>
      </c>
      <c r="AM381" s="74" t="n">
        <f aca="false">0.01*AD381+0.15*AF381+0.24*AH381+0.25*AJ381+0.35*AL381</f>
        <v>0.155412878896889</v>
      </c>
      <c r="AO381" s="66" t="n">
        <f aca="false">0.01*AD381/$AM$390</f>
        <v>4.03309607248708E-005</v>
      </c>
      <c r="AP381" s="65" t="n">
        <f aca="false">AO381*$J$390</f>
        <v>314.116356683952</v>
      </c>
      <c r="AQ381" s="66" t="n">
        <f aca="false">0.15*AF381/$AM$390</f>
        <v>0.0115932221294361</v>
      </c>
      <c r="AR381" s="65" t="n">
        <f aca="false">AQ381*$J$390</f>
        <v>90293.4279787826</v>
      </c>
      <c r="AS381" s="66" t="n">
        <f aca="false">0.24*AH381/$AM$390</f>
        <v>0.034261946033477</v>
      </c>
      <c r="AT381" s="65" t="n">
        <f aca="false">AS381*$J$390</f>
        <v>266848.036037517</v>
      </c>
      <c r="AU381" s="66" t="n">
        <f aca="false">0.25*AJ381/$AM$390</f>
        <v>0.0020753983572796</v>
      </c>
      <c r="AV381" s="65" t="n">
        <f aca="false">AU381*$J$390</f>
        <v>16164.1716175264</v>
      </c>
      <c r="AW381" s="66" t="n">
        <f aca="false">0.35*AL381/$AM$390</f>
        <v>0.00670809428051641</v>
      </c>
      <c r="AX381" s="65" t="n">
        <f aca="false">AW381*$J$390</f>
        <v>52245.7709366908</v>
      </c>
    </row>
    <row r="382" customFormat="false" ht="15" hidden="false" customHeight="false" outlineLevel="0" collapsed="false">
      <c r="A382" s="72" t="s">
        <v>123</v>
      </c>
      <c r="B382" s="65" t="n">
        <f aca="true">INDIRECT(ADDRESS(ROW()-35*INT((ROW()-15)/35)+138,2+INT((ROW()-15)/35), 1, 1, "Variables_Simulación"))</f>
        <v>0</v>
      </c>
      <c r="C382" s="65" t="n">
        <f aca="true">INDIRECT(ADDRESS(ROW()-35*INT((ROW()-15)/35)+108,2+INT((ROW()-15)/35), 1, 1, "Variables_Simulación"))</f>
        <v>0</v>
      </c>
      <c r="D382" s="65" t="n">
        <f aca="true">INDIRECT(ADDRESS(ROW()-35*INT((ROW()-15)/35)+78,2+INT((ROW()-15)/35), 1, 1, "Variables_Simulación"))</f>
        <v>0</v>
      </c>
      <c r="E382" s="65" t="n">
        <f aca="true">INDIRECT(ADDRESS(ROW()-35*INT((ROW()-15)/35)+48,2+INT((ROW()-15)/35), 1, 1, "Variables_Simulación"))</f>
        <v>0</v>
      </c>
      <c r="F382" s="65" t="n">
        <f aca="true">INDIRECT(ADDRESS(ROW()-35*INT((ROW()-15)/35)+18,2+INT((ROW()-15)/35), 1, 1, "Variables_Simulación"))</f>
        <v>0</v>
      </c>
      <c r="G382" s="65" t="n">
        <f aca="true">INDIRECT(ADDRESS(ROW()-35*INT((ROW()-15)/35)-12,2+INT((ROW()-15)/35), 1, 1, "Variables_Simulación"))</f>
        <v>0</v>
      </c>
      <c r="H382" s="65" t="n">
        <f aca="true">INDIRECT(ADDRESS(ROW()-35*INT((ROW()-15)/35)+168,2+INT((ROW()-15)/35), 1, 1, "Variables_Simulación"))</f>
        <v>0</v>
      </c>
      <c r="I382" s="66" t="n">
        <f aca="false">AO382+AQ382+AS382+AU382+AW382</f>
        <v>0.0231821886845471</v>
      </c>
      <c r="J382" s="65" t="n">
        <f aca="false">ROUND(AP382+AR382+AT382+AV382+AX382,0)</f>
        <v>180554</v>
      </c>
      <c r="K382" s="66" t="n">
        <f aca="false">I382-Tabla_Ministerio!J381</f>
        <v>1.04083408558608E-016</v>
      </c>
      <c r="L382" s="65" t="n">
        <f aca="false">J382-Tabla_Ministerio!K381</f>
        <v>0</v>
      </c>
      <c r="M382" s="66" t="n">
        <f aca="false">P417/P$425</f>
        <v>0.012859163572047</v>
      </c>
      <c r="N382" s="65" t="n">
        <f aca="false">ROUND((N$390*M382),0)</f>
        <v>1902910</v>
      </c>
      <c r="O382" s="65" t="n">
        <f aca="false">N382-Tabla_Ministerio!L381</f>
        <v>0</v>
      </c>
      <c r="P382" s="67" t="n">
        <f aca="false">N382+J382</f>
        <v>2083464</v>
      </c>
      <c r="Q382" s="65" t="n">
        <f aca="false">P382-Tabla_Ministerio!M381</f>
        <v>0</v>
      </c>
      <c r="S382" s="67" t="n">
        <f aca="false">B382+Tabla_Ministerio!B381</f>
        <v>12015</v>
      </c>
      <c r="T382" s="67" t="n">
        <f aca="false">C382+Tabla_Ministerio!C381</f>
        <v>201</v>
      </c>
      <c r="U382" s="67" t="n">
        <f aca="false">D382+Tabla_Ministerio!D381</f>
        <v>384.212384276223</v>
      </c>
      <c r="V382" s="67" t="n">
        <f aca="false">E382+Tabla_Ministerio!E381</f>
        <v>191.340842774247</v>
      </c>
      <c r="W382" s="67" t="n">
        <f aca="false">F382+Tabla_Ministerio!F381</f>
        <v>20</v>
      </c>
      <c r="X382" s="67" t="n">
        <f aca="false">G382+Tabla_Ministerio!G381</f>
        <v>27</v>
      </c>
      <c r="Y382" s="67" t="n">
        <f aca="false">H382+Tabla_Ministerio!H381</f>
        <v>3</v>
      </c>
      <c r="Z382" s="67" t="n">
        <f aca="false">X382+0.33*Y382</f>
        <v>27.99</v>
      </c>
      <c r="AC382" s="73" t="n">
        <f aca="false">IF(T382&gt;0,S382/T382,0)</f>
        <v>59.7761194029851</v>
      </c>
      <c r="AD382" s="74" t="n">
        <f aca="false">EXP((((AC382-AC$390)/AC$391+2)/4-1.9)^3)</f>
        <v>0.00348675857818214</v>
      </c>
      <c r="AE382" s="75" t="n">
        <f aca="false">S382/U382</f>
        <v>31.2717665846034</v>
      </c>
      <c r="AF382" s="74" t="n">
        <f aca="false">EXP((((AE382-AE$390)/AE$391+2)/4-1.9)^3)</f>
        <v>0.343107768450669</v>
      </c>
      <c r="AG382" s="74" t="n">
        <f aca="false">V382/U382</f>
        <v>0.498008004439247</v>
      </c>
      <c r="AH382" s="74" t="n">
        <f aca="false">EXP((((AG382-AG$390)/AG$391+2)/4-1.9)^3)</f>
        <v>0.0232655969040149</v>
      </c>
      <c r="AI382" s="74" t="n">
        <f aca="false">W382/U382</f>
        <v>0.0520545427958442</v>
      </c>
      <c r="AJ382" s="74" t="n">
        <f aca="false">EXP((((AI382-AI$390)/AI$391+2)/4-1.9)^3)</f>
        <v>0.021090607322668</v>
      </c>
      <c r="AK382" s="74" t="n">
        <f aca="false">Z382/U382</f>
        <v>0.072850332642784</v>
      </c>
      <c r="AL382" s="74" t="n">
        <f aca="false">EXP((((AK382-AK$390)/AK$391+2)/4-1.9)^3)</f>
        <v>0.0100936856432542</v>
      </c>
      <c r="AM382" s="74" t="n">
        <f aca="false">0.01*AD382+0.15*AF382+0.24*AH382+0.25*AJ382+0.35*AL382</f>
        <v>0.0658902179161518</v>
      </c>
      <c r="AO382" s="66" t="n">
        <f aca="false">0.01*AD382/$AM$390</f>
        <v>1.22674803352058E-005</v>
      </c>
      <c r="AP382" s="65" t="n">
        <f aca="false">AO382*$J$390</f>
        <v>95.5448657638993</v>
      </c>
      <c r="AQ382" s="66" t="n">
        <f aca="false">0.15*AF382/$AM$390</f>
        <v>0.0181073669481844</v>
      </c>
      <c r="AR382" s="65" t="n">
        <f aca="false">AQ382*$J$390</f>
        <v>141028.629932825</v>
      </c>
      <c r="AS382" s="66" t="n">
        <f aca="false">0.24*AH382/$AM$390</f>
        <v>0.00196453121332395</v>
      </c>
      <c r="AT382" s="65" t="n">
        <f aca="false">AS382*$J$390</f>
        <v>15300.6865254436</v>
      </c>
      <c r="AU382" s="66" t="n">
        <f aca="false">0.25*AJ382/$AM$390</f>
        <v>0.00185507975951742</v>
      </c>
      <c r="AV382" s="65" t="n">
        <f aca="false">AU382*$J$390</f>
        <v>14448.2274893694</v>
      </c>
      <c r="AW382" s="66" t="n">
        <f aca="false">0.35*AL382/$AM$390</f>
        <v>0.00124294328318608</v>
      </c>
      <c r="AX382" s="65" t="n">
        <f aca="false">AW382*$J$390</f>
        <v>9680.62274396647</v>
      </c>
    </row>
    <row r="383" customFormat="false" ht="15" hidden="false" customHeight="false" outlineLevel="0" collapsed="false">
      <c r="A383" s="72" t="s">
        <v>124</v>
      </c>
      <c r="B383" s="65" t="n">
        <f aca="true">INDIRECT(ADDRESS(ROW()-35*INT((ROW()-15)/35)+138,2+INT((ROW()-15)/35), 1, 1, "Variables_Simulación"))</f>
        <v>0</v>
      </c>
      <c r="C383" s="65" t="n">
        <f aca="true">INDIRECT(ADDRESS(ROW()-35*INT((ROW()-15)/35)+108,2+INT((ROW()-15)/35), 1, 1, "Variables_Simulación"))</f>
        <v>0</v>
      </c>
      <c r="D383" s="65" t="n">
        <f aca="true">INDIRECT(ADDRESS(ROW()-35*INT((ROW()-15)/35)+78,2+INT((ROW()-15)/35), 1, 1, "Variables_Simulación"))</f>
        <v>0</v>
      </c>
      <c r="E383" s="65" t="n">
        <f aca="true">INDIRECT(ADDRESS(ROW()-35*INT((ROW()-15)/35)+48,2+INT((ROW()-15)/35), 1, 1, "Variables_Simulación"))</f>
        <v>0</v>
      </c>
      <c r="F383" s="65" t="n">
        <f aca="true">INDIRECT(ADDRESS(ROW()-35*INT((ROW()-15)/35)+18,2+INT((ROW()-15)/35), 1, 1, "Variables_Simulación"))</f>
        <v>0</v>
      </c>
      <c r="G383" s="65" t="n">
        <f aca="true">INDIRECT(ADDRESS(ROW()-35*INT((ROW()-15)/35)-12,2+INT((ROW()-15)/35), 1, 1, "Variables_Simulación"))</f>
        <v>0</v>
      </c>
      <c r="H383" s="65" t="n">
        <f aca="true">INDIRECT(ADDRESS(ROW()-35*INT((ROW()-15)/35)+168,2+INT((ROW()-15)/35), 1, 1, "Variables_Simulación"))</f>
        <v>0</v>
      </c>
      <c r="I383" s="66" t="n">
        <f aca="false">AO383+AQ383+AS383+AU383+AW383</f>
        <v>0.00483500060037333</v>
      </c>
      <c r="J383" s="65" t="n">
        <f aca="false">ROUND(AP383+AR383+AT383+AV383+AX383,0)</f>
        <v>37657</v>
      </c>
      <c r="K383" s="66" t="n">
        <f aca="false">I383-Tabla_Ministerio!J382</f>
        <v>0</v>
      </c>
      <c r="L383" s="65" t="n">
        <f aca="false">J383-Tabla_Ministerio!K382</f>
        <v>0</v>
      </c>
      <c r="M383" s="66" t="n">
        <f aca="false">P418/P$425</f>
        <v>0.0252233113454007</v>
      </c>
      <c r="N383" s="65" t="n">
        <f aca="false">ROUND((N$390*M383),0)</f>
        <v>3732568</v>
      </c>
      <c r="O383" s="65" t="n">
        <f aca="false">N383-Tabla_Ministerio!L382</f>
        <v>2</v>
      </c>
      <c r="P383" s="67" t="n">
        <f aca="false">N383+J383</f>
        <v>3770225</v>
      </c>
      <c r="Q383" s="65" t="n">
        <f aca="false">P383-Tabla_Ministerio!M382</f>
        <v>2</v>
      </c>
      <c r="S383" s="67" t="n">
        <f aca="false">B383+Tabla_Ministerio!B382</f>
        <v>5323</v>
      </c>
      <c r="T383" s="67" t="n">
        <f aca="false">C383+Tabla_Ministerio!C382</f>
        <v>31</v>
      </c>
      <c r="U383" s="67" t="n">
        <f aca="false">D383+Tabla_Ministerio!D382</f>
        <v>287.174714873388</v>
      </c>
      <c r="V383" s="67" t="n">
        <f aca="false">E383+Tabla_Ministerio!E382</f>
        <v>136.399185444341</v>
      </c>
      <c r="W383" s="67" t="n">
        <f aca="false">F383+Tabla_Ministerio!F382</f>
        <v>5</v>
      </c>
      <c r="X383" s="67" t="n">
        <f aca="false">G383+Tabla_Ministerio!G382</f>
        <v>18</v>
      </c>
      <c r="Y383" s="67" t="n">
        <f aca="false">H383+Tabla_Ministerio!H382</f>
        <v>2</v>
      </c>
      <c r="Z383" s="67" t="n">
        <f aca="false">X383+0.33*Y383</f>
        <v>18.66</v>
      </c>
      <c r="AC383" s="73" t="n">
        <f aca="false">IF(T383&gt;0,S383/T383,0)</f>
        <v>171.709677419355</v>
      </c>
      <c r="AD383" s="74" t="n">
        <f aca="false">EXP((((AC383-AC$390)/AC$391+2)/4-1.9)^3)</f>
        <v>0.047768514259333</v>
      </c>
      <c r="AE383" s="75" t="n">
        <f aca="false">S383/U383</f>
        <v>18.5357544529881</v>
      </c>
      <c r="AF383" s="74" t="n">
        <f aca="false">EXP((((AE383-AE$390)/AE$391+2)/4-1.9)^3)</f>
        <v>0.0239393919534696</v>
      </c>
      <c r="AG383" s="74" t="n">
        <f aca="false">V383/U383</f>
        <v>0.474969342285158</v>
      </c>
      <c r="AH383" s="74" t="n">
        <f aca="false">EXP((((AG383-AG$390)/AG$391+2)/4-1.9)^3)</f>
        <v>0.0164321417456188</v>
      </c>
      <c r="AI383" s="74" t="n">
        <f aca="false">W383/U383</f>
        <v>0.0174110036191886</v>
      </c>
      <c r="AJ383" s="74" t="n">
        <f aca="false">EXP((((AI383-AI$390)/AI$391+2)/4-1.9)^3)</f>
        <v>0.00990138874822579</v>
      </c>
      <c r="AK383" s="74" t="n">
        <f aca="false">Z383/U383</f>
        <v>0.0649778655068117</v>
      </c>
      <c r="AL383" s="74" t="n">
        <f aca="false">EXP((((AK383-AK$390)/AK$391+2)/4-1.9)^3)</f>
        <v>0.0092993121151983</v>
      </c>
      <c r="AM383" s="74" t="n">
        <f aca="false">0.01*AD383+0.15*AF383+0.24*AH383+0.25*AJ383+0.35*AL383</f>
        <v>0.0137424143819381</v>
      </c>
      <c r="AO383" s="66" t="n">
        <f aca="false">0.01*AD383/$AM$390</f>
        <v>0.000168064205243565</v>
      </c>
      <c r="AP383" s="65" t="n">
        <f aca="false">AO383*$J$390</f>
        <v>1308.96251642073</v>
      </c>
      <c r="AQ383" s="66" t="n">
        <f aca="false">0.15*AF383/$AM$390</f>
        <v>0.00126339125626709</v>
      </c>
      <c r="AR383" s="65" t="n">
        <f aca="false">AQ383*$J$390</f>
        <v>9839.88110752474</v>
      </c>
      <c r="AS383" s="66" t="n">
        <f aca="false">0.24*AH383/$AM$390</f>
        <v>0.00138751889728911</v>
      </c>
      <c r="AT383" s="65" t="n">
        <f aca="false">AS383*$J$390</f>
        <v>10806.6451434126</v>
      </c>
      <c r="AU383" s="66" t="n">
        <f aca="false">0.25*AJ383/$AM$390</f>
        <v>0.000870902652395673</v>
      </c>
      <c r="AV383" s="65" t="n">
        <f aca="false">AU383*$J$390</f>
        <v>6782.99656839617</v>
      </c>
      <c r="AW383" s="66" t="n">
        <f aca="false">0.35*AL383/$AM$390</f>
        <v>0.0011451235891779</v>
      </c>
      <c r="AX383" s="65" t="n">
        <f aca="false">AW383*$J$390</f>
        <v>8918.75728523362</v>
      </c>
    </row>
    <row r="384" customFormat="false" ht="15" hidden="false" customHeight="false" outlineLevel="0" collapsed="false">
      <c r="A384" s="72" t="s">
        <v>125</v>
      </c>
      <c r="B384" s="65" t="n">
        <f aca="true">INDIRECT(ADDRESS(ROW()-35*INT((ROW()-15)/35)+138,2+INT((ROW()-15)/35), 1, 1, "Variables_Simulación"))</f>
        <v>0</v>
      </c>
      <c r="C384" s="65" t="n">
        <f aca="true">INDIRECT(ADDRESS(ROW()-35*INT((ROW()-15)/35)+108,2+INT((ROW()-15)/35), 1, 1, "Variables_Simulación"))</f>
        <v>0</v>
      </c>
      <c r="D384" s="65" t="n">
        <f aca="true">INDIRECT(ADDRESS(ROW()-35*INT((ROW()-15)/35)+78,2+INT((ROW()-15)/35), 1, 1, "Variables_Simulación"))</f>
        <v>0</v>
      </c>
      <c r="E384" s="65" t="n">
        <f aca="true">INDIRECT(ADDRESS(ROW()-35*INT((ROW()-15)/35)+48,2+INT((ROW()-15)/35), 1, 1, "Variables_Simulación"))</f>
        <v>0</v>
      </c>
      <c r="F384" s="65" t="n">
        <f aca="true">INDIRECT(ADDRESS(ROW()-35*INT((ROW()-15)/35)+18,2+INT((ROW()-15)/35), 1, 1, "Variables_Simulación"))</f>
        <v>0</v>
      </c>
      <c r="G384" s="65" t="n">
        <f aca="true">INDIRECT(ADDRESS(ROW()-35*INT((ROW()-15)/35)-12,2+INT((ROW()-15)/35), 1, 1, "Variables_Simulación"))</f>
        <v>0</v>
      </c>
      <c r="H384" s="65" t="n">
        <f aca="true">INDIRECT(ADDRESS(ROW()-35*INT((ROW()-15)/35)+168,2+INT((ROW()-15)/35), 1, 1, "Variables_Simulación"))</f>
        <v>0</v>
      </c>
      <c r="I384" s="66" t="n">
        <f aca="false">AO384+AQ384+AS384+AU384+AW384</f>
        <v>0.0106333028021802</v>
      </c>
      <c r="J384" s="65" t="n">
        <f aca="false">ROUND(AP384+AR384+AT384+AV384+AX384,0)</f>
        <v>82817</v>
      </c>
      <c r="K384" s="66" t="n">
        <f aca="false">I384-Tabla_Ministerio!J383</f>
        <v>-7.80625564189563E-017</v>
      </c>
      <c r="L384" s="65" t="n">
        <f aca="false">J384-Tabla_Ministerio!K383</f>
        <v>0</v>
      </c>
      <c r="M384" s="66" t="n">
        <f aca="false">P419/P$425</f>
        <v>0.0117366524969928</v>
      </c>
      <c r="N384" s="65" t="n">
        <f aca="false">ROUND((N$390*M384),0)</f>
        <v>1736800</v>
      </c>
      <c r="O384" s="65" t="n">
        <f aca="false">N384-Tabla_Ministerio!L383</f>
        <v>-1</v>
      </c>
      <c r="P384" s="67" t="n">
        <f aca="false">N384+J384</f>
        <v>1819617</v>
      </c>
      <c r="Q384" s="65" t="n">
        <f aca="false">P384-Tabla_Ministerio!M383</f>
        <v>-1</v>
      </c>
      <c r="S384" s="67" t="n">
        <f aca="false">B384+Tabla_Ministerio!B383</f>
        <v>7474</v>
      </c>
      <c r="T384" s="67" t="n">
        <f aca="false">C384+Tabla_Ministerio!C383</f>
        <v>60</v>
      </c>
      <c r="U384" s="67" t="n">
        <f aca="false">D384+Tabla_Ministerio!D383</f>
        <v>302.998771028891</v>
      </c>
      <c r="V384" s="67" t="n">
        <f aca="false">E384+Tabla_Ministerio!E383</f>
        <v>161.167937741202</v>
      </c>
      <c r="W384" s="67" t="n">
        <f aca="false">F384+Tabla_Ministerio!F383</f>
        <v>2</v>
      </c>
      <c r="X384" s="67" t="n">
        <f aca="false">G384+Tabla_Ministerio!G383</f>
        <v>6</v>
      </c>
      <c r="Y384" s="67" t="n">
        <f aca="false">H384+Tabla_Ministerio!H383</f>
        <v>8</v>
      </c>
      <c r="Z384" s="67" t="n">
        <f aca="false">X384+0.33*Y384</f>
        <v>8.64</v>
      </c>
      <c r="AC384" s="73" t="n">
        <f aca="false">IF(T384&gt;0,S384/T384,0)</f>
        <v>124.566666666667</v>
      </c>
      <c r="AD384" s="74" t="n">
        <f aca="false">EXP((((AC384-AC$390)/AC$391+2)/4-1.9)^3)</f>
        <v>0.0180729444853002</v>
      </c>
      <c r="AE384" s="75" t="n">
        <f aca="false">S384/U384</f>
        <v>24.6667667153256</v>
      </c>
      <c r="AF384" s="74" t="n">
        <f aca="false">EXP((((AE384-AE$390)/AE$391+2)/4-1.9)^3)</f>
        <v>0.112965886686074</v>
      </c>
      <c r="AG384" s="74" t="n">
        <f aca="false">V384/U384</f>
        <v>0.531909542715058</v>
      </c>
      <c r="AH384" s="74" t="n">
        <f aca="false">EXP((((AG384-AG$390)/AG$391+2)/4-1.9)^3)</f>
        <v>0.0374167793648889</v>
      </c>
      <c r="AI384" s="74" t="n">
        <f aca="false">W384/U384</f>
        <v>0.00660068683846015</v>
      </c>
      <c r="AJ384" s="74" t="n">
        <f aca="false">EXP((((AI384-AI$390)/AI$391+2)/4-1.9)^3)</f>
        <v>0.00767500942153958</v>
      </c>
      <c r="AK384" s="74" t="n">
        <f aca="false">Z384/U384</f>
        <v>0.0285149671421478</v>
      </c>
      <c r="AL384" s="74" t="n">
        <f aca="false">EXP((((AK384-AK$390)/AK$391+2)/4-1.9)^3)</f>
        <v>0.00628116449282284</v>
      </c>
      <c r="AM384" s="74" t="n">
        <f aca="false">0.01*AD384+0.15*AF384+0.24*AH384+0.25*AJ384+0.35*AL384</f>
        <v>0.0302227994232103</v>
      </c>
      <c r="AO384" s="66" t="n">
        <f aca="false">0.01*AD384/$AM$390</f>
        <v>6.35861319622181E-005</v>
      </c>
      <c r="AP384" s="65" t="n">
        <f aca="false">AO384*$J$390</f>
        <v>495.238490445381</v>
      </c>
      <c r="AQ384" s="66" t="n">
        <f aca="false">0.15*AF384/$AM$390</f>
        <v>0.00596172675450762</v>
      </c>
      <c r="AR384" s="65" t="n">
        <f aca="false">AQ384*$J$390</f>
        <v>46432.7120904997</v>
      </c>
      <c r="AS384" s="66" t="n">
        <f aca="false">0.24*AH384/$AM$390</f>
        <v>0.0031594474565875</v>
      </c>
      <c r="AT384" s="65" t="n">
        <f aca="false">AS384*$J$390</f>
        <v>24607.2522538657</v>
      </c>
      <c r="AU384" s="66" t="n">
        <f aca="false">0.25*AJ384/$AM$390</f>
        <v>0.000675075611345765</v>
      </c>
      <c r="AV384" s="65" t="n">
        <f aca="false">AU384*$J$390</f>
        <v>5257.80412147131</v>
      </c>
      <c r="AW384" s="66" t="n">
        <f aca="false">0.35*AL384/$AM$390</f>
        <v>0.000773466847777126</v>
      </c>
      <c r="AX384" s="65" t="n">
        <f aca="false">AW384*$J$390</f>
        <v>6024.12101950617</v>
      </c>
    </row>
    <row r="385" customFormat="false" ht="15" hidden="false" customHeight="false" outlineLevel="0" collapsed="false">
      <c r="A385" s="72" t="s">
        <v>126</v>
      </c>
      <c r="B385" s="65" t="n">
        <f aca="true">INDIRECT(ADDRESS(ROW()-35*INT((ROW()-15)/35)+138,2+INT((ROW()-15)/35), 1, 1, "Variables_Simulación"))</f>
        <v>0</v>
      </c>
      <c r="C385" s="65" t="n">
        <f aca="true">INDIRECT(ADDRESS(ROW()-35*INT((ROW()-15)/35)+108,2+INT((ROW()-15)/35), 1, 1, "Variables_Simulación"))</f>
        <v>0</v>
      </c>
      <c r="D385" s="65" t="n">
        <f aca="true">INDIRECT(ADDRESS(ROW()-35*INT((ROW()-15)/35)+78,2+INT((ROW()-15)/35), 1, 1, "Variables_Simulación"))</f>
        <v>0</v>
      </c>
      <c r="E385" s="65" t="n">
        <f aca="true">INDIRECT(ADDRESS(ROW()-35*INT((ROW()-15)/35)+48,2+INT((ROW()-15)/35), 1, 1, "Variables_Simulación"))</f>
        <v>0</v>
      </c>
      <c r="F385" s="65" t="n">
        <f aca="true">INDIRECT(ADDRESS(ROW()-35*INT((ROW()-15)/35)+18,2+INT((ROW()-15)/35), 1, 1, "Variables_Simulación"))</f>
        <v>0</v>
      </c>
      <c r="G385" s="65" t="n">
        <f aca="true">INDIRECT(ADDRESS(ROW()-35*INT((ROW()-15)/35)-12,2+INT((ROW()-15)/35), 1, 1, "Variables_Simulación"))</f>
        <v>0</v>
      </c>
      <c r="H385" s="65" t="n">
        <f aca="true">INDIRECT(ADDRESS(ROW()-35*INT((ROW()-15)/35)+168,2+INT((ROW()-15)/35), 1, 1, "Variables_Simulación"))</f>
        <v>0</v>
      </c>
      <c r="I385" s="66" t="n">
        <f aca="false">AO385+AQ385+AS385+AU385+AW385</f>
        <v>0.0359259133918014</v>
      </c>
      <c r="J385" s="65" t="n">
        <f aca="false">ROUND(AP385+AR385+AT385+AV385+AX385,0)</f>
        <v>279808</v>
      </c>
      <c r="K385" s="66" t="n">
        <f aca="false">I385-Tabla_Ministerio!J384</f>
        <v>2.28983498828939E-016</v>
      </c>
      <c r="L385" s="65" t="n">
        <f aca="false">J385-Tabla_Ministerio!K384</f>
        <v>0</v>
      </c>
      <c r="M385" s="66" t="n">
        <f aca="false">P420/P$425</f>
        <v>0.0164022485183297</v>
      </c>
      <c r="N385" s="65" t="n">
        <f aca="false">ROUND((N$390*M385),0)</f>
        <v>2427219</v>
      </c>
      <c r="O385" s="65" t="n">
        <f aca="false">N385-Tabla_Ministerio!L384</f>
        <v>0</v>
      </c>
      <c r="P385" s="67" t="n">
        <f aca="false">N385+J385</f>
        <v>2707027</v>
      </c>
      <c r="Q385" s="65" t="n">
        <f aca="false">P385-Tabla_Ministerio!M384</f>
        <v>0</v>
      </c>
      <c r="S385" s="67" t="n">
        <f aca="false">B385+Tabla_Ministerio!B384</f>
        <v>9001</v>
      </c>
      <c r="T385" s="67" t="n">
        <f aca="false">C385+Tabla_Ministerio!C384</f>
        <v>58</v>
      </c>
      <c r="U385" s="67" t="n">
        <f aca="false">D385+Tabla_Ministerio!D384</f>
        <v>259.964656716384</v>
      </c>
      <c r="V385" s="67" t="n">
        <f aca="false">E385+Tabla_Ministerio!E384</f>
        <v>155.916630643079</v>
      </c>
      <c r="W385" s="67" t="n">
        <f aca="false">F385+Tabla_Ministerio!F384</f>
        <v>5</v>
      </c>
      <c r="X385" s="67" t="n">
        <f aca="false">G385+Tabla_Ministerio!G384</f>
        <v>18</v>
      </c>
      <c r="Y385" s="67" t="n">
        <f aca="false">H385+Tabla_Ministerio!H384</f>
        <v>0</v>
      </c>
      <c r="Z385" s="67" t="n">
        <f aca="false">X385+0.33*Y385</f>
        <v>18</v>
      </c>
      <c r="AC385" s="73" t="n">
        <f aca="false">IF(T385&gt;0,S385/T385,0)</f>
        <v>155.189655172414</v>
      </c>
      <c r="AD385" s="74" t="n">
        <f aca="false">EXP((((AC385-AC$390)/AC$391+2)/4-1.9)^3)</f>
        <v>0.0346778104609976</v>
      </c>
      <c r="AE385" s="75" t="n">
        <f aca="false">S385/U385</f>
        <v>34.623937398613</v>
      </c>
      <c r="AF385" s="74" t="n">
        <f aca="false">EXP((((AE385-AE$390)/AE$391+2)/4-1.9)^3)</f>
        <v>0.501607343664968</v>
      </c>
      <c r="AG385" s="74" t="n">
        <f aca="false">V385/U385</f>
        <v>0.599760877545676</v>
      </c>
      <c r="AH385" s="74" t="n">
        <f aca="false">EXP((((AG385-AG$390)/AG$391+2)/4-1.9)^3)</f>
        <v>0.0855793310104226</v>
      </c>
      <c r="AI385" s="74" t="n">
        <f aca="false">W385/U385</f>
        <v>0.0192333837343701</v>
      </c>
      <c r="AJ385" s="74" t="n">
        <f aca="false">EXP((((AI385-AI$390)/AI$391+2)/4-1.9)^3)</f>
        <v>0.0103265460974581</v>
      </c>
      <c r="AK385" s="74" t="n">
        <f aca="false">Z385/U385</f>
        <v>0.0692401814437323</v>
      </c>
      <c r="AL385" s="74" t="n">
        <f aca="false">EXP((((AK385-AK$390)/AK$391+2)/4-1.9)^3)</f>
        <v>0.00972247667080916</v>
      </c>
      <c r="AM385" s="74" t="n">
        <f aca="false">0.01*AD385+0.15*AF385+0.24*AH385+0.25*AJ385+0.35*AL385</f>
        <v>0.102111422456004</v>
      </c>
      <c r="AO385" s="66" t="n">
        <f aca="false">0.01*AD385/$AM$390</f>
        <v>0.00012200711588127</v>
      </c>
      <c r="AP385" s="65" t="n">
        <f aca="false">AO385*$J$390</f>
        <v>950.24839580645</v>
      </c>
      <c r="AQ385" s="66" t="n">
        <f aca="false">0.15*AF385/$AM$390</f>
        <v>0.0264721148013048</v>
      </c>
      <c r="AR385" s="65" t="n">
        <f aca="false">AQ385*$J$390</f>
        <v>206177.192550174</v>
      </c>
      <c r="AS385" s="66" t="n">
        <f aca="false">0.24*AH385/$AM$390</f>
        <v>0.00722626063190946</v>
      </c>
      <c r="AT385" s="65" t="n">
        <f aca="false">AS385*$J$390</f>
        <v>56281.492465026</v>
      </c>
      <c r="AU385" s="66" t="n">
        <f aca="false">0.25*AJ385/$AM$390</f>
        <v>0.0009082984836823</v>
      </c>
      <c r="AV385" s="65" t="n">
        <f aca="false">AU385*$J$390</f>
        <v>7074.25276630963</v>
      </c>
      <c r="AW385" s="66" t="n">
        <f aca="false">0.35*AL385/$AM$390</f>
        <v>0.00119723235902358</v>
      </c>
      <c r="AX385" s="65" t="n">
        <f aca="false">AW385*$J$390</f>
        <v>9324.60471958727</v>
      </c>
    </row>
    <row r="386" customFormat="false" ht="15" hidden="false" customHeight="false" outlineLevel="0" collapsed="false">
      <c r="A386" s="72" t="s">
        <v>127</v>
      </c>
      <c r="B386" s="65" t="n">
        <f aca="true">INDIRECT(ADDRESS(ROW()-35*INT((ROW()-15)/35)+138,2+INT((ROW()-15)/35), 1, 1, "Variables_Simulación"))</f>
        <v>0</v>
      </c>
      <c r="C386" s="65" t="n">
        <f aca="true">INDIRECT(ADDRESS(ROW()-35*INT((ROW()-15)/35)+108,2+INT((ROW()-15)/35), 1, 1, "Variables_Simulación"))</f>
        <v>0</v>
      </c>
      <c r="D386" s="65" t="n">
        <f aca="true">INDIRECT(ADDRESS(ROW()-35*INT((ROW()-15)/35)+78,2+INT((ROW()-15)/35), 1, 1, "Variables_Simulación"))</f>
        <v>0</v>
      </c>
      <c r="E386" s="65" t="n">
        <f aca="true">INDIRECT(ADDRESS(ROW()-35*INT((ROW()-15)/35)+48,2+INT((ROW()-15)/35), 1, 1, "Variables_Simulación"))</f>
        <v>0</v>
      </c>
      <c r="F386" s="65" t="n">
        <f aca="true">INDIRECT(ADDRESS(ROW()-35*INT((ROW()-15)/35)+18,2+INT((ROW()-15)/35), 1, 1, "Variables_Simulación"))</f>
        <v>0</v>
      </c>
      <c r="G386" s="65" t="n">
        <f aca="true">INDIRECT(ADDRESS(ROW()-35*INT((ROW()-15)/35)-12,2+INT((ROW()-15)/35), 1, 1, "Variables_Simulación"))</f>
        <v>0</v>
      </c>
      <c r="H386" s="65" t="n">
        <f aca="true">INDIRECT(ADDRESS(ROW()-35*INT((ROW()-15)/35)+168,2+INT((ROW()-15)/35), 1, 1, "Variables_Simulación"))</f>
        <v>0</v>
      </c>
      <c r="I386" s="66" t="n">
        <f aca="false">AO386+AQ386+AS386+AU386+AW386</f>
        <v>0.0165697226224585</v>
      </c>
      <c r="J386" s="65" t="n">
        <f aca="false">ROUND(AP386+AR386+AT386+AV386+AX386,0)</f>
        <v>129053</v>
      </c>
      <c r="K386" s="66" t="n">
        <f aca="false">I386-Tabla_Ministerio!J385</f>
        <v>1.35308431126191E-016</v>
      </c>
      <c r="L386" s="65" t="n">
        <f aca="false">J386-Tabla_Ministerio!K385</f>
        <v>0</v>
      </c>
      <c r="M386" s="66" t="n">
        <f aca="false">P421/P$425</f>
        <v>0.0140678987132089</v>
      </c>
      <c r="N386" s="65" t="n">
        <f aca="false">ROUND((N$390*M386),0)</f>
        <v>2081780</v>
      </c>
      <c r="O386" s="65" t="n">
        <f aca="false">N386-Tabla_Ministerio!L385</f>
        <v>0</v>
      </c>
      <c r="P386" s="67" t="n">
        <f aca="false">N386+J386</f>
        <v>2210833</v>
      </c>
      <c r="Q386" s="65" t="n">
        <f aca="false">P386-Tabla_Ministerio!M385</f>
        <v>0</v>
      </c>
      <c r="S386" s="67" t="n">
        <f aca="false">B386+Tabla_Ministerio!B385</f>
        <v>4440</v>
      </c>
      <c r="T386" s="67" t="n">
        <f aca="false">C386+Tabla_Ministerio!C385</f>
        <v>30</v>
      </c>
      <c r="U386" s="67" t="n">
        <f aca="false">D386+Tabla_Ministerio!D385</f>
        <v>239.819153568538</v>
      </c>
      <c r="V386" s="67" t="n">
        <f aca="false">E386+Tabla_Ministerio!E385</f>
        <v>133.231292517007</v>
      </c>
      <c r="W386" s="67" t="n">
        <f aca="false">F386+Tabla_Ministerio!F385</f>
        <v>30</v>
      </c>
      <c r="X386" s="67" t="n">
        <f aca="false">G386+Tabla_Ministerio!G385</f>
        <v>47</v>
      </c>
      <c r="Y386" s="67" t="n">
        <f aca="false">H386+Tabla_Ministerio!H385</f>
        <v>1</v>
      </c>
      <c r="Z386" s="67" t="n">
        <f aca="false">X386+0.33*Y386</f>
        <v>47.33</v>
      </c>
      <c r="AC386" s="73" t="n">
        <f aca="false">IF(T386&gt;0,S386/T386,0)</f>
        <v>148</v>
      </c>
      <c r="AD386" s="74" t="n">
        <f aca="false">EXP((((AC386-AC$390)/AC$391+2)/4-1.9)^3)</f>
        <v>0.0299632889930916</v>
      </c>
      <c r="AE386" s="75" t="n">
        <f aca="false">S386/U386</f>
        <v>18.5139507580286</v>
      </c>
      <c r="AF386" s="74" t="n">
        <f aca="false">EXP((((AE386-AE$390)/AE$391+2)/4-1.9)^3)</f>
        <v>0.0237834814737134</v>
      </c>
      <c r="AG386" s="74" t="n">
        <f aca="false">V386/U386</f>
        <v>0.555549006551434</v>
      </c>
      <c r="AH386" s="74" t="n">
        <f aca="false">EXP((((AG386-AG$390)/AG$391+2)/4-1.9)^3)</f>
        <v>0.0508347998109358</v>
      </c>
      <c r="AI386" s="74" t="n">
        <f aca="false">W386/U386</f>
        <v>0.125094261878571</v>
      </c>
      <c r="AJ386" s="74" t="n">
        <f aca="false">EXP((((AI386-AI$390)/AI$391+2)/4-1.9)^3)</f>
        <v>0.0784892535123826</v>
      </c>
      <c r="AK386" s="74" t="n">
        <f aca="false">Z386/U386</f>
        <v>0.197357047157093</v>
      </c>
      <c r="AL386" s="74" t="n">
        <f aca="false">EXP((((AK386-AK$390)/AK$391+2)/4-1.9)^3)</f>
        <v>0.0325883789931964</v>
      </c>
      <c r="AM386" s="74" t="n">
        <f aca="false">0.01*AD386+0.15*AF386+0.24*AH386+0.25*AJ386+0.35*AL386</f>
        <v>0.0470957530913269</v>
      </c>
      <c r="AO386" s="66" t="n">
        <f aca="false">0.01*AD386/$AM$390</f>
        <v>0.000105419991163391</v>
      </c>
      <c r="AP386" s="65" t="n">
        <f aca="false">AO386*$J$390</f>
        <v>821.060122316362</v>
      </c>
      <c r="AQ386" s="66" t="n">
        <f aca="false">0.15*AF386/$AM$390</f>
        <v>0.00125516314682858</v>
      </c>
      <c r="AR386" s="65" t="n">
        <f aca="false">AQ386*$J$390</f>
        <v>9775.79674869056</v>
      </c>
      <c r="AS386" s="66" t="n">
        <f aca="false">0.24*AH386/$AM$390</f>
        <v>0.00429245599688113</v>
      </c>
      <c r="AT386" s="65" t="n">
        <f aca="false">AS386*$J$390</f>
        <v>33431.6518806608</v>
      </c>
      <c r="AU386" s="66" t="n">
        <f aca="false">0.25*AJ386/$AM$390</f>
        <v>0.00690372843715879</v>
      </c>
      <c r="AV386" s="65" t="n">
        <f aca="false">AU386*$J$390</f>
        <v>53769.4611097728</v>
      </c>
      <c r="AW386" s="66" t="n">
        <f aca="false">0.35*AL386/$AM$390</f>
        <v>0.00401295505042665</v>
      </c>
      <c r="AX386" s="65" t="n">
        <f aca="false">AW386*$J$390</f>
        <v>31254.7679827313</v>
      </c>
    </row>
    <row r="387" customFormat="false" ht="15" hidden="false" customHeight="false" outlineLevel="0" collapsed="false">
      <c r="A387" s="72" t="s">
        <v>128</v>
      </c>
      <c r="B387" s="65" t="n">
        <f aca="true">INDIRECT(ADDRESS(ROW()-35*INT((ROW()-15)/35)+138,2+INT((ROW()-15)/35), 1, 1, "Variables_Simulación"))</f>
        <v>0</v>
      </c>
      <c r="C387" s="65" t="n">
        <f aca="true">INDIRECT(ADDRESS(ROW()-35*INT((ROW()-15)/35)+108,2+INT((ROW()-15)/35), 1, 1, "Variables_Simulación"))</f>
        <v>0</v>
      </c>
      <c r="D387" s="65" t="n">
        <f aca="true">INDIRECT(ADDRESS(ROW()-35*INT((ROW()-15)/35)+78,2+INT((ROW()-15)/35), 1, 1, "Variables_Simulación"))</f>
        <v>0</v>
      </c>
      <c r="E387" s="65" t="n">
        <f aca="true">INDIRECT(ADDRESS(ROW()-35*INT((ROW()-15)/35)+48,2+INT((ROW()-15)/35), 1, 1, "Variables_Simulación"))</f>
        <v>0</v>
      </c>
      <c r="F387" s="65" t="n">
        <f aca="true">INDIRECT(ADDRESS(ROW()-35*INT((ROW()-15)/35)+18,2+INT((ROW()-15)/35), 1, 1, "Variables_Simulación"))</f>
        <v>0</v>
      </c>
      <c r="G387" s="65" t="n">
        <f aca="true">INDIRECT(ADDRESS(ROW()-35*INT((ROW()-15)/35)-12,2+INT((ROW()-15)/35), 1, 1, "Variables_Simulación"))</f>
        <v>0</v>
      </c>
      <c r="H387" s="65" t="n">
        <f aca="true">INDIRECT(ADDRESS(ROW()-35*INT((ROW()-15)/35)+168,2+INT((ROW()-15)/35), 1, 1, "Variables_Simulación"))</f>
        <v>0</v>
      </c>
      <c r="I387" s="66" t="n">
        <f aca="false">AO387+AQ387+AS387+AU387+AW387</f>
        <v>0.0165236228076641</v>
      </c>
      <c r="J387" s="65" t="n">
        <f aca="false">ROUND(AP387+AR387+AT387+AV387+AX387,0)</f>
        <v>128694</v>
      </c>
      <c r="K387" s="66" t="n">
        <f aca="false">I387-Tabla_Ministerio!J386</f>
        <v>2.1163626406917E-016</v>
      </c>
      <c r="L387" s="65" t="n">
        <f aca="false">J387-Tabla_Ministerio!K386</f>
        <v>0</v>
      </c>
      <c r="M387" s="66" t="n">
        <f aca="false">P422/P$425</f>
        <v>0.00893124686478665</v>
      </c>
      <c r="N387" s="65" t="n">
        <f aca="false">ROUND((N$390*M387),0)</f>
        <v>1321654</v>
      </c>
      <c r="O387" s="65" t="n">
        <f aca="false">N387-Tabla_Ministerio!L386</f>
        <v>-1</v>
      </c>
      <c r="P387" s="67" t="n">
        <f aca="false">N387+J387</f>
        <v>1450348</v>
      </c>
      <c r="Q387" s="65" t="n">
        <f aca="false">P387-Tabla_Ministerio!M386</f>
        <v>-1</v>
      </c>
      <c r="S387" s="67" t="n">
        <f aca="false">B387+Tabla_Ministerio!B386</f>
        <v>5486</v>
      </c>
      <c r="T387" s="67" t="n">
        <f aca="false">C387+Tabla_Ministerio!C386</f>
        <v>23</v>
      </c>
      <c r="U387" s="67" t="n">
        <f aca="false">D387+Tabla_Ministerio!D386</f>
        <v>258.822455817386</v>
      </c>
      <c r="V387" s="67" t="n">
        <f aca="false">E387+Tabla_Ministerio!E386</f>
        <v>165.686092181023</v>
      </c>
      <c r="W387" s="67" t="n">
        <f aca="false">F387+Tabla_Ministerio!F386</f>
        <v>6</v>
      </c>
      <c r="X387" s="67" t="n">
        <f aca="false">G387+Tabla_Ministerio!G386</f>
        <v>19</v>
      </c>
      <c r="Y387" s="67" t="n">
        <f aca="false">H387+Tabla_Ministerio!H386</f>
        <v>8</v>
      </c>
      <c r="Z387" s="67" t="n">
        <f aca="false">X387+0.33*Y387</f>
        <v>21.64</v>
      </c>
      <c r="AC387" s="73" t="n">
        <f aca="false">IF(T387&gt;0,S387/T387,0)</f>
        <v>238.521739130435</v>
      </c>
      <c r="AD387" s="74" t="n">
        <f aca="false">EXP((((AC387-AC$390)/AC$391+2)/4-1.9)^3)</f>
        <v>0.141830864936044</v>
      </c>
      <c r="AE387" s="75" t="n">
        <f aca="false">S387/U387</f>
        <v>21.1959970114443</v>
      </c>
      <c r="AF387" s="74" t="n">
        <f aca="false">EXP((((AE387-AE$390)/AE$391+2)/4-1.9)^3)</f>
        <v>0.0502453308746969</v>
      </c>
      <c r="AG387" s="74" t="n">
        <f aca="false">V387/U387</f>
        <v>0.640153466042081</v>
      </c>
      <c r="AH387" s="74" t="n">
        <f aca="false">EXP((((AG387-AG$390)/AG$391+2)/4-1.9)^3)</f>
        <v>0.130161743848904</v>
      </c>
      <c r="AI387" s="74" t="n">
        <f aca="false">W387/U387</f>
        <v>0.0231819143398954</v>
      </c>
      <c r="AJ387" s="74" t="n">
        <f aca="false">EXP((((AI387-AI$390)/AI$391+2)/4-1.9)^3)</f>
        <v>0.0113014840033501</v>
      </c>
      <c r="AK387" s="74" t="n">
        <f aca="false">Z387/U387</f>
        <v>0.0836094377192227</v>
      </c>
      <c r="AL387" s="74" t="n">
        <f aca="false">EXP((((AK387-AK$390)/AK$391+2)/4-1.9)^3)</f>
        <v>0.0112726480304607</v>
      </c>
      <c r="AM387" s="74" t="n">
        <f aca="false">0.01*AD387+0.15*AF387+0.24*AH387+0.25*AJ387+0.35*AL387</f>
        <v>0.0469647246158006</v>
      </c>
      <c r="AO387" s="66" t="n">
        <f aca="false">0.01*AD387/$AM$390</f>
        <v>0.000499004249223148</v>
      </c>
      <c r="AP387" s="65" t="n">
        <f aca="false">AO387*$J$390</f>
        <v>3886.47812793426</v>
      </c>
      <c r="AQ387" s="66" t="n">
        <f aca="false">0.15*AF387/$AM$390</f>
        <v>0.00265167602496848</v>
      </c>
      <c r="AR387" s="65" t="n">
        <f aca="false">AQ387*$J$390</f>
        <v>20652.4912151582</v>
      </c>
      <c r="AS387" s="66" t="n">
        <f aca="false">0.24*AH387/$AM$390</f>
        <v>0.0109907693160334</v>
      </c>
      <c r="AT387" s="65" t="n">
        <f aca="false">AS387*$J$390</f>
        <v>85601.2441225385</v>
      </c>
      <c r="AU387" s="66" t="n">
        <f aca="false">0.25*AJ387/$AM$390</f>
        <v>0.000994051707775694</v>
      </c>
      <c r="AV387" s="65" t="n">
        <f aca="false">AU387*$J$390</f>
        <v>7742.13892230463</v>
      </c>
      <c r="AW387" s="66" t="n">
        <f aca="false">0.35*AL387/$AM$390</f>
        <v>0.00138812150966342</v>
      </c>
      <c r="AX387" s="65" t="n">
        <f aca="false">AW387*$J$390</f>
        <v>10811.3385700037</v>
      </c>
    </row>
    <row r="388" customFormat="false" ht="15" hidden="false" customHeight="false" outlineLevel="0" collapsed="false">
      <c r="A388" s="72" t="s">
        <v>129</v>
      </c>
      <c r="B388" s="65" t="n">
        <f aca="true">INDIRECT(ADDRESS(ROW()-35*INT((ROW()-15)/35)+138,2+INT((ROW()-15)/35), 1, 1, "Variables_Simulación"))</f>
        <v>0</v>
      </c>
      <c r="C388" s="65" t="n">
        <f aca="true">INDIRECT(ADDRESS(ROW()-35*INT((ROW()-15)/35)+108,2+INT((ROW()-15)/35), 1, 1, "Variables_Simulación"))</f>
        <v>0</v>
      </c>
      <c r="D388" s="65" t="n">
        <f aca="true">INDIRECT(ADDRESS(ROW()-35*INT((ROW()-15)/35)+78,2+INT((ROW()-15)/35), 1, 1, "Variables_Simulación"))</f>
        <v>0</v>
      </c>
      <c r="E388" s="65" t="n">
        <f aca="true">INDIRECT(ADDRESS(ROW()-35*INT((ROW()-15)/35)+48,2+INT((ROW()-15)/35), 1, 1, "Variables_Simulación"))</f>
        <v>0</v>
      </c>
      <c r="F388" s="65" t="n">
        <f aca="true">INDIRECT(ADDRESS(ROW()-35*INT((ROW()-15)/35)+18,2+INT((ROW()-15)/35), 1, 1, "Variables_Simulación"))</f>
        <v>0</v>
      </c>
      <c r="G388" s="65" t="n">
        <f aca="true">INDIRECT(ADDRESS(ROW()-35*INT((ROW()-15)/35)-12,2+INT((ROW()-15)/35), 1, 1, "Variables_Simulación"))</f>
        <v>0</v>
      </c>
      <c r="H388" s="65" t="n">
        <f aca="true">INDIRECT(ADDRESS(ROW()-35*INT((ROW()-15)/35)+168,2+INT((ROW()-15)/35), 1, 1, "Variables_Simulación"))</f>
        <v>0</v>
      </c>
      <c r="I388" s="66" t="n">
        <f aca="false">AO388+AQ388+AS388+AU388+AW388</f>
        <v>0.0117478297237268</v>
      </c>
      <c r="J388" s="65" t="n">
        <f aca="false">ROUND(AP388+AR388+AT388+AV388+AX388,0)</f>
        <v>91498</v>
      </c>
      <c r="K388" s="66" t="n">
        <f aca="false">I388-Tabla_Ministerio!J387</f>
        <v>0</v>
      </c>
      <c r="L388" s="65" t="n">
        <f aca="false">J388-Tabla_Ministerio!K387</f>
        <v>0</v>
      </c>
      <c r="M388" s="66" t="n">
        <f aca="false">P423/P$425</f>
        <v>0.00530516081010488</v>
      </c>
      <c r="N388" s="65" t="n">
        <f aca="false">ROUND((N$390*M388),0)</f>
        <v>785062</v>
      </c>
      <c r="O388" s="65" t="n">
        <f aca="false">N388-Tabla_Ministerio!L387</f>
        <v>-2</v>
      </c>
      <c r="P388" s="67" t="n">
        <f aca="false">N388+J388</f>
        <v>876560</v>
      </c>
      <c r="Q388" s="65" t="n">
        <f aca="false">P388-Tabla_Ministerio!M387</f>
        <v>-2</v>
      </c>
      <c r="S388" s="67" t="n">
        <f aca="false">B388+Tabla_Ministerio!B387</f>
        <v>5611</v>
      </c>
      <c r="T388" s="67" t="n">
        <f aca="false">C388+Tabla_Ministerio!C387</f>
        <v>43</v>
      </c>
      <c r="U388" s="67" t="n">
        <f aca="false">D388+Tabla_Ministerio!D387</f>
        <v>290.488241531169</v>
      </c>
      <c r="V388" s="67" t="n">
        <f aca="false">E388+Tabla_Ministerio!E387</f>
        <v>145.793177558199</v>
      </c>
      <c r="W388" s="67" t="n">
        <f aca="false">F388+Tabla_Ministerio!F387</f>
        <v>31</v>
      </c>
      <c r="X388" s="67" t="n">
        <f aca="false">G388+Tabla_Ministerio!G387</f>
        <v>45</v>
      </c>
      <c r="Y388" s="67" t="n">
        <f aca="false">H388+Tabla_Ministerio!H387</f>
        <v>4</v>
      </c>
      <c r="Z388" s="67" t="n">
        <f aca="false">X388+0.33*Y388</f>
        <v>46.32</v>
      </c>
      <c r="AC388" s="73" t="n">
        <f aca="false">IF(T388&gt;0,S388/T388,0)</f>
        <v>130.488372093023</v>
      </c>
      <c r="AD388" s="74" t="n">
        <f aca="false">EXP((((AC388-AC$390)/AC$391+2)/4-1.9)^3)</f>
        <v>0.0206243339366706</v>
      </c>
      <c r="AE388" s="75" t="n">
        <f aca="false">S388/U388</f>
        <v>19.3157560196733</v>
      </c>
      <c r="AF388" s="74" t="n">
        <f aca="false">EXP((((AE388-AE$390)/AE$391+2)/4-1.9)^3)</f>
        <v>0.0300930906772453</v>
      </c>
      <c r="AG388" s="74" t="n">
        <f aca="false">V388/U388</f>
        <v>0.501890117099819</v>
      </c>
      <c r="AH388" s="74" t="n">
        <f aca="false">EXP((((AG388-AG$390)/AG$391+2)/4-1.9)^3)</f>
        <v>0.0246201695957768</v>
      </c>
      <c r="AI388" s="74" t="n">
        <f aca="false">W388/U388</f>
        <v>0.106716884086593</v>
      </c>
      <c r="AJ388" s="74" t="n">
        <f aca="false">EXP((((AI388-AI$390)/AI$391+2)/4-1.9)^3)</f>
        <v>0.0583321944094322</v>
      </c>
      <c r="AK388" s="74" t="n">
        <f aca="false">Z388/U388</f>
        <v>0.159455679706161</v>
      </c>
      <c r="AL388" s="74" t="n">
        <f aca="false">EXP((((AK388-AK$390)/AK$391+2)/4-1.9)^3)</f>
        <v>0.0233671376890119</v>
      </c>
      <c r="AM388" s="74" t="n">
        <f aca="false">0.01*AD388+0.15*AF388+0.24*AH388+0.25*AJ388+0.35*AL388</f>
        <v>0.0333905944374522</v>
      </c>
      <c r="AO388" s="66" t="n">
        <f aca="false">0.01*AD388/$AM$390</f>
        <v>7.25626983691922E-005</v>
      </c>
      <c r="AP388" s="65" t="n">
        <f aca="false">AO388*$J$390</f>
        <v>565.152181679408</v>
      </c>
      <c r="AQ388" s="66" t="n">
        <f aca="false">0.15*AF388/$AM$390</f>
        <v>0.0015881500962757</v>
      </c>
      <c r="AR388" s="65" t="n">
        <f aca="false">AQ388*$J$390</f>
        <v>12369.2546158901</v>
      </c>
      <c r="AS388" s="66" t="n">
        <f aca="false">0.24*AH388/$AM$390</f>
        <v>0.00207891041213244</v>
      </c>
      <c r="AT388" s="65" t="n">
        <f aca="false">AS388*$J$390</f>
        <v>16191.5251408499</v>
      </c>
      <c r="AU388" s="66" t="n">
        <f aca="false">0.25*AJ388/$AM$390</f>
        <v>0.00513076136318126</v>
      </c>
      <c r="AV388" s="65" t="n">
        <f aca="false">AU388*$J$390</f>
        <v>39960.7655620123</v>
      </c>
      <c r="AW388" s="66" t="n">
        <f aca="false">0.35*AL388/$AM$390</f>
        <v>0.00287744515376823</v>
      </c>
      <c r="AX388" s="65" t="n">
        <f aca="false">AW388*$J$390</f>
        <v>22410.8866244338</v>
      </c>
    </row>
    <row r="389" customFormat="false" ht="15" hidden="false" customHeight="false" outlineLevel="0" collapsed="false">
      <c r="A389" s="76" t="s">
        <v>130</v>
      </c>
      <c r="B389" s="78" t="n">
        <f aca="true">INDIRECT(ADDRESS(ROW()-35*INT((ROW()-15)/35)+138,2+INT((ROW()-15)/35), 1, 1, "Variables_Simulación"))</f>
        <v>0</v>
      </c>
      <c r="C389" s="78" t="n">
        <f aca="true">INDIRECT(ADDRESS(ROW()-35*INT((ROW()-15)/35)+108,2+INT((ROW()-15)/35), 1, 1, "Variables_Simulación"))</f>
        <v>0</v>
      </c>
      <c r="D389" s="78" t="n">
        <f aca="true">INDIRECT(ADDRESS(ROW()-35*INT((ROW()-15)/35)+78,2+INT((ROW()-15)/35), 1, 1, "Variables_Simulación"))</f>
        <v>0</v>
      </c>
      <c r="E389" s="78" t="n">
        <f aca="true">INDIRECT(ADDRESS(ROW()-35*INT((ROW()-15)/35)+48,2+INT((ROW()-15)/35), 1, 1, "Variables_Simulación"))</f>
        <v>0</v>
      </c>
      <c r="F389" s="78" t="n">
        <f aca="true">INDIRECT(ADDRESS(ROW()-35*INT((ROW()-15)/35)+18,2+INT((ROW()-15)/35), 1, 1, "Variables_Simulación"))</f>
        <v>0</v>
      </c>
      <c r="G389" s="78" t="n">
        <f aca="true">INDIRECT(ADDRESS(ROW()-35*INT((ROW()-15)/35)-12,2+INT((ROW()-15)/35), 1, 1, "Variables_Simulación"))</f>
        <v>0</v>
      </c>
      <c r="H389" s="78" t="n">
        <f aca="true">INDIRECT(ADDRESS(ROW()-35*INT((ROW()-15)/35)+168,2+INT((ROW()-15)/35), 1, 1, "Variables_Simulación"))</f>
        <v>0</v>
      </c>
      <c r="I389" s="77" t="n">
        <f aca="false">AO389+AQ389+AS389+AU389+AW389</f>
        <v>0.00808755770239544</v>
      </c>
      <c r="J389" s="78" t="n">
        <f aca="false">ROUND(AP389+AR389+AT389+AV389+AX389,0)</f>
        <v>62990</v>
      </c>
      <c r="K389" s="66" t="n">
        <f aca="false">I389-Tabla_Ministerio!J388</f>
        <v>-4.68375338513738E-017</v>
      </c>
      <c r="L389" s="65" t="n">
        <f aca="false">J389-Tabla_Ministerio!K388</f>
        <v>0</v>
      </c>
      <c r="M389" s="66" t="n">
        <f aca="false">P424/P$425</f>
        <v>0.00652865789336463</v>
      </c>
      <c r="N389" s="65" t="n">
        <f aca="false">ROUND((N$390*M389),0)</f>
        <v>966117</v>
      </c>
      <c r="O389" s="65" t="n">
        <f aca="false">N389-Tabla_Ministerio!L388</f>
        <v>0</v>
      </c>
      <c r="P389" s="67" t="n">
        <f aca="false">N389+J389</f>
        <v>1029107</v>
      </c>
      <c r="Q389" s="65" t="n">
        <f aca="false">P389-Tabla_Ministerio!M388</f>
        <v>0</v>
      </c>
      <c r="S389" s="79" t="n">
        <f aca="false">B389+Tabla_Ministerio!B388</f>
        <v>6627</v>
      </c>
      <c r="T389" s="79" t="n">
        <f aca="false">C389+Tabla_Ministerio!C388</f>
        <v>29</v>
      </c>
      <c r="U389" s="79" t="n">
        <f aca="false">D389+Tabla_Ministerio!D388</f>
        <v>324.498062071982</v>
      </c>
      <c r="V389" s="79" t="n">
        <f aca="false">E389+Tabla_Ministerio!E388</f>
        <v>168.024227795023</v>
      </c>
      <c r="W389" s="79" t="n">
        <f aca="false">F389+Tabla_Ministerio!F388</f>
        <v>9</v>
      </c>
      <c r="X389" s="79" t="n">
        <f aca="false">G389+Tabla_Ministerio!G388</f>
        <v>34</v>
      </c>
      <c r="Y389" s="79" t="n">
        <f aca="false">H389+Tabla_Ministerio!H388</f>
        <v>4</v>
      </c>
      <c r="Z389" s="79" t="n">
        <f aca="false">X389+0.33*Y389</f>
        <v>35.32</v>
      </c>
      <c r="AC389" s="73" t="n">
        <f aca="false">IF(T389&gt;0,S389/T389,0)</f>
        <v>228.51724137931</v>
      </c>
      <c r="AD389" s="74" t="n">
        <f aca="false">EXP((((AC389-AC$390)/AC$391+2)/4-1.9)^3)</f>
        <v>0.122941337053117</v>
      </c>
      <c r="AE389" s="75" t="n">
        <f aca="false">S389/U389</f>
        <v>20.4223099444272</v>
      </c>
      <c r="AF389" s="74" t="n">
        <f aca="false">EXP((((AE389-AE$390)/AE$391+2)/4-1.9)^3)</f>
        <v>0.0409566979068959</v>
      </c>
      <c r="AG389" s="74" t="n">
        <f aca="false">V389/U389</f>
        <v>0.517797322801117</v>
      </c>
      <c r="AH389" s="74" t="n">
        <f aca="false">EXP((((AG389-AG$390)/AG$391+2)/4-1.9)^3)</f>
        <v>0.0308618444720003</v>
      </c>
      <c r="AI389" s="74" t="n">
        <f aca="false">W389/U389</f>
        <v>0.0277351425229885</v>
      </c>
      <c r="AJ389" s="74" t="n">
        <f aca="false">EXP((((AI389-AI$390)/AI$391+2)/4-1.9)^3)</f>
        <v>0.0125219626348166</v>
      </c>
      <c r="AK389" s="74" t="n">
        <f aca="false">Z389/U389</f>
        <v>0.108845025990217</v>
      </c>
      <c r="AL389" s="74" t="n">
        <f aca="false">EXP((((AK389-AK$390)/AK$391+2)/4-1.9)^3)</f>
        <v>0.0145052385993102</v>
      </c>
      <c r="AM389" s="74" t="n">
        <f aca="false">0.01*AD389+0.15*AF389+0.24*AH389+0.25*AJ389+0.35*AL389</f>
        <v>0.0229870848983084</v>
      </c>
      <c r="AO389" s="66" t="n">
        <f aca="false">0.01*AD389/$AM$390</f>
        <v>0.000432545127764287</v>
      </c>
      <c r="AP389" s="65" t="n">
        <f aca="false">AO389*$J$390</f>
        <v>3368.86345360294</v>
      </c>
      <c r="AQ389" s="66" t="n">
        <f aca="false">0.15*AF389/$AM$390</f>
        <v>0.00216147235993792</v>
      </c>
      <c r="AR389" s="65" t="n">
        <f aca="false">AQ389*$J$390</f>
        <v>16834.5561467886</v>
      </c>
      <c r="AS389" s="66" t="n">
        <f aca="false">0.24*AH389/$AM$390</f>
        <v>0.00260595320275369</v>
      </c>
      <c r="AT389" s="65" t="n">
        <f aca="false">AS389*$J$390</f>
        <v>20296.3805231914</v>
      </c>
      <c r="AU389" s="66" t="n">
        <f aca="false">0.25*AJ389/$AM$390</f>
        <v>0.0011014021112761</v>
      </c>
      <c r="AV389" s="65" t="n">
        <f aca="false">AU389*$J$390</f>
        <v>8578.23399740422</v>
      </c>
      <c r="AW389" s="66" t="n">
        <f aca="false">0.35*AL389/$AM$390</f>
        <v>0.00178618490066345</v>
      </c>
      <c r="AX389" s="65" t="n">
        <f aca="false">AW389*$J$390</f>
        <v>13911.6421547156</v>
      </c>
    </row>
    <row r="390" customFormat="false" ht="15" hidden="false" customHeight="false" outlineLevel="0" collapsed="false">
      <c r="A390" s="83" t="s">
        <v>71</v>
      </c>
      <c r="B390" s="86"/>
      <c r="C390" s="86"/>
      <c r="D390" s="86"/>
      <c r="E390" s="86"/>
      <c r="F390" s="86"/>
      <c r="G390" s="86"/>
      <c r="H390" s="86"/>
      <c r="I390" s="88" t="n">
        <f aca="false">SUM(I363:I389)</f>
        <v>1</v>
      </c>
      <c r="J390" s="86" t="n">
        <f aca="false">Tabla_Ministerio!K389</f>
        <v>7788467</v>
      </c>
      <c r="K390" s="84" t="n">
        <f aca="false">I390-Tabla_Ministerio!J389</f>
        <v>0</v>
      </c>
      <c r="L390" s="86" t="n">
        <f aca="false">J390-Tabla_Ministerio!K389</f>
        <v>0</v>
      </c>
      <c r="M390" s="84"/>
      <c r="N390" s="86" t="n">
        <f aca="false">Tabla_Ministerio!L389</f>
        <v>147980875</v>
      </c>
      <c r="O390" s="86"/>
      <c r="P390" s="88" t="n">
        <f aca="false">Tabla_Ministerio!M389</f>
        <v>155769342</v>
      </c>
      <c r="Q390" s="86"/>
      <c r="S390" s="88"/>
      <c r="T390" s="88"/>
      <c r="U390" s="88"/>
      <c r="V390" s="88"/>
      <c r="W390" s="88"/>
      <c r="X390" s="88"/>
      <c r="Y390" s="88"/>
      <c r="Z390" s="88"/>
      <c r="AB390" s="89" t="s">
        <v>241</v>
      </c>
      <c r="AC390" s="89" t="n">
        <f aca="false">AVERAGE(AC365:AC389)</f>
        <v>188.123271802464</v>
      </c>
      <c r="AD390" s="88"/>
      <c r="AE390" s="89" t="n">
        <f aca="false">AVERAGE(AE365:AE389)</f>
        <v>22.1788346786414</v>
      </c>
      <c r="AF390" s="88"/>
      <c r="AG390" s="91" t="n">
        <f aca="false">AVERAGE(AG365:AG389)</f>
        <v>0.574814252042055</v>
      </c>
      <c r="AH390" s="88"/>
      <c r="AI390" s="91" t="n">
        <f aca="false">AVERAGE(AI365:AI389)</f>
        <v>0.112612496866693</v>
      </c>
      <c r="AJ390" s="88"/>
      <c r="AK390" s="91" t="n">
        <f aca="false">AVERAGE(AK365:AK389)</f>
        <v>0.283237611825261</v>
      </c>
      <c r="AL390" s="88"/>
      <c r="AM390" s="91" t="n">
        <f aca="false">SUM(AM365:AM389)</f>
        <v>2.84227769917485</v>
      </c>
      <c r="AO390" s="84" t="n">
        <f aca="false">SUM(AO363:AO389)</f>
        <v>0.00979008313852654</v>
      </c>
      <c r="AP390" s="86" t="n">
        <f aca="false">SUM(AP363:AP389)</f>
        <v>76249.7394516704</v>
      </c>
      <c r="AQ390" s="84" t="n">
        <f aca="false">SUM(AQ363:AQ389)</f>
        <v>0.149060141501742</v>
      </c>
      <c r="AR390" s="86" t="n">
        <f aca="false">SUM(AR363:AR389)</f>
        <v>1160949.99310165</v>
      </c>
      <c r="AS390" s="84" t="n">
        <f aca="false">SUM(AS363:AS389)</f>
        <v>0.234050825626287</v>
      </c>
      <c r="AT390" s="86" t="n">
        <f aca="false">SUM(AT363:AT389)</f>
        <v>1822897.13171309</v>
      </c>
      <c r="AU390" s="84" t="n">
        <f aca="false">SUM(AU363:AU389)</f>
        <v>0.254521904557435</v>
      </c>
      <c r="AV390" s="86" t="n">
        <f aca="false">SUM(AV363:AV389)</f>
        <v>1982335.45442273</v>
      </c>
      <c r="AW390" s="84" t="n">
        <f aca="false">SUM(AW363:AW389)</f>
        <v>0.35257704517601</v>
      </c>
      <c r="AX390" s="86" t="n">
        <f aca="false">SUM(AX363:AX389)</f>
        <v>2746034.68131086</v>
      </c>
    </row>
    <row r="391" customFormat="false" ht="15" hidden="false" customHeight="false" outlineLevel="0" collapsed="false">
      <c r="A391" s="43" t="s">
        <v>72</v>
      </c>
      <c r="I391" s="37"/>
      <c r="S391" s="37"/>
      <c r="T391" s="37"/>
      <c r="U391" s="37"/>
      <c r="V391" s="37"/>
      <c r="W391" s="37"/>
      <c r="X391" s="37"/>
      <c r="Y391" s="37"/>
      <c r="Z391" s="37"/>
      <c r="AB391" s="89" t="s">
        <v>242</v>
      </c>
      <c r="AC391" s="89" t="n">
        <f aca="false">_xlfn.STDEV.P(AC365:AC389)</f>
        <v>83.9968510179745</v>
      </c>
      <c r="AD391" s="88"/>
      <c r="AE391" s="89" t="n">
        <f aca="false">_xlfn.STDEV.P(AE365:AE389)</f>
        <v>6.02527161252568</v>
      </c>
      <c r="AF391" s="88"/>
      <c r="AG391" s="91" t="n">
        <f aca="false">_xlfn.STDEV.P(AG365:AG389)</f>
        <v>0.123798399444781</v>
      </c>
      <c r="AH391" s="88"/>
      <c r="AI391" s="91" t="n">
        <f aca="false">_xlfn.STDEV.P(AI365:AI389)</f>
        <v>0.0898402207733681</v>
      </c>
      <c r="AJ391" s="88"/>
      <c r="AK391" s="91" t="n">
        <f aca="false">_xlfn.STDEV.P(AK365:AK389)</f>
        <v>0.200290523719095</v>
      </c>
      <c r="AL391" s="88"/>
      <c r="AM391" s="91"/>
    </row>
    <row r="392" customFormat="false" ht="15" hidden="false" customHeight="false" outlineLevel="0" collapsed="false">
      <c r="A392" s="43" t="s">
        <v>73</v>
      </c>
      <c r="I392" s="37"/>
      <c r="S392" s="37"/>
      <c r="T392" s="37"/>
      <c r="U392" s="37"/>
      <c r="V392" s="37"/>
      <c r="W392" s="37"/>
      <c r="X392" s="37"/>
      <c r="Y392" s="37"/>
      <c r="Z392" s="37"/>
    </row>
    <row r="393" customFormat="false" ht="15" hidden="false" customHeight="false" outlineLevel="0" collapsed="false">
      <c r="I393" s="37"/>
      <c r="S393" s="37"/>
      <c r="T393" s="37"/>
      <c r="U393" s="37"/>
      <c r="V393" s="37"/>
      <c r="W393" s="37"/>
      <c r="X393" s="37"/>
      <c r="Y393" s="37"/>
      <c r="Z393" s="37"/>
    </row>
    <row r="394" customFormat="false" ht="15" hidden="false" customHeight="false" outlineLevel="0" collapsed="false">
      <c r="I394" s="37"/>
      <c r="S394" s="37"/>
      <c r="T394" s="37"/>
      <c r="U394" s="37"/>
      <c r="V394" s="37"/>
      <c r="W394" s="37"/>
      <c r="X394" s="37"/>
      <c r="Y394" s="37"/>
      <c r="Z394" s="37"/>
    </row>
    <row r="395" customFormat="false" ht="15" hidden="false" customHeight="false" outlineLevel="0" collapsed="false">
      <c r="I395" s="37"/>
      <c r="S395" s="37"/>
      <c r="T395" s="37"/>
      <c r="U395" s="37"/>
      <c r="V395" s="37"/>
      <c r="W395" s="37"/>
      <c r="X395" s="37"/>
      <c r="Y395" s="37"/>
      <c r="Z395" s="37"/>
    </row>
    <row r="396" customFormat="false" ht="15" hidden="false" customHeight="false" outlineLevel="0" collapsed="false">
      <c r="A396" s="14" t="str">
        <f aca="false">"Tabla " &amp; TEXT((ROW()+24) / 35, "0")</f>
        <v>Tabla 12</v>
      </c>
      <c r="B396" s="14"/>
      <c r="C396" s="14"/>
      <c r="D396" s="14"/>
      <c r="E396" s="14"/>
      <c r="F396" s="14"/>
      <c r="G396" s="14"/>
      <c r="H396" s="14"/>
      <c r="I396" s="14"/>
      <c r="J396" s="14"/>
      <c r="S396" s="97"/>
      <c r="T396" s="97"/>
      <c r="U396" s="97"/>
      <c r="V396" s="97"/>
      <c r="W396" s="97"/>
      <c r="X396" s="97"/>
      <c r="Y396" s="97"/>
      <c r="Z396" s="97"/>
    </row>
    <row r="397" customFormat="false" ht="15" hidden="false" customHeight="false" outlineLevel="0" collapsed="false">
      <c r="A397" s="14" t="s">
        <v>179</v>
      </c>
      <c r="B397" s="14"/>
      <c r="C397" s="14"/>
      <c r="D397" s="14"/>
      <c r="E397" s="14"/>
      <c r="F397" s="14"/>
      <c r="G397" s="14"/>
      <c r="H397" s="14"/>
      <c r="I397" s="14"/>
      <c r="J397" s="14"/>
      <c r="S397" s="97"/>
      <c r="T397" s="97"/>
      <c r="U397" s="97"/>
      <c r="V397" s="97"/>
      <c r="W397" s="97"/>
      <c r="X397" s="97"/>
      <c r="Y397" s="97"/>
      <c r="Z397" s="97"/>
    </row>
    <row r="398" customFormat="false" ht="15.8" hidden="false" customHeight="true" outlineLevel="0" collapsed="false">
      <c r="A398" s="52" t="s">
        <v>30</v>
      </c>
      <c r="B398" s="103" t="s">
        <v>253</v>
      </c>
      <c r="C398" s="103"/>
      <c r="D398" s="103"/>
      <c r="E398" s="103"/>
      <c r="F398" s="103"/>
      <c r="G398" s="103"/>
      <c r="H398" s="103"/>
      <c r="I398" s="52" t="s">
        <v>32</v>
      </c>
      <c r="J398" s="54" t="s">
        <v>33</v>
      </c>
      <c r="K398" s="55" t="s">
        <v>223</v>
      </c>
      <c r="L398" s="54" t="s">
        <v>224</v>
      </c>
      <c r="M398" s="55" t="s">
        <v>225</v>
      </c>
      <c r="N398" s="54" t="s">
        <v>34</v>
      </c>
      <c r="O398" s="54" t="s">
        <v>226</v>
      </c>
      <c r="P398" s="52" t="s">
        <v>227</v>
      </c>
      <c r="Q398" s="54" t="s">
        <v>228</v>
      </c>
      <c r="S398" s="56" t="s">
        <v>253</v>
      </c>
      <c r="T398" s="56"/>
      <c r="U398" s="56"/>
      <c r="V398" s="56"/>
      <c r="W398" s="56"/>
      <c r="X398" s="56"/>
      <c r="Y398" s="56"/>
      <c r="Z398" s="56"/>
      <c r="AC398" s="57" t="s">
        <v>230</v>
      </c>
      <c r="AD398" s="57"/>
      <c r="AE398" s="57" t="s">
        <v>231</v>
      </c>
      <c r="AF398" s="57"/>
      <c r="AG398" s="57" t="s">
        <v>232</v>
      </c>
      <c r="AH398" s="57"/>
      <c r="AI398" s="57" t="s">
        <v>233</v>
      </c>
      <c r="AJ398" s="57"/>
      <c r="AK398" s="57" t="s">
        <v>234</v>
      </c>
      <c r="AL398" s="57"/>
      <c r="AM398" s="58" t="s">
        <v>235</v>
      </c>
      <c r="AO398" s="57" t="s">
        <v>230</v>
      </c>
      <c r="AP398" s="57"/>
      <c r="AQ398" s="57" t="s">
        <v>231</v>
      </c>
      <c r="AR398" s="57"/>
      <c r="AS398" s="57" t="s">
        <v>232</v>
      </c>
      <c r="AT398" s="57"/>
      <c r="AU398" s="57" t="s">
        <v>233</v>
      </c>
      <c r="AV398" s="57"/>
      <c r="AW398" s="58" t="s">
        <v>234</v>
      </c>
      <c r="AX398" s="58"/>
    </row>
    <row r="399" customFormat="false" ht="37.3" hidden="false" customHeight="false" outlineLevel="0" collapsed="false">
      <c r="A399" s="52"/>
      <c r="B399" s="104" t="s">
        <v>180</v>
      </c>
      <c r="C399" s="104" t="s">
        <v>181</v>
      </c>
      <c r="D399" s="104" t="s">
        <v>182</v>
      </c>
      <c r="E399" s="104" t="s">
        <v>183</v>
      </c>
      <c r="F399" s="104" t="s">
        <v>184</v>
      </c>
      <c r="G399" s="104" t="s">
        <v>185</v>
      </c>
      <c r="H399" s="104" t="s">
        <v>186</v>
      </c>
      <c r="I399" s="52"/>
      <c r="J399" s="54"/>
      <c r="K399" s="55"/>
      <c r="L399" s="54"/>
      <c r="M399" s="55"/>
      <c r="N399" s="54"/>
      <c r="O399" s="54"/>
      <c r="P399" s="52"/>
      <c r="Q399" s="54"/>
      <c r="S399" s="59" t="s">
        <v>180</v>
      </c>
      <c r="T399" s="59" t="s">
        <v>181</v>
      </c>
      <c r="U399" s="59" t="s">
        <v>182</v>
      </c>
      <c r="V399" s="59" t="s">
        <v>183</v>
      </c>
      <c r="W399" s="59" t="s">
        <v>184</v>
      </c>
      <c r="X399" s="59" t="s">
        <v>185</v>
      </c>
      <c r="Y399" s="59" t="s">
        <v>186</v>
      </c>
      <c r="Z399" s="52" t="s">
        <v>43</v>
      </c>
      <c r="AC399" s="59" t="s">
        <v>236</v>
      </c>
      <c r="AD399" s="59" t="s">
        <v>237</v>
      </c>
      <c r="AE399" s="59" t="s">
        <v>236</v>
      </c>
      <c r="AF399" s="59" t="s">
        <v>237</v>
      </c>
      <c r="AG399" s="59" t="s">
        <v>236</v>
      </c>
      <c r="AH399" s="59" t="s">
        <v>237</v>
      </c>
      <c r="AI399" s="59" t="s">
        <v>236</v>
      </c>
      <c r="AJ399" s="59" t="s">
        <v>237</v>
      </c>
      <c r="AK399" s="59" t="s">
        <v>236</v>
      </c>
      <c r="AL399" s="59" t="s">
        <v>237</v>
      </c>
      <c r="AM399" s="60" t="s">
        <v>238</v>
      </c>
      <c r="AO399" s="59" t="s">
        <v>239</v>
      </c>
      <c r="AP399" s="59" t="s">
        <v>240</v>
      </c>
      <c r="AQ399" s="59" t="s">
        <v>239</v>
      </c>
      <c r="AR399" s="59" t="s">
        <v>240</v>
      </c>
      <c r="AS399" s="59" t="s">
        <v>239</v>
      </c>
      <c r="AT399" s="59" t="s">
        <v>240</v>
      </c>
      <c r="AU399" s="59" t="s">
        <v>239</v>
      </c>
      <c r="AV399" s="59" t="s">
        <v>240</v>
      </c>
      <c r="AW399" s="59" t="s">
        <v>239</v>
      </c>
      <c r="AX399" s="60" t="s">
        <v>240</v>
      </c>
    </row>
    <row r="400" customFormat="false" ht="15" hidden="false" customHeight="false" outlineLevel="0" collapsed="false">
      <c r="A400" s="61" t="s">
        <v>44</v>
      </c>
      <c r="B400" s="64" t="n">
        <f aca="true">INDIRECT(ADDRESS(ROW()-35*INT((ROW()-15)/35)+138,2+INT((ROW()-15)/35), 1, 1, "Variables_Simulación"))</f>
        <v>0</v>
      </c>
      <c r="C400" s="64" t="n">
        <f aca="true">INDIRECT(ADDRESS(ROW()-35*INT((ROW()-15)/35)+108,2+INT((ROW()-15)/35), 1, 1, "Variables_Simulación"))</f>
        <v>0</v>
      </c>
      <c r="D400" s="64" t="n">
        <f aca="true">INDIRECT(ADDRESS(ROW()-35*INT((ROW()-15)/35)+78,2+INT((ROW()-15)/35), 1, 1, "Variables_Simulación"))</f>
        <v>0</v>
      </c>
      <c r="E400" s="64" t="n">
        <f aca="true">INDIRECT(ADDRESS(ROW()-35*INT((ROW()-15)/35)+48,2+INT((ROW()-15)/35), 1, 1, "Variables_Simulación"))</f>
        <v>0</v>
      </c>
      <c r="F400" s="64" t="n">
        <f aca="true">INDIRECT(ADDRESS(ROW()-35*INT((ROW()-15)/35)+18,2+INT((ROW()-15)/35), 1, 1, "Variables_Simulación"))</f>
        <v>0</v>
      </c>
      <c r="G400" s="64" t="n">
        <f aca="true">INDIRECT(ADDRESS(ROW()-35*INT((ROW()-15)/35)-12,2+INT((ROW()-15)/35), 1, 1, "Variables_Simulación"))</f>
        <v>0</v>
      </c>
      <c r="H400" s="64" t="n">
        <f aca="true">INDIRECT(ADDRESS(ROW()-35*INT((ROW()-15)/35)+168,2+INT((ROW()-15)/35), 1, 1, "Variables_Simulación"))</f>
        <v>0</v>
      </c>
      <c r="I400" s="63" t="n">
        <f aca="false">AO400+AQ400+AS400+AU400+AW400</f>
        <v>0.155779277937187</v>
      </c>
      <c r="J400" s="64" t="n">
        <f aca="false">ROUND(AP400+AR400+AT400+AV400+AX400,0)</f>
        <v>1174523</v>
      </c>
      <c r="K400" s="63" t="n">
        <f aca="false">I400-Tabla_Ministerio!J399</f>
        <v>0</v>
      </c>
      <c r="L400" s="64" t="n">
        <f aca="false">J400-Tabla_Ministerio!K399</f>
        <v>1</v>
      </c>
      <c r="M400" s="66" t="n">
        <f aca="false">M435</f>
        <v>0.204540457826193</v>
      </c>
      <c r="N400" s="65" t="n">
        <f aca="false">ROUND((N$425*M400),0)</f>
        <v>29301138</v>
      </c>
      <c r="O400" s="65" t="n">
        <f aca="false">N400-Tabla_Ministerio!L399</f>
        <v>0</v>
      </c>
      <c r="P400" s="67" t="n">
        <f aca="false">N400+J400</f>
        <v>30475661</v>
      </c>
      <c r="Q400" s="65" t="n">
        <f aca="false">P400-Tabla_Ministerio!M399</f>
        <v>1</v>
      </c>
      <c r="S400" s="68" t="n">
        <f aca="false">B400+Tabla_Ministerio!B399</f>
        <v>24649</v>
      </c>
      <c r="T400" s="68" t="n">
        <f aca="false">C400+Tabla_Ministerio!C399</f>
        <v>65</v>
      </c>
      <c r="U400" s="68" t="n">
        <f aca="false">D400+Tabla_Ministerio!D399</f>
        <v>1835.18092424597</v>
      </c>
      <c r="V400" s="68" t="n">
        <f aca="false">E400+Tabla_Ministerio!E399</f>
        <v>1060.51046970052</v>
      </c>
      <c r="W400" s="68" t="n">
        <f aca="false">F400+Tabla_Ministerio!F399</f>
        <v>502</v>
      </c>
      <c r="X400" s="68" t="n">
        <f aca="false">G400+Tabla_Ministerio!G399</f>
        <v>1363</v>
      </c>
      <c r="Y400" s="68" t="n">
        <f aca="false">H400+Tabla_Ministerio!H399</f>
        <v>135</v>
      </c>
      <c r="Z400" s="68" t="n">
        <f aca="false">X400+0.33*Y400</f>
        <v>1407.55</v>
      </c>
      <c r="AC400" s="69" t="n">
        <f aca="false">IF(T400&gt;0,S400/T400,0)</f>
        <v>379.215384615385</v>
      </c>
      <c r="AD400" s="70" t="n">
        <f aca="false">EXP((((AC400-AC$425)/AC$426+2)/4-1.9)^3)</f>
        <v>0.546441088832671</v>
      </c>
      <c r="AE400" s="71" t="n">
        <f aca="false">S400/U400</f>
        <v>13.4313732637166</v>
      </c>
      <c r="AF400" s="70" t="n">
        <f aca="false">EXP((((AE400-AE$425)/AE$426+2)/4-1.9)^3)</f>
        <v>0.00926123546420298</v>
      </c>
      <c r="AG400" s="70" t="n">
        <f aca="false">V400/U400</f>
        <v>0.57787788423981</v>
      </c>
      <c r="AH400" s="70" t="n">
        <f aca="false">EXP((((AG400-AG$425)/AG$426+2)/4-1.9)^3)</f>
        <v>0.0752919475430739</v>
      </c>
      <c r="AI400" s="70" t="n">
        <f aca="false">W400/U400</f>
        <v>0.273542512003965</v>
      </c>
      <c r="AJ400" s="70" t="n">
        <f aca="false">EXP((((AI400-AI$425)/AI$426+2)/4-1.9)^3)</f>
        <v>0.62338986963573</v>
      </c>
      <c r="AK400" s="70" t="n">
        <f aca="false">Z400/U400</f>
        <v>0.766981599145777</v>
      </c>
      <c r="AL400" s="70" t="n">
        <f aca="false">EXP((((AK400-AK$425)/AK$426+2)/4-1.9)^3)</f>
        <v>0.603749591645993</v>
      </c>
      <c r="AM400" s="70" t="n">
        <f aca="false">0.01*AD400+0.15*AF400+0.24*AH400+0.25*AJ400+0.35*AL400</f>
        <v>0.392083488103325</v>
      </c>
      <c r="AO400" s="63" t="n">
        <f aca="false">AO435</f>
        <v>0.00193711218151395</v>
      </c>
      <c r="AP400" s="64" t="n">
        <f aca="false">AO400*$J$425</f>
        <v>14605.1652933613</v>
      </c>
      <c r="AQ400" s="63" t="n">
        <f aca="false">AQ435</f>
        <v>0.00044730541259881</v>
      </c>
      <c r="AR400" s="64" t="n">
        <f aca="false">AQ400*$J$425</f>
        <v>3372.53027984933</v>
      </c>
      <c r="AS400" s="63" t="n">
        <f aca="false">AS435</f>
        <v>0.00578956448710779</v>
      </c>
      <c r="AT400" s="64" t="n">
        <f aca="false">AS400*$J$425</f>
        <v>43651.3419913027</v>
      </c>
      <c r="AU400" s="63" t="n">
        <f aca="false">AU435</f>
        <v>0.0564108640193268</v>
      </c>
      <c r="AV400" s="64" t="n">
        <f aca="false">AU400*$J$425</f>
        <v>425318.678601094</v>
      </c>
      <c r="AW400" s="63" t="n">
        <f aca="false">AW435</f>
        <v>0.0911944318366396</v>
      </c>
      <c r="AX400" s="64" t="n">
        <f aca="false">AW400*$J$425</f>
        <v>687574.918747007</v>
      </c>
    </row>
    <row r="401" customFormat="false" ht="15" hidden="false" customHeight="false" outlineLevel="0" collapsed="false">
      <c r="A401" s="72" t="s">
        <v>45</v>
      </c>
      <c r="B401" s="65" t="n">
        <f aca="true">INDIRECT(ADDRESS(ROW()-35*INT((ROW()-15)/35)+138,2+INT((ROW()-15)/35), 1, 1, "Variables_Simulación"))</f>
        <v>0</v>
      </c>
      <c r="C401" s="65" t="n">
        <f aca="true">INDIRECT(ADDRESS(ROW()-35*INT((ROW()-15)/35)+108,2+INT((ROW()-15)/35), 1, 1, "Variables_Simulación"))</f>
        <v>0</v>
      </c>
      <c r="D401" s="65" t="n">
        <f aca="true">INDIRECT(ADDRESS(ROW()-35*INT((ROW()-15)/35)+78,2+INT((ROW()-15)/35), 1, 1, "Variables_Simulación"))</f>
        <v>0</v>
      </c>
      <c r="E401" s="65" t="n">
        <f aca="true">INDIRECT(ADDRESS(ROW()-35*INT((ROW()-15)/35)+48,2+INT((ROW()-15)/35), 1, 1, "Variables_Simulación"))</f>
        <v>0</v>
      </c>
      <c r="F401" s="65" t="n">
        <f aca="true">INDIRECT(ADDRESS(ROW()-35*INT((ROW()-15)/35)+18,2+INT((ROW()-15)/35), 1, 1, "Variables_Simulación"))</f>
        <v>0</v>
      </c>
      <c r="G401" s="65" t="n">
        <f aca="true">INDIRECT(ADDRESS(ROW()-35*INT((ROW()-15)/35)-12,2+INT((ROW()-15)/35), 1, 1, "Variables_Simulación"))</f>
        <v>0</v>
      </c>
      <c r="H401" s="65" t="n">
        <f aca="true">INDIRECT(ADDRESS(ROW()-35*INT((ROW()-15)/35)+168,2+INT((ROW()-15)/35), 1, 1, "Variables_Simulación"))</f>
        <v>0</v>
      </c>
      <c r="I401" s="66" t="n">
        <f aca="false">AO401+AQ401+AS401+AU401+AW401</f>
        <v>0.119055386363082</v>
      </c>
      <c r="J401" s="65" t="n">
        <f aca="false">ROUND(AP401+AR401+AT401+AV401+AX401,0)</f>
        <v>897637</v>
      </c>
      <c r="K401" s="66" t="n">
        <f aca="false">I401-Tabla_Ministerio!J400</f>
        <v>0</v>
      </c>
      <c r="L401" s="65" t="n">
        <f aca="false">J401-Tabla_Ministerio!K400</f>
        <v>0</v>
      </c>
      <c r="M401" s="66" t="n">
        <f aca="false">M436</f>
        <v>0.127897137103807</v>
      </c>
      <c r="N401" s="65" t="n">
        <f aca="false">ROUND((N$425*M401),0)</f>
        <v>18321714</v>
      </c>
      <c r="O401" s="65" t="n">
        <f aca="false">N401-Tabla_Ministerio!L400</f>
        <v>0</v>
      </c>
      <c r="P401" s="67" t="n">
        <f aca="false">N401+J401</f>
        <v>19219351</v>
      </c>
      <c r="Q401" s="65" t="n">
        <f aca="false">P401-Tabla_Ministerio!M400</f>
        <v>0</v>
      </c>
      <c r="S401" s="67" t="n">
        <f aca="false">B401+Tabla_Ministerio!B400</f>
        <v>18771</v>
      </c>
      <c r="T401" s="67" t="n">
        <f aca="false">C401+Tabla_Ministerio!C400</f>
        <v>43</v>
      </c>
      <c r="U401" s="67" t="n">
        <f aca="false">D401+Tabla_Ministerio!D400</f>
        <v>1720.2262239714</v>
      </c>
      <c r="V401" s="67" t="n">
        <f aca="false">E401+Tabla_Ministerio!E400</f>
        <v>1024.88531488049</v>
      </c>
      <c r="W401" s="67" t="n">
        <f aca="false">F401+Tabla_Ministerio!F400</f>
        <v>350</v>
      </c>
      <c r="X401" s="67" t="n">
        <f aca="false">G401+Tabla_Ministerio!G400</f>
        <v>1059</v>
      </c>
      <c r="Y401" s="67" t="n">
        <f aca="false">H401+Tabla_Ministerio!H400</f>
        <v>102</v>
      </c>
      <c r="Z401" s="67" t="n">
        <f aca="false">X401+0.33*Y401</f>
        <v>1092.66</v>
      </c>
      <c r="AC401" s="73" t="n">
        <f aca="false">IF(T401&gt;0,S401/T401,0)</f>
        <v>436.53488372093</v>
      </c>
      <c r="AD401" s="74" t="n">
        <f aca="false">EXP((((AC401-AC$425)/AC$426+2)/4-1.9)^3)</f>
        <v>0.73730989868343</v>
      </c>
      <c r="AE401" s="75" t="n">
        <f aca="false">S401/U401</f>
        <v>10.9119368943605</v>
      </c>
      <c r="AF401" s="74" t="n">
        <f aca="false">EXP((((AE401-AE$425)/AE$426+2)/4-1.9)^3)</f>
        <v>0.00425449125474517</v>
      </c>
      <c r="AG401" s="74" t="n">
        <f aca="false">V401/U401</f>
        <v>0.595785194178931</v>
      </c>
      <c r="AH401" s="74" t="n">
        <f aca="false">EXP((((AG401-AG$425)/AG$426+2)/4-1.9)^3)</f>
        <v>0.0936642779457668</v>
      </c>
      <c r="AI401" s="74" t="n">
        <f aca="false">W401/U401</f>
        <v>0.203461611689637</v>
      </c>
      <c r="AJ401" s="74" t="n">
        <f aca="false">EXP((((AI401-AI$425)/AI$426+2)/4-1.9)^3)</f>
        <v>0.348191770666836</v>
      </c>
      <c r="AK401" s="74" t="n">
        <f aca="false">Z401/U401</f>
        <v>0.635183898939426</v>
      </c>
      <c r="AL401" s="74" t="n">
        <f aca="false">EXP((((AK401-AK$425)/AK$426+2)/4-1.9)^3)</f>
        <v>0.412038933444469</v>
      </c>
      <c r="AM401" s="74" t="n">
        <f aca="false">0.01*AD401+0.15*AF401+0.24*AH401+0.25*AJ401+0.35*AL401</f>
        <v>0.261752268754303</v>
      </c>
      <c r="AO401" s="66" t="n">
        <f aca="false">AO436</f>
        <v>0.00276529384305105</v>
      </c>
      <c r="AP401" s="65" t="n">
        <f aca="false">AO401*$J$425</f>
        <v>20849.3726114044</v>
      </c>
      <c r="AQ401" s="66" t="n">
        <f aca="false">AQ436</f>
        <v>0.000128851283655494</v>
      </c>
      <c r="AR401" s="65" t="n">
        <f aca="false">AQ401*$J$425</f>
        <v>971.4947404747</v>
      </c>
      <c r="AS401" s="66" t="n">
        <f aca="false">AS436</f>
        <v>0.00901577040261763</v>
      </c>
      <c r="AT401" s="65" t="n">
        <f aca="false">AS401*$J$425</f>
        <v>67975.8344580297</v>
      </c>
      <c r="AU401" s="66" t="n">
        <f aca="false">AU436</f>
        <v>0.039590810792679</v>
      </c>
      <c r="AV401" s="65" t="n">
        <f aca="false">AU401*$J$425</f>
        <v>298501.21291032</v>
      </c>
      <c r="AW401" s="66" t="n">
        <f aca="false">AW436</f>
        <v>0.0675546600410788</v>
      </c>
      <c r="AX401" s="65" t="n">
        <f aca="false">AW401*$J$425</f>
        <v>509339.10057066</v>
      </c>
    </row>
    <row r="402" customFormat="false" ht="15" hidden="false" customHeight="false" outlineLevel="0" collapsed="false">
      <c r="A402" s="72" t="s">
        <v>46</v>
      </c>
      <c r="B402" s="65" t="n">
        <f aca="true">INDIRECT(ADDRESS(ROW()-35*INT((ROW()-15)/35)+138,2+INT((ROW()-15)/35), 1, 1, "Variables_Simulación"))</f>
        <v>0</v>
      </c>
      <c r="C402" s="65" t="n">
        <f aca="true">INDIRECT(ADDRESS(ROW()-35*INT((ROW()-15)/35)+108,2+INT((ROW()-15)/35), 1, 1, "Variables_Simulación"))</f>
        <v>0</v>
      </c>
      <c r="D402" s="65" t="n">
        <f aca="true">INDIRECT(ADDRESS(ROW()-35*INT((ROW()-15)/35)+78,2+INT((ROW()-15)/35), 1, 1, "Variables_Simulación"))</f>
        <v>0</v>
      </c>
      <c r="E402" s="65" t="n">
        <f aca="true">INDIRECT(ADDRESS(ROW()-35*INT((ROW()-15)/35)+48,2+INT((ROW()-15)/35), 1, 1, "Variables_Simulación"))</f>
        <v>0</v>
      </c>
      <c r="F402" s="65" t="n">
        <f aca="true">INDIRECT(ADDRESS(ROW()-35*INT((ROW()-15)/35)+18,2+INT((ROW()-15)/35), 1, 1, "Variables_Simulación"))</f>
        <v>0</v>
      </c>
      <c r="G402" s="65" t="n">
        <f aca="true">INDIRECT(ADDRESS(ROW()-35*INT((ROW()-15)/35)-12,2+INT((ROW()-15)/35), 1, 1, "Variables_Simulación"))</f>
        <v>0</v>
      </c>
      <c r="H402" s="65" t="n">
        <f aca="true">INDIRECT(ADDRESS(ROW()-35*INT((ROW()-15)/35)+168,2+INT((ROW()-15)/35), 1, 1, "Variables_Simulación"))</f>
        <v>0</v>
      </c>
      <c r="I402" s="66" t="n">
        <f aca="false">AO402+AQ402+AS402+AU402+AW402</f>
        <v>0.0764342840581935</v>
      </c>
      <c r="J402" s="65" t="n">
        <f aca="false">ROUND(AP402+AR402+AT402+AV402+AX402,0)</f>
        <v>576288</v>
      </c>
      <c r="K402" s="66" t="n">
        <f aca="false">I402-Tabla_Ministerio!J401</f>
        <v>4.02455846426619E-016</v>
      </c>
      <c r="L402" s="65" t="n">
        <f aca="false">J402-Tabla_Ministerio!K401</f>
        <v>0</v>
      </c>
      <c r="M402" s="66" t="n">
        <f aca="false">M437</f>
        <v>0.0748167221011733</v>
      </c>
      <c r="N402" s="65" t="n">
        <f aca="false">ROUND((N$425*M402),0)</f>
        <v>10717758</v>
      </c>
      <c r="O402" s="65" t="n">
        <f aca="false">N402-Tabla_Ministerio!L401</f>
        <v>0</v>
      </c>
      <c r="P402" s="67" t="n">
        <f aca="false">N402+J402</f>
        <v>11294046</v>
      </c>
      <c r="Q402" s="65" t="n">
        <f aca="false">P402-Tabla_Ministerio!M401</f>
        <v>0</v>
      </c>
      <c r="S402" s="67" t="n">
        <f aca="false">B402+Tabla_Ministerio!B401</f>
        <v>21780</v>
      </c>
      <c r="T402" s="67" t="n">
        <f aca="false">C402+Tabla_Ministerio!C401</f>
        <v>97</v>
      </c>
      <c r="U402" s="67" t="n">
        <f aca="false">D402+Tabla_Ministerio!D401</f>
        <v>1300.36110638825</v>
      </c>
      <c r="V402" s="67" t="n">
        <f aca="false">E402+Tabla_Ministerio!E401</f>
        <v>881.383833660982</v>
      </c>
      <c r="W402" s="67" t="n">
        <f aca="false">F402+Tabla_Ministerio!F401</f>
        <v>227</v>
      </c>
      <c r="X402" s="67" t="n">
        <f aca="false">G402+Tabla_Ministerio!G401</f>
        <v>677</v>
      </c>
      <c r="Y402" s="67" t="n">
        <f aca="false">H402+Tabla_Ministerio!H401</f>
        <v>21</v>
      </c>
      <c r="Z402" s="67" t="n">
        <f aca="false">X402+0.33*Y402</f>
        <v>683.93</v>
      </c>
      <c r="AC402" s="73" t="n">
        <f aca="false">IF(T402&gt;0,S402/T402,0)</f>
        <v>224.536082474227</v>
      </c>
      <c r="AD402" s="74" t="n">
        <f aca="false">EXP((((AC402-AC$425)/AC$426+2)/4-1.9)^3)</f>
        <v>0.105066368279263</v>
      </c>
      <c r="AE402" s="75" t="n">
        <f aca="false">S402/U402</f>
        <v>16.7491936609008</v>
      </c>
      <c r="AF402" s="74" t="n">
        <f aca="false">EXP((((AE402-AE$425)/AE$426+2)/4-1.9)^3)</f>
        <v>0.02292953977942</v>
      </c>
      <c r="AG402" s="74" t="n">
        <f aca="false">V402/U402</f>
        <v>0.677799289236683</v>
      </c>
      <c r="AH402" s="74" t="n">
        <f aca="false">EXP((((AG402-AG$425)/AG$426+2)/4-1.9)^3)</f>
        <v>0.217860899732072</v>
      </c>
      <c r="AI402" s="74" t="n">
        <f aca="false">W402/U402</f>
        <v>0.174566894445568</v>
      </c>
      <c r="AJ402" s="74" t="n">
        <f aca="false">EXP((((AI402-AI$425)/AI$426+2)/4-1.9)^3)</f>
        <v>0.248548933437989</v>
      </c>
      <c r="AK402" s="74" t="n">
        <f aca="false">Z402/U402</f>
        <v>0.525953903604218</v>
      </c>
      <c r="AL402" s="74" t="n">
        <f aca="false">EXP((((AK402-AK$425)/AK$426+2)/4-1.9)^3)</f>
        <v>0.267028952277535</v>
      </c>
      <c r="AM402" s="74" t="n">
        <f aca="false">0.01*AD402+0.15*AF402+0.24*AH402+0.25*AJ402+0.35*AL402</f>
        <v>0.212374077242038</v>
      </c>
      <c r="AO402" s="66" t="n">
        <f aca="false">AO437</f>
        <v>0.000350674106146677</v>
      </c>
      <c r="AP402" s="65" t="n">
        <f aca="false">AO402*$J$425</f>
        <v>2643.96318047575</v>
      </c>
      <c r="AQ402" s="66" t="n">
        <f aca="false">AQ437</f>
        <v>0.00127191079195995</v>
      </c>
      <c r="AR402" s="65" t="n">
        <f aca="false">AQ402*$J$425</f>
        <v>9589.77364979799</v>
      </c>
      <c r="AS402" s="66" t="n">
        <f aca="false">AS437</f>
        <v>0.0192736366069742</v>
      </c>
      <c r="AT402" s="65" t="n">
        <f aca="false">AS402*$J$425</f>
        <v>145316.647706503</v>
      </c>
      <c r="AU402" s="66" t="n">
        <f aca="false">AU437</f>
        <v>0.0219097563303469</v>
      </c>
      <c r="AV402" s="65" t="n">
        <f aca="false">AU402*$J$425</f>
        <v>165192.091503907</v>
      </c>
      <c r="AW402" s="66" t="n">
        <f aca="false">AW437</f>
        <v>0.0336283062227657</v>
      </c>
      <c r="AX402" s="65" t="n">
        <f aca="false">AW402*$J$425</f>
        <v>253545.961667232</v>
      </c>
    </row>
    <row r="403" customFormat="false" ht="15" hidden="false" customHeight="false" outlineLevel="0" collapsed="false">
      <c r="A403" s="72" t="s">
        <v>47</v>
      </c>
      <c r="B403" s="65" t="n">
        <f aca="true">INDIRECT(ADDRESS(ROW()-35*INT((ROW()-15)/35)+138,2+INT((ROW()-15)/35), 1, 1, "Variables_Simulación"))</f>
        <v>0</v>
      </c>
      <c r="C403" s="65" t="n">
        <f aca="true">INDIRECT(ADDRESS(ROW()-35*INT((ROW()-15)/35)+108,2+INT((ROW()-15)/35), 1, 1, "Variables_Simulación"))</f>
        <v>0</v>
      </c>
      <c r="D403" s="65" t="n">
        <f aca="true">INDIRECT(ADDRESS(ROW()-35*INT((ROW()-15)/35)+78,2+INT((ROW()-15)/35), 1, 1, "Variables_Simulación"))</f>
        <v>0</v>
      </c>
      <c r="E403" s="65" t="n">
        <f aca="true">INDIRECT(ADDRESS(ROW()-35*INT((ROW()-15)/35)+48,2+INT((ROW()-15)/35), 1, 1, "Variables_Simulación"))</f>
        <v>0</v>
      </c>
      <c r="F403" s="65" t="n">
        <f aca="true">INDIRECT(ADDRESS(ROW()-35*INT((ROW()-15)/35)+18,2+INT((ROW()-15)/35), 1, 1, "Variables_Simulación"))</f>
        <v>0</v>
      </c>
      <c r="G403" s="65" t="n">
        <f aca="true">INDIRECT(ADDRESS(ROW()-35*INT((ROW()-15)/35)-12,2+INT((ROW()-15)/35), 1, 1, "Variables_Simulación"))</f>
        <v>0</v>
      </c>
      <c r="H403" s="65" t="n">
        <f aca="true">INDIRECT(ADDRESS(ROW()-35*INT((ROW()-15)/35)+168,2+INT((ROW()-15)/35), 1, 1, "Variables_Simulación"))</f>
        <v>0</v>
      </c>
      <c r="I403" s="66" t="n">
        <f aca="false">AO403+AQ403+AS403+AU403+AW403</f>
        <v>0.0565733087757286</v>
      </c>
      <c r="J403" s="65" t="n">
        <f aca="false">ROUND(AP403+AR403+AT403+AV403+AX403,0)</f>
        <v>426543</v>
      </c>
      <c r="K403" s="66" t="n">
        <f aca="false">I403-Tabla_Ministerio!J402</f>
        <v>0</v>
      </c>
      <c r="L403" s="65" t="n">
        <f aca="false">J403-Tabla_Ministerio!K402</f>
        <v>0</v>
      </c>
      <c r="M403" s="66" t="n">
        <f aca="false">M438</f>
        <v>0.0566261199776075</v>
      </c>
      <c r="N403" s="65" t="n">
        <f aca="false">ROUND((N$425*M403),0)</f>
        <v>8111890</v>
      </c>
      <c r="O403" s="65" t="n">
        <f aca="false">N403-Tabla_Ministerio!L402</f>
        <v>0</v>
      </c>
      <c r="P403" s="67" t="n">
        <f aca="false">N403+J403</f>
        <v>8538433</v>
      </c>
      <c r="Q403" s="65" t="n">
        <f aca="false">P403-Tabla_Ministerio!M402</f>
        <v>0</v>
      </c>
      <c r="S403" s="67" t="n">
        <f aca="false">B403+Tabla_Ministerio!B402</f>
        <v>12981</v>
      </c>
      <c r="T403" s="67" t="n">
        <f aca="false">C403+Tabla_Ministerio!C402</f>
        <v>54</v>
      </c>
      <c r="U403" s="67" t="n">
        <f aca="false">D403+Tabla_Ministerio!D402</f>
        <v>550.885123871891</v>
      </c>
      <c r="V403" s="67" t="n">
        <f aca="false">E403+Tabla_Ministerio!E402</f>
        <v>355.261817553425</v>
      </c>
      <c r="W403" s="67" t="n">
        <f aca="false">F403+Tabla_Ministerio!F402</f>
        <v>88</v>
      </c>
      <c r="X403" s="67" t="n">
        <f aca="false">G403+Tabla_Ministerio!G402</f>
        <v>199</v>
      </c>
      <c r="Y403" s="67" t="n">
        <f aca="false">H403+Tabla_Ministerio!H402</f>
        <v>60</v>
      </c>
      <c r="Z403" s="67" t="n">
        <f aca="false">X403+0.33*Y403</f>
        <v>218.8</v>
      </c>
      <c r="AC403" s="73" t="n">
        <f aca="false">IF(T403&gt;0,S403/T403,0)</f>
        <v>240.388888888889</v>
      </c>
      <c r="AD403" s="74" t="n">
        <f aca="false">EXP((((AC403-AC$425)/AC$426+2)/4-1.9)^3)</f>
        <v>0.133186280219768</v>
      </c>
      <c r="AE403" s="75" t="n">
        <f aca="false">S403/U403</f>
        <v>23.5638964232019</v>
      </c>
      <c r="AF403" s="74" t="n">
        <f aca="false">EXP((((AE403-AE$425)/AE$426+2)/4-1.9)^3)</f>
        <v>0.100664492144993</v>
      </c>
      <c r="AG403" s="74" t="n">
        <f aca="false">V403/U403</f>
        <v>0.644892741079067</v>
      </c>
      <c r="AH403" s="74" t="n">
        <f aca="false">EXP((((AG403-AG$425)/AG$426+2)/4-1.9)^3)</f>
        <v>0.159925730530335</v>
      </c>
      <c r="AI403" s="74" t="n">
        <f aca="false">W403/U403</f>
        <v>0.159742923137029</v>
      </c>
      <c r="AJ403" s="74" t="n">
        <f aca="false">EXP((((AI403-AI$425)/AI$426+2)/4-1.9)^3)</f>
        <v>0.203931402999723</v>
      </c>
      <c r="AK403" s="74" t="n">
        <f aca="false">Z403/U403</f>
        <v>0.397178995254339</v>
      </c>
      <c r="AL403" s="74" t="n">
        <f aca="false">EXP((((AK403-AK$425)/AK$426+2)/4-1.9)^3)</f>
        <v>0.136668154002265</v>
      </c>
      <c r="AM403" s="74" t="n">
        <f aca="false">0.01*AD403+0.15*AF403+0.24*AH403+0.25*AJ403+0.35*AL403</f>
        <v>0.153630416601951</v>
      </c>
      <c r="AO403" s="66" t="n">
        <f aca="false">AO438</f>
        <v>0.000489763691634145</v>
      </c>
      <c r="AP403" s="65" t="n">
        <f aca="false">AO403*$J$425</f>
        <v>3692.65122550261</v>
      </c>
      <c r="AQ403" s="66" t="n">
        <f aca="false">AQ438</f>
        <v>0.00898993239803099</v>
      </c>
      <c r="AR403" s="65" t="n">
        <f aca="false">AQ403*$J$425</f>
        <v>67781.0247142059</v>
      </c>
      <c r="AS403" s="66" t="n">
        <f aca="false">AS438</f>
        <v>0.0154436870110921</v>
      </c>
      <c r="AT403" s="65" t="n">
        <f aca="false">AS403*$J$425</f>
        <v>116440.133766364</v>
      </c>
      <c r="AU403" s="66" t="n">
        <f aca="false">AU438</f>
        <v>0.0221107325384848</v>
      </c>
      <c r="AV403" s="65" t="n">
        <f aca="false">AU403*$J$425</f>
        <v>166707.38358038</v>
      </c>
      <c r="AW403" s="66" t="n">
        <f aca="false">AW438</f>
        <v>0.00953919313648654</v>
      </c>
      <c r="AX403" s="65" t="n">
        <f aca="false">AW403*$J$425</f>
        <v>71922.2633842489</v>
      </c>
    </row>
    <row r="404" customFormat="false" ht="15" hidden="false" customHeight="false" outlineLevel="0" collapsed="false">
      <c r="A404" s="72" t="s">
        <v>48</v>
      </c>
      <c r="B404" s="65" t="n">
        <f aca="true">INDIRECT(ADDRESS(ROW()-35*INT((ROW()-15)/35)+138,2+INT((ROW()-15)/35), 1, 1, "Variables_Simulación"))</f>
        <v>0</v>
      </c>
      <c r="C404" s="65" t="n">
        <f aca="true">INDIRECT(ADDRESS(ROW()-35*INT((ROW()-15)/35)+108,2+INT((ROW()-15)/35), 1, 1, "Variables_Simulación"))</f>
        <v>0</v>
      </c>
      <c r="D404" s="65" t="n">
        <f aca="true">INDIRECT(ADDRESS(ROW()-35*INT((ROW()-15)/35)+78,2+INT((ROW()-15)/35), 1, 1, "Variables_Simulación"))</f>
        <v>0</v>
      </c>
      <c r="E404" s="65" t="n">
        <f aca="true">INDIRECT(ADDRESS(ROW()-35*INT((ROW()-15)/35)+48,2+INT((ROW()-15)/35), 1, 1, "Variables_Simulación"))</f>
        <v>0</v>
      </c>
      <c r="F404" s="65" t="n">
        <f aca="true">INDIRECT(ADDRESS(ROW()-35*INT((ROW()-15)/35)+18,2+INT((ROW()-15)/35), 1, 1, "Variables_Simulación"))</f>
        <v>0</v>
      </c>
      <c r="G404" s="65" t="n">
        <f aca="true">INDIRECT(ADDRESS(ROW()-35*INT((ROW()-15)/35)-12,2+INT((ROW()-15)/35), 1, 1, "Variables_Simulación"))</f>
        <v>0</v>
      </c>
      <c r="H404" s="65" t="n">
        <f aca="true">INDIRECT(ADDRESS(ROW()-35*INT((ROW()-15)/35)+168,2+INT((ROW()-15)/35), 1, 1, "Variables_Simulación"))</f>
        <v>0</v>
      </c>
      <c r="I404" s="66" t="n">
        <f aca="false">AO404+AQ404+AS404+AU404+AW404</f>
        <v>0.0516145741579119</v>
      </c>
      <c r="J404" s="65" t="n">
        <f aca="false">ROUND(AP404+AR404+AT404+AV404+AX404,0)</f>
        <v>389156</v>
      </c>
      <c r="K404" s="66" t="n">
        <f aca="false">I404-Tabla_Ministerio!J403</f>
        <v>0</v>
      </c>
      <c r="L404" s="65" t="n">
        <f aca="false">J404-Tabla_Ministerio!K403</f>
        <v>0</v>
      </c>
      <c r="M404" s="66" t="n">
        <f aca="false">M439</f>
        <v>0.0514194951943273</v>
      </c>
      <c r="N404" s="65" t="n">
        <f aca="false">ROUND((N$425*M404),0)</f>
        <v>7366023</v>
      </c>
      <c r="O404" s="65" t="n">
        <f aca="false">N404-Tabla_Ministerio!L403</f>
        <v>0</v>
      </c>
      <c r="P404" s="67" t="n">
        <f aca="false">N404+J404</f>
        <v>7755179</v>
      </c>
      <c r="Q404" s="65" t="n">
        <f aca="false">P404-Tabla_Ministerio!M403</f>
        <v>0</v>
      </c>
      <c r="S404" s="67" t="n">
        <f aca="false">B404+Tabla_Ministerio!B403</f>
        <v>14462</v>
      </c>
      <c r="T404" s="67" t="n">
        <f aca="false">C404+Tabla_Ministerio!C403</f>
        <v>76</v>
      </c>
      <c r="U404" s="67" t="n">
        <f aca="false">D404+Tabla_Ministerio!D403</f>
        <v>372.996176517972</v>
      </c>
      <c r="V404" s="67" t="n">
        <f aca="false">E404+Tabla_Ministerio!E403</f>
        <v>212.85934073052</v>
      </c>
      <c r="W404" s="67" t="n">
        <f aca="false">F404+Tabla_Ministerio!F403</f>
        <v>76</v>
      </c>
      <c r="X404" s="67" t="n">
        <f aca="false">G404+Tabla_Ministerio!G403</f>
        <v>191</v>
      </c>
      <c r="Y404" s="67" t="n">
        <f aca="false">H404+Tabla_Ministerio!H403</f>
        <v>6</v>
      </c>
      <c r="Z404" s="67" t="n">
        <f aca="false">X404+0.33*Y404</f>
        <v>192.98</v>
      </c>
      <c r="AC404" s="73" t="n">
        <f aca="false">IF(T404&gt;0,S404/T404,0)</f>
        <v>190.289473684211</v>
      </c>
      <c r="AD404" s="74" t="n">
        <f aca="false">EXP((((AC404-AC$425)/AC$426+2)/4-1.9)^3)</f>
        <v>0.0591622638046009</v>
      </c>
      <c r="AE404" s="75" t="n">
        <f aca="false">S404/U404</f>
        <v>38.7725154048682</v>
      </c>
      <c r="AF404" s="74" t="n">
        <f aca="false">EXP((((AE404-AE$425)/AE$426+2)/4-1.9)^3)</f>
        <v>0.612638309695384</v>
      </c>
      <c r="AG404" s="74" t="n">
        <f aca="false">V404/U404</f>
        <v>0.570674323575174</v>
      </c>
      <c r="AH404" s="74" t="n">
        <f aca="false">EXP((((AG404-AG$425)/AG$426+2)/4-1.9)^3)</f>
        <v>0.0687095196841207</v>
      </c>
      <c r="AI404" s="74" t="n">
        <f aca="false">W404/U404</f>
        <v>0.20375543982644</v>
      </c>
      <c r="AJ404" s="74" t="n">
        <f aca="false">EXP((((AI404-AI$425)/AI$426+2)/4-1.9)^3)</f>
        <v>0.349277550617694</v>
      </c>
      <c r="AK404" s="74" t="n">
        <f aca="false">Z404/U404</f>
        <v>0.517377957601401</v>
      </c>
      <c r="AL404" s="74" t="n">
        <f aca="false">EXP((((AK404-AK$425)/AK$426+2)/4-1.9)^3)</f>
        <v>0.256804593647676</v>
      </c>
      <c r="AM404" s="74" t="n">
        <f aca="false">0.01*AD404+0.15*AF404+0.24*AH404+0.25*AJ404+0.35*AL404</f>
        <v>0.286178649247652</v>
      </c>
      <c r="AO404" s="66" t="n">
        <f aca="false">AO439</f>
        <v>0.000140605731811674</v>
      </c>
      <c r="AP404" s="65" t="n">
        <f aca="false">AO404*$J$425</f>
        <v>1060.11927130548</v>
      </c>
      <c r="AQ404" s="66" t="n">
        <f aca="false">AQ439</f>
        <v>0.00878266591892789</v>
      </c>
      <c r="AR404" s="65" t="n">
        <f aca="false">AQ404*$J$425</f>
        <v>66218.3061396379</v>
      </c>
      <c r="AS404" s="66" t="n">
        <f aca="false">AS439</f>
        <v>0.00434842444702809</v>
      </c>
      <c r="AT404" s="65" t="n">
        <f aca="false">AS404*$J$425</f>
        <v>32785.6375178554</v>
      </c>
      <c r="AU404" s="66" t="n">
        <f aca="false">AU439</f>
        <v>0.0204486772868931</v>
      </c>
      <c r="AV404" s="65" t="n">
        <f aca="false">AU404*$J$425</f>
        <v>154176.053744219</v>
      </c>
      <c r="AW404" s="66" t="n">
        <f aca="false">AW439</f>
        <v>0.0178942007732511</v>
      </c>
      <c r="AX404" s="65" t="n">
        <f aca="false">AW404*$J$425</f>
        <v>134916.17190785</v>
      </c>
    </row>
    <row r="405" customFormat="false" ht="15" hidden="false" customHeight="false" outlineLevel="0" collapsed="false">
      <c r="A405" s="72" t="s">
        <v>49</v>
      </c>
      <c r="B405" s="65" t="n">
        <f aca="true">INDIRECT(ADDRESS(ROW()-35*INT((ROW()-15)/35)+138,2+INT((ROW()-15)/35), 1, 1, "Variables_Simulación"))</f>
        <v>0</v>
      </c>
      <c r="C405" s="65" t="n">
        <f aca="true">INDIRECT(ADDRESS(ROW()-35*INT((ROW()-15)/35)+108,2+INT((ROW()-15)/35), 1, 1, "Variables_Simulación"))</f>
        <v>0</v>
      </c>
      <c r="D405" s="65" t="n">
        <f aca="true">INDIRECT(ADDRESS(ROW()-35*INT((ROW()-15)/35)+78,2+INT((ROW()-15)/35), 1, 1, "Variables_Simulación"))</f>
        <v>0</v>
      </c>
      <c r="E405" s="65" t="n">
        <f aca="true">INDIRECT(ADDRESS(ROW()-35*INT((ROW()-15)/35)+48,2+INT((ROW()-15)/35), 1, 1, "Variables_Simulación"))</f>
        <v>0</v>
      </c>
      <c r="F405" s="65" t="n">
        <f aca="true">INDIRECT(ADDRESS(ROW()-35*INT((ROW()-15)/35)+18,2+INT((ROW()-15)/35), 1, 1, "Variables_Simulación"))</f>
        <v>0</v>
      </c>
      <c r="G405" s="65" t="n">
        <f aca="true">INDIRECT(ADDRESS(ROW()-35*INT((ROW()-15)/35)-12,2+INT((ROW()-15)/35), 1, 1, "Variables_Simulación"))</f>
        <v>0</v>
      </c>
      <c r="H405" s="65" t="n">
        <f aca="true">INDIRECT(ADDRESS(ROW()-35*INT((ROW()-15)/35)+168,2+INT((ROW()-15)/35), 1, 1, "Variables_Simulación"))</f>
        <v>0</v>
      </c>
      <c r="I405" s="66" t="n">
        <f aca="false">AO405+AQ405+AS405+AU405+AW405</f>
        <v>0.0422675305111948</v>
      </c>
      <c r="J405" s="65" t="n">
        <f aca="false">ROUND(AP405+AR405+AT405+AV405+AX405,0)</f>
        <v>318683</v>
      </c>
      <c r="K405" s="66" t="n">
        <f aca="false">I405-Tabla_Ministerio!J404</f>
        <v>0</v>
      </c>
      <c r="L405" s="65" t="n">
        <f aca="false">J405-Tabla_Ministerio!K404</f>
        <v>0</v>
      </c>
      <c r="M405" s="66" t="n">
        <f aca="false">M440</f>
        <v>0.0662280739234256</v>
      </c>
      <c r="N405" s="65" t="n">
        <f aca="false">ROUND((N$425*M405),0)</f>
        <v>9487404</v>
      </c>
      <c r="O405" s="65" t="n">
        <f aca="false">N405-Tabla_Ministerio!L404</f>
        <v>0</v>
      </c>
      <c r="P405" s="67" t="n">
        <f aca="false">N405+J405</f>
        <v>9806087</v>
      </c>
      <c r="Q405" s="65" t="n">
        <f aca="false">P405-Tabla_Ministerio!M404</f>
        <v>0</v>
      </c>
      <c r="S405" s="67" t="n">
        <f aca="false">B405+Tabla_Ministerio!B404</f>
        <v>18538</v>
      </c>
      <c r="T405" s="67" t="n">
        <f aca="false">C405+Tabla_Ministerio!C404</f>
        <v>98</v>
      </c>
      <c r="U405" s="67" t="n">
        <f aca="false">D405+Tabla_Ministerio!D404</f>
        <v>916.584001027221</v>
      </c>
      <c r="V405" s="67" t="n">
        <f aca="false">E405+Tabla_Ministerio!E404</f>
        <v>561.402182845403</v>
      </c>
      <c r="W405" s="67" t="n">
        <f aca="false">F405+Tabla_Ministerio!F404</f>
        <v>136</v>
      </c>
      <c r="X405" s="67" t="n">
        <f aca="false">G405+Tabla_Ministerio!G404</f>
        <v>286</v>
      </c>
      <c r="Y405" s="67" t="n">
        <f aca="false">H405+Tabla_Ministerio!H404</f>
        <v>12</v>
      </c>
      <c r="Z405" s="67" t="n">
        <f aca="false">X405+0.33*Y405</f>
        <v>289.96</v>
      </c>
      <c r="AC405" s="73" t="n">
        <f aca="false">IF(T405&gt;0,S405/T405,0)</f>
        <v>189.163265306122</v>
      </c>
      <c r="AD405" s="74" t="n">
        <f aca="false">EXP((((AC405-AC$425)/AC$426+2)/4-1.9)^3)</f>
        <v>0.0579686791544368</v>
      </c>
      <c r="AE405" s="75" t="n">
        <f aca="false">S405/U405</f>
        <v>20.2250966405963</v>
      </c>
      <c r="AF405" s="74" t="n">
        <f aca="false">EXP((((AE405-AE$425)/AE$426+2)/4-1.9)^3)</f>
        <v>0.0518297956866799</v>
      </c>
      <c r="AG405" s="74" t="n">
        <f aca="false">V405/U405</f>
        <v>0.612493980056641</v>
      </c>
      <c r="AH405" s="74" t="n">
        <f aca="false">EXP((((AG405-AG$425)/AG$426+2)/4-1.9)^3)</f>
        <v>0.113526127730478</v>
      </c>
      <c r="AI405" s="74" t="n">
        <f aca="false">W405/U405</f>
        <v>0.148377017106543</v>
      </c>
      <c r="AJ405" s="74" t="n">
        <f aca="false">EXP((((AI405-AI$425)/AI$426+2)/4-1.9)^3)</f>
        <v>0.173121244510073</v>
      </c>
      <c r="AK405" s="74" t="n">
        <f aca="false">Z405/U405</f>
        <v>0.31634852853098</v>
      </c>
      <c r="AL405" s="74" t="n">
        <f aca="false">EXP((((AK405-AK$425)/AK$426+2)/4-1.9)^3)</f>
        <v>0.0813725468737445</v>
      </c>
      <c r="AM405" s="74" t="n">
        <f aca="false">0.01*AD405+0.15*AF405+0.24*AH405+0.25*AJ405+0.35*AL405</f>
        <v>0.10736112933319</v>
      </c>
      <c r="AO405" s="66" t="n">
        <f aca="false">AO440</f>
        <v>0.00018586256487521</v>
      </c>
      <c r="AP405" s="65" t="n">
        <f aca="false">AO405*$J$425</f>
        <v>1401.34036002446</v>
      </c>
      <c r="AQ405" s="66" t="n">
        <f aca="false">AQ440</f>
        <v>0.00321080427318294</v>
      </c>
      <c r="AR405" s="65" t="n">
        <f aca="false">AQ405*$J$425</f>
        <v>24208.3693355422</v>
      </c>
      <c r="AS405" s="66" t="n">
        <f aca="false">AS440</f>
        <v>0.00781268085715092</v>
      </c>
      <c r="AT405" s="65" t="n">
        <f aca="false">AS405*$J$425</f>
        <v>58904.9495387456</v>
      </c>
      <c r="AU405" s="66" t="n">
        <f aca="false">AU440</f>
        <v>0.0185335885655754</v>
      </c>
      <c r="AV405" s="65" t="n">
        <f aca="false">AU405*$J$425</f>
        <v>139736.937830738</v>
      </c>
      <c r="AW405" s="66" t="n">
        <f aca="false">AW440</f>
        <v>0.0125245942504103</v>
      </c>
      <c r="AX405" s="65" t="n">
        <f aca="false">AW405*$J$425</f>
        <v>94431.1697614541</v>
      </c>
    </row>
    <row r="406" customFormat="false" ht="15" hidden="false" customHeight="false" outlineLevel="0" collapsed="false">
      <c r="A406" s="72" t="s">
        <v>50</v>
      </c>
      <c r="B406" s="65" t="n">
        <f aca="true">INDIRECT(ADDRESS(ROW()-35*INT((ROW()-15)/35)+138,2+INT((ROW()-15)/35), 1, 1, "Variables_Simulación"))</f>
        <v>0</v>
      </c>
      <c r="C406" s="65" t="n">
        <f aca="true">INDIRECT(ADDRESS(ROW()-35*INT((ROW()-15)/35)+108,2+INT((ROW()-15)/35), 1, 1, "Variables_Simulación"))</f>
        <v>0</v>
      </c>
      <c r="D406" s="65" t="n">
        <f aca="true">INDIRECT(ADDRESS(ROW()-35*INT((ROW()-15)/35)+78,2+INT((ROW()-15)/35), 1, 1, "Variables_Simulación"))</f>
        <v>0</v>
      </c>
      <c r="E406" s="65" t="n">
        <f aca="true">INDIRECT(ADDRESS(ROW()-35*INT((ROW()-15)/35)+48,2+INT((ROW()-15)/35), 1, 1, "Variables_Simulación"))</f>
        <v>0</v>
      </c>
      <c r="F406" s="65" t="n">
        <f aca="true">INDIRECT(ADDRESS(ROW()-35*INT((ROW()-15)/35)+18,2+INT((ROW()-15)/35), 1, 1, "Variables_Simulación"))</f>
        <v>0</v>
      </c>
      <c r="G406" s="65" t="n">
        <f aca="true">INDIRECT(ADDRESS(ROW()-35*INT((ROW()-15)/35)-12,2+INT((ROW()-15)/35), 1, 1, "Variables_Simulación"))</f>
        <v>0</v>
      </c>
      <c r="H406" s="65" t="n">
        <f aca="true">INDIRECT(ADDRESS(ROW()-35*INT((ROW()-15)/35)+168,2+INT((ROW()-15)/35), 1, 1, "Variables_Simulación"))</f>
        <v>0</v>
      </c>
      <c r="I406" s="66" t="n">
        <f aca="false">AO406+AQ406+AS406+AU406+AW406</f>
        <v>0.0244217302594379</v>
      </c>
      <c r="J406" s="65" t="n">
        <f aca="false">ROUND(AP406+AR406+AT406+AV406+AX406,0)</f>
        <v>184132</v>
      </c>
      <c r="K406" s="66" t="n">
        <f aca="false">I406-Tabla_Ministerio!J405</f>
        <v>0</v>
      </c>
      <c r="L406" s="65" t="n">
        <f aca="false">J406-Tabla_Ministerio!K405</f>
        <v>1</v>
      </c>
      <c r="M406" s="66" t="n">
        <f aca="false">M441</f>
        <v>0.050717376529435</v>
      </c>
      <c r="N406" s="65" t="n">
        <f aca="false">ROUND((N$425*M406),0)</f>
        <v>7265442</v>
      </c>
      <c r="O406" s="65" t="n">
        <f aca="false">N406-Tabla_Ministerio!L405</f>
        <v>0</v>
      </c>
      <c r="P406" s="67" t="n">
        <f aca="false">N406+J406</f>
        <v>7449574</v>
      </c>
      <c r="Q406" s="65" t="n">
        <f aca="false">P406-Tabla_Ministerio!M405</f>
        <v>1</v>
      </c>
      <c r="S406" s="67" t="n">
        <f aca="false">B406+Tabla_Ministerio!B405</f>
        <v>11081</v>
      </c>
      <c r="T406" s="67" t="n">
        <f aca="false">C406+Tabla_Ministerio!C405</f>
        <v>58</v>
      </c>
      <c r="U406" s="67" t="n">
        <f aca="false">D406+Tabla_Ministerio!D405</f>
        <v>761.910839160839</v>
      </c>
      <c r="V406" s="67" t="n">
        <f aca="false">E406+Tabla_Ministerio!E405</f>
        <v>406.433566433566</v>
      </c>
      <c r="W406" s="67" t="n">
        <f aca="false">F406+Tabla_Ministerio!F405</f>
        <v>124</v>
      </c>
      <c r="X406" s="67" t="n">
        <f aca="false">G406+Tabla_Ministerio!G405</f>
        <v>315</v>
      </c>
      <c r="Y406" s="67" t="n">
        <f aca="false">H406+Tabla_Ministerio!H405</f>
        <v>18</v>
      </c>
      <c r="Z406" s="67" t="n">
        <f aca="false">X406+0.33*Y406</f>
        <v>320.94</v>
      </c>
      <c r="AC406" s="73" t="n">
        <f aca="false">IF(T406&gt;0,S406/T406,0)</f>
        <v>191.051724137931</v>
      </c>
      <c r="AD406" s="74" t="n">
        <f aca="false">EXP((((AC406-AC$425)/AC$426+2)/4-1.9)^3)</f>
        <v>0.0599807131730534</v>
      </c>
      <c r="AE406" s="75" t="n">
        <f aca="false">S406/U406</f>
        <v>14.5436964936796</v>
      </c>
      <c r="AF406" s="74" t="n">
        <f aca="false">EXP((((AE406-AE$425)/AE$426+2)/4-1.9)^3)</f>
        <v>0.0127345267575003</v>
      </c>
      <c r="AG406" s="74" t="n">
        <f aca="false">V406/U406</f>
        <v>0.533439801015573</v>
      </c>
      <c r="AH406" s="74" t="n">
        <f aca="false">EXP((((AG406-AG$425)/AG$426+2)/4-1.9)^3)</f>
        <v>0.0413663675331033</v>
      </c>
      <c r="AI406" s="74" t="n">
        <f aca="false">W406/U406</f>
        <v>0.162748701851482</v>
      </c>
      <c r="AJ406" s="74" t="n">
        <f aca="false">EXP((((AI406-AI$425)/AI$426+2)/4-1.9)^3)</f>
        <v>0.212581288668992</v>
      </c>
      <c r="AK406" s="74" t="n">
        <f aca="false">Z406/U406</f>
        <v>0.421230390098506</v>
      </c>
      <c r="AL406" s="74" t="n">
        <f aca="false">EXP((((AK406-AK$425)/AK$426+2)/4-1.9)^3)</f>
        <v>0.157075030059378</v>
      </c>
      <c r="AM406" s="74" t="n">
        <f aca="false">0.01*AD406+0.15*AF406+0.24*AH406+0.25*AJ406+0.35*AL406</f>
        <v>0.12055949704133</v>
      </c>
      <c r="AO406" s="66" t="n">
        <f aca="false">AO441</f>
        <v>0.000210363269387336</v>
      </c>
      <c r="AP406" s="65" t="n">
        <f aca="false">AO406*$J$425</f>
        <v>1586.06731730565</v>
      </c>
      <c r="AQ406" s="66" t="n">
        <f aca="false">AQ441</f>
        <v>0.000250116057930283</v>
      </c>
      <c r="AR406" s="65" t="n">
        <f aca="false">AQ406*$J$425</f>
        <v>1885.78978721858</v>
      </c>
      <c r="AS406" s="66" t="n">
        <f aca="false">AS441</f>
        <v>0.00134881059726324</v>
      </c>
      <c r="AT406" s="65" t="n">
        <f aca="false">AS406*$J$425</f>
        <v>10169.5719589512</v>
      </c>
      <c r="AU406" s="66" t="n">
        <f aca="false">AU441</f>
        <v>0.0108141719575625</v>
      </c>
      <c r="AV406" s="65" t="n">
        <f aca="false">AU406*$J$425</f>
        <v>81535.1689273841</v>
      </c>
      <c r="AW406" s="66" t="n">
        <f aca="false">AW441</f>
        <v>0.0117982683772945</v>
      </c>
      <c r="AX406" s="65" t="n">
        <f aca="false">AW406*$J$425</f>
        <v>88954.9203552837</v>
      </c>
    </row>
    <row r="407" customFormat="false" ht="15" hidden="false" customHeight="false" outlineLevel="0" collapsed="false">
      <c r="A407" s="72" t="s">
        <v>51</v>
      </c>
      <c r="B407" s="65" t="n">
        <f aca="true">INDIRECT(ADDRESS(ROW()-35*INT((ROW()-15)/35)+138,2+INT((ROW()-15)/35), 1, 1, "Variables_Simulación"))</f>
        <v>0</v>
      </c>
      <c r="C407" s="65" t="n">
        <f aca="true">INDIRECT(ADDRESS(ROW()-35*INT((ROW()-15)/35)+108,2+INT((ROW()-15)/35), 1, 1, "Variables_Simulación"))</f>
        <v>0</v>
      </c>
      <c r="D407" s="65" t="n">
        <f aca="true">INDIRECT(ADDRESS(ROW()-35*INT((ROW()-15)/35)+78,2+INT((ROW()-15)/35), 1, 1, "Variables_Simulación"))</f>
        <v>0</v>
      </c>
      <c r="E407" s="65" t="n">
        <f aca="true">INDIRECT(ADDRESS(ROW()-35*INT((ROW()-15)/35)+48,2+INT((ROW()-15)/35), 1, 1, "Variables_Simulación"))</f>
        <v>0</v>
      </c>
      <c r="F407" s="65" t="n">
        <f aca="true">INDIRECT(ADDRESS(ROW()-35*INT((ROW()-15)/35)+18,2+INT((ROW()-15)/35), 1, 1, "Variables_Simulación"))</f>
        <v>0</v>
      </c>
      <c r="G407" s="65" t="n">
        <f aca="true">INDIRECT(ADDRESS(ROW()-35*INT((ROW()-15)/35)-12,2+INT((ROW()-15)/35), 1, 1, "Variables_Simulación"))</f>
        <v>0</v>
      </c>
      <c r="H407" s="65" t="n">
        <f aca="true">INDIRECT(ADDRESS(ROW()-35*INT((ROW()-15)/35)+168,2+INT((ROW()-15)/35), 1, 1, "Variables_Simulación"))</f>
        <v>0</v>
      </c>
      <c r="I407" s="66" t="n">
        <f aca="false">AO407+AQ407+AS407+AU407+AW407</f>
        <v>0.0400787356790277</v>
      </c>
      <c r="J407" s="65" t="n">
        <f aca="false">ROUND(AP407+AR407+AT407+AV407+AX407,0)</f>
        <v>302180</v>
      </c>
      <c r="K407" s="66" t="n">
        <f aca="false">I407-Tabla_Ministerio!J406</f>
        <v>-3.12250225675825E-016</v>
      </c>
      <c r="L407" s="65" t="n">
        <f aca="false">J407-Tabla_Ministerio!K406</f>
        <v>0</v>
      </c>
      <c r="M407" s="66" t="n">
        <f aca="false">M442</f>
        <v>0.0490709785826631</v>
      </c>
      <c r="N407" s="65" t="n">
        <f aca="false">ROUND((N$425*M407),0)</f>
        <v>7029590</v>
      </c>
      <c r="O407" s="65" t="n">
        <f aca="false">N407-Tabla_Ministerio!L406</f>
        <v>0</v>
      </c>
      <c r="P407" s="67" t="n">
        <f aca="false">N407+J407</f>
        <v>7331770</v>
      </c>
      <c r="Q407" s="65" t="n">
        <f aca="false">P407-Tabla_Ministerio!M406</f>
        <v>0</v>
      </c>
      <c r="S407" s="67" t="n">
        <f aca="false">B407+Tabla_Ministerio!B406</f>
        <v>9953</v>
      </c>
      <c r="T407" s="67" t="n">
        <f aca="false">C407+Tabla_Ministerio!C406</f>
        <v>41</v>
      </c>
      <c r="U407" s="67" t="n">
        <f aca="false">D407+Tabla_Ministerio!D406</f>
        <v>489.714397798014</v>
      </c>
      <c r="V407" s="67" t="n">
        <f aca="false">E407+Tabla_Ministerio!E406</f>
        <v>284.851714513557</v>
      </c>
      <c r="W407" s="67" t="n">
        <f aca="false">F407+Tabla_Ministerio!F406</f>
        <v>44</v>
      </c>
      <c r="X407" s="67" t="n">
        <f aca="false">G407+Tabla_Ministerio!G406</f>
        <v>164</v>
      </c>
      <c r="Y407" s="67" t="n">
        <f aca="false">H407+Tabla_Ministerio!H406</f>
        <v>17</v>
      </c>
      <c r="Z407" s="67" t="n">
        <f aca="false">X407+0.33*Y407</f>
        <v>169.61</v>
      </c>
      <c r="AC407" s="73" t="n">
        <f aca="false">IF(T407&gt;0,S407/T407,0)</f>
        <v>242.756097560976</v>
      </c>
      <c r="AD407" s="74" t="n">
        <f aca="false">EXP((((AC407-AC$425)/AC$426+2)/4-1.9)^3)</f>
        <v>0.137781009871999</v>
      </c>
      <c r="AE407" s="75" t="n">
        <f aca="false">S407/U407</f>
        <v>20.324091030922</v>
      </c>
      <c r="AF407" s="74" t="n">
        <f aca="false">EXP((((AE407-AE$425)/AE$426+2)/4-1.9)^3)</f>
        <v>0.0529465963028881</v>
      </c>
      <c r="AG407" s="74" t="n">
        <f aca="false">V407/U407</f>
        <v>0.58166906220112</v>
      </c>
      <c r="AH407" s="74" t="n">
        <f aca="false">EXP((((AG407-AG$425)/AG$426+2)/4-1.9)^3)</f>
        <v>0.0789388227355139</v>
      </c>
      <c r="AI407" s="74" t="n">
        <f aca="false">W407/U407</f>
        <v>0.089848287487247</v>
      </c>
      <c r="AJ407" s="74" t="n">
        <f aca="false">EXP((((AI407-AI$425)/AI$426+2)/4-1.9)^3)</f>
        <v>0.0622171784264967</v>
      </c>
      <c r="AK407" s="74" t="n">
        <f aca="false">Z407/U407</f>
        <v>0.346344728197999</v>
      </c>
      <c r="AL407" s="74" t="n">
        <f aca="false">EXP((((AK407-AK$425)/AK$426+2)/4-1.9)^3)</f>
        <v>0.0995660659723322</v>
      </c>
      <c r="AM407" s="74" t="n">
        <f aca="false">0.01*AD407+0.15*AF407+0.24*AH407+0.25*AJ407+0.35*AL407</f>
        <v>0.078667534697617</v>
      </c>
      <c r="AO407" s="66" t="n">
        <f aca="false">AO442</f>
        <v>0.000423387442849482</v>
      </c>
      <c r="AP407" s="65" t="n">
        <f aca="false">AO407*$J$425</f>
        <v>3192.19694396708</v>
      </c>
      <c r="AQ407" s="66" t="n">
        <f aca="false">AQ442</f>
        <v>0.00488609526457255</v>
      </c>
      <c r="AR407" s="65" t="n">
        <f aca="false">AQ407*$J$425</f>
        <v>36839.4921363918</v>
      </c>
      <c r="AS407" s="66" t="n">
        <f aca="false">AS442</f>
        <v>0.0106108805578128</v>
      </c>
      <c r="AT407" s="65" t="n">
        <f aca="false">AS407*$J$425</f>
        <v>80002.4210956383</v>
      </c>
      <c r="AU407" s="66" t="n">
        <f aca="false">AU442</f>
        <v>0.00664275379138894</v>
      </c>
      <c r="AV407" s="65" t="n">
        <f aca="false">AU407*$J$425</f>
        <v>50084.0984080297</v>
      </c>
      <c r="AW407" s="66" t="n">
        <f aca="false">AW442</f>
        <v>0.0175156186224039</v>
      </c>
      <c r="AX407" s="65" t="n">
        <f aca="false">AW407*$J$425</f>
        <v>132061.791586975</v>
      </c>
    </row>
    <row r="408" customFormat="false" ht="15" hidden="false" customHeight="false" outlineLevel="0" collapsed="false">
      <c r="A408" s="72" t="s">
        <v>52</v>
      </c>
      <c r="B408" s="65" t="n">
        <f aca="true">INDIRECT(ADDRESS(ROW()-35*INT((ROW()-15)/35)+138,2+INT((ROW()-15)/35), 1, 1, "Variables_Simulación"))</f>
        <v>0</v>
      </c>
      <c r="C408" s="65" t="n">
        <f aca="true">INDIRECT(ADDRESS(ROW()-35*INT((ROW()-15)/35)+108,2+INT((ROW()-15)/35), 1, 1, "Variables_Simulación"))</f>
        <v>0</v>
      </c>
      <c r="D408" s="65" t="n">
        <f aca="true">INDIRECT(ADDRESS(ROW()-35*INT((ROW()-15)/35)+78,2+INT((ROW()-15)/35), 1, 1, "Variables_Simulación"))</f>
        <v>0</v>
      </c>
      <c r="E408" s="65" t="n">
        <f aca="true">INDIRECT(ADDRESS(ROW()-35*INT((ROW()-15)/35)+48,2+INT((ROW()-15)/35), 1, 1, "Variables_Simulación"))</f>
        <v>0</v>
      </c>
      <c r="F408" s="65" t="n">
        <f aca="true">INDIRECT(ADDRESS(ROW()-35*INT((ROW()-15)/35)+18,2+INT((ROW()-15)/35), 1, 1, "Variables_Simulación"))</f>
        <v>0</v>
      </c>
      <c r="G408" s="65" t="n">
        <f aca="true">INDIRECT(ADDRESS(ROW()-35*INT((ROW()-15)/35)-12,2+INT((ROW()-15)/35), 1, 1, "Variables_Simulación"))</f>
        <v>0</v>
      </c>
      <c r="H408" s="65" t="n">
        <f aca="true">INDIRECT(ADDRESS(ROW()-35*INT((ROW()-15)/35)+168,2+INT((ROW()-15)/35), 1, 1, "Variables_Simulación"))</f>
        <v>0</v>
      </c>
      <c r="I408" s="66" t="n">
        <f aca="false">AO408+AQ408+AS408+AU408+AW408</f>
        <v>0.0165725650681057</v>
      </c>
      <c r="J408" s="65" t="n">
        <f aca="false">ROUND(AP408+AR408+AT408+AV408+AX408,0)</f>
        <v>124951</v>
      </c>
      <c r="K408" s="66" t="n">
        <f aca="false">I408-Tabla_Ministerio!J407</f>
        <v>0</v>
      </c>
      <c r="L408" s="65" t="n">
        <f aca="false">J408-Tabla_Ministerio!K407</f>
        <v>0</v>
      </c>
      <c r="M408" s="66" t="n">
        <f aca="false">M443</f>
        <v>0.0210168231840018</v>
      </c>
      <c r="N408" s="65" t="n">
        <f aca="false">ROUND((N$425*M408),0)</f>
        <v>3010734</v>
      </c>
      <c r="O408" s="65" t="n">
        <f aca="false">N408-Tabla_Ministerio!L407</f>
        <v>0</v>
      </c>
      <c r="P408" s="67" t="n">
        <f aca="false">N408+J408</f>
        <v>3135685</v>
      </c>
      <c r="Q408" s="65" t="n">
        <f aca="false">P408-Tabla_Ministerio!M407</f>
        <v>0</v>
      </c>
      <c r="S408" s="67" t="n">
        <f aca="false">B408+Tabla_Ministerio!B407</f>
        <v>17106</v>
      </c>
      <c r="T408" s="67" t="n">
        <f aca="false">C408+Tabla_Ministerio!C407</f>
        <v>74</v>
      </c>
      <c r="U408" s="67" t="n">
        <f aca="false">D408+Tabla_Ministerio!D407</f>
        <v>725.610138405051</v>
      </c>
      <c r="V408" s="67" t="n">
        <f aca="false">E408+Tabla_Ministerio!E407</f>
        <v>291.534290947424</v>
      </c>
      <c r="W408" s="67" t="n">
        <f aca="false">F408+Tabla_Ministerio!F407</f>
        <v>41</v>
      </c>
      <c r="X408" s="67" t="n">
        <f aca="false">G408+Tabla_Ministerio!G407</f>
        <v>138</v>
      </c>
      <c r="Y408" s="67" t="n">
        <f aca="false">H408+Tabla_Ministerio!H407</f>
        <v>26</v>
      </c>
      <c r="Z408" s="67" t="n">
        <f aca="false">X408+0.33*Y408</f>
        <v>146.58</v>
      </c>
      <c r="AC408" s="73" t="n">
        <f aca="false">IF(T408&gt;0,S408/T408,0)</f>
        <v>231.162162162162</v>
      </c>
      <c r="AD408" s="74" t="n">
        <f aca="false">EXP((((AC408-AC$425)/AC$426+2)/4-1.9)^3)</f>
        <v>0.116263395821065</v>
      </c>
      <c r="AE408" s="75" t="n">
        <f aca="false">S408/U408</f>
        <v>23.5746430412347</v>
      </c>
      <c r="AF408" s="74" t="n">
        <f aca="false">EXP((((AE408-AE$425)/AE$426+2)/4-1.9)^3)</f>
        <v>0.100861785643746</v>
      </c>
      <c r="AG408" s="74" t="n">
        <f aca="false">V408/U408</f>
        <v>0.40177813886151</v>
      </c>
      <c r="AH408" s="74" t="n">
        <f aca="false">EXP((((AG408-AG$425)/AG$426+2)/4-1.9)^3)</f>
        <v>0.00414184892618785</v>
      </c>
      <c r="AI408" s="74" t="n">
        <f aca="false">W408/U408</f>
        <v>0.0565041719098927</v>
      </c>
      <c r="AJ408" s="74" t="n">
        <f aca="false">EXP((((AI408-AI$425)/AI$426+2)/4-1.9)^3)</f>
        <v>0.029973954118992</v>
      </c>
      <c r="AK408" s="74" t="n">
        <f aca="false">Z408/U408</f>
        <v>0.202009305330538</v>
      </c>
      <c r="AL408" s="74" t="n">
        <f aca="false">EXP((((AK408-AK$425)/AK$426+2)/4-1.9)^3)</f>
        <v>0.033862020739534</v>
      </c>
      <c r="AM408" s="74" t="n">
        <f aca="false">0.01*AD408+0.15*AF408+0.24*AH408+0.25*AJ408+0.35*AL408</f>
        <v>0.0366311413356425</v>
      </c>
      <c r="AO408" s="66" t="n">
        <f aca="false">AO443</f>
        <v>0.000273103725405417</v>
      </c>
      <c r="AP408" s="65" t="n">
        <f aca="false">AO408*$J$425</f>
        <v>2059.10896118648</v>
      </c>
      <c r="AQ408" s="66" t="n">
        <f aca="false">AQ443</f>
        <v>0.00753844941996362</v>
      </c>
      <c r="AR408" s="65" t="n">
        <f aca="false">AQ408*$J$425</f>
        <v>56837.3380152735</v>
      </c>
      <c r="AS408" s="66" t="n">
        <f aca="false">AS443</f>
        <v>0.000360196046863503</v>
      </c>
      <c r="AT408" s="65" t="n">
        <f aca="false">AS408*$J$425</f>
        <v>2715.75536649883</v>
      </c>
      <c r="AU408" s="66" t="n">
        <f aca="false">AU443</f>
        <v>0.00276225516551644</v>
      </c>
      <c r="AV408" s="65" t="n">
        <f aca="false">AU408*$J$425</f>
        <v>20826.4620189825</v>
      </c>
      <c r="AW408" s="66" t="n">
        <f aca="false">AW443</f>
        <v>0.00563856071035669</v>
      </c>
      <c r="AX408" s="65" t="n">
        <f aca="false">AW408*$J$425</f>
        <v>42512.8250068872</v>
      </c>
    </row>
    <row r="409" customFormat="false" ht="15" hidden="false" customHeight="false" outlineLevel="0" collapsed="false">
      <c r="A409" s="72" t="s">
        <v>53</v>
      </c>
      <c r="B409" s="65" t="n">
        <f aca="true">INDIRECT(ADDRESS(ROW()-35*INT((ROW()-15)/35)+138,2+INT((ROW()-15)/35), 1, 1, "Variables_Simulación"))</f>
        <v>0</v>
      </c>
      <c r="C409" s="65" t="n">
        <f aca="true">INDIRECT(ADDRESS(ROW()-35*INT((ROW()-15)/35)+108,2+INT((ROW()-15)/35), 1, 1, "Variables_Simulación"))</f>
        <v>0</v>
      </c>
      <c r="D409" s="65" t="n">
        <f aca="true">INDIRECT(ADDRESS(ROW()-35*INT((ROW()-15)/35)+78,2+INT((ROW()-15)/35), 1, 1, "Variables_Simulación"))</f>
        <v>0</v>
      </c>
      <c r="E409" s="65" t="n">
        <f aca="true">INDIRECT(ADDRESS(ROW()-35*INT((ROW()-15)/35)+48,2+INT((ROW()-15)/35), 1, 1, "Variables_Simulación"))</f>
        <v>0</v>
      </c>
      <c r="F409" s="65" t="n">
        <f aca="true">INDIRECT(ADDRESS(ROW()-35*INT((ROW()-15)/35)+18,2+INT((ROW()-15)/35), 1, 1, "Variables_Simulación"))</f>
        <v>0</v>
      </c>
      <c r="G409" s="65" t="n">
        <f aca="true">INDIRECT(ADDRESS(ROW()-35*INT((ROW()-15)/35)-12,2+INT((ROW()-15)/35), 1, 1, "Variables_Simulación"))</f>
        <v>0</v>
      </c>
      <c r="H409" s="65" t="n">
        <f aca="true">INDIRECT(ADDRESS(ROW()-35*INT((ROW()-15)/35)+168,2+INT((ROW()-15)/35), 1, 1, "Variables_Simulación"))</f>
        <v>0</v>
      </c>
      <c r="I409" s="66" t="n">
        <f aca="false">AO409+AQ409+AS409+AU409+AW409</f>
        <v>0.0137379821019447</v>
      </c>
      <c r="J409" s="65" t="n">
        <f aca="false">ROUND(AP409+AR409+AT409+AV409+AX409,0)</f>
        <v>103580</v>
      </c>
      <c r="K409" s="66" t="n">
        <f aca="false">I409-Tabla_Ministerio!J408</f>
        <v>0</v>
      </c>
      <c r="L409" s="65" t="n">
        <f aca="false">J409-Tabla_Ministerio!K408</f>
        <v>0</v>
      </c>
      <c r="M409" s="66" t="n">
        <f aca="false">M444</f>
        <v>0.0203113656344103</v>
      </c>
      <c r="N409" s="65" t="n">
        <f aca="false">ROUND((N$425*M409),0)</f>
        <v>2909674</v>
      </c>
      <c r="O409" s="65" t="n">
        <f aca="false">N409-Tabla_Ministerio!L408</f>
        <v>0</v>
      </c>
      <c r="P409" s="67" t="n">
        <f aca="false">N409+J409</f>
        <v>3013254</v>
      </c>
      <c r="Q409" s="65" t="n">
        <f aca="false">P409-Tabla_Ministerio!M408</f>
        <v>0</v>
      </c>
      <c r="S409" s="67" t="n">
        <f aca="false">B409+Tabla_Ministerio!B408</f>
        <v>6457</v>
      </c>
      <c r="T409" s="67" t="n">
        <f aca="false">C409+Tabla_Ministerio!C408</f>
        <v>42</v>
      </c>
      <c r="U409" s="67" t="n">
        <f aca="false">D409+Tabla_Ministerio!D408</f>
        <v>369.112571898956</v>
      </c>
      <c r="V409" s="67" t="n">
        <f aca="false">E409+Tabla_Ministerio!E408</f>
        <v>197.974573365231</v>
      </c>
      <c r="W409" s="67" t="n">
        <f aca="false">F409+Tabla_Ministerio!F408</f>
        <v>18</v>
      </c>
      <c r="X409" s="67" t="n">
        <f aca="false">G409+Tabla_Ministerio!G408</f>
        <v>74</v>
      </c>
      <c r="Y409" s="67" t="n">
        <f aca="false">H409+Tabla_Ministerio!H408</f>
        <v>6</v>
      </c>
      <c r="Z409" s="67" t="n">
        <f aca="false">X409+0.33*Y409</f>
        <v>75.98</v>
      </c>
      <c r="AC409" s="73" t="n">
        <f aca="false">IF(T409&gt;0,S409/T409,0)</f>
        <v>153.738095238095</v>
      </c>
      <c r="AD409" s="74" t="n">
        <f aca="false">EXP((((AC409-AC$425)/AC$426+2)/4-1.9)^3)</f>
        <v>0.0290125177262674</v>
      </c>
      <c r="AE409" s="75" t="n">
        <f aca="false">S409/U409</f>
        <v>17.493308252225</v>
      </c>
      <c r="AF409" s="74" t="n">
        <f aca="false">EXP((((AE409-AE$425)/AE$426+2)/4-1.9)^3)</f>
        <v>0.0276111582075844</v>
      </c>
      <c r="AG409" s="74" t="n">
        <f aca="false">V409/U409</f>
        <v>0.536352832272064</v>
      </c>
      <c r="AH409" s="74" t="n">
        <f aca="false">EXP((((AG409-AG$425)/AG$426+2)/4-1.9)^3)</f>
        <v>0.0431334374716904</v>
      </c>
      <c r="AI409" s="74" t="n">
        <f aca="false">W409/U409</f>
        <v>0.0487656107387409</v>
      </c>
      <c r="AJ409" s="74" t="n">
        <f aca="false">EXP((((AI409-AI$425)/AI$426+2)/4-1.9)^3)</f>
        <v>0.0248857643470296</v>
      </c>
      <c r="AK409" s="74" t="n">
        <f aca="false">Z409/U409</f>
        <v>0.205845061329419</v>
      </c>
      <c r="AL409" s="74" t="n">
        <f aca="false">EXP((((AK409-AK$425)/AK$426+2)/4-1.9)^3)</f>
        <v>0.0349733205566583</v>
      </c>
      <c r="AM409" s="74" t="n">
        <f aca="false">0.01*AD409+0.15*AF409+0.24*AH409+0.25*AJ409+0.35*AL409</f>
        <v>0.0332459271831938</v>
      </c>
      <c r="AO409" s="66" t="n">
        <f aca="false">AO444</f>
        <v>7.85059370724695E-005</v>
      </c>
      <c r="AP409" s="65" t="n">
        <f aca="false">AO409*$J$425</f>
        <v>591.907995001878</v>
      </c>
      <c r="AQ409" s="66" t="n">
        <f aca="false">AQ444</f>
        <v>0.00175791071170021</v>
      </c>
      <c r="AR409" s="65" t="n">
        <f aca="false">AQ409*$J$425</f>
        <v>13254.0473186669</v>
      </c>
      <c r="AS409" s="66" t="n">
        <f aca="false">AS444</f>
        <v>0.00223099813733694</v>
      </c>
      <c r="AT409" s="65" t="n">
        <f aca="false">AS409*$J$425</f>
        <v>16820.9651851557</v>
      </c>
      <c r="AU409" s="66" t="n">
        <f aca="false">AU444</f>
        <v>0.0026116063558473</v>
      </c>
      <c r="AV409" s="65" t="n">
        <f aca="false">AU409*$J$425</f>
        <v>19690.6213653213</v>
      </c>
      <c r="AW409" s="66" t="n">
        <f aca="false">AW444</f>
        <v>0.00705896095998773</v>
      </c>
      <c r="AX409" s="65" t="n">
        <f aca="false">AW409*$J$425</f>
        <v>53222.1585326201</v>
      </c>
    </row>
    <row r="410" customFormat="false" ht="15" hidden="false" customHeight="false" outlineLevel="0" collapsed="false">
      <c r="A410" s="72" t="s">
        <v>54</v>
      </c>
      <c r="B410" s="65" t="n">
        <f aca="true">INDIRECT(ADDRESS(ROW()-35*INT((ROW()-15)/35)+138,2+INT((ROW()-15)/35), 1, 1, "Variables_Simulación"))</f>
        <v>0</v>
      </c>
      <c r="C410" s="65" t="n">
        <f aca="true">INDIRECT(ADDRESS(ROW()-35*INT((ROW()-15)/35)+108,2+INT((ROW()-15)/35), 1, 1, "Variables_Simulación"))</f>
        <v>0</v>
      </c>
      <c r="D410" s="65" t="n">
        <f aca="true">INDIRECT(ADDRESS(ROW()-35*INT((ROW()-15)/35)+78,2+INT((ROW()-15)/35), 1, 1, "Variables_Simulación"))</f>
        <v>0</v>
      </c>
      <c r="E410" s="65" t="n">
        <f aca="true">INDIRECT(ADDRESS(ROW()-35*INT((ROW()-15)/35)+48,2+INT((ROW()-15)/35), 1, 1, "Variables_Simulación"))</f>
        <v>0</v>
      </c>
      <c r="F410" s="65" t="n">
        <f aca="true">INDIRECT(ADDRESS(ROW()-35*INT((ROW()-15)/35)+18,2+INT((ROW()-15)/35), 1, 1, "Variables_Simulación"))</f>
        <v>0</v>
      </c>
      <c r="G410" s="65" t="n">
        <f aca="true">INDIRECT(ADDRESS(ROW()-35*INT((ROW()-15)/35)-12,2+INT((ROW()-15)/35), 1, 1, "Variables_Simulación"))</f>
        <v>0</v>
      </c>
      <c r="H410" s="65" t="n">
        <f aca="true">INDIRECT(ADDRESS(ROW()-35*INT((ROW()-15)/35)+168,2+INT((ROW()-15)/35), 1, 1, "Variables_Simulación"))</f>
        <v>0</v>
      </c>
      <c r="I410" s="66" t="n">
        <f aca="false">AO410+AQ410+AS410+AU410+AW410</f>
        <v>0.0167932096178382</v>
      </c>
      <c r="J410" s="65" t="n">
        <f aca="false">ROUND(AP410+AR410+AT410+AV410+AX410,0)</f>
        <v>126615</v>
      </c>
      <c r="K410" s="66" t="n">
        <f aca="false">I410-Tabla_Ministerio!J409</f>
        <v>0</v>
      </c>
      <c r="L410" s="65" t="n">
        <f aca="false">J410-Tabla_Ministerio!K409</f>
        <v>0</v>
      </c>
      <c r="M410" s="66" t="n">
        <f aca="false">M445</f>
        <v>0.0209441986302812</v>
      </c>
      <c r="N410" s="65" t="n">
        <f aca="false">ROUND((N$425*M410),0)</f>
        <v>3000330</v>
      </c>
      <c r="O410" s="65" t="n">
        <f aca="false">N410-Tabla_Ministerio!L409</f>
        <v>0</v>
      </c>
      <c r="P410" s="67" t="n">
        <f aca="false">N410+J410</f>
        <v>3126945</v>
      </c>
      <c r="Q410" s="65" t="n">
        <f aca="false">P410-Tabla_Ministerio!M409</f>
        <v>0</v>
      </c>
      <c r="S410" s="67" t="n">
        <f aca="false">B410+Tabla_Ministerio!B409</f>
        <v>7982</v>
      </c>
      <c r="T410" s="67" t="n">
        <f aca="false">C410+Tabla_Ministerio!C409</f>
        <v>38</v>
      </c>
      <c r="U410" s="67" t="n">
        <f aca="false">D410+Tabla_Ministerio!D409</f>
        <v>313.839393939394</v>
      </c>
      <c r="V410" s="67" t="n">
        <f aca="false">E410+Tabla_Ministerio!E409</f>
        <v>163.112121212121</v>
      </c>
      <c r="W410" s="67" t="n">
        <f aca="false">F410+Tabla_Ministerio!F409</f>
        <v>12</v>
      </c>
      <c r="X410" s="67" t="n">
        <f aca="false">G410+Tabla_Ministerio!G409</f>
        <v>66</v>
      </c>
      <c r="Y410" s="67" t="n">
        <f aca="false">H410+Tabla_Ministerio!H409</f>
        <v>3</v>
      </c>
      <c r="Z410" s="67" t="n">
        <f aca="false">X410+0.33*Y410</f>
        <v>66.99</v>
      </c>
      <c r="AC410" s="73" t="n">
        <f aca="false">IF(T410&gt;0,S410/T410,0)</f>
        <v>210.052631578947</v>
      </c>
      <c r="AD410" s="74" t="n">
        <f aca="false">EXP((((AC410-AC$425)/AC$426+2)/4-1.9)^3)</f>
        <v>0.083286390257438</v>
      </c>
      <c r="AE410" s="75" t="n">
        <f aca="false">S410/U410</f>
        <v>25.4333909449921</v>
      </c>
      <c r="AF410" s="74" t="n">
        <f aca="false">EXP((((AE410-AE$425)/AE$426+2)/4-1.9)^3)</f>
        <v>0.139202447791308</v>
      </c>
      <c r="AG410" s="74" t="n">
        <f aca="false">V410/U410</f>
        <v>0.519731188505991</v>
      </c>
      <c r="AH410" s="74" t="n">
        <f aca="false">EXP((((AG410-AG$425)/AG$426+2)/4-1.9)^3)</f>
        <v>0.033805683671383</v>
      </c>
      <c r="AI410" s="74" t="n">
        <f aca="false">W410/U410</f>
        <v>0.0382361176822733</v>
      </c>
      <c r="AJ410" s="74" t="n">
        <f aca="false">EXP((((AI410-AI$425)/AI$426+2)/4-1.9)^3)</f>
        <v>0.0191206037656897</v>
      </c>
      <c r="AK410" s="74" t="n">
        <f aca="false">Z410/U410</f>
        <v>0.213453126961291</v>
      </c>
      <c r="AL410" s="74" t="n">
        <f aca="false">EXP((((AK410-AK$425)/AK$426+2)/4-1.9)^3)</f>
        <v>0.0372639146402254</v>
      </c>
      <c r="AM410" s="74" t="n">
        <f aca="false">0.01*AD410+0.15*AF410+0.24*AH410+0.25*AJ410+0.35*AL410</f>
        <v>0.0476491162179039</v>
      </c>
      <c r="AO410" s="66" t="n">
        <f aca="false">AO445</f>
        <v>0.000234705470122192</v>
      </c>
      <c r="AP410" s="65" t="n">
        <f aca="false">AO410*$J$425</f>
        <v>1769.59921015601</v>
      </c>
      <c r="AQ410" s="66" t="n">
        <f aca="false">AQ445</f>
        <v>0.00862207556150319</v>
      </c>
      <c r="AR410" s="65" t="n">
        <f aca="false">AQ410*$J$425</f>
        <v>65007.5096059676</v>
      </c>
      <c r="AS410" s="66" t="n">
        <f aca="false">AS445</f>
        <v>0.00294225495004883</v>
      </c>
      <c r="AT410" s="65" t="n">
        <f aca="false">AS410*$J$425</f>
        <v>22183.5990144302</v>
      </c>
      <c r="AU410" s="66" t="n">
        <f aca="false">AU445</f>
        <v>0.00220616428592328</v>
      </c>
      <c r="AV410" s="65" t="n">
        <f aca="false">AU410*$J$425</f>
        <v>16633.7264138401</v>
      </c>
      <c r="AW410" s="66" t="n">
        <f aca="false">AW445</f>
        <v>0.00278800935024068</v>
      </c>
      <c r="AX410" s="65" t="n">
        <f aca="false">AW410*$J$425</f>
        <v>21020.6397896263</v>
      </c>
    </row>
    <row r="411" customFormat="false" ht="15" hidden="false" customHeight="false" outlineLevel="0" collapsed="false">
      <c r="A411" s="72" t="s">
        <v>55</v>
      </c>
      <c r="B411" s="65" t="n">
        <f aca="true">INDIRECT(ADDRESS(ROW()-35*INT((ROW()-15)/35)+138,2+INT((ROW()-15)/35), 1, 1, "Variables_Simulación"))</f>
        <v>0</v>
      </c>
      <c r="C411" s="65" t="n">
        <f aca="true">INDIRECT(ADDRESS(ROW()-35*INT((ROW()-15)/35)+108,2+INT((ROW()-15)/35), 1, 1, "Variables_Simulación"))</f>
        <v>0</v>
      </c>
      <c r="D411" s="65" t="n">
        <f aca="true">INDIRECT(ADDRESS(ROW()-35*INT((ROW()-15)/35)+78,2+INT((ROW()-15)/35), 1, 1, "Variables_Simulación"))</f>
        <v>0</v>
      </c>
      <c r="E411" s="65" t="n">
        <f aca="true">INDIRECT(ADDRESS(ROW()-35*INT((ROW()-15)/35)+48,2+INT((ROW()-15)/35), 1, 1, "Variables_Simulación"))</f>
        <v>0</v>
      </c>
      <c r="F411" s="65" t="n">
        <f aca="true">INDIRECT(ADDRESS(ROW()-35*INT((ROW()-15)/35)+18,2+INT((ROW()-15)/35), 1, 1, "Variables_Simulación"))</f>
        <v>0</v>
      </c>
      <c r="G411" s="65" t="n">
        <f aca="true">INDIRECT(ADDRESS(ROW()-35*INT((ROW()-15)/35)-12,2+INT((ROW()-15)/35), 1, 1, "Variables_Simulación"))</f>
        <v>0</v>
      </c>
      <c r="H411" s="65" t="n">
        <f aca="true">INDIRECT(ADDRESS(ROW()-35*INT((ROW()-15)/35)+168,2+INT((ROW()-15)/35), 1, 1, "Variables_Simulación"))</f>
        <v>0</v>
      </c>
      <c r="I411" s="66" t="n">
        <f aca="false">AO411+AQ411+AS411+AU411+AW411</f>
        <v>0.0338077317198951</v>
      </c>
      <c r="J411" s="65" t="n">
        <f aca="false">ROUND(AP411+AR411+AT411+AV411+AX411,0)</f>
        <v>254899</v>
      </c>
      <c r="K411" s="66" t="n">
        <f aca="false">I411-Tabla_Ministerio!J410</f>
        <v>3.12250225675825E-016</v>
      </c>
      <c r="L411" s="65" t="n">
        <f aca="false">J411-Tabla_Ministerio!K410</f>
        <v>0</v>
      </c>
      <c r="M411" s="66" t="n">
        <f aca="false">M446</f>
        <v>0.0210092001595743</v>
      </c>
      <c r="N411" s="65" t="n">
        <f aca="false">ROUND((N$425*M411),0)</f>
        <v>3009642</v>
      </c>
      <c r="O411" s="65" t="n">
        <f aca="false">N411-Tabla_Ministerio!L410</f>
        <v>0</v>
      </c>
      <c r="P411" s="67" t="n">
        <f aca="false">N411+J411</f>
        <v>3264541</v>
      </c>
      <c r="Q411" s="65" t="n">
        <f aca="false">P411-Tabla_Ministerio!M410</f>
        <v>0</v>
      </c>
      <c r="S411" s="67" t="n">
        <f aca="false">B411+Tabla_Ministerio!B410</f>
        <v>9702</v>
      </c>
      <c r="T411" s="67" t="n">
        <f aca="false">C411+Tabla_Ministerio!C410</f>
        <v>41</v>
      </c>
      <c r="U411" s="67" t="n">
        <f aca="false">D411+Tabla_Ministerio!D410</f>
        <v>439.086124541735</v>
      </c>
      <c r="V411" s="67" t="n">
        <f aca="false">E411+Tabla_Ministerio!E410</f>
        <v>312.919196642049</v>
      </c>
      <c r="W411" s="67" t="n">
        <f aca="false">F411+Tabla_Ministerio!F410</f>
        <v>20</v>
      </c>
      <c r="X411" s="67" t="n">
        <f aca="false">G411+Tabla_Ministerio!G410</f>
        <v>75</v>
      </c>
      <c r="Y411" s="67" t="n">
        <f aca="false">H411+Tabla_Ministerio!H410</f>
        <v>13</v>
      </c>
      <c r="Z411" s="67" t="n">
        <f aca="false">X411+0.33*Y411</f>
        <v>79.29</v>
      </c>
      <c r="AC411" s="73" t="n">
        <f aca="false">IF(T411&gt;0,S411/T411,0)</f>
        <v>236.634146341463</v>
      </c>
      <c r="AD411" s="74" t="n">
        <f aca="false">EXP((((AC411-AC$425)/AC$426+2)/4-1.9)^3)</f>
        <v>0.126110912208941</v>
      </c>
      <c r="AE411" s="75" t="n">
        <f aca="false">S411/U411</f>
        <v>22.0958929415631</v>
      </c>
      <c r="AF411" s="74" t="n">
        <f aca="false">EXP((((AE411-AE$425)/AE$426+2)/4-1.9)^3)</f>
        <v>0.0762277766202764</v>
      </c>
      <c r="AG411" s="74" t="n">
        <f aca="false">V411/U411</f>
        <v>0.712660180206414</v>
      </c>
      <c r="AH411" s="74" t="n">
        <f aca="false">EXP((((AG411-AG$425)/AG$426+2)/4-1.9)^3)</f>
        <v>0.290380524072791</v>
      </c>
      <c r="AI411" s="74" t="n">
        <f aca="false">W411/U411</f>
        <v>0.0455491505701156</v>
      </c>
      <c r="AJ411" s="74" t="n">
        <f aca="false">EXP((((AI411-AI$425)/AI$426+2)/4-1.9)^3)</f>
        <v>0.0229904198434294</v>
      </c>
      <c r="AK411" s="74" t="n">
        <f aca="false">Z411/U411</f>
        <v>0.180579607435223</v>
      </c>
      <c r="AL411" s="74" t="n">
        <f aca="false">EXP((((AK411-AK$425)/AK$426+2)/4-1.9)^3)</f>
        <v>0.0281646183725547</v>
      </c>
      <c r="AM411" s="74" t="n">
        <f aca="false">0.01*AD411+0.15*AF411+0.24*AH411+0.25*AJ411+0.35*AL411</f>
        <v>0.0979918227838523</v>
      </c>
      <c r="AO411" s="66" t="n">
        <f aca="false">AO446</f>
        <v>0.000428768711769141</v>
      </c>
      <c r="AP411" s="65" t="n">
        <f aca="false">AO411*$J$425</f>
        <v>3232.76987660861</v>
      </c>
      <c r="AQ411" s="66" t="n">
        <f aca="false">AQ446</f>
        <v>0.00623146729277591</v>
      </c>
      <c r="AR411" s="65" t="n">
        <f aca="false">AQ411*$J$425</f>
        <v>46983.1384571835</v>
      </c>
      <c r="AS411" s="66" t="n">
        <f aca="false">AS446</f>
        <v>0.0189148046189144</v>
      </c>
      <c r="AT411" s="65" t="n">
        <f aca="false">AS411*$J$425</f>
        <v>142611.17687824</v>
      </c>
      <c r="AU411" s="66" t="n">
        <f aca="false">AU446</f>
        <v>0.00289135502437941</v>
      </c>
      <c r="AV411" s="65" t="n">
        <f aca="false">AU411*$J$425</f>
        <v>21799.8309317575</v>
      </c>
      <c r="AW411" s="66" t="n">
        <f aca="false">AW446</f>
        <v>0.00534133607205622</v>
      </c>
      <c r="AX411" s="65" t="n">
        <f aca="false">AW411*$J$425</f>
        <v>40271.8525877034</v>
      </c>
    </row>
    <row r="412" customFormat="false" ht="15" hidden="false" customHeight="false" outlineLevel="0" collapsed="false">
      <c r="A412" s="72" t="s">
        <v>56</v>
      </c>
      <c r="B412" s="65" t="n">
        <f aca="true">INDIRECT(ADDRESS(ROW()-35*INT((ROW()-15)/35)+138,2+INT((ROW()-15)/35), 1, 1, "Variables_Simulación"))</f>
        <v>0</v>
      </c>
      <c r="C412" s="65" t="n">
        <f aca="true">INDIRECT(ADDRESS(ROW()-35*INT((ROW()-15)/35)+108,2+INT((ROW()-15)/35), 1, 1, "Variables_Simulación"))</f>
        <v>0</v>
      </c>
      <c r="D412" s="65" t="n">
        <f aca="true">INDIRECT(ADDRESS(ROW()-35*INT((ROW()-15)/35)+78,2+INT((ROW()-15)/35), 1, 1, "Variables_Simulación"))</f>
        <v>0</v>
      </c>
      <c r="E412" s="65" t="n">
        <f aca="true">INDIRECT(ADDRESS(ROW()-35*INT((ROW()-15)/35)+48,2+INT((ROW()-15)/35), 1, 1, "Variables_Simulación"))</f>
        <v>0</v>
      </c>
      <c r="F412" s="65" t="n">
        <f aca="true">INDIRECT(ADDRESS(ROW()-35*INT((ROW()-15)/35)+18,2+INT((ROW()-15)/35), 1, 1, "Variables_Simulación"))</f>
        <v>0</v>
      </c>
      <c r="G412" s="65" t="n">
        <f aca="true">INDIRECT(ADDRESS(ROW()-35*INT((ROW()-15)/35)-12,2+INT((ROW()-15)/35), 1, 1, "Variables_Simulación"))</f>
        <v>0</v>
      </c>
      <c r="H412" s="65" t="n">
        <f aca="true">INDIRECT(ADDRESS(ROW()-35*INT((ROW()-15)/35)+168,2+INT((ROW()-15)/35), 1, 1, "Variables_Simulación"))</f>
        <v>0</v>
      </c>
      <c r="I412" s="66" t="n">
        <f aca="false">AO412+AQ412+AS412+AU412+AW412</f>
        <v>0.0347834771104768</v>
      </c>
      <c r="J412" s="65" t="n">
        <f aca="false">ROUND(AP412+AR412+AT412+AV412+AX412,0)</f>
        <v>262256</v>
      </c>
      <c r="K412" s="66" t="n">
        <f aca="false">I412-Tabla_Ministerio!J411</f>
        <v>0</v>
      </c>
      <c r="L412" s="65" t="n">
        <f aca="false">J412-Tabla_Ministerio!K411</f>
        <v>0</v>
      </c>
      <c r="M412" s="66" t="n">
        <f aca="false">M447</f>
        <v>0.0219100358252418</v>
      </c>
      <c r="N412" s="65" t="n">
        <f aca="false">ROUND((N$425*M412),0)</f>
        <v>3138689</v>
      </c>
      <c r="O412" s="65" t="n">
        <f aca="false">N412-Tabla_Ministerio!L411</f>
        <v>-1</v>
      </c>
      <c r="P412" s="67" t="n">
        <f aca="false">N412+J412</f>
        <v>3400945</v>
      </c>
      <c r="Q412" s="65" t="n">
        <f aca="false">P412-Tabla_Ministerio!M411</f>
        <v>-1</v>
      </c>
      <c r="S412" s="67" t="n">
        <f aca="false">B412+Tabla_Ministerio!B411</f>
        <v>6983</v>
      </c>
      <c r="T412" s="67" t="n">
        <f aca="false">C412+Tabla_Ministerio!C411</f>
        <v>48</v>
      </c>
      <c r="U412" s="67" t="n">
        <f aca="false">D412+Tabla_Ministerio!D411</f>
        <v>367.848484848485</v>
      </c>
      <c r="V412" s="67" t="n">
        <f aca="false">E412+Tabla_Ministerio!E411</f>
        <v>221.416666666667</v>
      </c>
      <c r="W412" s="67" t="n">
        <f aca="false">F412+Tabla_Ministerio!F411</f>
        <v>56</v>
      </c>
      <c r="X412" s="67" t="n">
        <f aca="false">G412+Tabla_Ministerio!G411</f>
        <v>171</v>
      </c>
      <c r="Y412" s="67" t="n">
        <f aca="false">H412+Tabla_Ministerio!H411</f>
        <v>22</v>
      </c>
      <c r="Z412" s="67" t="n">
        <f aca="false">X412+0.33*Y412</f>
        <v>178.26</v>
      </c>
      <c r="AC412" s="73" t="n">
        <f aca="false">IF(T412&gt;0,S412/T412,0)</f>
        <v>145.479166666667</v>
      </c>
      <c r="AD412" s="74" t="n">
        <f aca="false">EXP((((AC412-AC$425)/AC$426+2)/4-1.9)^3)</f>
        <v>0.0243292908317309</v>
      </c>
      <c r="AE412" s="75" t="n">
        <f aca="false">S412/U412</f>
        <v>18.9833594200511</v>
      </c>
      <c r="AF412" s="74" t="n">
        <f aca="false">EXP((((AE412-AE$425)/AE$426+2)/4-1.9)^3)</f>
        <v>0.0393201422831627</v>
      </c>
      <c r="AG412" s="74" t="n">
        <f aca="false">V412/U412</f>
        <v>0.601923552187166</v>
      </c>
      <c r="AH412" s="74" t="n">
        <f aca="false">EXP((((AG412-AG$425)/AG$426+2)/4-1.9)^3)</f>
        <v>0.100648273192304</v>
      </c>
      <c r="AI412" s="74" t="n">
        <f aca="false">W412/U412</f>
        <v>0.152236592800066</v>
      </c>
      <c r="AJ412" s="74" t="n">
        <f aca="false">EXP((((AI412-AI$425)/AI$426+2)/4-1.9)^3)</f>
        <v>0.18324316655198</v>
      </c>
      <c r="AK412" s="74" t="n">
        <f aca="false">Z412/U412</f>
        <v>0.484601697009638</v>
      </c>
      <c r="AL412" s="74" t="n">
        <f aca="false">EXP((((AK412-AK$425)/AK$426+2)/4-1.9)^3)</f>
        <v>0.219645922286432</v>
      </c>
      <c r="AM412" s="74" t="n">
        <f aca="false">0.01*AD412+0.15*AF412+0.24*AH412+0.25*AJ412+0.35*AL412</f>
        <v>0.152983764255191</v>
      </c>
      <c r="AO412" s="66" t="n">
        <f aca="false">AO447</f>
        <v>9.47039179558198E-005</v>
      </c>
      <c r="AP412" s="65" t="n">
        <f aca="false">AO412*$J$425</f>
        <v>714.035247350859</v>
      </c>
      <c r="AQ412" s="66" t="n">
        <f aca="false">AQ447</f>
        <v>0.000809275101189929</v>
      </c>
      <c r="AR412" s="65" t="n">
        <f aca="false">AQ412*$J$425</f>
        <v>6101.65830016256</v>
      </c>
      <c r="AS412" s="66" t="n">
        <f aca="false">AS447</f>
        <v>0.00874139778312101</v>
      </c>
      <c r="AT412" s="65" t="n">
        <f aca="false">AS412*$J$425</f>
        <v>65907.1584680884</v>
      </c>
      <c r="AU412" s="66" t="n">
        <f aca="false">AU447</f>
        <v>0.0110083820070626</v>
      </c>
      <c r="AV412" s="65" t="n">
        <f aca="false">AU412*$J$425</f>
        <v>82999.4464749878</v>
      </c>
      <c r="AW412" s="66" t="n">
        <f aca="false">AW447</f>
        <v>0.0141297183011474</v>
      </c>
      <c r="AX412" s="65" t="n">
        <f aca="false">AW412*$J$425</f>
        <v>106533.257756711</v>
      </c>
    </row>
    <row r="413" customFormat="false" ht="15" hidden="false" customHeight="false" outlineLevel="0" collapsed="false">
      <c r="A413" s="72" t="s">
        <v>57</v>
      </c>
      <c r="B413" s="65" t="n">
        <f aca="true">INDIRECT(ADDRESS(ROW()-35*INT((ROW()-15)/35)+138,2+INT((ROW()-15)/35), 1, 1, "Variables_Simulación"))</f>
        <v>0</v>
      </c>
      <c r="C413" s="65" t="n">
        <f aca="true">INDIRECT(ADDRESS(ROW()-35*INT((ROW()-15)/35)+108,2+INT((ROW()-15)/35), 1, 1, "Variables_Simulación"))</f>
        <v>0</v>
      </c>
      <c r="D413" s="65" t="n">
        <f aca="true">INDIRECT(ADDRESS(ROW()-35*INT((ROW()-15)/35)+78,2+INT((ROW()-15)/35), 1, 1, "Variables_Simulación"))</f>
        <v>0</v>
      </c>
      <c r="E413" s="65" t="n">
        <f aca="true">INDIRECT(ADDRESS(ROW()-35*INT((ROW()-15)/35)+48,2+INT((ROW()-15)/35), 1, 1, "Variables_Simulación"))</f>
        <v>0</v>
      </c>
      <c r="F413" s="65" t="n">
        <f aca="true">INDIRECT(ADDRESS(ROW()-35*INT((ROW()-15)/35)+18,2+INT((ROW()-15)/35), 1, 1, "Variables_Simulación"))</f>
        <v>0</v>
      </c>
      <c r="G413" s="65" t="n">
        <f aca="true">INDIRECT(ADDRESS(ROW()-35*INT((ROW()-15)/35)-12,2+INT((ROW()-15)/35), 1, 1, "Variables_Simulación"))</f>
        <v>0</v>
      </c>
      <c r="H413" s="65" t="n">
        <f aca="true">INDIRECT(ADDRESS(ROW()-35*INT((ROW()-15)/35)+168,2+INT((ROW()-15)/35), 1, 1, "Variables_Simulación"))</f>
        <v>0</v>
      </c>
      <c r="I413" s="66" t="n">
        <f aca="false">AO413+AQ413+AS413+AU413+AW413</f>
        <v>0.00935743163081573</v>
      </c>
      <c r="J413" s="65" t="n">
        <f aca="false">ROUND(AP413+AR413+AT413+AV413+AX413,0)</f>
        <v>70552</v>
      </c>
      <c r="K413" s="66" t="n">
        <f aca="false">I413-Tabla_Ministerio!J412</f>
        <v>-6.2450045135165E-017</v>
      </c>
      <c r="L413" s="65" t="n">
        <f aca="false">J413-Tabla_Ministerio!K412</f>
        <v>0</v>
      </c>
      <c r="M413" s="66" t="n">
        <f aca="false">M448</f>
        <v>0.0102880337673149</v>
      </c>
      <c r="N413" s="65" t="n">
        <f aca="false">ROUND((N$425*M413),0)</f>
        <v>1473797</v>
      </c>
      <c r="O413" s="65" t="n">
        <f aca="false">N413-Tabla_Ministerio!L412</f>
        <v>0</v>
      </c>
      <c r="P413" s="67" t="n">
        <f aca="false">N413+J413</f>
        <v>1544349</v>
      </c>
      <c r="Q413" s="65" t="n">
        <f aca="false">P413-Tabla_Ministerio!M412</f>
        <v>0</v>
      </c>
      <c r="S413" s="67" t="n">
        <f aca="false">B413+Tabla_Ministerio!B412</f>
        <v>3715</v>
      </c>
      <c r="T413" s="67" t="n">
        <f aca="false">C413+Tabla_Ministerio!C412</f>
        <v>54</v>
      </c>
      <c r="U413" s="67" t="n">
        <f aca="false">D413+Tabla_Ministerio!D412</f>
        <v>256.976306818757</v>
      </c>
      <c r="V413" s="67" t="n">
        <f aca="false">E413+Tabla_Ministerio!E412</f>
        <v>80.9545454545455</v>
      </c>
      <c r="W413" s="67" t="n">
        <f aca="false">F413+Tabla_Ministerio!F412</f>
        <v>7</v>
      </c>
      <c r="X413" s="67" t="n">
        <f aca="false">G413+Tabla_Ministerio!G412</f>
        <v>46</v>
      </c>
      <c r="Y413" s="67" t="n">
        <f aca="false">H413+Tabla_Ministerio!H412</f>
        <v>13</v>
      </c>
      <c r="Z413" s="67" t="n">
        <f aca="false">X413+0.33*Y413</f>
        <v>50.29</v>
      </c>
      <c r="AC413" s="73" t="n">
        <f aca="false">IF(T413&gt;0,S413/T413,0)</f>
        <v>68.7962962962963</v>
      </c>
      <c r="AD413" s="74" t="n">
        <f aca="false">EXP((((AC413-AC$425)/AC$426+2)/4-1.9)^3)</f>
        <v>0.00356374670027833</v>
      </c>
      <c r="AE413" s="75" t="n">
        <f aca="false">S413/U413</f>
        <v>14.4565856906806</v>
      </c>
      <c r="AF413" s="74" t="n">
        <f aca="false">EXP((((AE413-AE$425)/AE$426+2)/4-1.9)^3)</f>
        <v>0.0124275209117506</v>
      </c>
      <c r="AG413" s="74" t="n">
        <f aca="false">V413/U413</f>
        <v>0.315027274135596</v>
      </c>
      <c r="AH413" s="74" t="n">
        <f aca="false">EXP((((AG413-AG$425)/AG$426+2)/4-1.9)^3)</f>
        <v>0.000559727832495273</v>
      </c>
      <c r="AI413" s="74" t="n">
        <f aca="false">W413/U413</f>
        <v>0.02723986536602</v>
      </c>
      <c r="AJ413" s="74" t="n">
        <f aca="false">EXP((((AI413-AI$425)/AI$426+2)/4-1.9)^3)</f>
        <v>0.0143317611360256</v>
      </c>
      <c r="AK413" s="74" t="n">
        <f aca="false">Z413/U413</f>
        <v>0.195698975608164</v>
      </c>
      <c r="AL413" s="74" t="n">
        <f aca="false">EXP((((AK413-AK$425)/AK$426+2)/4-1.9)^3)</f>
        <v>0.032095645983095</v>
      </c>
      <c r="AM413" s="74" t="n">
        <f aca="false">0.01*AD413+0.15*AF413+0.24*AH413+0.25*AJ413+0.35*AL413</f>
        <v>0.0168505166616539</v>
      </c>
      <c r="AO413" s="66" t="n">
        <f aca="false">AO448</f>
        <v>1.09826390759974E-005</v>
      </c>
      <c r="AP413" s="65" t="n">
        <f aca="false">AO413*$J$425</f>
        <v>82.8053535530955</v>
      </c>
      <c r="AQ413" s="66" t="n">
        <f aca="false">AQ448</f>
        <v>0.00130612205439925</v>
      </c>
      <c r="AR413" s="65" t="n">
        <f aca="false">AQ413*$J$425</f>
        <v>9847.7149025498</v>
      </c>
      <c r="AS413" s="66" t="n">
        <f aca="false">AS448</f>
        <v>0.000472390459862553</v>
      </c>
      <c r="AT413" s="65" t="n">
        <f aca="false">AS413*$J$425</f>
        <v>3561.66298221683</v>
      </c>
      <c r="AU413" s="66" t="n">
        <f aca="false">AU448</f>
        <v>0.00220639350702697</v>
      </c>
      <c r="AV413" s="65" t="n">
        <f aca="false">AU413*$J$425</f>
        <v>16635.4546627975</v>
      </c>
      <c r="AW413" s="66" t="n">
        <f aca="false">AW448</f>
        <v>0.00536154297045095</v>
      </c>
      <c r="AX413" s="65" t="n">
        <f aca="false">AW413*$J$425</f>
        <v>40424.2057110473</v>
      </c>
    </row>
    <row r="414" customFormat="false" ht="15" hidden="false" customHeight="false" outlineLevel="0" collapsed="false">
      <c r="A414" s="72" t="s">
        <v>58</v>
      </c>
      <c r="B414" s="65" t="n">
        <f aca="true">INDIRECT(ADDRESS(ROW()-35*INT((ROW()-15)/35)+138,2+INT((ROW()-15)/35), 1, 1, "Variables_Simulación"))</f>
        <v>0</v>
      </c>
      <c r="C414" s="65" t="n">
        <f aca="true">INDIRECT(ADDRESS(ROW()-35*INT((ROW()-15)/35)+108,2+INT((ROW()-15)/35), 1, 1, "Variables_Simulación"))</f>
        <v>0</v>
      </c>
      <c r="D414" s="65" t="n">
        <f aca="true">INDIRECT(ADDRESS(ROW()-35*INT((ROW()-15)/35)+78,2+INT((ROW()-15)/35), 1, 1, "Variables_Simulación"))</f>
        <v>0</v>
      </c>
      <c r="E414" s="65" t="n">
        <f aca="true">INDIRECT(ADDRESS(ROW()-35*INT((ROW()-15)/35)+48,2+INT((ROW()-15)/35), 1, 1, "Variables_Simulación"))</f>
        <v>0</v>
      </c>
      <c r="F414" s="65" t="n">
        <f aca="true">INDIRECT(ADDRESS(ROW()-35*INT((ROW()-15)/35)+18,2+INT((ROW()-15)/35), 1, 1, "Variables_Simulación"))</f>
        <v>0</v>
      </c>
      <c r="G414" s="65" t="n">
        <f aca="true">INDIRECT(ADDRESS(ROW()-35*INT((ROW()-15)/35)-12,2+INT((ROW()-15)/35), 1, 1, "Variables_Simulación"))</f>
        <v>0</v>
      </c>
      <c r="H414" s="65" t="n">
        <f aca="true">INDIRECT(ADDRESS(ROW()-35*INT((ROW()-15)/35)+168,2+INT((ROW()-15)/35), 1, 1, "Variables_Simulación"))</f>
        <v>0</v>
      </c>
      <c r="I414" s="66" t="n">
        <f aca="false">AO414+AQ414+AS414+AU414+AW414</f>
        <v>0.10073561824903</v>
      </c>
      <c r="J414" s="65" t="n">
        <f aca="false">ROUND(AP414+AR414+AT414+AV414+AX414,0)</f>
        <v>759512</v>
      </c>
      <c r="K414" s="66" t="n">
        <f aca="false">I414-Tabla_Ministerio!J413</f>
        <v>0</v>
      </c>
      <c r="L414" s="65" t="n">
        <f aca="false">J414-Tabla_Ministerio!K413</f>
        <v>0</v>
      </c>
      <c r="M414" s="66" t="n">
        <f aca="false">M449</f>
        <v>0.0567532567790089</v>
      </c>
      <c r="N414" s="65" t="n">
        <f aca="false">ROUND((N$425*M414),0)</f>
        <v>8130103</v>
      </c>
      <c r="O414" s="65" t="n">
        <f aca="false">N414-Tabla_Ministerio!L413</f>
        <v>0</v>
      </c>
      <c r="P414" s="67" t="n">
        <f aca="false">N414+J414</f>
        <v>8889615</v>
      </c>
      <c r="Q414" s="65" t="n">
        <f aca="false">P414-Tabla_Ministerio!M413</f>
        <v>0</v>
      </c>
      <c r="S414" s="67" t="n">
        <f aca="false">B414+Tabla_Ministerio!B413</f>
        <v>6853</v>
      </c>
      <c r="T414" s="67" t="n">
        <f aca="false">C414+Tabla_Ministerio!C413</f>
        <v>25</v>
      </c>
      <c r="U414" s="67" t="n">
        <f aca="false">D414+Tabla_Ministerio!D413</f>
        <v>295.374242424242</v>
      </c>
      <c r="V414" s="67" t="n">
        <f aca="false">E414+Tabla_Ministerio!E413</f>
        <v>249.578787878788</v>
      </c>
      <c r="W414" s="67" t="n">
        <f aca="false">F414+Tabla_Ministerio!F413</f>
        <v>35</v>
      </c>
      <c r="X414" s="67" t="n">
        <f aca="false">G414+Tabla_Ministerio!G413</f>
        <v>154</v>
      </c>
      <c r="Y414" s="67" t="n">
        <f aca="false">H414+Tabla_Ministerio!H413</f>
        <v>39</v>
      </c>
      <c r="Z414" s="67" t="n">
        <f aca="false">X414+0.33*Y414</f>
        <v>166.87</v>
      </c>
      <c r="AC414" s="73" t="n">
        <f aca="false">IF(T414&gt;0,S414/T414,0)</f>
        <v>274.12</v>
      </c>
      <c r="AD414" s="74" t="n">
        <f aca="false">EXP((((AC414-AC$425)/AC$426+2)/4-1.9)^3)</f>
        <v>0.20846355235496</v>
      </c>
      <c r="AE414" s="75" t="n">
        <f aca="false">S414/U414</f>
        <v>23.201075164019</v>
      </c>
      <c r="AF414" s="74" t="n">
        <f aca="false">EXP((((AE414-AE$425)/AE$426+2)/4-1.9)^3)</f>
        <v>0.0941635197868717</v>
      </c>
      <c r="AG414" s="74" t="n">
        <f aca="false">V414/U414</f>
        <v>0.84495786034153</v>
      </c>
      <c r="AH414" s="74" t="n">
        <f aca="false">EXP((((AG414-AG$425)/AG$426+2)/4-1.9)^3)</f>
        <v>0.622684933742827</v>
      </c>
      <c r="AI414" s="74" t="n">
        <f aca="false">W414/U414</f>
        <v>0.118493744453621</v>
      </c>
      <c r="AJ414" s="74" t="n">
        <f aca="false">EXP((((AI414-AI$425)/AI$426+2)/4-1.9)^3)</f>
        <v>0.106755412530295</v>
      </c>
      <c r="AK414" s="74" t="n">
        <f aca="false">Z414/U414</f>
        <v>0.564944318199306</v>
      </c>
      <c r="AL414" s="74" t="n">
        <f aca="false">EXP((((AK414-AK$425)/AK$426+2)/4-1.9)^3)</f>
        <v>0.315908615537407</v>
      </c>
      <c r="AM414" s="74" t="n">
        <f aca="false">0.01*AD414+0.15*AF414+0.24*AH414+0.25*AJ414+0.35*AL414</f>
        <v>0.302910416160525</v>
      </c>
      <c r="AO414" s="66" t="n">
        <f aca="false">AO449</f>
        <v>0.000763060786452132</v>
      </c>
      <c r="AP414" s="65" t="n">
        <f aca="false">AO414*$J$425</f>
        <v>5753.2181261209</v>
      </c>
      <c r="AQ414" s="66" t="n">
        <f aca="false">AQ449</f>
        <v>0.00493686844817528</v>
      </c>
      <c r="AR414" s="65" t="n">
        <f aca="false">AQ414*$J$425</f>
        <v>37222.3046271008</v>
      </c>
      <c r="AS414" s="66" t="n">
        <f aca="false">AS449</f>
        <v>0.0595165831874624</v>
      </c>
      <c r="AT414" s="65" t="n">
        <f aca="false">AS414*$J$425</f>
        <v>448734.742078599</v>
      </c>
      <c r="AU414" s="66" t="n">
        <f aca="false">AU449</f>
        <v>0.014787450657323</v>
      </c>
      <c r="AV414" s="65" t="n">
        <f aca="false">AU414*$J$425</f>
        <v>111492.335435541</v>
      </c>
      <c r="AW414" s="66" t="n">
        <f aca="false">AW449</f>
        <v>0.0207316551696171</v>
      </c>
      <c r="AX414" s="65" t="n">
        <f aca="false">AW414*$J$425</f>
        <v>156309.6104845</v>
      </c>
    </row>
    <row r="415" customFormat="false" ht="15" hidden="false" customHeight="false" outlineLevel="0" collapsed="false">
      <c r="A415" s="72" t="s">
        <v>59</v>
      </c>
      <c r="B415" s="65" t="n">
        <f aca="true">INDIRECT(ADDRESS(ROW()-35*INT((ROW()-15)/35)+138,2+INT((ROW()-15)/35), 1, 1, "Variables_Simulación"))</f>
        <v>0</v>
      </c>
      <c r="C415" s="65" t="n">
        <f aca="true">INDIRECT(ADDRESS(ROW()-35*INT((ROW()-15)/35)+108,2+INT((ROW()-15)/35), 1, 1, "Variables_Simulación"))</f>
        <v>0</v>
      </c>
      <c r="D415" s="65" t="n">
        <f aca="true">INDIRECT(ADDRESS(ROW()-35*INT((ROW()-15)/35)+78,2+INT((ROW()-15)/35), 1, 1, "Variables_Simulación"))</f>
        <v>0</v>
      </c>
      <c r="E415" s="65" t="n">
        <f aca="true">INDIRECT(ADDRESS(ROW()-35*INT((ROW()-15)/35)+48,2+INT((ROW()-15)/35), 1, 1, "Variables_Simulación"))</f>
        <v>0</v>
      </c>
      <c r="F415" s="65" t="n">
        <f aca="true">INDIRECT(ADDRESS(ROW()-35*INT((ROW()-15)/35)+18,2+INT((ROW()-15)/35), 1, 1, "Variables_Simulación"))</f>
        <v>0</v>
      </c>
      <c r="G415" s="65" t="n">
        <f aca="true">INDIRECT(ADDRESS(ROW()-35*INT((ROW()-15)/35)-12,2+INT((ROW()-15)/35), 1, 1, "Variables_Simulación"))</f>
        <v>0</v>
      </c>
      <c r="H415" s="65" t="n">
        <f aca="true">INDIRECT(ADDRESS(ROW()-35*INT((ROW()-15)/35)+168,2+INT((ROW()-15)/35), 1, 1, "Variables_Simulación"))</f>
        <v>0</v>
      </c>
      <c r="I415" s="66" t="n">
        <f aca="false">AO415+AQ415+AS415+AU415+AW415</f>
        <v>0.00750763063142962</v>
      </c>
      <c r="J415" s="65" t="n">
        <f aca="false">ROUND(AP415+AR415+AT415+AV415+AX415,0)</f>
        <v>56605</v>
      </c>
      <c r="K415" s="66" t="n">
        <f aca="false">I415-Tabla_Ministerio!J414</f>
        <v>-1.07552855510562E-016</v>
      </c>
      <c r="L415" s="65" t="n">
        <f aca="false">J415-Tabla_Ministerio!K414</f>
        <v>0</v>
      </c>
      <c r="M415" s="66" t="n">
        <f aca="false">M450</f>
        <v>0.00974296465167745</v>
      </c>
      <c r="N415" s="65" t="n">
        <f aca="false">ROUND((N$425*M415),0)</f>
        <v>1395714</v>
      </c>
      <c r="O415" s="65" t="n">
        <f aca="false">N415-Tabla_Ministerio!L414</f>
        <v>0</v>
      </c>
      <c r="P415" s="67" t="n">
        <f aca="false">N415+J415</f>
        <v>1452319</v>
      </c>
      <c r="Q415" s="65" t="n">
        <f aca="false">P415-Tabla_Ministerio!M414</f>
        <v>0</v>
      </c>
      <c r="S415" s="67" t="n">
        <f aca="false">B415+Tabla_Ministerio!B414</f>
        <v>2966</v>
      </c>
      <c r="T415" s="67" t="n">
        <f aca="false">C415+Tabla_Ministerio!C414</f>
        <v>38</v>
      </c>
      <c r="U415" s="67" t="n">
        <f aca="false">D415+Tabla_Ministerio!D414</f>
        <v>172.494607087827</v>
      </c>
      <c r="V415" s="67" t="n">
        <f aca="false">E415+Tabla_Ministerio!E414</f>
        <v>70.4772727272727</v>
      </c>
      <c r="W415" s="67" t="n">
        <f aca="false">F415+Tabla_Ministerio!F414</f>
        <v>0</v>
      </c>
      <c r="X415" s="67" t="n">
        <f aca="false">G415+Tabla_Ministerio!G414</f>
        <v>12</v>
      </c>
      <c r="Y415" s="67" t="n">
        <f aca="false">H415+Tabla_Ministerio!H414</f>
        <v>1</v>
      </c>
      <c r="Z415" s="67" t="n">
        <f aca="false">X415+0.33*Y415</f>
        <v>12.33</v>
      </c>
      <c r="AC415" s="73" t="n">
        <f aca="false">IF(T415&gt;0,S415/T415,0)</f>
        <v>78.0526315789474</v>
      </c>
      <c r="AD415" s="74" t="n">
        <f aca="false">EXP((((AC415-AC$425)/AC$426+2)/4-1.9)^3)</f>
        <v>0.00462464794053728</v>
      </c>
      <c r="AE415" s="75" t="n">
        <f aca="false">S415/U415</f>
        <v>17.1947404621748</v>
      </c>
      <c r="AF415" s="74" t="n">
        <f aca="false">EXP((((AE415-AE$425)/AE$426+2)/4-1.9)^3)</f>
        <v>0.0256468972827025</v>
      </c>
      <c r="AG415" s="74" t="n">
        <f aca="false">V415/U415</f>
        <v>0.408576673306596</v>
      </c>
      <c r="AH415" s="74" t="n">
        <f aca="false">EXP((((AG415-AG$425)/AG$426+2)/4-1.9)^3)</f>
        <v>0.00476281621467267</v>
      </c>
      <c r="AI415" s="74" t="n">
        <f aca="false">W415/U415</f>
        <v>0</v>
      </c>
      <c r="AJ415" s="74" t="n">
        <f aca="false">EXP((((AI415-AI$425)/AI$426+2)/4-1.9)^3)</f>
        <v>0.00661125146968685</v>
      </c>
      <c r="AK415" s="74" t="n">
        <f aca="false">Z415/U415</f>
        <v>0.0714804955828102</v>
      </c>
      <c r="AL415" s="74" t="n">
        <f aca="false">EXP((((AK415-AK$425)/AK$426+2)/4-1.9)^3)</f>
        <v>0.00993376609135648</v>
      </c>
      <c r="AM415" s="74" t="n">
        <f aca="false">0.01*AD415+0.15*AF415+0.24*AH415+0.25*AJ415+0.35*AL415</f>
        <v>0.0101659879627287</v>
      </c>
      <c r="AO415" s="66" t="n">
        <f aca="false">AO450</f>
        <v>2.16176162202214E-005</v>
      </c>
      <c r="AP415" s="65" t="n">
        <f aca="false">AO415*$J$425</f>
        <v>162.989454693338</v>
      </c>
      <c r="AQ415" s="66" t="n">
        <f aca="false">AQ450</f>
        <v>0.00534692148444037</v>
      </c>
      <c r="AR415" s="65" t="n">
        <f aca="false">AQ415*$J$425</f>
        <v>40313.9646924542</v>
      </c>
      <c r="AS415" s="66" t="n">
        <f aca="false">AS450</f>
        <v>0.000313481597396268</v>
      </c>
      <c r="AT415" s="65" t="n">
        <f aca="false">AS415*$J$425</f>
        <v>2363.54434714315</v>
      </c>
      <c r="AU415" s="66" t="n">
        <f aca="false">AU450</f>
        <v>0.000574289142800649</v>
      </c>
      <c r="AV415" s="65" t="n">
        <f aca="false">AU415*$J$425</f>
        <v>4329.9443041192</v>
      </c>
      <c r="AW415" s="66" t="n">
        <f aca="false">AW450</f>
        <v>0.00125132079057212</v>
      </c>
      <c r="AX415" s="65" t="n">
        <f aca="false">AW415*$J$425</f>
        <v>9434.53206052419</v>
      </c>
    </row>
    <row r="416" customFormat="false" ht="15" hidden="false" customHeight="false" outlineLevel="0" collapsed="false">
      <c r="A416" s="72" t="s">
        <v>60</v>
      </c>
      <c r="B416" s="65" t="n">
        <f aca="true">INDIRECT(ADDRESS(ROW()-35*INT((ROW()-15)/35)+138,2+INT((ROW()-15)/35), 1, 1, "Variables_Simulación"))</f>
        <v>0</v>
      </c>
      <c r="C416" s="65" t="n">
        <f aca="true">INDIRECT(ADDRESS(ROW()-35*INT((ROW()-15)/35)+108,2+INT((ROW()-15)/35), 1, 1, "Variables_Simulación"))</f>
        <v>0</v>
      </c>
      <c r="D416" s="65" t="n">
        <f aca="true">INDIRECT(ADDRESS(ROW()-35*INT((ROW()-15)/35)+78,2+INT((ROW()-15)/35), 1, 1, "Variables_Simulación"))</f>
        <v>0</v>
      </c>
      <c r="E416" s="65" t="n">
        <f aca="true">INDIRECT(ADDRESS(ROW()-35*INT((ROW()-15)/35)+48,2+INT((ROW()-15)/35), 1, 1, "Variables_Simulación"))</f>
        <v>0</v>
      </c>
      <c r="F416" s="65" t="n">
        <f aca="true">INDIRECT(ADDRESS(ROW()-35*INT((ROW()-15)/35)+18,2+INT((ROW()-15)/35), 1, 1, "Variables_Simulación"))</f>
        <v>0</v>
      </c>
      <c r="G416" s="65" t="n">
        <f aca="true">INDIRECT(ADDRESS(ROW()-35*INT((ROW()-15)/35)-12,2+INT((ROW()-15)/35), 1, 1, "Variables_Simulación"))</f>
        <v>0</v>
      </c>
      <c r="H416" s="65" t="n">
        <f aca="true">INDIRECT(ADDRESS(ROW()-35*INT((ROW()-15)/35)+168,2+INT((ROW()-15)/35), 1, 1, "Variables_Simulación"))</f>
        <v>0</v>
      </c>
      <c r="I416" s="66" t="n">
        <f aca="false">AO416+AQ416+AS416+AU416+AW416</f>
        <v>0.0781712247858681</v>
      </c>
      <c r="J416" s="65" t="n">
        <f aca="false">ROUND(AP416+AR416+AT416+AV416+AX416,0)</f>
        <v>589384</v>
      </c>
      <c r="K416" s="66" t="n">
        <f aca="false">I416-Tabla_Ministerio!J415</f>
        <v>0</v>
      </c>
      <c r="L416" s="65" t="n">
        <f aca="false">J416-Tabla_Ministerio!K415</f>
        <v>0</v>
      </c>
      <c r="M416" s="66" t="n">
        <f aca="false">M451</f>
        <v>0.0367720443325523</v>
      </c>
      <c r="N416" s="65" t="n">
        <f aca="false">ROUND((N$425*M416),0)</f>
        <v>5267724</v>
      </c>
      <c r="O416" s="65" t="n">
        <f aca="false">N416-Tabla_Ministerio!L415</f>
        <v>0</v>
      </c>
      <c r="P416" s="67" t="n">
        <f aca="false">N416+J416</f>
        <v>5857108</v>
      </c>
      <c r="Q416" s="65" t="n">
        <f aca="false">P416-Tabla_Ministerio!M415</f>
        <v>0</v>
      </c>
      <c r="S416" s="67" t="n">
        <f aca="false">B416+Tabla_Ministerio!B415</f>
        <v>8874</v>
      </c>
      <c r="T416" s="67" t="n">
        <f aca="false">C416+Tabla_Ministerio!C415</f>
        <v>72</v>
      </c>
      <c r="U416" s="67" t="n">
        <f aca="false">D416+Tabla_Ministerio!D415</f>
        <v>300.727272727273</v>
      </c>
      <c r="V416" s="67" t="n">
        <f aca="false">E416+Tabla_Ministerio!E415</f>
        <v>229.204545454545</v>
      </c>
      <c r="W416" s="67" t="n">
        <f aca="false">F416+Tabla_Ministerio!F415</f>
        <v>15</v>
      </c>
      <c r="X416" s="67" t="n">
        <f aca="false">G416+Tabla_Ministerio!G415</f>
        <v>73</v>
      </c>
      <c r="Y416" s="67" t="n">
        <f aca="false">H416+Tabla_Ministerio!H415</f>
        <v>10</v>
      </c>
      <c r="Z416" s="67" t="n">
        <f aca="false">X416+0.33*Y416</f>
        <v>76.3</v>
      </c>
      <c r="AC416" s="73" t="n">
        <f aca="false">IF(T416&gt;0,S416/T416,0)</f>
        <v>123.25</v>
      </c>
      <c r="AD416" s="74" t="n">
        <f aca="false">EXP((((AC416-AC$425)/AC$426+2)/4-1.9)^3)</f>
        <v>0.0147178818877749</v>
      </c>
      <c r="AE416" s="75" t="n">
        <f aca="false">S416/U416</f>
        <v>29.5084643288996</v>
      </c>
      <c r="AF416" s="74" t="n">
        <f aca="false">EXP((((AE416-AE$425)/AE$426+2)/4-1.9)^3)</f>
        <v>0.253080861096366</v>
      </c>
      <c r="AG416" s="74" t="n">
        <f aca="false">V416/U416</f>
        <v>0.762167472793226</v>
      </c>
      <c r="AH416" s="74" t="n">
        <f aca="false">EXP((((AG416-AG$425)/AG$426+2)/4-1.9)^3)</f>
        <v>0.408947835785812</v>
      </c>
      <c r="AI416" s="74" t="n">
        <f aca="false">W416/U416</f>
        <v>0.0498790810157194</v>
      </c>
      <c r="AJ416" s="74" t="n">
        <f aca="false">EXP((((AI416-AI$425)/AI$426+2)/4-1.9)^3)</f>
        <v>0.0255710028461565</v>
      </c>
      <c r="AK416" s="74" t="n">
        <f aca="false">Z416/U416</f>
        <v>0.253718258766626</v>
      </c>
      <c r="AL416" s="74" t="n">
        <f aca="false">EXP((((AK416-AK$425)/AK$426+2)/4-1.9)^3)</f>
        <v>0.0514438424419029</v>
      </c>
      <c r="AM416" s="74" t="n">
        <f aca="false">0.01*AD416+0.15*AF416+0.24*AH416+0.25*AJ416+0.35*AL416</f>
        <v>0.160654884138133</v>
      </c>
      <c r="AO416" s="66" t="n">
        <f aca="false">AO451</f>
        <v>5.88223265922107E-005</v>
      </c>
      <c r="AP416" s="65" t="n">
        <f aca="false">AO416*$J$425</f>
        <v>443.500284091901</v>
      </c>
      <c r="AQ416" s="66" t="n">
        <f aca="false">AQ451</f>
        <v>0.0253102993189506</v>
      </c>
      <c r="AR416" s="65" t="n">
        <f aca="false">AQ416*$J$425</f>
        <v>190831.02605282</v>
      </c>
      <c r="AS416" s="66" t="n">
        <f aca="false">AS451</f>
        <v>0.0379797734838912</v>
      </c>
      <c r="AT416" s="65" t="n">
        <f aca="false">AS416*$J$425</f>
        <v>286354.540965782</v>
      </c>
      <c r="AU416" s="66" t="n">
        <f aca="false">AU451</f>
        <v>0.00275113285883877</v>
      </c>
      <c r="AV416" s="65" t="n">
        <f aca="false">AU416*$J$425</f>
        <v>20742.6036193394</v>
      </c>
      <c r="AW416" s="66" t="n">
        <f aca="false">AW451</f>
        <v>0.0120711967975953</v>
      </c>
      <c r="AX416" s="65" t="n">
        <f aca="false">AW416*$J$425</f>
        <v>91012.7075757604</v>
      </c>
    </row>
    <row r="417" customFormat="false" ht="15" hidden="false" customHeight="false" outlineLevel="0" collapsed="false">
      <c r="A417" s="72" t="s">
        <v>61</v>
      </c>
      <c r="B417" s="65" t="n">
        <f aca="true">INDIRECT(ADDRESS(ROW()-35*INT((ROW()-15)/35)+138,2+INT((ROW()-15)/35), 1, 1, "Variables_Simulación"))</f>
        <v>0</v>
      </c>
      <c r="C417" s="65" t="n">
        <f aca="true">INDIRECT(ADDRESS(ROW()-35*INT((ROW()-15)/35)+108,2+INT((ROW()-15)/35), 1, 1, "Variables_Simulación"))</f>
        <v>0</v>
      </c>
      <c r="D417" s="65" t="n">
        <f aca="true">INDIRECT(ADDRESS(ROW()-35*INT((ROW()-15)/35)+78,2+INT((ROW()-15)/35), 1, 1, "Variables_Simulación"))</f>
        <v>0</v>
      </c>
      <c r="E417" s="65" t="n">
        <f aca="true">INDIRECT(ADDRESS(ROW()-35*INT((ROW()-15)/35)+48,2+INT((ROW()-15)/35), 1, 1, "Variables_Simulación"))</f>
        <v>0</v>
      </c>
      <c r="F417" s="65" t="n">
        <f aca="true">INDIRECT(ADDRESS(ROW()-35*INT((ROW()-15)/35)+18,2+INT((ROW()-15)/35), 1, 1, "Variables_Simulación"))</f>
        <v>0</v>
      </c>
      <c r="G417" s="65" t="n">
        <f aca="true">INDIRECT(ADDRESS(ROW()-35*INT((ROW()-15)/35)-12,2+INT((ROW()-15)/35), 1, 1, "Variables_Simulación"))</f>
        <v>0</v>
      </c>
      <c r="H417" s="65" t="n">
        <f aca="true">INDIRECT(ADDRESS(ROW()-35*INT((ROW()-15)/35)+168,2+INT((ROW()-15)/35), 1, 1, "Variables_Simulación"))</f>
        <v>0</v>
      </c>
      <c r="I417" s="66" t="n">
        <f aca="false">AO417+AQ417+AS417+AU417+AW417</f>
        <v>0.00987890387909272</v>
      </c>
      <c r="J417" s="65" t="n">
        <f aca="false">ROUND(AP417+AR417+AT417+AV417+AX417,0)</f>
        <v>74484</v>
      </c>
      <c r="K417" s="66" t="n">
        <f aca="false">I417-Tabla_Ministerio!J416</f>
        <v>3.64291929955129E-017</v>
      </c>
      <c r="L417" s="65" t="n">
        <f aca="false">J417-Tabla_Ministerio!K416</f>
        <v>0</v>
      </c>
      <c r="M417" s="66" t="n">
        <f aca="false">M452</f>
        <v>0.0130160169119541</v>
      </c>
      <c r="N417" s="65" t="n">
        <f aca="false">ROUND((N$425*M417),0)</f>
        <v>1864590</v>
      </c>
      <c r="O417" s="65" t="n">
        <f aca="false">N417-Tabla_Ministerio!L416</f>
        <v>0</v>
      </c>
      <c r="P417" s="67" t="n">
        <f aca="false">N417+J417</f>
        <v>1939074</v>
      </c>
      <c r="Q417" s="65" t="n">
        <f aca="false">P417-Tabla_Ministerio!M416</f>
        <v>0</v>
      </c>
      <c r="S417" s="67" t="n">
        <f aca="false">B417+Tabla_Ministerio!B416</f>
        <v>17362</v>
      </c>
      <c r="T417" s="67" t="n">
        <f aca="false">C417+Tabla_Ministerio!C416</f>
        <v>185</v>
      </c>
      <c r="U417" s="67" t="n">
        <f aca="false">D417+Tabla_Ministerio!D416</f>
        <v>423.4718798151</v>
      </c>
      <c r="V417" s="67" t="n">
        <f aca="false">E417+Tabla_Ministerio!E416</f>
        <v>200.062788906009</v>
      </c>
      <c r="W417" s="67" t="n">
        <f aca="false">F417+Tabla_Ministerio!F416</f>
        <v>20</v>
      </c>
      <c r="X417" s="67" t="n">
        <f aca="false">G417+Tabla_Ministerio!G416</f>
        <v>31</v>
      </c>
      <c r="Y417" s="67" t="n">
        <f aca="false">H417+Tabla_Ministerio!H416</f>
        <v>2</v>
      </c>
      <c r="Z417" s="67" t="n">
        <f aca="false">X417+0.33*Y417</f>
        <v>31.66</v>
      </c>
      <c r="AC417" s="73" t="n">
        <f aca="false">IF(T417&gt;0,S417/T417,0)</f>
        <v>93.8486486486486</v>
      </c>
      <c r="AD417" s="74" t="n">
        <f aca="false">EXP((((AC417-AC$425)/AC$426+2)/4-1.9)^3)</f>
        <v>0.00708038228964856</v>
      </c>
      <c r="AE417" s="75" t="n">
        <f aca="false">S417/U417</f>
        <v>40.9991804121226</v>
      </c>
      <c r="AF417" s="74" t="n">
        <f aca="false">EXP((((AE417-AE$425)/AE$426+2)/4-1.9)^3)</f>
        <v>0.698458975386573</v>
      </c>
      <c r="AG417" s="74" t="n">
        <f aca="false">V417/U417</f>
        <v>0.472434649009899</v>
      </c>
      <c r="AH417" s="74" t="n">
        <f aca="false">EXP((((AG417-AG$425)/AG$426+2)/4-1.9)^3)</f>
        <v>0.0157853770160962</v>
      </c>
      <c r="AI417" s="74" t="n">
        <f aca="false">W417/U417</f>
        <v>0.0472286377285136</v>
      </c>
      <c r="AJ417" s="74" t="n">
        <f aca="false">EXP((((AI417-AI$425)/AI$426+2)/4-1.9)^3)</f>
        <v>0.0239646916998484</v>
      </c>
      <c r="AK417" s="74" t="n">
        <f aca="false">Z417/U417</f>
        <v>0.074762933524237</v>
      </c>
      <c r="AL417" s="74" t="n">
        <f aca="false">EXP((((AK417-AK$425)/AK$426+2)/4-1.9)^3)</f>
        <v>0.010277138932561</v>
      </c>
      <c r="AM417" s="74" t="n">
        <f aca="false">0.01*AD417+0.15*AF417+0.24*AH417+0.25*AJ417+0.35*AL417</f>
        <v>0.118216312166104</v>
      </c>
      <c r="AO417" s="66" t="n">
        <f aca="false">AO452</f>
        <v>2.68286332315652E-005</v>
      </c>
      <c r="AP417" s="65" t="n">
        <f aca="false">AO417*$J$425</f>
        <v>202.278746002069</v>
      </c>
      <c r="AQ417" s="66" t="n">
        <f aca="false">AQ452</f>
        <v>0.00140954672257135</v>
      </c>
      <c r="AR417" s="65" t="n">
        <f aca="false">AQ417*$J$425</f>
        <v>10627.5016327556</v>
      </c>
      <c r="AS417" s="66" t="n">
        <f aca="false">AS452</f>
        <v>0.00354004001596041</v>
      </c>
      <c r="AT417" s="65" t="n">
        <f aca="false">AS417*$J$425</f>
        <v>26690.6945666961</v>
      </c>
      <c r="AU417" s="66" t="n">
        <f aca="false">AU452</f>
        <v>0.00307731004846951</v>
      </c>
      <c r="AV417" s="65" t="n">
        <f aca="false">AU417*$J$425</f>
        <v>23201.8684027336</v>
      </c>
      <c r="AW417" s="66" t="n">
        <f aca="false">AW452</f>
        <v>0.00182517845885988</v>
      </c>
      <c r="AX417" s="65" t="n">
        <f aca="false">AW417*$J$425</f>
        <v>13761.223193949</v>
      </c>
    </row>
    <row r="418" customFormat="false" ht="15" hidden="false" customHeight="false" outlineLevel="0" collapsed="false">
      <c r="A418" s="72" t="s">
        <v>62</v>
      </c>
      <c r="B418" s="65" t="n">
        <f aca="true">INDIRECT(ADDRESS(ROW()-35*INT((ROW()-15)/35)+138,2+INT((ROW()-15)/35), 1, 1, "Variables_Simulación"))</f>
        <v>0</v>
      </c>
      <c r="C418" s="65" t="n">
        <f aca="true">INDIRECT(ADDRESS(ROW()-35*INT((ROW()-15)/35)+108,2+INT((ROW()-15)/35), 1, 1, "Variables_Simulación"))</f>
        <v>0</v>
      </c>
      <c r="D418" s="65" t="n">
        <f aca="true">INDIRECT(ADDRESS(ROW()-35*INT((ROW()-15)/35)+78,2+INT((ROW()-15)/35), 1, 1, "Variables_Simulación"))</f>
        <v>0</v>
      </c>
      <c r="E418" s="65" t="n">
        <f aca="true">INDIRECT(ADDRESS(ROW()-35*INT((ROW()-15)/35)+48,2+INT((ROW()-15)/35), 1, 1, "Variables_Simulación"))</f>
        <v>0</v>
      </c>
      <c r="F418" s="65" t="n">
        <f aca="true">INDIRECT(ADDRESS(ROW()-35*INT((ROW()-15)/35)+18,2+INT((ROW()-15)/35), 1, 1, "Variables_Simulación"))</f>
        <v>0</v>
      </c>
      <c r="G418" s="65" t="n">
        <f aca="true">INDIRECT(ADDRESS(ROW()-35*INT((ROW()-15)/35)-12,2+INT((ROW()-15)/35), 1, 1, "Variables_Simulación"))</f>
        <v>0</v>
      </c>
      <c r="H418" s="65" t="n">
        <f aca="true">INDIRECT(ADDRESS(ROW()-35*INT((ROW()-15)/35)+168,2+INT((ROW()-15)/35), 1, 1, "Variables_Simulación"))</f>
        <v>0</v>
      </c>
      <c r="I418" s="66" t="n">
        <f aca="false">AO418+AQ418+AS418+AU418+AW418</f>
        <v>0.010025431459217</v>
      </c>
      <c r="J418" s="65" t="n">
        <f aca="false">ROUND(AP418+AR418+AT418+AV418+AX418,0)</f>
        <v>75588</v>
      </c>
      <c r="K418" s="66" t="n">
        <f aca="false">I418-Tabla_Ministerio!J417</f>
        <v>-8.32667268468867E-017</v>
      </c>
      <c r="L418" s="65" t="n">
        <f aca="false">J418-Tabla_Ministerio!K417</f>
        <v>0</v>
      </c>
      <c r="M418" s="66" t="n">
        <f aca="false">M453</f>
        <v>0.0260231987385968</v>
      </c>
      <c r="N418" s="65" t="n">
        <f aca="false">ROUND((N$425*M418),0)</f>
        <v>3727915</v>
      </c>
      <c r="O418" s="65" t="n">
        <f aca="false">N418-Tabla_Ministerio!L417</f>
        <v>2</v>
      </c>
      <c r="P418" s="67" t="n">
        <f aca="false">N418+J418</f>
        <v>3803503</v>
      </c>
      <c r="Q418" s="65" t="n">
        <f aca="false">P418-Tabla_Ministerio!M417</f>
        <v>2</v>
      </c>
      <c r="S418" s="67" t="n">
        <f aca="false">B418+Tabla_Ministerio!B417</f>
        <v>5847</v>
      </c>
      <c r="T418" s="67" t="n">
        <f aca="false">C418+Tabla_Ministerio!C417</f>
        <v>34</v>
      </c>
      <c r="U418" s="67" t="n">
        <f aca="false">D418+Tabla_Ministerio!D417</f>
        <v>292.355265946175</v>
      </c>
      <c r="V418" s="67" t="n">
        <f aca="false">E418+Tabla_Ministerio!E417</f>
        <v>165.833333333333</v>
      </c>
      <c r="W418" s="67" t="n">
        <f aca="false">F418+Tabla_Ministerio!F417</f>
        <v>6</v>
      </c>
      <c r="X418" s="67" t="n">
        <f aca="false">G418+Tabla_Ministerio!G417</f>
        <v>17</v>
      </c>
      <c r="Y418" s="67" t="n">
        <f aca="false">H418+Tabla_Ministerio!H417</f>
        <v>6</v>
      </c>
      <c r="Z418" s="67" t="n">
        <f aca="false">X418+0.33*Y418</f>
        <v>18.98</v>
      </c>
      <c r="AC418" s="73" t="n">
        <f aca="false">IF(T418&gt;0,S418/T418,0)</f>
        <v>171.970588235294</v>
      </c>
      <c r="AD418" s="74" t="n">
        <f aca="false">EXP((((AC418-AC$425)/AC$426+2)/4-1.9)^3)</f>
        <v>0.0419507828408791</v>
      </c>
      <c r="AE418" s="75" t="n">
        <f aca="false">S418/U418</f>
        <v>19.9996397570498</v>
      </c>
      <c r="AF418" s="74" t="n">
        <f aca="false">EXP((((AE418-AE$425)/AE$426+2)/4-1.9)^3)</f>
        <v>0.0493544730180012</v>
      </c>
      <c r="AG418" s="74" t="n">
        <f aca="false">V418/U418</f>
        <v>0.567232243266192</v>
      </c>
      <c r="AH418" s="74" t="n">
        <f aca="false">EXP((((AG418-AG$425)/AG$426+2)/4-1.9)^3)</f>
        <v>0.0657212216464714</v>
      </c>
      <c r="AI418" s="74" t="n">
        <f aca="false">W418/U418</f>
        <v>0.0205229756357618</v>
      </c>
      <c r="AJ418" s="74" t="n">
        <f aca="false">EXP((((AI418-AI$425)/AI$426+2)/4-1.9)^3)</f>
        <v>0.0119373862585062</v>
      </c>
      <c r="AK418" s="74" t="n">
        <f aca="false">Z418/U418</f>
        <v>0.0649210129277931</v>
      </c>
      <c r="AL418" s="74" t="n">
        <f aca="false">EXP((((AK418-AK$425)/AK$426+2)/4-1.9)^3)</f>
        <v>0.0092769055443267</v>
      </c>
      <c r="AM418" s="74" t="n">
        <f aca="false">0.01*AD418+0.15*AF418+0.24*AH418+0.25*AJ418+0.35*AL418</f>
        <v>0.029827035481403</v>
      </c>
      <c r="AO418" s="66" t="n">
        <f aca="false">AO453</f>
        <v>0.000136073483494913</v>
      </c>
      <c r="AP418" s="65" t="n">
        <f aca="false">AO418*$J$425</f>
        <v>1025.94766449377</v>
      </c>
      <c r="AQ418" s="66" t="n">
        <f aca="false">AQ453</f>
        <v>0.00315672975230094</v>
      </c>
      <c r="AR418" s="65" t="n">
        <f aca="false">AQ418*$J$425</f>
        <v>23800.6658875035</v>
      </c>
      <c r="AS418" s="66" t="n">
        <f aca="false">AS453</f>
        <v>0.00464924036652037</v>
      </c>
      <c r="AT418" s="65" t="n">
        <f aca="false">AS418*$J$425</f>
        <v>35053.6869725986</v>
      </c>
      <c r="AU418" s="66" t="n">
        <f aca="false">AU453</f>
        <v>0.000794065851360173</v>
      </c>
      <c r="AV418" s="65" t="n">
        <f aca="false">AU418*$J$425</f>
        <v>5986.98574280039</v>
      </c>
      <c r="AW418" s="66" t="n">
        <f aca="false">AW453</f>
        <v>0.00128932200554062</v>
      </c>
      <c r="AX418" s="65" t="n">
        <f aca="false">AW418*$J$425</f>
        <v>9721.04826297238</v>
      </c>
    </row>
    <row r="419" customFormat="false" ht="15" hidden="false" customHeight="false" outlineLevel="0" collapsed="false">
      <c r="A419" s="72" t="s">
        <v>63</v>
      </c>
      <c r="B419" s="65" t="n">
        <f aca="true">INDIRECT(ADDRESS(ROW()-35*INT((ROW()-15)/35)+138,2+INT((ROW()-15)/35), 1, 1, "Variables_Simulación"))</f>
        <v>0</v>
      </c>
      <c r="C419" s="65" t="n">
        <f aca="true">INDIRECT(ADDRESS(ROW()-35*INT((ROW()-15)/35)+108,2+INT((ROW()-15)/35), 1, 1, "Variables_Simulación"))</f>
        <v>0</v>
      </c>
      <c r="D419" s="65" t="n">
        <f aca="true">INDIRECT(ADDRESS(ROW()-35*INT((ROW()-15)/35)+78,2+INT((ROW()-15)/35), 1, 1, "Variables_Simulación"))</f>
        <v>0</v>
      </c>
      <c r="E419" s="65" t="n">
        <f aca="true">INDIRECT(ADDRESS(ROW()-35*INT((ROW()-15)/35)+48,2+INT((ROW()-15)/35), 1, 1, "Variables_Simulación"))</f>
        <v>0</v>
      </c>
      <c r="F419" s="65" t="n">
        <f aca="true">INDIRECT(ADDRESS(ROW()-35*INT((ROW()-15)/35)+18,2+INT((ROW()-15)/35), 1, 1, "Variables_Simulación"))</f>
        <v>0</v>
      </c>
      <c r="G419" s="65" t="n">
        <f aca="true">INDIRECT(ADDRESS(ROW()-35*INT((ROW()-15)/35)-12,2+INT((ROW()-15)/35), 1, 1, "Variables_Simulación"))</f>
        <v>0</v>
      </c>
      <c r="H419" s="65" t="n">
        <f aca="true">INDIRECT(ADDRESS(ROW()-35*INT((ROW()-15)/35)+168,2+INT((ROW()-15)/35), 1, 1, "Variables_Simulación"))</f>
        <v>0</v>
      </c>
      <c r="I419" s="66" t="n">
        <f aca="false">AO419+AQ419+AS419+AU419+AW419</f>
        <v>0.0121239119108901</v>
      </c>
      <c r="J419" s="65" t="n">
        <f aca="false">ROUND(AP419+AR419+AT419+AV419+AX419,0)</f>
        <v>91410</v>
      </c>
      <c r="K419" s="66" t="n">
        <f aca="false">I419-Tabla_Ministerio!J418</f>
        <v>-6.76542155630955E-017</v>
      </c>
      <c r="L419" s="65" t="n">
        <f aca="false">J419-Tabla_Ministerio!K418</f>
        <v>0</v>
      </c>
      <c r="M419" s="66" t="n">
        <f aca="false">M454</f>
        <v>0.011716268377997</v>
      </c>
      <c r="N419" s="65" t="n">
        <f aca="false">ROUND((N$425*M419),0)</f>
        <v>1678397</v>
      </c>
      <c r="O419" s="65" t="n">
        <f aca="false">N419-Tabla_Ministerio!L418</f>
        <v>0</v>
      </c>
      <c r="P419" s="67" t="n">
        <f aca="false">N419+J419</f>
        <v>1769807</v>
      </c>
      <c r="Q419" s="65" t="n">
        <f aca="false">P419-Tabla_Ministerio!M418</f>
        <v>0</v>
      </c>
      <c r="S419" s="67" t="n">
        <f aca="false">B419+Tabla_Ministerio!B418</f>
        <v>6581</v>
      </c>
      <c r="T419" s="67" t="n">
        <f aca="false">C419+Tabla_Ministerio!C418</f>
        <v>58</v>
      </c>
      <c r="U419" s="67" t="n">
        <f aca="false">D419+Tabla_Ministerio!D418</f>
        <v>388.041402562851</v>
      </c>
      <c r="V419" s="67" t="n">
        <f aca="false">E419+Tabla_Ministerio!E418</f>
        <v>219.335409099792</v>
      </c>
      <c r="W419" s="67" t="n">
        <f aca="false">F419+Tabla_Ministerio!F418</f>
        <v>0</v>
      </c>
      <c r="X419" s="67" t="n">
        <f aca="false">G419+Tabla_Ministerio!G418</f>
        <v>6</v>
      </c>
      <c r="Y419" s="67" t="n">
        <f aca="false">H419+Tabla_Ministerio!H418</f>
        <v>3</v>
      </c>
      <c r="Z419" s="67" t="n">
        <f aca="false">X419+0.33*Y419</f>
        <v>6.99</v>
      </c>
      <c r="AC419" s="73" t="n">
        <f aca="false">IF(T419&gt;0,S419/T419,0)</f>
        <v>113.465517241379</v>
      </c>
      <c r="AD419" s="74" t="n">
        <f aca="false">EXP((((AC419-AC$425)/AC$426+2)/4-1.9)^3)</f>
        <v>0.0116369058098751</v>
      </c>
      <c r="AE419" s="75" t="n">
        <f aca="false">S419/U419</f>
        <v>16.9595304947752</v>
      </c>
      <c r="AF419" s="74" t="n">
        <f aca="false">EXP((((AE419-AE$425)/AE$426+2)/4-1.9)^3)</f>
        <v>0.0241812696456046</v>
      </c>
      <c r="AG419" s="74" t="n">
        <f aca="false">V419/U419</f>
        <v>0.565237131015334</v>
      </c>
      <c r="AH419" s="74" t="n">
        <f aca="false">EXP((((AG419-AG$425)/AG$426+2)/4-1.9)^3)</f>
        <v>0.0640346575485839</v>
      </c>
      <c r="AI419" s="74" t="n">
        <f aca="false">W419/U419</f>
        <v>0</v>
      </c>
      <c r="AJ419" s="74" t="n">
        <f aca="false">EXP((((AI419-AI$425)/AI$426+2)/4-1.9)^3)</f>
        <v>0.00661125146968685</v>
      </c>
      <c r="AK419" s="74" t="n">
        <f aca="false">Z419/U419</f>
        <v>0.0180135417350674</v>
      </c>
      <c r="AL419" s="74" t="n">
        <f aca="false">EXP((((AK419-AK$425)/AK$426+2)/4-1.9)^3)</f>
        <v>0.00557611510262087</v>
      </c>
      <c r="AM419" s="74" t="n">
        <f aca="false">0.01*AD419+0.15*AF419+0.24*AH419+0.25*AJ419+0.35*AL419</f>
        <v>0.0227163304699386</v>
      </c>
      <c r="AO419" s="66" t="n">
        <f aca="false">AO454</f>
        <v>5.0338072826862E-005</v>
      </c>
      <c r="AP419" s="65" t="n">
        <f aca="false">AO419*$J$425</f>
        <v>379.531903831706</v>
      </c>
      <c r="AQ419" s="66" t="n">
        <f aca="false">AQ454</f>
        <v>0.00746762689482231</v>
      </c>
      <c r="AR419" s="65" t="n">
        <f aca="false">AQ419*$J$425</f>
        <v>56303.3603261891</v>
      </c>
      <c r="AS419" s="66" t="n">
        <f aca="false">AS454</f>
        <v>0.00317266988367234</v>
      </c>
      <c r="AT419" s="65" t="n">
        <f aca="false">AS419*$J$425</f>
        <v>23920.8490424591</v>
      </c>
      <c r="AU419" s="66" t="n">
        <f aca="false">AU454</f>
        <v>0.000510378954417899</v>
      </c>
      <c r="AV419" s="65" t="n">
        <f aca="false">AU419*$J$425</f>
        <v>3848.0832770875</v>
      </c>
      <c r="AW419" s="66" t="n">
        <f aca="false">AW454</f>
        <v>0.000922898105150721</v>
      </c>
      <c r="AX419" s="65" t="n">
        <f aca="false">AW419*$J$425</f>
        <v>6958.33700458258</v>
      </c>
    </row>
    <row r="420" customFormat="false" ht="15" hidden="false" customHeight="false" outlineLevel="0" collapsed="false">
      <c r="A420" s="72" t="s">
        <v>64</v>
      </c>
      <c r="B420" s="65" t="n">
        <f aca="true">INDIRECT(ADDRESS(ROW()-35*INT((ROW()-15)/35)+138,2+INT((ROW()-15)/35), 1, 1, "Variables_Simulación"))</f>
        <v>0</v>
      </c>
      <c r="C420" s="65" t="n">
        <f aca="true">INDIRECT(ADDRESS(ROW()-35*INT((ROW()-15)/35)+108,2+INT((ROW()-15)/35), 1, 1, "Variables_Simulación"))</f>
        <v>0</v>
      </c>
      <c r="D420" s="65" t="n">
        <f aca="true">INDIRECT(ADDRESS(ROW()-35*INT((ROW()-15)/35)+78,2+INT((ROW()-15)/35), 1, 1, "Variables_Simulación"))</f>
        <v>0</v>
      </c>
      <c r="E420" s="65" t="n">
        <f aca="true">INDIRECT(ADDRESS(ROW()-35*INT((ROW()-15)/35)+48,2+INT((ROW()-15)/35), 1, 1, "Variables_Simulación"))</f>
        <v>0</v>
      </c>
      <c r="F420" s="65" t="n">
        <f aca="true">INDIRECT(ADDRESS(ROW()-35*INT((ROW()-15)/35)+18,2+INT((ROW()-15)/35), 1, 1, "Variables_Simulación"))</f>
        <v>0</v>
      </c>
      <c r="G420" s="65" t="n">
        <f aca="true">INDIRECT(ADDRESS(ROW()-35*INT((ROW()-15)/35)-12,2+INT((ROW()-15)/35), 1, 1, "Variables_Simulación"))</f>
        <v>0</v>
      </c>
      <c r="H420" s="65" t="n">
        <f aca="true">INDIRECT(ADDRESS(ROW()-35*INT((ROW()-15)/35)+168,2+INT((ROW()-15)/35), 1, 1, "Variables_Simulación"))</f>
        <v>0</v>
      </c>
      <c r="I420" s="66" t="n">
        <f aca="false">AO420+AQ420+AS420+AU420+AW420</f>
        <v>0.0411588941441097</v>
      </c>
      <c r="J420" s="65" t="n">
        <f aca="false">ROUND(AP420+AR420+AT420+AV420+AX420,0)</f>
        <v>310324</v>
      </c>
      <c r="K420" s="66" t="n">
        <f aca="false">I420-Tabla_Ministerio!J419</f>
        <v>-1.52655665885959E-016</v>
      </c>
      <c r="L420" s="65" t="n">
        <f aca="false">J420-Tabla_Ministerio!K419</f>
        <v>0</v>
      </c>
      <c r="M420" s="66" t="n">
        <f aca="false">M455</f>
        <v>0.0150992675195911</v>
      </c>
      <c r="N420" s="65" t="n">
        <f aca="false">ROUND((N$425*M420),0)</f>
        <v>2163023</v>
      </c>
      <c r="O420" s="65" t="n">
        <f aca="false">N420-Tabla_Ministerio!L419</f>
        <v>0</v>
      </c>
      <c r="P420" s="67" t="n">
        <f aca="false">N420+J420</f>
        <v>2473347</v>
      </c>
      <c r="Q420" s="65" t="n">
        <f aca="false">P420-Tabla_Ministerio!M419</f>
        <v>0</v>
      </c>
      <c r="S420" s="67" t="n">
        <f aca="false">B420+Tabla_Ministerio!B419</f>
        <v>10165</v>
      </c>
      <c r="T420" s="67" t="n">
        <f aca="false">C420+Tabla_Ministerio!C419</f>
        <v>63</v>
      </c>
      <c r="U420" s="67" t="n">
        <f aca="false">D420+Tabla_Ministerio!D419</f>
        <v>332.727272727273</v>
      </c>
      <c r="V420" s="67" t="n">
        <f aca="false">E420+Tabla_Ministerio!E419</f>
        <v>148.909090909091</v>
      </c>
      <c r="W420" s="67" t="n">
        <f aca="false">F420+Tabla_Ministerio!F419</f>
        <v>4</v>
      </c>
      <c r="X420" s="67" t="n">
        <f aca="false">G420+Tabla_Ministerio!G419</f>
        <v>20</v>
      </c>
      <c r="Y420" s="67" t="n">
        <f aca="false">H420+Tabla_Ministerio!H419</f>
        <v>0</v>
      </c>
      <c r="Z420" s="67" t="n">
        <f aca="false">X420+0.33*Y420</f>
        <v>20</v>
      </c>
      <c r="AC420" s="73" t="n">
        <f aca="false">IF(T420&gt;0,S420/T420,0)</f>
        <v>161.349206349206</v>
      </c>
      <c r="AD420" s="74" t="n">
        <f aca="false">EXP((((AC420-AC$425)/AC$426+2)/4-1.9)^3)</f>
        <v>0.0339524302144578</v>
      </c>
      <c r="AE420" s="75" t="n">
        <f aca="false">S420/U420</f>
        <v>30.5505464480874</v>
      </c>
      <c r="AF420" s="74" t="n">
        <f aca="false">EXP((((AE420-AE$425)/AE$426+2)/4-1.9)^3)</f>
        <v>0.288361972353024</v>
      </c>
      <c r="AG420" s="74" t="n">
        <f aca="false">V420/U420</f>
        <v>0.447540983606557</v>
      </c>
      <c r="AH420" s="74" t="n">
        <f aca="false">EXP((((AG420-AG$425)/AG$426+2)/4-1.9)^3)</f>
        <v>0.0101348140602265</v>
      </c>
      <c r="AI420" s="74" t="n">
        <f aca="false">W420/U420</f>
        <v>0.0120218579234973</v>
      </c>
      <c r="AJ420" s="74" t="n">
        <f aca="false">EXP((((AI420-AI$425)/AI$426+2)/4-1.9)^3)</f>
        <v>0.00940166433127211</v>
      </c>
      <c r="AK420" s="74" t="n">
        <f aca="false">Z420/U420</f>
        <v>0.0601092896174863</v>
      </c>
      <c r="AL420" s="74" t="n">
        <f aca="false">EXP((((AK420-AK$425)/AK$426+2)/4-1.9)^3)</f>
        <v>0.00881907212739151</v>
      </c>
      <c r="AM420" s="74" t="n">
        <f aca="false">0.01*AD420+0.15*AF420+0.24*AH420+0.25*AJ420+0.35*AL420</f>
        <v>0.0514632668569575</v>
      </c>
      <c r="AO420" s="66" t="n">
        <f aca="false">AO455</f>
        <v>0.000357736762297065</v>
      </c>
      <c r="AP420" s="65" t="n">
        <f aca="false">AO420*$J$425</f>
        <v>2697.21319948393</v>
      </c>
      <c r="AQ420" s="66" t="n">
        <f aca="false">AQ455</f>
        <v>0.0383871276768055</v>
      </c>
      <c r="AR420" s="65" t="n">
        <f aca="false">AQ420*$J$425</f>
        <v>289425.852672576</v>
      </c>
      <c r="AS420" s="66" t="n">
        <f aca="false">AS455</f>
        <v>0.000537290212601761</v>
      </c>
      <c r="AT420" s="65" t="n">
        <f aca="false">AS420*$J$425</f>
        <v>4050.98498705478</v>
      </c>
      <c r="AU420" s="66" t="n">
        <f aca="false">AU455</f>
        <v>0.00056666622513891</v>
      </c>
      <c r="AV420" s="65" t="n">
        <f aca="false">AU420*$J$425</f>
        <v>4272.47010436461</v>
      </c>
      <c r="AW420" s="66" t="n">
        <f aca="false">AW455</f>
        <v>0.00131007326726644</v>
      </c>
      <c r="AX420" s="65" t="n">
        <f aca="false">AW420*$J$425</f>
        <v>9877.50570020481</v>
      </c>
    </row>
    <row r="421" customFormat="false" ht="15" hidden="false" customHeight="false" outlineLevel="0" collapsed="false">
      <c r="A421" s="72" t="s">
        <v>65</v>
      </c>
      <c r="B421" s="65" t="n">
        <f aca="true">INDIRECT(ADDRESS(ROW()-35*INT((ROW()-15)/35)+138,2+INT((ROW()-15)/35), 1, 1, "Variables_Simulación"))</f>
        <v>0</v>
      </c>
      <c r="C421" s="65" t="n">
        <f aca="true">INDIRECT(ADDRESS(ROW()-35*INT((ROW()-15)/35)+108,2+INT((ROW()-15)/35), 1, 1, "Variables_Simulación"))</f>
        <v>0</v>
      </c>
      <c r="D421" s="65" t="n">
        <f aca="true">INDIRECT(ADDRESS(ROW()-35*INT((ROW()-15)/35)+78,2+INT((ROW()-15)/35), 1, 1, "Variables_Simulación"))</f>
        <v>0</v>
      </c>
      <c r="E421" s="65" t="n">
        <f aca="true">INDIRECT(ADDRESS(ROW()-35*INT((ROW()-15)/35)+48,2+INT((ROW()-15)/35), 1, 1, "Variables_Simulación"))</f>
        <v>0</v>
      </c>
      <c r="F421" s="65" t="n">
        <f aca="true">INDIRECT(ADDRESS(ROW()-35*INT((ROW()-15)/35)+18,2+INT((ROW()-15)/35), 1, 1, "Variables_Simulación"))</f>
        <v>0</v>
      </c>
      <c r="G421" s="65" t="n">
        <f aca="true">INDIRECT(ADDRESS(ROW()-35*INT((ROW()-15)/35)-12,2+INT((ROW()-15)/35), 1, 1, "Variables_Simulación"))</f>
        <v>0</v>
      </c>
      <c r="H421" s="65" t="n">
        <f aca="true">INDIRECT(ADDRESS(ROW()-35*INT((ROW()-15)/35)+168,2+INT((ROW()-15)/35), 1, 1, "Variables_Simulación"))</f>
        <v>0</v>
      </c>
      <c r="I421" s="66" t="n">
        <f aca="false">AO421+AQ421+AS421+AU421+AW421</f>
        <v>0.0152191474621069</v>
      </c>
      <c r="J421" s="65" t="n">
        <f aca="false">ROUND(AP421+AR421+AT421+AV421+AX421,0)</f>
        <v>114747</v>
      </c>
      <c r="K421" s="66" t="n">
        <f aca="false">I421-Tabla_Ministerio!J420</f>
        <v>1.56125112837913E-016</v>
      </c>
      <c r="L421" s="65" t="n">
        <f aca="false">J421-Tabla_Ministerio!K420</f>
        <v>0</v>
      </c>
      <c r="M421" s="66" t="n">
        <f aca="false">M456</f>
        <v>0.014007307385478</v>
      </c>
      <c r="N421" s="65" t="n">
        <f aca="false">ROUND((N$425*M421),0)</f>
        <v>2006596</v>
      </c>
      <c r="O421" s="65" t="n">
        <f aca="false">N421-Tabla_Ministerio!L420</f>
        <v>0</v>
      </c>
      <c r="P421" s="67" t="n">
        <f aca="false">N421+J421</f>
        <v>2121343</v>
      </c>
      <c r="Q421" s="65" t="n">
        <f aca="false">P421-Tabla_Ministerio!M420</f>
        <v>0</v>
      </c>
      <c r="S421" s="67" t="n">
        <f aca="false">B421+Tabla_Ministerio!B420</f>
        <v>4411</v>
      </c>
      <c r="T421" s="67" t="n">
        <f aca="false">C421+Tabla_Ministerio!C420</f>
        <v>32</v>
      </c>
      <c r="U421" s="67" t="n">
        <f aca="false">D421+Tabla_Ministerio!D420</f>
        <v>288.307954545455</v>
      </c>
      <c r="V421" s="67" t="n">
        <f aca="false">E421+Tabla_Ministerio!E420</f>
        <v>159.215909090909</v>
      </c>
      <c r="W421" s="67" t="n">
        <f aca="false">F421+Tabla_Ministerio!F420</f>
        <v>33</v>
      </c>
      <c r="X421" s="67" t="n">
        <f aca="false">G421+Tabla_Ministerio!G420</f>
        <v>44</v>
      </c>
      <c r="Y421" s="67" t="n">
        <f aca="false">H421+Tabla_Ministerio!H420</f>
        <v>1</v>
      </c>
      <c r="Z421" s="67" t="n">
        <f aca="false">X421+0.33*Y421</f>
        <v>44.33</v>
      </c>
      <c r="AC421" s="73" t="n">
        <f aca="false">IF(T421&gt;0,S421/T421,0)</f>
        <v>137.84375</v>
      </c>
      <c r="AD421" s="74" t="n">
        <f aca="false">EXP((((AC421-AC$425)/AC$426+2)/4-1.9)^3)</f>
        <v>0.0205697054928261</v>
      </c>
      <c r="AE421" s="75" t="n">
        <f aca="false">S421/U421</f>
        <v>15.2996125512886</v>
      </c>
      <c r="AF421" s="74" t="n">
        <f aca="false">EXP((((AE421-AE$425)/AE$426+2)/4-1.9)^3)</f>
        <v>0.0156785496384449</v>
      </c>
      <c r="AG421" s="74" t="n">
        <f aca="false">V421/U421</f>
        <v>0.552242512149649</v>
      </c>
      <c r="AH421" s="74" t="n">
        <f aca="false">EXP((((AG421-AG$425)/AG$426+2)/4-1.9)^3)</f>
        <v>0.0538410965013733</v>
      </c>
      <c r="AI421" s="74" t="n">
        <f aca="false">W421/U421</f>
        <v>0.114460941780214</v>
      </c>
      <c r="AJ421" s="74" t="n">
        <f aca="false">EXP((((AI421-AI$425)/AI$426+2)/4-1.9)^3)</f>
        <v>0.0994039439070083</v>
      </c>
      <c r="AK421" s="74" t="n">
        <f aca="false">Z421/U421</f>
        <v>0.153759198458088</v>
      </c>
      <c r="AL421" s="74" t="n">
        <f aca="false">EXP((((AK421-AK$425)/AK$426+2)/4-1.9)^3)</f>
        <v>0.0221587487947037</v>
      </c>
      <c r="AM421" s="74" t="n">
        <f aca="false">0.01*AD421+0.15*AF421+0.24*AH421+0.25*AJ421+0.35*AL421</f>
        <v>0.0480858907159229</v>
      </c>
      <c r="AO421" s="66" t="n">
        <f aca="false">AO456</f>
        <v>9.98885554874268E-005</v>
      </c>
      <c r="AP421" s="65" t="n">
        <f aca="false">AO421*$J$425</f>
        <v>753.125646377777</v>
      </c>
      <c r="AQ421" s="66" t="n">
        <f aca="false">AQ456</f>
        <v>0.000354602582855604</v>
      </c>
      <c r="AR421" s="65" t="n">
        <f aca="false">AQ421*$J$425</f>
        <v>2673.5825552505</v>
      </c>
      <c r="AS421" s="66" t="n">
        <f aca="false">AS456</f>
        <v>0.0071685996304677</v>
      </c>
      <c r="AT421" s="65" t="n">
        <f aca="false">AS421*$J$425</f>
        <v>54048.7967212525</v>
      </c>
      <c r="AU421" s="66" t="n">
        <f aca="false">AU456</f>
        <v>0.00534197151560348</v>
      </c>
      <c r="AV421" s="65" t="n">
        <f aca="false">AU421*$J$425</f>
        <v>40276.6436153634</v>
      </c>
      <c r="AW421" s="66" t="n">
        <f aca="false">AW456</f>
        <v>0.00225408517769264</v>
      </c>
      <c r="AX421" s="65" t="n">
        <f aca="false">AW421*$J$425</f>
        <v>16995.0335967569</v>
      </c>
    </row>
    <row r="422" customFormat="false" ht="15" hidden="false" customHeight="false" outlineLevel="0" collapsed="false">
      <c r="A422" s="72" t="s">
        <v>66</v>
      </c>
      <c r="B422" s="65" t="n">
        <f aca="true">INDIRECT(ADDRESS(ROW()-35*INT((ROW()-15)/35)+138,2+INT((ROW()-15)/35), 1, 1, "Variables_Simulación"))</f>
        <v>0</v>
      </c>
      <c r="C422" s="65" t="n">
        <f aca="true">INDIRECT(ADDRESS(ROW()-35*INT((ROW()-15)/35)+108,2+INT((ROW()-15)/35), 1, 1, "Variables_Simulación"))</f>
        <v>0</v>
      </c>
      <c r="D422" s="65" t="n">
        <f aca="true">INDIRECT(ADDRESS(ROW()-35*INT((ROW()-15)/35)+78,2+INT((ROW()-15)/35), 1, 1, "Variables_Simulación"))</f>
        <v>0</v>
      </c>
      <c r="E422" s="65" t="n">
        <f aca="true">INDIRECT(ADDRESS(ROW()-35*INT((ROW()-15)/35)+48,2+INT((ROW()-15)/35), 1, 1, "Variables_Simulación"))</f>
        <v>0</v>
      </c>
      <c r="F422" s="65" t="n">
        <f aca="true">INDIRECT(ADDRESS(ROW()-35*INT((ROW()-15)/35)+18,2+INT((ROW()-15)/35), 1, 1, "Variables_Simulación"))</f>
        <v>0</v>
      </c>
      <c r="G422" s="65" t="n">
        <f aca="true">INDIRECT(ADDRESS(ROW()-35*INT((ROW()-15)/35)-12,2+INT((ROW()-15)/35), 1, 1, "Variables_Simulación"))</f>
        <v>0</v>
      </c>
      <c r="H422" s="65" t="n">
        <f aca="true">INDIRECT(ADDRESS(ROW()-35*INT((ROW()-15)/35)+168,2+INT((ROW()-15)/35), 1, 1, "Variables_Simulación"))</f>
        <v>0</v>
      </c>
      <c r="I422" s="66" t="n">
        <f aca="false">AO422+AQ422+AS422+AU422+AW422</f>
        <v>0.0176135496845209</v>
      </c>
      <c r="J422" s="65" t="n">
        <f aca="false">ROUND(AP422+AR422+AT422+AV422+AX422,0)</f>
        <v>132800</v>
      </c>
      <c r="K422" s="66" t="n">
        <f aca="false">I422-Tabla_Ministerio!J421</f>
        <v>0</v>
      </c>
      <c r="L422" s="65" t="n">
        <f aca="false">J422-Tabla_Ministerio!K421</f>
        <v>0</v>
      </c>
      <c r="M422" s="66" t="n">
        <f aca="false">M457</f>
        <v>0.00847428756528673</v>
      </c>
      <c r="N422" s="65" t="n">
        <f aca="false">ROUND((N$425*M422),0)</f>
        <v>1213971</v>
      </c>
      <c r="O422" s="65" t="n">
        <f aca="false">N422-Tabla_Ministerio!L421</f>
        <v>0</v>
      </c>
      <c r="P422" s="67" t="n">
        <f aca="false">N422+J422</f>
        <v>1346771</v>
      </c>
      <c r="Q422" s="65" t="n">
        <f aca="false">P422-Tabla_Ministerio!M421</f>
        <v>0</v>
      </c>
      <c r="S422" s="67" t="n">
        <f aca="false">B422+Tabla_Ministerio!B421</f>
        <v>5248</v>
      </c>
      <c r="T422" s="67" t="n">
        <f aca="false">C422+Tabla_Ministerio!C421</f>
        <v>23</v>
      </c>
      <c r="U422" s="67" t="n">
        <f aca="false">D422+Tabla_Ministerio!D421</f>
        <v>248.966666666667</v>
      </c>
      <c r="V422" s="67" t="n">
        <f aca="false">E422+Tabla_Ministerio!E421</f>
        <v>158.512121212121</v>
      </c>
      <c r="W422" s="67" t="n">
        <f aca="false">F422+Tabla_Ministerio!F421</f>
        <v>7</v>
      </c>
      <c r="X422" s="67" t="n">
        <f aca="false">G422+Tabla_Ministerio!G421</f>
        <v>28</v>
      </c>
      <c r="Y422" s="67" t="n">
        <f aca="false">H422+Tabla_Ministerio!H421</f>
        <v>5</v>
      </c>
      <c r="Z422" s="67" t="n">
        <f aca="false">X422+0.33*Y422</f>
        <v>29.65</v>
      </c>
      <c r="AC422" s="73" t="n">
        <f aca="false">IF(T422&gt;0,S422/T422,0)</f>
        <v>228.173913043478</v>
      </c>
      <c r="AD422" s="74" t="n">
        <f aca="false">EXP((((AC422-AC$425)/AC$426+2)/4-1.9)^3)</f>
        <v>0.11111583674223</v>
      </c>
      <c r="AE422" s="75" t="n">
        <f aca="false">S422/U422</f>
        <v>21.0791270585085</v>
      </c>
      <c r="AF422" s="74" t="n">
        <f aca="false">EXP((((AE422-AE$425)/AE$426+2)/4-1.9)^3)</f>
        <v>0.0620862161965374</v>
      </c>
      <c r="AG422" s="74" t="n">
        <f aca="false">V422/U422</f>
        <v>0.636680095911584</v>
      </c>
      <c r="AH422" s="74" t="n">
        <f aca="false">EXP((((AG422-AG$425)/AG$426+2)/4-1.9)^3)</f>
        <v>0.147161514109607</v>
      </c>
      <c r="AI422" s="74" t="n">
        <f aca="false">W422/U422</f>
        <v>0.028116213683224</v>
      </c>
      <c r="AJ422" s="74" t="n">
        <f aca="false">EXP((((AI422-AI$425)/AI$426+2)/4-1.9)^3)</f>
        <v>0.014672141409792</v>
      </c>
      <c r="AK422" s="74" t="n">
        <f aca="false">Z422/U422</f>
        <v>0.119092247958227</v>
      </c>
      <c r="AL422" s="74" t="n">
        <f aca="false">EXP((((AK422-AK$425)/AK$426+2)/4-1.9)^3)</f>
        <v>0.0160006615946934</v>
      </c>
      <c r="AM422" s="74" t="n">
        <f aca="false">0.01*AD422+0.15*AF422+0.24*AH422+0.25*AJ422+0.35*AL422</f>
        <v>0.0550111210937993</v>
      </c>
      <c r="AO422" s="66" t="n">
        <f aca="false">AO457</f>
        <v>0.000340201277108697</v>
      </c>
      <c r="AP422" s="65" t="n">
        <f aca="false">AO422*$J$425</f>
        <v>2565.00162076408</v>
      </c>
      <c r="AQ422" s="66" t="n">
        <f aca="false">AQ457</f>
        <v>0.00382422241404916</v>
      </c>
      <c r="AR422" s="65" t="n">
        <f aca="false">AQ422*$J$425</f>
        <v>28833.3329420875</v>
      </c>
      <c r="AS422" s="66" t="n">
        <f aca="false">AS457</f>
        <v>0.0108362101748913</v>
      </c>
      <c r="AT422" s="65" t="n">
        <f aca="false">AS422*$J$425</f>
        <v>81701.3295710109</v>
      </c>
      <c r="AU422" s="66" t="n">
        <f aca="false">AU457</f>
        <v>0.00097363069267706</v>
      </c>
      <c r="AV422" s="65" t="n">
        <f aca="false">AU422*$J$425</f>
        <v>7340.84341471883</v>
      </c>
      <c r="AW422" s="66" t="n">
        <f aca="false">AW457</f>
        <v>0.00163928512579466</v>
      </c>
      <c r="AX422" s="65" t="n">
        <f aca="false">AW422*$J$425</f>
        <v>12359.6508522639</v>
      </c>
    </row>
    <row r="423" customFormat="false" ht="15" hidden="false" customHeight="false" outlineLevel="0" collapsed="false">
      <c r="A423" s="72" t="s">
        <v>67</v>
      </c>
      <c r="B423" s="65" t="n">
        <f aca="true">INDIRECT(ADDRESS(ROW()-35*INT((ROW()-15)/35)+138,2+INT((ROW()-15)/35), 1, 1, "Variables_Simulación"))</f>
        <v>0</v>
      </c>
      <c r="C423" s="65" t="n">
        <f aca="true">INDIRECT(ADDRESS(ROW()-35*INT((ROW()-15)/35)+108,2+INT((ROW()-15)/35), 1, 1, "Variables_Simulación"))</f>
        <v>0</v>
      </c>
      <c r="D423" s="65" t="n">
        <f aca="true">INDIRECT(ADDRESS(ROW()-35*INT((ROW()-15)/35)+78,2+INT((ROW()-15)/35), 1, 1, "Variables_Simulación"))</f>
        <v>0</v>
      </c>
      <c r="E423" s="65" t="n">
        <f aca="true">INDIRECT(ADDRESS(ROW()-35*INT((ROW()-15)/35)+48,2+INT((ROW()-15)/35), 1, 1, "Variables_Simulación"))</f>
        <v>0</v>
      </c>
      <c r="F423" s="65" t="n">
        <f aca="true">INDIRECT(ADDRESS(ROW()-35*INT((ROW()-15)/35)+18,2+INT((ROW()-15)/35), 1, 1, "Variables_Simulación"))</f>
        <v>0</v>
      </c>
      <c r="G423" s="65" t="n">
        <f aca="true">INDIRECT(ADDRESS(ROW()-35*INT((ROW()-15)/35)-12,2+INT((ROW()-15)/35), 1, 1, "Variables_Simulación"))</f>
        <v>0</v>
      </c>
      <c r="H423" s="65" t="n">
        <f aca="true">INDIRECT(ADDRESS(ROW()-35*INT((ROW()-15)/35)+168,2+INT((ROW()-15)/35), 1, 1, "Variables_Simulación"))</f>
        <v>0</v>
      </c>
      <c r="I423" s="66" t="n">
        <f aca="false">AO423+AQ423+AS423+AU423+AW423</f>
        <v>0.00676717060833666</v>
      </c>
      <c r="J423" s="65" t="n">
        <f aca="false">ROUND(AP423+AR423+AT423+AV423+AX423,0)</f>
        <v>51022</v>
      </c>
      <c r="K423" s="66" t="n">
        <f aca="false">I423-Tabla_Ministerio!J422</f>
        <v>0</v>
      </c>
      <c r="L423" s="65" t="n">
        <f aca="false">J423-Tabla_Ministerio!K422</f>
        <v>0</v>
      </c>
      <c r="M423" s="66" t="n">
        <f aca="false">M458</f>
        <v>0.00522821318845887</v>
      </c>
      <c r="N423" s="65" t="n">
        <f aca="false">ROUND((N$425*M423),0)</f>
        <v>748960</v>
      </c>
      <c r="O423" s="65" t="n">
        <f aca="false">N423-Tabla_Ministerio!L422</f>
        <v>-1</v>
      </c>
      <c r="P423" s="67" t="n">
        <f aca="false">N423+J423</f>
        <v>799982</v>
      </c>
      <c r="Q423" s="65" t="n">
        <f aca="false">P423-Tabla_Ministerio!M422</f>
        <v>-1</v>
      </c>
      <c r="S423" s="67" t="n">
        <f aca="false">B423+Tabla_Ministerio!B422</f>
        <v>5110</v>
      </c>
      <c r="T423" s="67" t="n">
        <f aca="false">C423+Tabla_Ministerio!C422</f>
        <v>37</v>
      </c>
      <c r="U423" s="67" t="n">
        <f aca="false">D423+Tabla_Ministerio!D422</f>
        <v>307.910462842243</v>
      </c>
      <c r="V423" s="67" t="n">
        <f aca="false">E423+Tabla_Ministerio!E422</f>
        <v>155.451371933152</v>
      </c>
      <c r="W423" s="67" t="n">
        <f aca="false">F423+Tabla_Ministerio!F422</f>
        <v>23</v>
      </c>
      <c r="X423" s="67" t="n">
        <f aca="false">G423+Tabla_Ministerio!G422</f>
        <v>39</v>
      </c>
      <c r="Y423" s="67" t="n">
        <f aca="false">H423+Tabla_Ministerio!H422</f>
        <v>11</v>
      </c>
      <c r="Z423" s="67" t="n">
        <f aca="false">X423+0.33*Y423</f>
        <v>42.63</v>
      </c>
      <c r="AC423" s="73" t="n">
        <f aca="false">IF(T423&gt;0,S423/T423,0)</f>
        <v>138.108108108108</v>
      </c>
      <c r="AD423" s="74" t="n">
        <f aca="false">EXP((((AC423-AC$425)/AC$426+2)/4-1.9)^3)</f>
        <v>0.0206913141986393</v>
      </c>
      <c r="AE423" s="75" t="n">
        <f aca="false">S423/U423</f>
        <v>16.5957335545889</v>
      </c>
      <c r="AF423" s="74" t="n">
        <f aca="false">EXP((((AE423-AE$425)/AE$426+2)/4-1.9)^3)</f>
        <v>0.0220503590761724</v>
      </c>
      <c r="AG423" s="74" t="n">
        <f aca="false">V423/U423</f>
        <v>0.504859011604283</v>
      </c>
      <c r="AH423" s="74" t="n">
        <f aca="false">EXP((((AG423-AG$425)/AG$426+2)/4-1.9)^3)</f>
        <v>0.0269021937788355</v>
      </c>
      <c r="AI423" s="74" t="n">
        <f aca="false">W423/U423</f>
        <v>0.0746970394824939</v>
      </c>
      <c r="AJ423" s="74" t="n">
        <f aca="false">EXP((((AI423-AI$425)/AI$426+2)/4-1.9)^3)</f>
        <v>0.0452792146595404</v>
      </c>
      <c r="AK423" s="74" t="n">
        <f aca="false">Z423/U423</f>
        <v>0.138449338832118</v>
      </c>
      <c r="AL423" s="74" t="n">
        <f aca="false">EXP((((AK423-AK$425)/AK$426+2)/4-1.9)^3)</f>
        <v>0.019233069821864</v>
      </c>
      <c r="AM423" s="74" t="n">
        <f aca="false">0.01*AD423+0.15*AF423+0.24*AH423+0.25*AJ423+0.35*AL423</f>
        <v>0.0280223716128702</v>
      </c>
      <c r="AO423" s="66" t="n">
        <f aca="false">AO458</f>
        <v>8.63562747167266E-005</v>
      </c>
      <c r="AP423" s="65" t="n">
        <f aca="false">AO423*$J$425</f>
        <v>651.09686387444</v>
      </c>
      <c r="AQ423" s="66" t="n">
        <f aca="false">AQ458</f>
        <v>0.000894110257266741</v>
      </c>
      <c r="AR423" s="65" t="n">
        <f aca="false">AQ423*$J$425</f>
        <v>6741.2864481935</v>
      </c>
      <c r="AS423" s="66" t="n">
        <f aca="false">AS458</f>
        <v>0.00144178471448128</v>
      </c>
      <c r="AT423" s="65" t="n">
        <f aca="false">AS423*$J$425</f>
        <v>10870.5650986012</v>
      </c>
      <c r="AU423" s="66" t="n">
        <f aca="false">AU458</f>
        <v>0.0021612337246358</v>
      </c>
      <c r="AV423" s="65" t="n">
        <f aca="false">AU423*$J$425</f>
        <v>16294.9653030538</v>
      </c>
      <c r="AW423" s="66" t="n">
        <f aca="false">AW458</f>
        <v>0.00218368563723611</v>
      </c>
      <c r="AX423" s="65" t="n">
        <f aca="false">AW423*$J$425</f>
        <v>16464.245067958</v>
      </c>
    </row>
    <row r="424" customFormat="false" ht="15" hidden="false" customHeight="false" outlineLevel="0" collapsed="false">
      <c r="A424" s="76" t="s">
        <v>68</v>
      </c>
      <c r="B424" s="78" t="n">
        <f aca="true">INDIRECT(ADDRESS(ROW()-35*INT((ROW()-15)/35)+138,2+INT((ROW()-15)/35), 1, 1, "Variables_Simulación"))</f>
        <v>0</v>
      </c>
      <c r="C424" s="78" t="n">
        <f aca="true">INDIRECT(ADDRESS(ROW()-35*INT((ROW()-15)/35)+108,2+INT((ROW()-15)/35), 1, 1, "Variables_Simulación"))</f>
        <v>0</v>
      </c>
      <c r="D424" s="78" t="n">
        <f aca="true">INDIRECT(ADDRESS(ROW()-35*INT((ROW()-15)/35)+78,2+INT((ROW()-15)/35), 1, 1, "Variables_Simulación"))</f>
        <v>0</v>
      </c>
      <c r="E424" s="78" t="n">
        <f aca="true">INDIRECT(ADDRESS(ROW()-35*INT((ROW()-15)/35)+48,2+INT((ROW()-15)/35), 1, 1, "Variables_Simulación"))</f>
        <v>0</v>
      </c>
      <c r="F424" s="78" t="n">
        <f aca="true">INDIRECT(ADDRESS(ROW()-35*INT((ROW()-15)/35)+18,2+INT((ROW()-15)/35), 1, 1, "Variables_Simulación"))</f>
        <v>0</v>
      </c>
      <c r="G424" s="78" t="n">
        <f aca="true">INDIRECT(ADDRESS(ROW()-35*INT((ROW()-15)/35)-12,2+INT((ROW()-15)/35), 1, 1, "Variables_Simulación"))</f>
        <v>0</v>
      </c>
      <c r="H424" s="78" t="n">
        <f aca="true">INDIRECT(ADDRESS(ROW()-35*INT((ROW()-15)/35)+168,2+INT((ROW()-15)/35), 1, 1, "Variables_Simulación"))</f>
        <v>0</v>
      </c>
      <c r="I424" s="77" t="n">
        <f aca="false">AO424+AQ424+AS424+AU424+AW424</f>
        <v>0.00952129219455884</v>
      </c>
      <c r="J424" s="78" t="n">
        <f aca="false">ROUND(AP424+AR424+AT424+AV424+AX424,0)</f>
        <v>71787</v>
      </c>
      <c r="K424" s="66" t="n">
        <f aca="false">I424-Tabla_Ministerio!J423</f>
        <v>0</v>
      </c>
      <c r="L424" s="65" t="n">
        <f aca="false">J424-Tabla_Ministerio!K423</f>
        <v>-3</v>
      </c>
      <c r="M424" s="66" t="n">
        <f aca="false">M459</f>
        <v>0.00637115610994289</v>
      </c>
      <c r="N424" s="65" t="n">
        <f aca="false">ROUND((N$425*M424),0)</f>
        <v>912690</v>
      </c>
      <c r="O424" s="65" t="n">
        <f aca="false">N424-Tabla_Ministerio!L423</f>
        <v>0</v>
      </c>
      <c r="P424" s="67" t="n">
        <f aca="false">N424+J424</f>
        <v>984477</v>
      </c>
      <c r="Q424" s="65" t="n">
        <f aca="false">P424-Tabla_Ministerio!M423</f>
        <v>-3</v>
      </c>
      <c r="S424" s="79" t="n">
        <f aca="false">B424+Tabla_Ministerio!B423</f>
        <v>6206</v>
      </c>
      <c r="T424" s="79" t="n">
        <f aca="false">C424+Tabla_Ministerio!C423</f>
        <v>29</v>
      </c>
      <c r="U424" s="79" t="n">
        <f aca="false">D424+Tabla_Ministerio!D423</f>
        <v>321.477011494253</v>
      </c>
      <c r="V424" s="79" t="n">
        <f aca="false">E424+Tabla_Ministerio!E423</f>
        <v>159.189393939394</v>
      </c>
      <c r="W424" s="79" t="n">
        <f aca="false">F424+Tabla_Ministerio!F423</f>
        <v>12</v>
      </c>
      <c r="X424" s="79" t="n">
        <f aca="false">G424+Tabla_Ministerio!G423</f>
        <v>47</v>
      </c>
      <c r="Y424" s="79" t="n">
        <f aca="false">H424+Tabla_Ministerio!H423</f>
        <v>9</v>
      </c>
      <c r="Z424" s="79" t="n">
        <f aca="false">X424+0.33*Y424</f>
        <v>49.97</v>
      </c>
      <c r="AC424" s="73" t="n">
        <f aca="false">IF(T424&gt;0,S424/T424,0)</f>
        <v>214</v>
      </c>
      <c r="AD424" s="74" t="n">
        <f aca="false">EXP((((AC424-AC$425)/AC$426+2)/4-1.9)^3)</f>
        <v>0.088864157203659</v>
      </c>
      <c r="AE424" s="75" t="n">
        <f aca="false">S424/U424</f>
        <v>19.3046462985144</v>
      </c>
      <c r="AF424" s="74" t="n">
        <f aca="false">EXP((((AE424-AE$425)/AE$426+2)/4-1.9)^3)</f>
        <v>0.0423000128780018</v>
      </c>
      <c r="AG424" s="74" t="n">
        <f aca="false">V424/U424</f>
        <v>0.49518126723733</v>
      </c>
      <c r="AH424" s="74" t="n">
        <f aca="false">EXP((((AG424-AG$425)/AG$426+2)/4-1.9)^3)</f>
        <v>0.0230619960345286</v>
      </c>
      <c r="AI424" s="74" t="n">
        <f aca="false">W424/U424</f>
        <v>0.0373277079571661</v>
      </c>
      <c r="AJ424" s="74" t="n">
        <f aca="false">EXP((((AI424-AI$425)/AI$426+2)/4-1.9)^3)</f>
        <v>0.0186801446154094</v>
      </c>
      <c r="AK424" s="74" t="n">
        <f aca="false">Z424/U424</f>
        <v>0.155438797218299</v>
      </c>
      <c r="AL424" s="74" t="n">
        <f aca="false">EXP((((AK424-AK$425)/AK$426+2)/4-1.9)^3)</f>
        <v>0.0225009571419772</v>
      </c>
      <c r="AM424" s="74" t="n">
        <f aca="false">0.01*AD424+0.15*AF424+0.24*AH424+0.25*AJ424+0.35*AL424</f>
        <v>0.0253138937055681</v>
      </c>
      <c r="AO424" s="66" t="n">
        <f aca="false">AO459</f>
        <v>0.00022907915831098</v>
      </c>
      <c r="AP424" s="65" t="n">
        <f aca="false">AO424*$J$425</f>
        <v>1727.1787376718</v>
      </c>
      <c r="AQ424" s="66" t="n">
        <f aca="false">AQ459</f>
        <v>0.00244187442628819</v>
      </c>
      <c r="AR424" s="65" t="n">
        <f aca="false">AQ424*$J$425</f>
        <v>18410.9004950336</v>
      </c>
      <c r="AS424" s="66" t="n">
        <f aca="false">AS459</f>
        <v>0.00171365466466737</v>
      </c>
      <c r="AT424" s="65" t="n">
        <f aca="false">AS424*$J$425</f>
        <v>12920.3718153513</v>
      </c>
      <c r="AU424" s="66" t="n">
        <f aca="false">AU459</f>
        <v>0.00243001442116157</v>
      </c>
      <c r="AV424" s="65" t="n">
        <f aca="false">AU424*$J$425</f>
        <v>18321.4801006407</v>
      </c>
      <c r="AW424" s="66" t="n">
        <f aca="false">AW459</f>
        <v>0.00270666952413073</v>
      </c>
      <c r="AX424" s="65" t="n">
        <f aca="false">AW424*$J$425</f>
        <v>20407.365237638</v>
      </c>
    </row>
    <row r="425" customFormat="false" ht="15" hidden="false" customHeight="false" outlineLevel="0" collapsed="false">
      <c r="A425" s="83" t="s">
        <v>71</v>
      </c>
      <c r="B425" s="86"/>
      <c r="C425" s="86"/>
      <c r="D425" s="86"/>
      <c r="E425" s="86"/>
      <c r="F425" s="86"/>
      <c r="G425" s="86"/>
      <c r="H425" s="86"/>
      <c r="I425" s="88" t="n">
        <f aca="false">SUM(I398:I424)</f>
        <v>1</v>
      </c>
      <c r="J425" s="86" t="n">
        <f aca="false">Tabla_Ministerio!K424</f>
        <v>7539659</v>
      </c>
      <c r="K425" s="84" t="n">
        <f aca="false">I425-Tabla_Ministerio!J424</f>
        <v>0</v>
      </c>
      <c r="L425" s="86" t="n">
        <f aca="false">J425-Tabla_Ministerio!K424</f>
        <v>0</v>
      </c>
      <c r="M425" s="84"/>
      <c r="N425" s="86" t="n">
        <f aca="false">Tabla_Ministerio!L424</f>
        <v>143253508</v>
      </c>
      <c r="O425" s="86"/>
      <c r="P425" s="88" t="n">
        <f aca="false">Tabla_Ministerio!M424</f>
        <v>150793167</v>
      </c>
      <c r="Q425" s="86"/>
      <c r="S425" s="88"/>
      <c r="T425" s="88"/>
      <c r="U425" s="88"/>
      <c r="V425" s="88"/>
      <c r="W425" s="88"/>
      <c r="X425" s="88"/>
      <c r="Y425" s="88"/>
      <c r="Z425" s="88"/>
      <c r="AB425" s="89" t="s">
        <v>241</v>
      </c>
      <c r="AC425" s="89" t="n">
        <f aca="false">AVERAGE(AC400:AC424)</f>
        <v>194.959226475095</v>
      </c>
      <c r="AD425" s="88"/>
      <c r="AE425" s="89" t="n">
        <f aca="false">AVERAGE(AE400:AE424)</f>
        <v>21.2500510653209</v>
      </c>
      <c r="AF425" s="88"/>
      <c r="AG425" s="91" t="n">
        <f aca="false">AVERAGE(AG400:AG424)</f>
        <v>0.565568613679757</v>
      </c>
      <c r="AH425" s="88"/>
      <c r="AI425" s="91" t="n">
        <f aca="false">AVERAGE(AI400:AI424)</f>
        <v>0.0914929238510092</v>
      </c>
      <c r="AJ425" s="88"/>
      <c r="AK425" s="91" t="n">
        <f aca="false">AVERAGE(AK400:AK424)</f>
        <v>0.283339088314679</v>
      </c>
      <c r="AL425" s="88"/>
      <c r="AM425" s="91" t="n">
        <f aca="false">SUM(AM400:AM424)</f>
        <v>2.85034685982279</v>
      </c>
      <c r="AO425" s="84" t="n">
        <f aca="false">SUM(AO398:AO424)</f>
        <v>0.00979383617940936</v>
      </c>
      <c r="AP425" s="86" t="n">
        <f aca="false">SUM(AP398:AP424)</f>
        <v>73842.1850946094</v>
      </c>
      <c r="AQ425" s="84" t="n">
        <f aca="false">SUM(AQ398:AQ424)</f>
        <v>0.147762911520917</v>
      </c>
      <c r="AR425" s="86" t="n">
        <f aca="false">SUM(AR398:AR424)</f>
        <v>1114081.96571489</v>
      </c>
      <c r="AS425" s="84" t="n">
        <f aca="false">SUM(AS398:AS424)</f>
        <v>0.238174824895206</v>
      </c>
      <c r="AT425" s="86" t="n">
        <f aca="false">SUM(AT398:AT424)</f>
        <v>1795756.96209457</v>
      </c>
      <c r="AU425" s="84" t="n">
        <f aca="false">SUM(AU398:AU424)</f>
        <v>0.25411565572044</v>
      </c>
      <c r="AV425" s="86" t="n">
        <f aca="false">SUM(AV398:AV424)</f>
        <v>1915945.39069352</v>
      </c>
      <c r="AW425" s="84" t="n">
        <f aca="false">SUM(AW398:AW424)</f>
        <v>0.350152771684026</v>
      </c>
      <c r="AX425" s="86" t="n">
        <f aca="false">SUM(AX398:AX424)</f>
        <v>2640032.49640241</v>
      </c>
    </row>
    <row r="426" customFormat="false" ht="15" hidden="false" customHeight="false" outlineLevel="0" collapsed="false">
      <c r="A426" s="43" t="s">
        <v>72</v>
      </c>
      <c r="I426" s="37"/>
      <c r="S426" s="37"/>
      <c r="T426" s="37"/>
      <c r="U426" s="37"/>
      <c r="V426" s="37"/>
      <c r="W426" s="37"/>
      <c r="X426" s="37"/>
      <c r="Y426" s="37"/>
      <c r="Z426" s="37"/>
      <c r="AB426" s="89" t="s">
        <v>242</v>
      </c>
      <c r="AC426" s="89" t="n">
        <f aca="false">_xlfn.STDEV.P(AC400:AC424)</f>
        <v>83.0665421481783</v>
      </c>
      <c r="AD426" s="88"/>
      <c r="AE426" s="89" t="n">
        <f aca="false">_xlfn.STDEV.P(AE400:AE424)</f>
        <v>7.16211853541581</v>
      </c>
      <c r="AF426" s="88"/>
      <c r="AG426" s="91" t="n">
        <f aca="false">_xlfn.STDEV.P(AG400:AG424)</f>
        <v>0.11257360220011</v>
      </c>
      <c r="AH426" s="88"/>
      <c r="AI426" s="91" t="n">
        <f aca="false">_xlfn.STDEV.P(AI400:AI424)</f>
        <v>0.0732794212357052</v>
      </c>
      <c r="AJ426" s="88"/>
      <c r="AK426" s="91" t="n">
        <f aca="false">_xlfn.STDEV.P(AK400:AK424)</f>
        <v>0.200224555744995</v>
      </c>
      <c r="AL426" s="88"/>
      <c r="AM426" s="91"/>
    </row>
    <row r="427" customFormat="false" ht="15" hidden="false" customHeight="false" outlineLevel="0" collapsed="false">
      <c r="A427" s="43" t="s">
        <v>187</v>
      </c>
      <c r="I427" s="37"/>
      <c r="S427" s="37"/>
      <c r="T427" s="37"/>
      <c r="U427" s="37"/>
      <c r="V427" s="37"/>
      <c r="W427" s="37"/>
      <c r="X427" s="37"/>
      <c r="Y427" s="37"/>
      <c r="Z427" s="37"/>
    </row>
    <row r="428" customFormat="false" ht="15" hidden="false" customHeight="false" outlineLevel="0" collapsed="false">
      <c r="I428" s="37"/>
      <c r="S428" s="37"/>
      <c r="T428" s="37"/>
      <c r="U428" s="37"/>
      <c r="V428" s="37"/>
      <c r="W428" s="37"/>
      <c r="X428" s="37"/>
      <c r="Y428" s="37"/>
      <c r="Z428" s="37"/>
    </row>
    <row r="429" customFormat="false" ht="15" hidden="false" customHeight="false" outlineLevel="0" collapsed="false">
      <c r="I429" s="37"/>
      <c r="S429" s="37"/>
      <c r="T429" s="37"/>
      <c r="U429" s="37"/>
      <c r="V429" s="37"/>
      <c r="W429" s="37"/>
      <c r="X429" s="37"/>
      <c r="Y429" s="37"/>
      <c r="Z429" s="37"/>
    </row>
    <row r="430" customFormat="false" ht="15" hidden="false" customHeight="false" outlineLevel="0" collapsed="false">
      <c r="I430" s="37"/>
      <c r="S430" s="37"/>
      <c r="T430" s="37"/>
      <c r="U430" s="37"/>
      <c r="V430" s="37"/>
      <c r="W430" s="37"/>
      <c r="X430" s="37"/>
      <c r="Y430" s="37"/>
      <c r="Z430" s="37"/>
    </row>
    <row r="431" customFormat="false" ht="15" hidden="false" customHeight="false" outlineLevel="0" collapsed="false">
      <c r="A431" s="14" t="str">
        <f aca="false">"Tabla " &amp; TEXT((ROW()+24) / 35, "0")</f>
        <v>Tabla 13</v>
      </c>
      <c r="B431" s="14"/>
      <c r="C431" s="14"/>
      <c r="D431" s="14"/>
      <c r="E431" s="14"/>
      <c r="F431" s="14"/>
      <c r="G431" s="14"/>
      <c r="H431" s="14"/>
      <c r="I431" s="14"/>
      <c r="J431" s="14"/>
      <c r="S431" s="97"/>
      <c r="T431" s="97"/>
      <c r="U431" s="97"/>
      <c r="V431" s="97"/>
      <c r="W431" s="97"/>
      <c r="X431" s="97"/>
      <c r="Y431" s="97"/>
      <c r="Z431" s="97"/>
    </row>
    <row r="432" customFormat="false" ht="15" hidden="false" customHeight="false" outlineLevel="0" collapsed="false">
      <c r="A432" s="14" t="s">
        <v>188</v>
      </c>
      <c r="B432" s="14"/>
      <c r="C432" s="14"/>
      <c r="D432" s="14"/>
      <c r="E432" s="14"/>
      <c r="F432" s="14"/>
      <c r="G432" s="14"/>
      <c r="H432" s="14"/>
      <c r="I432" s="14"/>
      <c r="J432" s="14"/>
      <c r="S432" s="97"/>
      <c r="T432" s="97"/>
      <c r="U432" s="97"/>
      <c r="V432" s="97"/>
      <c r="W432" s="97"/>
      <c r="X432" s="97"/>
      <c r="Y432" s="97"/>
      <c r="Z432" s="97"/>
    </row>
    <row r="433" customFormat="false" ht="15.8" hidden="false" customHeight="true" outlineLevel="0" collapsed="false">
      <c r="A433" s="52" t="s">
        <v>30</v>
      </c>
      <c r="B433" s="103" t="s">
        <v>253</v>
      </c>
      <c r="C433" s="103"/>
      <c r="D433" s="103"/>
      <c r="E433" s="103"/>
      <c r="F433" s="103"/>
      <c r="G433" s="103"/>
      <c r="H433" s="103"/>
      <c r="I433" s="52" t="s">
        <v>32</v>
      </c>
      <c r="J433" s="54" t="s">
        <v>33</v>
      </c>
      <c r="K433" s="55" t="s">
        <v>223</v>
      </c>
      <c r="L433" s="54" t="s">
        <v>224</v>
      </c>
      <c r="M433" s="55" t="s">
        <v>225</v>
      </c>
      <c r="N433" s="54" t="s">
        <v>34</v>
      </c>
      <c r="O433" s="54" t="s">
        <v>226</v>
      </c>
      <c r="P433" s="52" t="s">
        <v>227</v>
      </c>
      <c r="Q433" s="54" t="s">
        <v>228</v>
      </c>
      <c r="S433" s="56" t="s">
        <v>253</v>
      </c>
      <c r="T433" s="56"/>
      <c r="U433" s="56"/>
      <c r="V433" s="56"/>
      <c r="W433" s="56"/>
      <c r="X433" s="56"/>
      <c r="Y433" s="56"/>
      <c r="Z433" s="56"/>
      <c r="AC433" s="57" t="s">
        <v>230</v>
      </c>
      <c r="AD433" s="57"/>
      <c r="AE433" s="57" t="s">
        <v>231</v>
      </c>
      <c r="AF433" s="57"/>
      <c r="AG433" s="57" t="s">
        <v>232</v>
      </c>
      <c r="AH433" s="57"/>
      <c r="AI433" s="57" t="s">
        <v>233</v>
      </c>
      <c r="AJ433" s="57"/>
      <c r="AK433" s="57" t="s">
        <v>234</v>
      </c>
      <c r="AL433" s="57"/>
      <c r="AM433" s="58" t="s">
        <v>235</v>
      </c>
      <c r="AO433" s="57" t="s">
        <v>230</v>
      </c>
      <c r="AP433" s="57"/>
      <c r="AQ433" s="57" t="s">
        <v>231</v>
      </c>
      <c r="AR433" s="57"/>
      <c r="AS433" s="57" t="s">
        <v>232</v>
      </c>
      <c r="AT433" s="57"/>
      <c r="AU433" s="57" t="s">
        <v>233</v>
      </c>
      <c r="AV433" s="57"/>
      <c r="AW433" s="58" t="s">
        <v>234</v>
      </c>
      <c r="AX433" s="58"/>
    </row>
    <row r="434" customFormat="false" ht="37.3" hidden="false" customHeight="false" outlineLevel="0" collapsed="false">
      <c r="A434" s="52"/>
      <c r="B434" s="104" t="s">
        <v>189</v>
      </c>
      <c r="C434" s="104" t="s">
        <v>190</v>
      </c>
      <c r="D434" s="104" t="s">
        <v>191</v>
      </c>
      <c r="E434" s="104" t="s">
        <v>192</v>
      </c>
      <c r="F434" s="104" t="s">
        <v>193</v>
      </c>
      <c r="G434" s="104" t="s">
        <v>194</v>
      </c>
      <c r="H434" s="104" t="s">
        <v>195</v>
      </c>
      <c r="I434" s="52"/>
      <c r="J434" s="54"/>
      <c r="K434" s="55"/>
      <c r="L434" s="54"/>
      <c r="M434" s="55"/>
      <c r="N434" s="54"/>
      <c r="O434" s="54"/>
      <c r="P434" s="52"/>
      <c r="Q434" s="54"/>
      <c r="S434" s="59" t="s">
        <v>189</v>
      </c>
      <c r="T434" s="59" t="s">
        <v>190</v>
      </c>
      <c r="U434" s="59" t="s">
        <v>191</v>
      </c>
      <c r="V434" s="59" t="s">
        <v>192</v>
      </c>
      <c r="W434" s="59" t="s">
        <v>193</v>
      </c>
      <c r="X434" s="59" t="s">
        <v>194</v>
      </c>
      <c r="Y434" s="59" t="s">
        <v>195</v>
      </c>
      <c r="Z434" s="52" t="s">
        <v>43</v>
      </c>
      <c r="AC434" s="59" t="s">
        <v>236</v>
      </c>
      <c r="AD434" s="59" t="s">
        <v>237</v>
      </c>
      <c r="AE434" s="59" t="s">
        <v>236</v>
      </c>
      <c r="AF434" s="59" t="s">
        <v>237</v>
      </c>
      <c r="AG434" s="59" t="s">
        <v>236</v>
      </c>
      <c r="AH434" s="59" t="s">
        <v>237</v>
      </c>
      <c r="AI434" s="59" t="s">
        <v>236</v>
      </c>
      <c r="AJ434" s="59" t="s">
        <v>237</v>
      </c>
      <c r="AK434" s="59" t="s">
        <v>236</v>
      </c>
      <c r="AL434" s="59" t="s">
        <v>237</v>
      </c>
      <c r="AM434" s="60" t="s">
        <v>238</v>
      </c>
      <c r="AO434" s="59" t="s">
        <v>239</v>
      </c>
      <c r="AP434" s="59" t="s">
        <v>240</v>
      </c>
      <c r="AQ434" s="59" t="s">
        <v>239</v>
      </c>
      <c r="AR434" s="59" t="s">
        <v>240</v>
      </c>
      <c r="AS434" s="59" t="s">
        <v>239</v>
      </c>
      <c r="AT434" s="59" t="s">
        <v>240</v>
      </c>
      <c r="AU434" s="59" t="s">
        <v>239</v>
      </c>
      <c r="AV434" s="59" t="s">
        <v>240</v>
      </c>
      <c r="AW434" s="59" t="s">
        <v>239</v>
      </c>
      <c r="AX434" s="60" t="s">
        <v>240</v>
      </c>
    </row>
    <row r="435" customFormat="false" ht="15" hidden="false" customHeight="false" outlineLevel="0" collapsed="false">
      <c r="A435" s="61" t="s">
        <v>44</v>
      </c>
      <c r="B435" s="64" t="n">
        <f aca="true">INDIRECT(ADDRESS(ROW()-35*INT((ROW()-15)/35)+138,2+INT((ROW()-15)/35), 1, 1, "Variables_Simulación"))</f>
        <v>0</v>
      </c>
      <c r="C435" s="64" t="n">
        <f aca="true">INDIRECT(ADDRESS(ROW()-35*INT((ROW()-15)/35)+108,2+INT((ROW()-15)/35), 1, 1, "Variables_Simulación"))</f>
        <v>0</v>
      </c>
      <c r="D435" s="64" t="n">
        <f aca="true">INDIRECT(ADDRESS(ROW()-35*INT((ROW()-15)/35)+78,2+INT((ROW()-15)/35), 1, 1, "Variables_Simulación"))</f>
        <v>0</v>
      </c>
      <c r="E435" s="64" t="n">
        <f aca="true">INDIRECT(ADDRESS(ROW()-35*INT((ROW()-15)/35)+48,2+INT((ROW()-15)/35), 1, 1, "Variables_Simulación"))</f>
        <v>0</v>
      </c>
      <c r="F435" s="64" t="n">
        <f aca="true">INDIRECT(ADDRESS(ROW()-35*INT((ROW()-15)/35)+18,2+INT((ROW()-15)/35), 1, 1, "Variables_Simulación"))</f>
        <v>0</v>
      </c>
      <c r="G435" s="64" t="n">
        <f aca="true">INDIRECT(ADDRESS(ROW()-35*INT((ROW()-15)/35)-12,2+INT((ROW()-15)/35), 1, 1, "Variables_Simulación"))</f>
        <v>0</v>
      </c>
      <c r="H435" s="64" t="n">
        <f aca="true">INDIRECT(ADDRESS(ROW()-35*INT((ROW()-15)/35)+168,2+INT((ROW()-15)/35), 1, 1, "Variables_Simulación"))</f>
        <v>0</v>
      </c>
      <c r="I435" s="63" t="n">
        <f aca="false">AO435+AQ435+AS435+AU435+AW435</f>
        <v>0.155779277937187</v>
      </c>
      <c r="J435" s="64" t="n">
        <f aca="false">ROUND(AP435+AR435+AT435+AV435+AX435,0)</f>
        <v>1123945</v>
      </c>
      <c r="K435" s="63" t="n">
        <f aca="false">I435-Tabla_Ministerio!J434</f>
        <v>2.12928559784054E-008</v>
      </c>
      <c r="L435" s="64" t="n">
        <f aca="false">J435-Tabla_Ministerio!K434</f>
        <v>0</v>
      </c>
      <c r="M435" s="66" t="n">
        <f aca="false">P470/P$495</f>
        <v>0.204540457826193</v>
      </c>
      <c r="N435" s="65" t="n">
        <f aca="false">ROUND(N$460*M435,0)</f>
        <v>28039367</v>
      </c>
      <c r="O435" s="65" t="n">
        <f aca="false">N435-Tabla_Ministerio!L434</f>
        <v>0</v>
      </c>
      <c r="P435" s="67" t="n">
        <f aca="false">N435+J435</f>
        <v>29163312</v>
      </c>
      <c r="Q435" s="65" t="n">
        <f aca="false">P435-Tabla_Ministerio!M434</f>
        <v>0</v>
      </c>
      <c r="S435" s="68" t="n">
        <f aca="false">B435+Tabla_Ministerio!B434</f>
        <v>24465</v>
      </c>
      <c r="T435" s="68" t="n">
        <f aca="false">C435+Tabla_Ministerio!C434</f>
        <v>65</v>
      </c>
      <c r="U435" s="68" t="n">
        <f aca="false">D435+Tabla_Ministerio!D434</f>
        <v>1752.68333333333</v>
      </c>
      <c r="V435" s="68" t="n">
        <f aca="false">E435+Tabla_Ministerio!E434</f>
        <v>965.425757575758</v>
      </c>
      <c r="W435" s="68" t="n">
        <f aca="false">F435+Tabla_Ministerio!F434</f>
        <v>485</v>
      </c>
      <c r="X435" s="68" t="n">
        <f aca="false">G435+Tabla_Ministerio!G434</f>
        <v>1329</v>
      </c>
      <c r="Y435" s="68" t="n">
        <f aca="false">H435+Tabla_Ministerio!H434</f>
        <v>209</v>
      </c>
      <c r="Z435" s="68" t="n">
        <f aca="false">X435+0.33*Y435</f>
        <v>1397.97</v>
      </c>
      <c r="AC435" s="69" t="n">
        <f aca="false">IF(T435&gt;0,S435/T435,0)</f>
        <v>376.384615384615</v>
      </c>
      <c r="AD435" s="70" t="n">
        <f aca="false">EXP((((AC435-AC$460)/AC$461+2)/4-1.9)^3)</f>
        <v>0.546469989457648</v>
      </c>
      <c r="AE435" s="71" t="n">
        <f aca="false">S435/U435</f>
        <v>13.9585968182121</v>
      </c>
      <c r="AF435" s="70" t="n">
        <f aca="false">EXP((((AE435-AE$460)/AE$461+2)/4-1.9)^3)</f>
        <v>0.0084124876345977</v>
      </c>
      <c r="AG435" s="70" t="n">
        <f aca="false">V435/U435</f>
        <v>0.550827259673696</v>
      </c>
      <c r="AH435" s="70" t="n">
        <f aca="false">EXP((((AG435-AG$460)/AG$461+2)/4-1.9)^3)</f>
        <v>0.0680528313062015</v>
      </c>
      <c r="AI435" s="70" t="n">
        <f aca="false">W435/U435</f>
        <v>0.276718555357975</v>
      </c>
      <c r="AJ435" s="70" t="n">
        <f aca="false">EXP((((AI435-AI$460)/AI$461+2)/4-1.9)^3)</f>
        <v>0.636552587095819</v>
      </c>
      <c r="AK435" s="70" t="n">
        <f aca="false">Z435/U435</f>
        <v>0.797616987286163</v>
      </c>
      <c r="AL435" s="70" t="n">
        <f aca="false">EXP((((AK435-AK$460)/AK$461+2)/4-1.9)^3)</f>
        <v>0.735041436274427</v>
      </c>
      <c r="AM435" s="70" t="n">
        <f aca="false">0.01*AD435+0.15*AF435+0.24*AH435+0.25*AJ435+0.35*AL435</f>
        <v>0.439461902023259</v>
      </c>
      <c r="AO435" s="63" t="n">
        <f aca="false">0.01*AD435/$AM$460</f>
        <v>0.00193711218151395</v>
      </c>
      <c r="AP435" s="64" t="n">
        <f aca="false">AO435*$J$460</f>
        <v>13976.2353329405</v>
      </c>
      <c r="AQ435" s="63" t="n">
        <f aca="false">0.15*AF435/$AM$460</f>
        <v>0.00044730541259881</v>
      </c>
      <c r="AR435" s="64" t="n">
        <f aca="false">AQ435*$J$460</f>
        <v>3227.30184231923</v>
      </c>
      <c r="AS435" s="63" t="n">
        <f aca="false">0.24*AH435/$AM$460</f>
        <v>0.00578956448710779</v>
      </c>
      <c r="AT435" s="64" t="n">
        <f aca="false">AS435*$J$460</f>
        <v>41771.6209310154</v>
      </c>
      <c r="AU435" s="63" t="n">
        <f aca="false">0.25*AJ435/$AM$460</f>
        <v>0.0564108640193268</v>
      </c>
      <c r="AV435" s="64" t="n">
        <f aca="false">AU435*$J$460</f>
        <v>407003.537736483</v>
      </c>
      <c r="AW435" s="63" t="n">
        <f aca="false">0.35*AL435/$AM$460</f>
        <v>0.0911944318366396</v>
      </c>
      <c r="AX435" s="64" t="n">
        <f aca="false">AW435*$J$460</f>
        <v>657966.457784877</v>
      </c>
    </row>
    <row r="436" customFormat="false" ht="15" hidden="false" customHeight="false" outlineLevel="0" collapsed="false">
      <c r="A436" s="72" t="s">
        <v>45</v>
      </c>
      <c r="B436" s="65" t="n">
        <f aca="true">INDIRECT(ADDRESS(ROW()-35*INT((ROW()-15)/35)+138,2+INT((ROW()-15)/35), 1, 1, "Variables_Simulación"))</f>
        <v>0</v>
      </c>
      <c r="C436" s="65" t="n">
        <f aca="true">INDIRECT(ADDRESS(ROW()-35*INT((ROW()-15)/35)+108,2+INT((ROW()-15)/35), 1, 1, "Variables_Simulación"))</f>
        <v>0</v>
      </c>
      <c r="D436" s="65" t="n">
        <f aca="true">INDIRECT(ADDRESS(ROW()-35*INT((ROW()-15)/35)+78,2+INT((ROW()-15)/35), 1, 1, "Variables_Simulación"))</f>
        <v>0</v>
      </c>
      <c r="E436" s="65" t="n">
        <f aca="true">INDIRECT(ADDRESS(ROW()-35*INT((ROW()-15)/35)+48,2+INT((ROW()-15)/35), 1, 1, "Variables_Simulación"))</f>
        <v>0</v>
      </c>
      <c r="F436" s="65" t="n">
        <f aca="true">INDIRECT(ADDRESS(ROW()-35*INT((ROW()-15)/35)+18,2+INT((ROW()-15)/35), 1, 1, "Variables_Simulación"))</f>
        <v>0</v>
      </c>
      <c r="G436" s="65" t="n">
        <f aca="true">INDIRECT(ADDRESS(ROW()-35*INT((ROW()-15)/35)-12,2+INT((ROW()-15)/35), 1, 1, "Variables_Simulación"))</f>
        <v>0</v>
      </c>
      <c r="H436" s="65" t="n">
        <f aca="true">INDIRECT(ADDRESS(ROW()-35*INT((ROW()-15)/35)+168,2+INT((ROW()-15)/35), 1, 1, "Variables_Simulación"))</f>
        <v>0</v>
      </c>
      <c r="I436" s="66" t="n">
        <f aca="false">AO436+AQ436+AS436+AU436+AW436</f>
        <v>0.119055386363082</v>
      </c>
      <c r="J436" s="65" t="n">
        <f aca="false">ROUND(AP436+AR436+AT436+AV436+AX436,0)</f>
        <v>858983</v>
      </c>
      <c r="K436" s="66" t="n">
        <f aca="false">I436-Tabla_Ministerio!J435</f>
        <v>-2.40085270414303E-008</v>
      </c>
      <c r="L436" s="65" t="n">
        <f aca="false">J436-Tabla_Ministerio!K435</f>
        <v>0</v>
      </c>
      <c r="M436" s="66" t="n">
        <f aca="false">P471/P$495</f>
        <v>0.127897137103807</v>
      </c>
      <c r="N436" s="65" t="n">
        <f aca="false">ROUND(N$460*M436,0)</f>
        <v>17532740</v>
      </c>
      <c r="O436" s="65" t="n">
        <f aca="false">N436-Tabla_Ministerio!L435</f>
        <v>0</v>
      </c>
      <c r="P436" s="67" t="n">
        <f aca="false">N436+J436</f>
        <v>18391723</v>
      </c>
      <c r="Q436" s="65" t="n">
        <f aca="false">P436-Tabla_Ministerio!M435</f>
        <v>0</v>
      </c>
      <c r="S436" s="67" t="n">
        <f aca="false">B436+Tabla_Ministerio!B435</f>
        <v>18406</v>
      </c>
      <c r="T436" s="67" t="n">
        <f aca="false">C436+Tabla_Ministerio!C435</f>
        <v>41</v>
      </c>
      <c r="U436" s="67" t="n">
        <f aca="false">D436+Tabla_Ministerio!D435</f>
        <v>1654.90909090909</v>
      </c>
      <c r="V436" s="67" t="n">
        <f aca="false">E436+Tabla_Ministerio!E435</f>
        <v>974.875</v>
      </c>
      <c r="W436" s="67" t="n">
        <f aca="false">F436+Tabla_Ministerio!F435</f>
        <v>381</v>
      </c>
      <c r="X436" s="67" t="n">
        <f aca="false">G436+Tabla_Ministerio!G435</f>
        <v>1030</v>
      </c>
      <c r="Y436" s="67" t="n">
        <f aca="false">H436+Tabla_Ministerio!H435</f>
        <v>215</v>
      </c>
      <c r="Z436" s="67" t="n">
        <f aca="false">X436+0.33*Y436</f>
        <v>1100.95</v>
      </c>
      <c r="AC436" s="73" t="n">
        <f aca="false">IF(T436&gt;0,S436/T436,0)</f>
        <v>448.926829268293</v>
      </c>
      <c r="AD436" s="74" t="n">
        <f aca="false">EXP((((AC436-AC$460)/AC$461+2)/4-1.9)^3)</f>
        <v>0.780104586445976</v>
      </c>
      <c r="AE436" s="75" t="n">
        <f aca="false">S436/U436</f>
        <v>11.1220610854757</v>
      </c>
      <c r="AF436" s="74" t="n">
        <f aca="false">EXP((((AE436-AE$460)/AE$461+2)/4-1.9)^3)</f>
        <v>0.00242331033768664</v>
      </c>
      <c r="AG436" s="74" t="n">
        <f aca="false">V436/U436</f>
        <v>0.589080696550209</v>
      </c>
      <c r="AH436" s="74" t="n">
        <f aca="false">EXP((((AG436-AG$460)/AG$461+2)/4-1.9)^3)</f>
        <v>0.105974931909133</v>
      </c>
      <c r="AI436" s="74" t="n">
        <f aca="false">W436/U436</f>
        <v>0.23022412656559</v>
      </c>
      <c r="AJ436" s="74" t="n">
        <f aca="false">EXP((((AI436-AI$460)/AI$461+2)/4-1.9)^3)</f>
        <v>0.446751409917541</v>
      </c>
      <c r="AK436" s="74" t="n">
        <f aca="false">Z436/U436</f>
        <v>0.665263128982642</v>
      </c>
      <c r="AL436" s="74" t="n">
        <f aca="false">EXP((((AK436-AK$460)/AK$461+2)/4-1.9)^3)</f>
        <v>0.544501164638813</v>
      </c>
      <c r="AM436" s="74" t="n">
        <f aca="false">0.01*AD436+0.15*AF436+0.24*AH436+0.25*AJ436+0.35*AL436</f>
        <v>0.335861786176274</v>
      </c>
      <c r="AO436" s="66" t="n">
        <f aca="false">0.01*AD436/$AM$460</f>
        <v>0.00276529384305105</v>
      </c>
      <c r="AP436" s="65" t="n">
        <f aca="false">AO436*$J$460</f>
        <v>19951.5535982057</v>
      </c>
      <c r="AQ436" s="66" t="n">
        <f aca="false">0.15*AF436/$AM$460</f>
        <v>0.000128851283655494</v>
      </c>
      <c r="AR436" s="65" t="n">
        <f aca="false">AQ436*$J$460</f>
        <v>929.660078805136</v>
      </c>
      <c r="AS436" s="66" t="n">
        <f aca="false">0.24*AH436/$AM$460</f>
        <v>0.00901577040261763</v>
      </c>
      <c r="AT436" s="65" t="n">
        <f aca="false">AS436*$J$460</f>
        <v>65048.6482183302</v>
      </c>
      <c r="AU436" s="66" t="n">
        <f aca="false">0.25*AJ436/$AM$460</f>
        <v>0.039590810792679</v>
      </c>
      <c r="AV436" s="65" t="n">
        <f aca="false">AU436*$J$460</f>
        <v>285647.106007017</v>
      </c>
      <c r="AW436" s="66" t="n">
        <f aca="false">0.35*AL436/$AM$460</f>
        <v>0.0675546600410788</v>
      </c>
      <c r="AX436" s="65" t="n">
        <f aca="false">AW436*$J$460</f>
        <v>487405.858876483</v>
      </c>
    </row>
    <row r="437" customFormat="false" ht="15" hidden="false" customHeight="false" outlineLevel="0" collapsed="false">
      <c r="A437" s="72" t="s">
        <v>46</v>
      </c>
      <c r="B437" s="65" t="n">
        <f aca="true">INDIRECT(ADDRESS(ROW()-35*INT((ROW()-15)/35)+138,2+INT((ROW()-15)/35), 1, 1, "Variables_Simulación"))</f>
        <v>0</v>
      </c>
      <c r="C437" s="65" t="n">
        <f aca="true">INDIRECT(ADDRESS(ROW()-35*INT((ROW()-15)/35)+108,2+INT((ROW()-15)/35), 1, 1, "Variables_Simulación"))</f>
        <v>0</v>
      </c>
      <c r="D437" s="65" t="n">
        <f aca="true">INDIRECT(ADDRESS(ROW()-35*INT((ROW()-15)/35)+78,2+INT((ROW()-15)/35), 1, 1, "Variables_Simulación"))</f>
        <v>0</v>
      </c>
      <c r="E437" s="65" t="n">
        <f aca="true">INDIRECT(ADDRESS(ROW()-35*INT((ROW()-15)/35)+48,2+INT((ROW()-15)/35), 1, 1, "Variables_Simulación"))</f>
        <v>0</v>
      </c>
      <c r="F437" s="65" t="n">
        <f aca="true">INDIRECT(ADDRESS(ROW()-35*INT((ROW()-15)/35)+18,2+INT((ROW()-15)/35), 1, 1, "Variables_Simulación"))</f>
        <v>0</v>
      </c>
      <c r="G437" s="65" t="n">
        <f aca="true">INDIRECT(ADDRESS(ROW()-35*INT((ROW()-15)/35)-12,2+INT((ROW()-15)/35), 1, 1, "Variables_Simulación"))</f>
        <v>0</v>
      </c>
      <c r="H437" s="65" t="n">
        <f aca="true">INDIRECT(ADDRESS(ROW()-35*INT((ROW()-15)/35)+168,2+INT((ROW()-15)/35), 1, 1, "Variables_Simulación"))</f>
        <v>0</v>
      </c>
      <c r="I437" s="66" t="n">
        <f aca="false">AO437+AQ437+AS437+AU437+AW437</f>
        <v>0.0764342840581935</v>
      </c>
      <c r="J437" s="65" t="n">
        <f aca="false">ROUND(AP437+AR437+AT437+AV437+AX437,0)</f>
        <v>551472</v>
      </c>
      <c r="K437" s="66" t="n">
        <f aca="false">I437-Tabla_Ministerio!J436</f>
        <v>2.95171238007264E-008</v>
      </c>
      <c r="L437" s="65" t="n">
        <f aca="false">J437-Tabla_Ministerio!K436</f>
        <v>0</v>
      </c>
      <c r="M437" s="66" t="n">
        <f aca="false">P472/P$495</f>
        <v>0.0748167221011733</v>
      </c>
      <c r="N437" s="65" t="n">
        <f aca="false">ROUND(N$460*M437,0)</f>
        <v>10256228</v>
      </c>
      <c r="O437" s="65" t="n">
        <f aca="false">N437-Tabla_Ministerio!L436</f>
        <v>0</v>
      </c>
      <c r="P437" s="67" t="n">
        <f aca="false">N437+J437</f>
        <v>10807700</v>
      </c>
      <c r="Q437" s="65" t="n">
        <f aca="false">P437-Tabla_Ministerio!M436</f>
        <v>0</v>
      </c>
      <c r="S437" s="67" t="n">
        <f aca="false">B437+Tabla_Ministerio!B436</f>
        <v>21029</v>
      </c>
      <c r="T437" s="67" t="n">
        <f aca="false">C437+Tabla_Ministerio!C436</f>
        <v>97</v>
      </c>
      <c r="U437" s="67" t="n">
        <f aca="false">D437+Tabla_Ministerio!D436</f>
        <v>1255.3678030303</v>
      </c>
      <c r="V437" s="67" t="n">
        <f aca="false">E437+Tabla_Ministerio!E436</f>
        <v>839.39053030303</v>
      </c>
      <c r="W437" s="67" t="n">
        <f aca="false">F437+Tabla_Ministerio!F436</f>
        <v>222</v>
      </c>
      <c r="X437" s="67" t="n">
        <f aca="false">G437+Tabla_Ministerio!G436</f>
        <v>555</v>
      </c>
      <c r="Y437" s="67" t="n">
        <f aca="false">H437+Tabla_Ministerio!H436</f>
        <v>129</v>
      </c>
      <c r="Z437" s="67" t="n">
        <f aca="false">X437+0.33*Y437</f>
        <v>597.57</v>
      </c>
      <c r="AC437" s="73" t="n">
        <f aca="false">IF(T437&gt;0,S437/T437,0)</f>
        <v>216.79381443299</v>
      </c>
      <c r="AD437" s="74" t="n">
        <f aca="false">EXP((((AC437-AC$460)/AC$461+2)/4-1.9)^3)</f>
        <v>0.0989270920485739</v>
      </c>
      <c r="AE437" s="75" t="n">
        <f aca="false">S437/U437</f>
        <v>16.7512660028707</v>
      </c>
      <c r="AF437" s="74" t="n">
        <f aca="false">EXP((((AE437-AE$460)/AE$461+2)/4-1.9)^3)</f>
        <v>0.0239208681770889</v>
      </c>
      <c r="AG437" s="74" t="n">
        <f aca="false">V437/U437</f>
        <v>0.668641117190394</v>
      </c>
      <c r="AH437" s="74" t="n">
        <f aca="false">EXP((((AG437-AG$460)/AG$461+2)/4-1.9)^3)</f>
        <v>0.226549949239217</v>
      </c>
      <c r="AI437" s="74" t="n">
        <f aca="false">W437/U437</f>
        <v>0.176840603577788</v>
      </c>
      <c r="AJ437" s="74" t="n">
        <f aca="false">EXP((((AI437-AI$460)/AI$461+2)/4-1.9)^3)</f>
        <v>0.247234505572243</v>
      </c>
      <c r="AK437" s="74" t="n">
        <f aca="false">Z437/U437</f>
        <v>0.476011889549454</v>
      </c>
      <c r="AL437" s="74" t="n">
        <f aca="false">EXP((((AK437-AK$460)/AK$461+2)/4-1.9)^3)</f>
        <v>0.271049427115645</v>
      </c>
      <c r="AM437" s="74" t="n">
        <f aca="false">0.01*AD437+0.15*AF437+0.24*AH437+0.25*AJ437+0.35*AL437</f>
        <v>0.215625314847998</v>
      </c>
      <c r="AO437" s="66" t="n">
        <f aca="false">0.01*AD437/$AM$460</f>
        <v>0.000350674106146677</v>
      </c>
      <c r="AP437" s="65" t="n">
        <f aca="false">AO437*$J$460</f>
        <v>2530.10841573668</v>
      </c>
      <c r="AQ437" s="66" t="n">
        <f aca="false">0.15*AF437/$AM$460</f>
        <v>0.00127191079195995</v>
      </c>
      <c r="AR437" s="65" t="n">
        <f aca="false">AQ437*$J$460</f>
        <v>9176.81728532919</v>
      </c>
      <c r="AS437" s="66" t="n">
        <f aca="false">0.24*AH437/$AM$460</f>
        <v>0.0192736366069742</v>
      </c>
      <c r="AT437" s="65" t="n">
        <f aca="false">AS437*$J$460</f>
        <v>139058.99901477</v>
      </c>
      <c r="AU437" s="66" t="n">
        <f aca="false">0.25*AJ437/$AM$460</f>
        <v>0.0219097563303469</v>
      </c>
      <c r="AV437" s="65" t="n">
        <f aca="false">AU437*$J$460</f>
        <v>158078.563277108</v>
      </c>
      <c r="AW437" s="66" t="n">
        <f aca="false">0.35*AL437/$AM$460</f>
        <v>0.0336283062227657</v>
      </c>
      <c r="AX437" s="65" t="n">
        <f aca="false">AW437*$J$460</f>
        <v>242627.724972661</v>
      </c>
    </row>
    <row r="438" customFormat="false" ht="15" hidden="false" customHeight="false" outlineLevel="0" collapsed="false">
      <c r="A438" s="72" t="s">
        <v>47</v>
      </c>
      <c r="B438" s="65" t="n">
        <f aca="true">INDIRECT(ADDRESS(ROW()-35*INT((ROW()-15)/35)+138,2+INT((ROW()-15)/35), 1, 1, "Variables_Simulación"))</f>
        <v>0</v>
      </c>
      <c r="C438" s="65" t="n">
        <f aca="true">INDIRECT(ADDRESS(ROW()-35*INT((ROW()-15)/35)+108,2+INT((ROW()-15)/35), 1, 1, "Variables_Simulación"))</f>
        <v>0</v>
      </c>
      <c r="D438" s="65" t="n">
        <f aca="true">INDIRECT(ADDRESS(ROW()-35*INT((ROW()-15)/35)+78,2+INT((ROW()-15)/35), 1, 1, "Variables_Simulación"))</f>
        <v>0</v>
      </c>
      <c r="E438" s="65" t="n">
        <f aca="true">INDIRECT(ADDRESS(ROW()-35*INT((ROW()-15)/35)+48,2+INT((ROW()-15)/35), 1, 1, "Variables_Simulación"))</f>
        <v>0</v>
      </c>
      <c r="F438" s="65" t="n">
        <f aca="true">INDIRECT(ADDRESS(ROW()-35*INT((ROW()-15)/35)+18,2+INT((ROW()-15)/35), 1, 1, "Variables_Simulación"))</f>
        <v>0</v>
      </c>
      <c r="G438" s="65" t="n">
        <f aca="true">INDIRECT(ADDRESS(ROW()-35*INT((ROW()-15)/35)-12,2+INT((ROW()-15)/35), 1, 1, "Variables_Simulación"))</f>
        <v>0</v>
      </c>
      <c r="H438" s="65" t="n">
        <f aca="true">INDIRECT(ADDRESS(ROW()-35*INT((ROW()-15)/35)+168,2+INT((ROW()-15)/35), 1, 1, "Variables_Simulación"))</f>
        <v>0</v>
      </c>
      <c r="I438" s="66" t="n">
        <f aca="false">AO438+AQ438+AS438+AU438+AW438</f>
        <v>0.0565733087757286</v>
      </c>
      <c r="J438" s="65" t="n">
        <f aca="false">ROUND(AP438+AR438+AT438+AV438+AX438,0)</f>
        <v>408176</v>
      </c>
      <c r="K438" s="66" t="n">
        <f aca="false">I438-Tabla_Ministerio!J437</f>
        <v>-5.90136707973032E-008</v>
      </c>
      <c r="L438" s="65" t="n">
        <f aca="false">J438-Tabla_Ministerio!K437</f>
        <v>0</v>
      </c>
      <c r="M438" s="66" t="n">
        <f aca="false">P473/P$495</f>
        <v>0.0566261199776075</v>
      </c>
      <c r="N438" s="65" t="n">
        <f aca="false">ROUND(N$460*M438,0)</f>
        <v>7762574</v>
      </c>
      <c r="O438" s="65" t="n">
        <f aca="false">N438-Tabla_Ministerio!L437</f>
        <v>0</v>
      </c>
      <c r="P438" s="67" t="n">
        <f aca="false">N438+J438</f>
        <v>8170750</v>
      </c>
      <c r="Q438" s="65" t="n">
        <f aca="false">P438-Tabla_Ministerio!M437</f>
        <v>0</v>
      </c>
      <c r="S438" s="67" t="n">
        <f aca="false">B438+Tabla_Ministerio!B437</f>
        <v>12917</v>
      </c>
      <c r="T438" s="67" t="n">
        <f aca="false">C438+Tabla_Ministerio!C437</f>
        <v>54</v>
      </c>
      <c r="U438" s="67" t="n">
        <f aca="false">D438+Tabla_Ministerio!D437</f>
        <v>540.736742424242</v>
      </c>
      <c r="V438" s="67" t="n">
        <f aca="false">E438+Tabla_Ministerio!E437</f>
        <v>347.736742424242</v>
      </c>
      <c r="W438" s="67" t="n">
        <f aca="false">F438+Tabla_Ministerio!F437</f>
        <v>96</v>
      </c>
      <c r="X438" s="67" t="n">
        <f aca="false">G438+Tabla_Ministerio!G437</f>
        <v>124</v>
      </c>
      <c r="Y438" s="67" t="n">
        <f aca="false">H438+Tabla_Ministerio!H437</f>
        <v>56</v>
      </c>
      <c r="Z438" s="67" t="n">
        <f aca="false">X438+0.33*Y438</f>
        <v>142.48</v>
      </c>
      <c r="AC438" s="73" t="n">
        <f aca="false">IF(T438&gt;0,S438/T438,0)</f>
        <v>239.203703703704</v>
      </c>
      <c r="AD438" s="74" t="n">
        <f aca="false">EXP((((AC438-AC$460)/AC$461+2)/4-1.9)^3)</f>
        <v>0.138165028312854</v>
      </c>
      <c r="AE438" s="75" t="n">
        <f aca="false">S438/U438</f>
        <v>23.887779369477</v>
      </c>
      <c r="AF438" s="74" t="n">
        <f aca="false">EXP((((AE438-AE$460)/AE$461+2)/4-1.9)^3)</f>
        <v>0.169073954850923</v>
      </c>
      <c r="AG438" s="74" t="n">
        <f aca="false">V438/U438</f>
        <v>0.643079552658585</v>
      </c>
      <c r="AH438" s="74" t="n">
        <f aca="false">EXP((((AG438-AG$460)/AG$461+2)/4-1.9)^3)</f>
        <v>0.181531206579004</v>
      </c>
      <c r="AI438" s="74" t="n">
        <f aca="false">W438/U438</f>
        <v>0.177535559299357</v>
      </c>
      <c r="AJ438" s="74" t="n">
        <f aca="false">EXP((((AI438-AI$460)/AI$461+2)/4-1.9)^3)</f>
        <v>0.24950236527372</v>
      </c>
      <c r="AK438" s="74" t="n">
        <f aca="false">Z438/U438</f>
        <v>0.263492359260129</v>
      </c>
      <c r="AL438" s="74" t="n">
        <f aca="false">EXP((((AK438-AK$460)/AK$461+2)/4-1.9)^3)</f>
        <v>0.0768873941393984</v>
      </c>
      <c r="AM438" s="74" t="n">
        <f aca="false">0.01*AD438+0.15*AF438+0.24*AH438+0.25*AJ438+0.35*AL438</f>
        <v>0.159596412356947</v>
      </c>
      <c r="AO438" s="66" t="n">
        <f aca="false">0.01*AD438/$AM$460</f>
        <v>0.000489763691634145</v>
      </c>
      <c r="AP438" s="65" t="n">
        <f aca="false">AO438*$J$460</f>
        <v>3533.63768868498</v>
      </c>
      <c r="AQ438" s="66" t="n">
        <f aca="false">0.15*AF438/$AM$460</f>
        <v>0.00898993239803099</v>
      </c>
      <c r="AR438" s="65" t="n">
        <f aca="false">AQ438*$J$460</f>
        <v>64862.2274028076</v>
      </c>
      <c r="AS438" s="66" t="n">
        <f aca="false">0.24*AH438/$AM$460</f>
        <v>0.0154436870110921</v>
      </c>
      <c r="AT438" s="65" t="n">
        <f aca="false">AS438*$J$460</f>
        <v>111425.970129725</v>
      </c>
      <c r="AU438" s="66" t="n">
        <f aca="false">0.25*AJ438/$AM$460</f>
        <v>0.0221107325384848</v>
      </c>
      <c r="AV438" s="65" t="n">
        <f aca="false">AU438*$J$460</f>
        <v>159528.60360418</v>
      </c>
      <c r="AW438" s="66" t="n">
        <f aca="false">0.35*AL438/$AM$460</f>
        <v>0.00953919313648654</v>
      </c>
      <c r="AX438" s="65" t="n">
        <f aca="false">AW438*$J$460</f>
        <v>68825.1353918533</v>
      </c>
    </row>
    <row r="439" customFormat="false" ht="15" hidden="false" customHeight="false" outlineLevel="0" collapsed="false">
      <c r="A439" s="72" t="s">
        <v>48</v>
      </c>
      <c r="B439" s="65" t="n">
        <f aca="true">INDIRECT(ADDRESS(ROW()-35*INT((ROW()-15)/35)+138,2+INT((ROW()-15)/35), 1, 1, "Variables_Simulación"))</f>
        <v>0</v>
      </c>
      <c r="C439" s="65" t="n">
        <f aca="true">INDIRECT(ADDRESS(ROW()-35*INT((ROW()-15)/35)+108,2+INT((ROW()-15)/35), 1, 1, "Variables_Simulación"))</f>
        <v>0</v>
      </c>
      <c r="D439" s="65" t="n">
        <f aca="true">INDIRECT(ADDRESS(ROW()-35*INT((ROW()-15)/35)+78,2+INT((ROW()-15)/35), 1, 1, "Variables_Simulación"))</f>
        <v>0</v>
      </c>
      <c r="E439" s="65" t="n">
        <f aca="true">INDIRECT(ADDRESS(ROW()-35*INT((ROW()-15)/35)+48,2+INT((ROW()-15)/35), 1, 1, "Variables_Simulación"))</f>
        <v>0</v>
      </c>
      <c r="F439" s="65" t="n">
        <f aca="true">INDIRECT(ADDRESS(ROW()-35*INT((ROW()-15)/35)+18,2+INT((ROW()-15)/35), 1, 1, "Variables_Simulación"))</f>
        <v>0</v>
      </c>
      <c r="G439" s="65" t="n">
        <f aca="true">INDIRECT(ADDRESS(ROW()-35*INT((ROW()-15)/35)-12,2+INT((ROW()-15)/35), 1, 1, "Variables_Simulación"))</f>
        <v>0</v>
      </c>
      <c r="H439" s="65" t="n">
        <f aca="true">INDIRECT(ADDRESS(ROW()-35*INT((ROW()-15)/35)+168,2+INT((ROW()-15)/35), 1, 1, "Variables_Simulación"))</f>
        <v>0</v>
      </c>
      <c r="I439" s="66" t="n">
        <f aca="false">AO439+AQ439+AS439+AU439+AW439</f>
        <v>0.0516145741579119</v>
      </c>
      <c r="J439" s="65" t="n">
        <f aca="false">ROUND(AP439+AR439+AT439+AV439+AX439,0)</f>
        <v>372398</v>
      </c>
      <c r="K439" s="66" t="n">
        <f aca="false">I439-Tabla_Ministerio!J438</f>
        <v>5.24367995066721E-008</v>
      </c>
      <c r="L439" s="65" t="n">
        <f aca="false">J439-Tabla_Ministerio!K438</f>
        <v>0</v>
      </c>
      <c r="M439" s="66" t="n">
        <f aca="false">P474/P$495</f>
        <v>0.0514194951943273</v>
      </c>
      <c r="N439" s="65" t="n">
        <f aca="false">ROUND(N$460*M439,0)</f>
        <v>7048826</v>
      </c>
      <c r="O439" s="65" t="n">
        <f aca="false">N439-Tabla_Ministerio!L438</f>
        <v>0</v>
      </c>
      <c r="P439" s="67" t="n">
        <f aca="false">N439+J439</f>
        <v>7421224</v>
      </c>
      <c r="Q439" s="65" t="n">
        <f aca="false">P439-Tabla_Ministerio!M438</f>
        <v>0</v>
      </c>
      <c r="S439" s="67" t="n">
        <f aca="false">B439+Tabla_Ministerio!B438</f>
        <v>10387</v>
      </c>
      <c r="T439" s="67" t="n">
        <f aca="false">C439+Tabla_Ministerio!C438</f>
        <v>63</v>
      </c>
      <c r="U439" s="67" t="n">
        <f aca="false">D439+Tabla_Ministerio!D438</f>
        <v>436.850378787879</v>
      </c>
      <c r="V439" s="67" t="n">
        <f aca="false">E439+Tabla_Ministerio!E438</f>
        <v>230.787878787879</v>
      </c>
      <c r="W439" s="67" t="n">
        <f aca="false">F439+Tabla_Ministerio!F438</f>
        <v>75</v>
      </c>
      <c r="X439" s="67" t="n">
        <f aca="false">G439+Tabla_Ministerio!G438</f>
        <v>155</v>
      </c>
      <c r="Y439" s="67" t="n">
        <f aca="false">H439+Tabla_Ministerio!H438</f>
        <v>4</v>
      </c>
      <c r="Z439" s="67" t="n">
        <f aca="false">X439+0.33*Y439</f>
        <v>156.32</v>
      </c>
      <c r="AC439" s="73" t="n">
        <f aca="false">IF(T439&gt;0,S439/T439,0)</f>
        <v>164.873015873016</v>
      </c>
      <c r="AD439" s="74" t="n">
        <f aca="false">EXP((((AC439-AC$460)/AC$461+2)/4-1.9)^3)</f>
        <v>0.0396656494724836</v>
      </c>
      <c r="AE439" s="75" t="n">
        <f aca="false">S439/U439</f>
        <v>23.777019557178</v>
      </c>
      <c r="AF439" s="74" t="n">
        <f aca="false">EXP((((AE439-AE$460)/AE$461+2)/4-1.9)^3)</f>
        <v>0.165175887348474</v>
      </c>
      <c r="AG439" s="74" t="n">
        <f aca="false">V439/U439</f>
        <v>0.528299596370368</v>
      </c>
      <c r="AH439" s="74" t="n">
        <f aca="false">EXP((((AG439-AG$460)/AG$461+2)/4-1.9)^3)</f>
        <v>0.0511131011668193</v>
      </c>
      <c r="AI439" s="74" t="n">
        <f aca="false">W439/U439</f>
        <v>0.171683495406599</v>
      </c>
      <c r="AJ439" s="74" t="n">
        <f aca="false">EXP((((AI439-AI$460)/AI$461+2)/4-1.9)^3)</f>
        <v>0.230747368542338</v>
      </c>
      <c r="AK439" s="74" t="n">
        <f aca="false">Z439/U439</f>
        <v>0.357834186692795</v>
      </c>
      <c r="AL439" s="74" t="n">
        <f aca="false">EXP((((AK439-AK$460)/AK$461+2)/4-1.9)^3)</f>
        <v>0.144230067257998</v>
      </c>
      <c r="AM439" s="74" t="n">
        <f aca="false">0.01*AD439+0.15*AF439+0.24*AH439+0.25*AJ439+0.35*AL439</f>
        <v>0.145607549552916</v>
      </c>
      <c r="AO439" s="66" t="n">
        <f aca="false">0.01*AD439/$AM$460</f>
        <v>0.000140605731811674</v>
      </c>
      <c r="AP439" s="65" t="n">
        <f aca="false">AO439*$J$460</f>
        <v>1014.46824593525</v>
      </c>
      <c r="AQ439" s="66" t="n">
        <f aca="false">0.15*AF439/$AM$460</f>
        <v>0.00878266591892789</v>
      </c>
      <c r="AR439" s="65" t="n">
        <f aca="false">AQ439*$J$460</f>
        <v>63366.802865076</v>
      </c>
      <c r="AS439" s="66" t="n">
        <f aca="false">0.24*AH439/$AM$460</f>
        <v>0.00434842444702809</v>
      </c>
      <c r="AT439" s="65" t="n">
        <f aca="false">AS439*$J$460</f>
        <v>31373.817158941</v>
      </c>
      <c r="AU439" s="66" t="n">
        <f aca="false">0.25*AJ439/$AM$460</f>
        <v>0.0204486772868931</v>
      </c>
      <c r="AV439" s="65" t="n">
        <f aca="false">AU439*$J$460</f>
        <v>147536.899894775</v>
      </c>
      <c r="AW439" s="66" t="n">
        <f aca="false">0.35*AL439/$AM$460</f>
        <v>0.0178942007732511</v>
      </c>
      <c r="AX439" s="65" t="n">
        <f aca="false">AW439*$J$460</f>
        <v>129106.390165995</v>
      </c>
    </row>
    <row r="440" customFormat="false" ht="15" hidden="false" customHeight="false" outlineLevel="0" collapsed="false">
      <c r="A440" s="72" t="s">
        <v>49</v>
      </c>
      <c r="B440" s="65" t="n">
        <f aca="true">INDIRECT(ADDRESS(ROW()-35*INT((ROW()-15)/35)+138,2+INT((ROW()-15)/35), 1, 1, "Variables_Simulación"))</f>
        <v>0</v>
      </c>
      <c r="C440" s="65" t="n">
        <f aca="true">INDIRECT(ADDRESS(ROW()-35*INT((ROW()-15)/35)+108,2+INT((ROW()-15)/35), 1, 1, "Variables_Simulación"))</f>
        <v>0</v>
      </c>
      <c r="D440" s="65" t="n">
        <f aca="true">INDIRECT(ADDRESS(ROW()-35*INT((ROW()-15)/35)+78,2+INT((ROW()-15)/35), 1, 1, "Variables_Simulación"))</f>
        <v>0</v>
      </c>
      <c r="E440" s="65" t="n">
        <f aca="true">INDIRECT(ADDRESS(ROW()-35*INT((ROW()-15)/35)+48,2+INT((ROW()-15)/35), 1, 1, "Variables_Simulación"))</f>
        <v>0</v>
      </c>
      <c r="F440" s="65" t="n">
        <f aca="true">INDIRECT(ADDRESS(ROW()-35*INT((ROW()-15)/35)+18,2+INT((ROW()-15)/35), 1, 1, "Variables_Simulación"))</f>
        <v>0</v>
      </c>
      <c r="G440" s="65" t="n">
        <f aca="true">INDIRECT(ADDRESS(ROW()-35*INT((ROW()-15)/35)-12,2+INT((ROW()-15)/35), 1, 1, "Variables_Simulación"))</f>
        <v>0</v>
      </c>
      <c r="H440" s="65" t="n">
        <f aca="true">INDIRECT(ADDRESS(ROW()-35*INT((ROW()-15)/35)+168,2+INT((ROW()-15)/35), 1, 1, "Variables_Simulación"))</f>
        <v>0</v>
      </c>
      <c r="I440" s="66" t="n">
        <f aca="false">AO440+AQ440+AS440+AU440+AW440</f>
        <v>0.0422675305111948</v>
      </c>
      <c r="J440" s="65" t="n">
        <f aca="false">ROUND(AP440+AR440+AT440+AV440+AX440,0)</f>
        <v>304960</v>
      </c>
      <c r="K440" s="66" t="n">
        <f aca="false">I440-Tabla_Ministerio!J439</f>
        <v>-5.56307029470071E-008</v>
      </c>
      <c r="L440" s="65" t="n">
        <f aca="false">J440-Tabla_Ministerio!K439</f>
        <v>0</v>
      </c>
      <c r="M440" s="66" t="n">
        <f aca="false">P475/P$495</f>
        <v>0.0662280739234256</v>
      </c>
      <c r="N440" s="65" t="n">
        <f aca="false">ROUND(N$460*M440,0)</f>
        <v>9078855</v>
      </c>
      <c r="O440" s="65" t="n">
        <f aca="false">N440-Tabla_Ministerio!L439</f>
        <v>0</v>
      </c>
      <c r="P440" s="67" t="n">
        <f aca="false">N440+J440</f>
        <v>9383815</v>
      </c>
      <c r="Q440" s="65" t="n">
        <f aca="false">P440-Tabla_Ministerio!M439</f>
        <v>0</v>
      </c>
      <c r="S440" s="67" t="n">
        <f aca="false">B440+Tabla_Ministerio!B439</f>
        <v>17596</v>
      </c>
      <c r="T440" s="67" t="n">
        <f aca="false">C440+Tabla_Ministerio!C439</f>
        <v>98</v>
      </c>
      <c r="U440" s="67" t="n">
        <f aca="false">D440+Tabla_Ministerio!D439</f>
        <v>893.031611570248</v>
      </c>
      <c r="V440" s="67" t="n">
        <f aca="false">E440+Tabla_Ministerio!E439</f>
        <v>514.564566115702</v>
      </c>
      <c r="W440" s="67" t="n">
        <f aca="false">F440+Tabla_Ministerio!F439</f>
        <v>147</v>
      </c>
      <c r="X440" s="67" t="n">
        <f aca="false">G440+Tabla_Ministerio!G439</f>
        <v>256</v>
      </c>
      <c r="Y440" s="67" t="n">
        <f aca="false">H440+Tabla_Ministerio!H439</f>
        <v>42</v>
      </c>
      <c r="Z440" s="67" t="n">
        <f aca="false">X440+0.33*Y440</f>
        <v>269.86</v>
      </c>
      <c r="AC440" s="73" t="n">
        <f aca="false">IF(T440&gt;0,S440/T440,0)</f>
        <v>179.551020408163</v>
      </c>
      <c r="AD440" s="74" t="n">
        <f aca="false">EXP((((AC440-AC$460)/AC$461+2)/4-1.9)^3)</f>
        <v>0.05243285073379</v>
      </c>
      <c r="AE440" s="75" t="n">
        <f aca="false">S440/U440</f>
        <v>19.7036698052159</v>
      </c>
      <c r="AF440" s="74" t="n">
        <f aca="false">EXP((((AE440-AE$460)/AE$461+2)/4-1.9)^3)</f>
        <v>0.0603857017699248</v>
      </c>
      <c r="AG440" s="74" t="n">
        <f aca="false">V440/U440</f>
        <v>0.576199721766764</v>
      </c>
      <c r="AH440" s="74" t="n">
        <f aca="false">EXP((((AG440-AG$460)/AG$461+2)/4-1.9)^3)</f>
        <v>0.0918333414550983</v>
      </c>
      <c r="AI440" s="74" t="n">
        <f aca="false">W440/U440</f>
        <v>0.16460783481284</v>
      </c>
      <c r="AJ440" s="74" t="n">
        <f aca="false">EXP((((AI440-AI$460)/AI$461+2)/4-1.9)^3)</f>
        <v>0.209137086529016</v>
      </c>
      <c r="AK440" s="74" t="n">
        <f aca="false">Z440/U440</f>
        <v>0.30218415171832</v>
      </c>
      <c r="AL440" s="74" t="n">
        <f aca="false">EXP((((AK440-AK$460)/AK$461+2)/4-1.9)^3)</f>
        <v>0.100950195764882</v>
      </c>
      <c r="AM440" s="74" t="n">
        <f aca="false">0.01*AD440+0.15*AF440+0.24*AH440+0.25*AJ440+0.35*AL440</f>
        <v>0.119239025872013</v>
      </c>
      <c r="AO440" s="66" t="n">
        <f aca="false">0.01*AD440/$AM$460</f>
        <v>0.00018586256487521</v>
      </c>
      <c r="AP440" s="65" t="n">
        <f aca="false">AO440*$J$460</f>
        <v>1340.99561763617</v>
      </c>
      <c r="AQ440" s="66" t="n">
        <f aca="false">0.15*AF440/$AM$460</f>
        <v>0.00321080427318294</v>
      </c>
      <c r="AR440" s="65" t="n">
        <f aca="false">AQ440*$J$460</f>
        <v>23165.9046689508</v>
      </c>
      <c r="AS440" s="66" t="n">
        <f aca="false">0.24*AH440/$AM$460</f>
        <v>0.00781268085715092</v>
      </c>
      <c r="AT440" s="65" t="n">
        <f aca="false">AS440*$J$460</f>
        <v>56368.375194131</v>
      </c>
      <c r="AU440" s="66" t="n">
        <f aca="false">0.25*AJ440/$AM$460</f>
        <v>0.0185335885655754</v>
      </c>
      <c r="AV440" s="65" t="n">
        <f aca="false">AU440*$J$460</f>
        <v>133719.563496798</v>
      </c>
      <c r="AW440" s="66" t="n">
        <f aca="false">0.35*AL440/$AM$460</f>
        <v>0.0125245942504103</v>
      </c>
      <c r="AX440" s="65" t="n">
        <f aca="false">AW440*$J$460</f>
        <v>90364.7596477964</v>
      </c>
    </row>
    <row r="441" customFormat="false" ht="15" hidden="false" customHeight="false" outlineLevel="0" collapsed="false">
      <c r="A441" s="72" t="s">
        <v>50</v>
      </c>
      <c r="B441" s="65" t="n">
        <f aca="true">INDIRECT(ADDRESS(ROW()-35*INT((ROW()-15)/35)+138,2+INT((ROW()-15)/35), 1, 1, "Variables_Simulación"))</f>
        <v>0</v>
      </c>
      <c r="C441" s="65" t="n">
        <f aca="true">INDIRECT(ADDRESS(ROW()-35*INT((ROW()-15)/35)+108,2+INT((ROW()-15)/35), 1, 1, "Variables_Simulación"))</f>
        <v>0</v>
      </c>
      <c r="D441" s="65" t="n">
        <f aca="true">INDIRECT(ADDRESS(ROW()-35*INT((ROW()-15)/35)+78,2+INT((ROW()-15)/35), 1, 1, "Variables_Simulación"))</f>
        <v>0</v>
      </c>
      <c r="E441" s="65" t="n">
        <f aca="true">INDIRECT(ADDRESS(ROW()-35*INT((ROW()-15)/35)+48,2+INT((ROW()-15)/35), 1, 1, "Variables_Simulación"))</f>
        <v>0</v>
      </c>
      <c r="F441" s="65" t="n">
        <f aca="true">INDIRECT(ADDRESS(ROW()-35*INT((ROW()-15)/35)+18,2+INT((ROW()-15)/35), 1, 1, "Variables_Simulación"))</f>
        <v>0</v>
      </c>
      <c r="G441" s="65" t="n">
        <f aca="true">INDIRECT(ADDRESS(ROW()-35*INT((ROW()-15)/35)-12,2+INT((ROW()-15)/35), 1, 1, "Variables_Simulación"))</f>
        <v>0</v>
      </c>
      <c r="H441" s="65" t="n">
        <f aca="true">INDIRECT(ADDRESS(ROW()-35*INT((ROW()-15)/35)+168,2+INT((ROW()-15)/35), 1, 1, "Variables_Simulación"))</f>
        <v>0</v>
      </c>
      <c r="I441" s="66" t="n">
        <f aca="false">AO441+AQ441+AS441+AU441+AW441</f>
        <v>0.0244217302594379</v>
      </c>
      <c r="J441" s="65" t="n">
        <f aca="false">ROUND(AP441+AR441+AT441+AV441+AX441,0)</f>
        <v>176202</v>
      </c>
      <c r="K441" s="66" t="n">
        <f aca="false">I441-Tabla_Ministerio!J440</f>
        <v>5.78651085762771E-008</v>
      </c>
      <c r="L441" s="65" t="n">
        <f aca="false">J441-Tabla_Ministerio!K440</f>
        <v>0</v>
      </c>
      <c r="M441" s="66" t="n">
        <f aca="false">P476/P$495</f>
        <v>0.050717376529435</v>
      </c>
      <c r="N441" s="65" t="n">
        <f aca="false">ROUND(N$460*M441,0)</f>
        <v>6952576</v>
      </c>
      <c r="O441" s="65" t="n">
        <f aca="false">N441-Tabla_Ministerio!L440</f>
        <v>0</v>
      </c>
      <c r="P441" s="67" t="n">
        <f aca="false">N441+J441</f>
        <v>7128778</v>
      </c>
      <c r="Q441" s="65" t="n">
        <f aca="false">P441-Tabla_Ministerio!M440</f>
        <v>0</v>
      </c>
      <c r="S441" s="67" t="n">
        <f aca="false">B441+Tabla_Ministerio!B440</f>
        <v>10809</v>
      </c>
      <c r="T441" s="67" t="n">
        <f aca="false">C441+Tabla_Ministerio!C440</f>
        <v>58</v>
      </c>
      <c r="U441" s="67" t="n">
        <f aca="false">D441+Tabla_Ministerio!D440</f>
        <v>859.281818181818</v>
      </c>
      <c r="V441" s="67" t="n">
        <f aca="false">E441+Tabla_Ministerio!E440</f>
        <v>385.690909090909</v>
      </c>
      <c r="W441" s="67" t="n">
        <f aca="false">F441+Tabla_Ministerio!F440</f>
        <v>112</v>
      </c>
      <c r="X441" s="67" t="n">
        <f aca="false">G441+Tabla_Ministerio!G440</f>
        <v>234</v>
      </c>
      <c r="Y441" s="67" t="n">
        <f aca="false">H441+Tabla_Ministerio!H440</f>
        <v>55</v>
      </c>
      <c r="Z441" s="67" t="n">
        <f aca="false">X441+0.33*Y441</f>
        <v>252.15</v>
      </c>
      <c r="AC441" s="73" t="n">
        <f aca="false">IF(T441&gt;0,S441/T441,0)</f>
        <v>186.362068965517</v>
      </c>
      <c r="AD441" s="74" t="n">
        <f aca="false">EXP((((AC441-AC$460)/AC$461+2)/4-1.9)^3)</f>
        <v>0.0593446340905919</v>
      </c>
      <c r="AE441" s="75" t="n">
        <f aca="false">S441/U441</f>
        <v>12.5791094042594</v>
      </c>
      <c r="AF441" s="74" t="n">
        <f aca="false">EXP((((AE441-AE$460)/AE$461+2)/4-1.9)^3)</f>
        <v>0.00470394094345557</v>
      </c>
      <c r="AG441" s="74" t="n">
        <f aca="false">V441/U441</f>
        <v>0.448852635922176</v>
      </c>
      <c r="AH441" s="74" t="n">
        <f aca="false">EXP((((AG441-AG$460)/AG$461+2)/4-1.9)^3)</f>
        <v>0.01585445334342</v>
      </c>
      <c r="AI441" s="74" t="n">
        <f aca="false">W441/U441</f>
        <v>0.130341405613567</v>
      </c>
      <c r="AJ441" s="74" t="n">
        <f aca="false">EXP((((AI441-AI$460)/AI$461+2)/4-1.9)^3)</f>
        <v>0.122029493016222</v>
      </c>
      <c r="AK441" s="74" t="n">
        <f aca="false">Z441/U441</f>
        <v>0.293442727013045</v>
      </c>
      <c r="AL441" s="74" t="n">
        <f aca="false">EXP((((AK441-AK$460)/AK$461+2)/4-1.9)^3)</f>
        <v>0.0950958952091788</v>
      </c>
      <c r="AM441" s="74" t="n">
        <f aca="false">0.01*AD441+0.15*AF441+0.24*AH441+0.25*AJ441+0.35*AL441</f>
        <v>0.0688950428621132</v>
      </c>
      <c r="AO441" s="66" t="n">
        <f aca="false">0.01*AD441/$AM$460</f>
        <v>0.000210363269387336</v>
      </c>
      <c r="AP441" s="65" t="n">
        <f aca="false">AO441*$J$460</f>
        <v>1517.76783318059</v>
      </c>
      <c r="AQ441" s="66" t="n">
        <f aca="false">0.15*AF441/$AM$460</f>
        <v>0.000250116057930283</v>
      </c>
      <c r="AR441" s="65" t="n">
        <f aca="false">AQ441*$J$460</f>
        <v>1804.58360622612</v>
      </c>
      <c r="AS441" s="66" t="n">
        <f aca="false">0.24*AH441/$AM$460</f>
        <v>0.00134881059726324</v>
      </c>
      <c r="AT441" s="65" t="n">
        <f aca="false">AS441*$J$460</f>
        <v>9731.6482270953</v>
      </c>
      <c r="AU441" s="66" t="n">
        <f aca="false">0.25*AJ441/$AM$460</f>
        <v>0.0108141719575625</v>
      </c>
      <c r="AV441" s="65" t="n">
        <f aca="false">AU441*$J$460</f>
        <v>78024.0884612344</v>
      </c>
      <c r="AW441" s="66" t="n">
        <f aca="false">0.35*AL441/$AM$460</f>
        <v>0.0117982683772945</v>
      </c>
      <c r="AX441" s="65" t="n">
        <f aca="false">AW441*$J$460</f>
        <v>85124.329368154</v>
      </c>
    </row>
    <row r="442" customFormat="false" ht="15" hidden="false" customHeight="false" outlineLevel="0" collapsed="false">
      <c r="A442" s="72" t="s">
        <v>51</v>
      </c>
      <c r="B442" s="65" t="n">
        <f aca="true">INDIRECT(ADDRESS(ROW()-35*INT((ROW()-15)/35)+138,2+INT((ROW()-15)/35), 1, 1, "Variables_Simulación"))</f>
        <v>0</v>
      </c>
      <c r="C442" s="65" t="n">
        <f aca="true">INDIRECT(ADDRESS(ROW()-35*INT((ROW()-15)/35)+108,2+INT((ROW()-15)/35), 1, 1, "Variables_Simulación"))</f>
        <v>0</v>
      </c>
      <c r="D442" s="65" t="n">
        <f aca="true">INDIRECT(ADDRESS(ROW()-35*INT((ROW()-15)/35)+78,2+INT((ROW()-15)/35), 1, 1, "Variables_Simulación"))</f>
        <v>0</v>
      </c>
      <c r="E442" s="65" t="n">
        <f aca="true">INDIRECT(ADDRESS(ROW()-35*INT((ROW()-15)/35)+48,2+INT((ROW()-15)/35), 1, 1, "Variables_Simulación"))</f>
        <v>0</v>
      </c>
      <c r="F442" s="65" t="n">
        <f aca="true">INDIRECT(ADDRESS(ROW()-35*INT((ROW()-15)/35)+18,2+INT((ROW()-15)/35), 1, 1, "Variables_Simulación"))</f>
        <v>0</v>
      </c>
      <c r="G442" s="65" t="n">
        <f aca="true">INDIRECT(ADDRESS(ROW()-35*INT((ROW()-15)/35)-12,2+INT((ROW()-15)/35), 1, 1, "Variables_Simulación"))</f>
        <v>0</v>
      </c>
      <c r="H442" s="65" t="n">
        <f aca="true">INDIRECT(ADDRESS(ROW()-35*INT((ROW()-15)/35)+168,2+INT((ROW()-15)/35), 1, 1, "Variables_Simulación"))</f>
        <v>0</v>
      </c>
      <c r="I442" s="66" t="n">
        <f aca="false">AO442+AQ442+AS442+AU442+AW442</f>
        <v>0.0400787356790277</v>
      </c>
      <c r="J442" s="65" t="n">
        <f aca="false">ROUND(AP442+AR442+AT442+AV442+AX442,0)</f>
        <v>289167</v>
      </c>
      <c r="K442" s="66" t="n">
        <f aca="false">I442-Tabla_Ministerio!J441</f>
        <v>6.60768039936754E-008</v>
      </c>
      <c r="L442" s="65" t="n">
        <f aca="false">J442-Tabla_Ministerio!K441</f>
        <v>0</v>
      </c>
      <c r="M442" s="66" t="n">
        <f aca="false">P477/P$495</f>
        <v>0.0490709785826631</v>
      </c>
      <c r="N442" s="65" t="n">
        <f aca="false">ROUND(N$460*M442,0)</f>
        <v>6726880</v>
      </c>
      <c r="O442" s="65" t="n">
        <f aca="false">N442-Tabla_Ministerio!L441</f>
        <v>0</v>
      </c>
      <c r="P442" s="67" t="n">
        <f aca="false">N442+J442</f>
        <v>7016047</v>
      </c>
      <c r="Q442" s="65" t="n">
        <f aca="false">P442-Tabla_Ministerio!M441</f>
        <v>0</v>
      </c>
      <c r="S442" s="67" t="n">
        <f aca="false">B442+Tabla_Ministerio!B441</f>
        <v>9395</v>
      </c>
      <c r="T442" s="67" t="n">
        <f aca="false">C442+Tabla_Ministerio!C441</f>
        <v>41</v>
      </c>
      <c r="U442" s="67" t="n">
        <f aca="false">D442+Tabla_Ministerio!D441</f>
        <v>441.895454545455</v>
      </c>
      <c r="V442" s="67" t="n">
        <f aca="false">E442+Tabla_Ministerio!E441</f>
        <v>267.088636363636</v>
      </c>
      <c r="W442" s="67" t="n">
        <f aca="false">F442+Tabla_Ministerio!F441</f>
        <v>46</v>
      </c>
      <c r="X442" s="67" t="n">
        <f aca="false">G442+Tabla_Ministerio!G441</f>
        <v>147</v>
      </c>
      <c r="Y442" s="67" t="n">
        <f aca="false">H442+Tabla_Ministerio!H441</f>
        <v>29</v>
      </c>
      <c r="Z442" s="67" t="n">
        <f aca="false">X442+0.33*Y442</f>
        <v>156.57</v>
      </c>
      <c r="AC442" s="73" t="n">
        <f aca="false">IF(T442&gt;0,S442/T442,0)</f>
        <v>229.146341463415</v>
      </c>
      <c r="AD442" s="74" t="n">
        <f aca="false">EXP((((AC442-AC$460)/AC$461+2)/4-1.9)^3)</f>
        <v>0.119439923840462</v>
      </c>
      <c r="AE442" s="75" t="n">
        <f aca="false">S442/U442</f>
        <v>21.2606848596439</v>
      </c>
      <c r="AF442" s="74" t="n">
        <f aca="false">EXP((((AE442-AE$460)/AE$461+2)/4-1.9)^3)</f>
        <v>0.0918929546500915</v>
      </c>
      <c r="AG442" s="74" t="n">
        <f aca="false">V442/U442</f>
        <v>0.604415894339466</v>
      </c>
      <c r="AH442" s="74" t="n">
        <f aca="false">EXP((((AG442-AG$460)/AG$461+2)/4-1.9)^3)</f>
        <v>0.124724487691442</v>
      </c>
      <c r="AI442" s="74" t="n">
        <f aca="false">W442/U442</f>
        <v>0.104097020068506</v>
      </c>
      <c r="AJ442" s="74" t="n">
        <f aca="false">EXP((((AI442-AI$460)/AI$461+2)/4-1.9)^3)</f>
        <v>0.0749582936701782</v>
      </c>
      <c r="AK442" s="74" t="n">
        <f aca="false">Z442/U442</f>
        <v>0.354314574611436</v>
      </c>
      <c r="AL442" s="74" t="n">
        <f aca="false">EXP((((AK442-AK$460)/AK$461+2)/4-1.9)^3)</f>
        <v>0.141178635692472</v>
      </c>
      <c r="AM442" s="74" t="n">
        <f aca="false">0.01*AD442+0.15*AF442+0.24*AH442+0.25*AJ442+0.35*AL442</f>
        <v>0.113064315391774</v>
      </c>
      <c r="AO442" s="66" t="n">
        <f aca="false">0.01*AD442/$AM$460</f>
        <v>0.000423387442849482</v>
      </c>
      <c r="AP442" s="65" t="n">
        <f aca="false">AO442*$J$460</f>
        <v>3054.73404934737</v>
      </c>
      <c r="AQ442" s="66" t="n">
        <f aca="false">0.15*AF442/$AM$460</f>
        <v>0.00488609526457255</v>
      </c>
      <c r="AR442" s="65" t="n">
        <f aca="false">AQ442*$J$460</f>
        <v>35253.104042462</v>
      </c>
      <c r="AS442" s="66" t="n">
        <f aca="false">0.24*AH442/$AM$460</f>
        <v>0.0106108805578128</v>
      </c>
      <c r="AT442" s="65" t="n">
        <f aca="false">AS442*$J$460</f>
        <v>76557.344061411</v>
      </c>
      <c r="AU442" s="66" t="n">
        <f aca="false">0.25*AJ442/$AM$460</f>
        <v>0.00664275379138894</v>
      </c>
      <c r="AV442" s="65" t="n">
        <f aca="false">AU442*$J$460</f>
        <v>47927.3689635643</v>
      </c>
      <c r="AW442" s="66" t="n">
        <f aca="false">0.35*AL442/$AM$460</f>
        <v>0.0175156186224039</v>
      </c>
      <c r="AX442" s="65" t="n">
        <f aca="false">AW442*$J$460</f>
        <v>126374.925626365</v>
      </c>
    </row>
    <row r="443" customFormat="false" ht="15" hidden="false" customHeight="false" outlineLevel="0" collapsed="false">
      <c r="A443" s="72" t="s">
        <v>52</v>
      </c>
      <c r="B443" s="65" t="n">
        <f aca="true">INDIRECT(ADDRESS(ROW()-35*INT((ROW()-15)/35)+138,2+INT((ROW()-15)/35), 1, 1, "Variables_Simulación"))</f>
        <v>0</v>
      </c>
      <c r="C443" s="65" t="n">
        <f aca="true">INDIRECT(ADDRESS(ROW()-35*INT((ROW()-15)/35)+108,2+INT((ROW()-15)/35), 1, 1, "Variables_Simulación"))</f>
        <v>0</v>
      </c>
      <c r="D443" s="65" t="n">
        <f aca="true">INDIRECT(ADDRESS(ROW()-35*INT((ROW()-15)/35)+78,2+INT((ROW()-15)/35), 1, 1, "Variables_Simulación"))</f>
        <v>0</v>
      </c>
      <c r="E443" s="65" t="n">
        <f aca="true">INDIRECT(ADDRESS(ROW()-35*INT((ROW()-15)/35)+48,2+INT((ROW()-15)/35), 1, 1, "Variables_Simulación"))</f>
        <v>0</v>
      </c>
      <c r="F443" s="65" t="n">
        <f aca="true">INDIRECT(ADDRESS(ROW()-35*INT((ROW()-15)/35)+18,2+INT((ROW()-15)/35), 1, 1, "Variables_Simulación"))</f>
        <v>0</v>
      </c>
      <c r="G443" s="65" t="n">
        <f aca="true">INDIRECT(ADDRESS(ROW()-35*INT((ROW()-15)/35)-12,2+INT((ROW()-15)/35), 1, 1, "Variables_Simulación"))</f>
        <v>0</v>
      </c>
      <c r="H443" s="65" t="n">
        <f aca="true">INDIRECT(ADDRESS(ROW()-35*INT((ROW()-15)/35)+168,2+INT((ROW()-15)/35), 1, 1, "Variables_Simulación"))</f>
        <v>0</v>
      </c>
      <c r="I443" s="66" t="n">
        <f aca="false">AO443+AQ443+AS443+AU443+AW443</f>
        <v>0.0165725650681057</v>
      </c>
      <c r="J443" s="65" t="n">
        <f aca="false">ROUND(AP443+AR443+AT443+AV443+AX443,0)</f>
        <v>119571</v>
      </c>
      <c r="K443" s="66" t="n">
        <f aca="false">I443-Tabla_Ministerio!J442</f>
        <v>-2.65589039337433E-008</v>
      </c>
      <c r="L443" s="65" t="n">
        <f aca="false">J443-Tabla_Ministerio!K442</f>
        <v>0</v>
      </c>
      <c r="M443" s="66" t="n">
        <f aca="false">P478/P$495</f>
        <v>0.0210168231840018</v>
      </c>
      <c r="N443" s="65" t="n">
        <f aca="false">ROUND(N$460*M443,0)</f>
        <v>2881085</v>
      </c>
      <c r="O443" s="65" t="n">
        <f aca="false">N443-Tabla_Ministerio!L442</f>
        <v>0</v>
      </c>
      <c r="P443" s="67" t="n">
        <f aca="false">N443+J443</f>
        <v>3000656</v>
      </c>
      <c r="Q443" s="65" t="n">
        <f aca="false">P443-Tabla_Ministerio!M442</f>
        <v>0</v>
      </c>
      <c r="S443" s="67" t="n">
        <f aca="false">B443+Tabla_Ministerio!B442</f>
        <v>15105</v>
      </c>
      <c r="T443" s="67" t="n">
        <f aca="false">C443+Tabla_Ministerio!C442</f>
        <v>75</v>
      </c>
      <c r="U443" s="67" t="n">
        <f aca="false">D443+Tabla_Ministerio!D442</f>
        <v>654.625</v>
      </c>
      <c r="V443" s="67" t="n">
        <f aca="false">E443+Tabla_Ministerio!E442</f>
        <v>245.878787878788</v>
      </c>
      <c r="W443" s="67" t="n">
        <f aca="false">F443+Tabla_Ministerio!F442</f>
        <v>42</v>
      </c>
      <c r="X443" s="67" t="n">
        <f aca="false">G443+Tabla_Ministerio!G442</f>
        <v>120</v>
      </c>
      <c r="Y443" s="67" t="n">
        <f aca="false">H443+Tabla_Ministerio!H442</f>
        <v>25</v>
      </c>
      <c r="Z443" s="67" t="n">
        <f aca="false">X443+0.33*Y443</f>
        <v>128.25</v>
      </c>
      <c r="AC443" s="73" t="n">
        <f aca="false">IF(T443&gt;0,S443/T443,0)</f>
        <v>201.4</v>
      </c>
      <c r="AD443" s="74" t="n">
        <f aca="false">EXP((((AC443-AC$460)/AC$461+2)/4-1.9)^3)</f>
        <v>0.0770440614474383</v>
      </c>
      <c r="AE443" s="75" t="n">
        <f aca="false">S443/U443</f>
        <v>23.0742791674623</v>
      </c>
      <c r="AF443" s="74" t="n">
        <f aca="false">EXP((((AE443-AE$460)/AE$461+2)/4-1.9)^3)</f>
        <v>0.141775866652352</v>
      </c>
      <c r="AG443" s="74" t="n">
        <f aca="false">V443/U443</f>
        <v>0.375602502010751</v>
      </c>
      <c r="AH443" s="74" t="n">
        <f aca="false">EXP((((AG443-AG$460)/AG$461+2)/4-1.9)^3)</f>
        <v>0.00423388682671153</v>
      </c>
      <c r="AI443" s="74" t="n">
        <f aca="false">W443/U443</f>
        <v>0.0641588695818217</v>
      </c>
      <c r="AJ443" s="74" t="n">
        <f aca="false">EXP((((AI443-AI$460)/AI$461+2)/4-1.9)^3)</f>
        <v>0.0311698943527237</v>
      </c>
      <c r="AK443" s="74" t="n">
        <f aca="false">Z443/U443</f>
        <v>0.195913691044491</v>
      </c>
      <c r="AL443" s="74" t="n">
        <f aca="false">EXP((((AK443-AK$460)/AK$461+2)/4-1.9)^3)</f>
        <v>0.0454476844648309</v>
      </c>
      <c r="AM443" s="74" t="n">
        <f aca="false">0.01*AD443+0.15*AF443+0.24*AH443+0.25*AJ443+0.35*AL443</f>
        <v>0.0467521166016097</v>
      </c>
      <c r="AO443" s="66" t="n">
        <f aca="false">0.01*AD443/$AM$460</f>
        <v>0.000273103725405417</v>
      </c>
      <c r="AP443" s="65" t="n">
        <f aca="false">AO443*$J$460</f>
        <v>1970.4392822442</v>
      </c>
      <c r="AQ443" s="66" t="n">
        <f aca="false">0.15*AF443/$AM$460</f>
        <v>0.00753844941996362</v>
      </c>
      <c r="AR443" s="65" t="n">
        <f aca="false">AQ443*$J$460</f>
        <v>54389.7994882962</v>
      </c>
      <c r="AS443" s="66" t="n">
        <f aca="false">0.24*AH443/$AM$460</f>
        <v>0.000360196046863503</v>
      </c>
      <c r="AT443" s="65" t="n">
        <f aca="false">AS443*$J$460</f>
        <v>2598.80907517947</v>
      </c>
      <c r="AU443" s="66" t="n">
        <f aca="false">0.25*AJ443/$AM$460</f>
        <v>0.00276225516551644</v>
      </c>
      <c r="AV443" s="65" t="n">
        <f aca="false">AU443*$J$460</f>
        <v>19929.6295853736</v>
      </c>
      <c r="AW443" s="66" t="n">
        <f aca="false">0.35*AL443/$AM$460</f>
        <v>0.00563856071035669</v>
      </c>
      <c r="AX443" s="65" t="n">
        <f aca="false">AW443*$J$460</f>
        <v>40682.1309468128</v>
      </c>
    </row>
    <row r="444" customFormat="false" ht="15" hidden="false" customHeight="false" outlineLevel="0" collapsed="false">
      <c r="A444" s="72" t="s">
        <v>53</v>
      </c>
      <c r="B444" s="65" t="n">
        <f aca="true">INDIRECT(ADDRESS(ROW()-35*INT((ROW()-15)/35)+138,2+INT((ROW()-15)/35), 1, 1, "Variables_Simulación"))</f>
        <v>0</v>
      </c>
      <c r="C444" s="65" t="n">
        <f aca="true">INDIRECT(ADDRESS(ROW()-35*INT((ROW()-15)/35)+108,2+INT((ROW()-15)/35), 1, 1, "Variables_Simulación"))</f>
        <v>0</v>
      </c>
      <c r="D444" s="65" t="n">
        <f aca="true">INDIRECT(ADDRESS(ROW()-35*INT((ROW()-15)/35)+78,2+INT((ROW()-15)/35), 1, 1, "Variables_Simulación"))</f>
        <v>0</v>
      </c>
      <c r="E444" s="65" t="n">
        <f aca="true">INDIRECT(ADDRESS(ROW()-35*INT((ROW()-15)/35)+48,2+INT((ROW()-15)/35), 1, 1, "Variables_Simulación"))</f>
        <v>0</v>
      </c>
      <c r="F444" s="65" t="n">
        <f aca="true">INDIRECT(ADDRESS(ROW()-35*INT((ROW()-15)/35)+18,2+INT((ROW()-15)/35), 1, 1, "Variables_Simulación"))</f>
        <v>0</v>
      </c>
      <c r="G444" s="65" t="n">
        <f aca="true">INDIRECT(ADDRESS(ROW()-35*INT((ROW()-15)/35)-12,2+INT((ROW()-15)/35), 1, 1, "Variables_Simulación"))</f>
        <v>0</v>
      </c>
      <c r="H444" s="65" t="n">
        <f aca="true">INDIRECT(ADDRESS(ROW()-35*INT((ROW()-15)/35)+168,2+INT((ROW()-15)/35), 1, 1, "Variables_Simulación"))</f>
        <v>0</v>
      </c>
      <c r="I444" s="66" t="n">
        <f aca="false">AO444+AQ444+AS444+AU444+AW444</f>
        <v>0.0137379821019447</v>
      </c>
      <c r="J444" s="65" t="n">
        <f aca="false">ROUND(AP444+AR444+AT444+AV444+AX444,0)</f>
        <v>99119</v>
      </c>
      <c r="K444" s="66" t="n">
        <f aca="false">I444-Tabla_Ministerio!J443</f>
        <v>4.64028406498007E-008</v>
      </c>
      <c r="L444" s="65" t="n">
        <f aca="false">J444-Tabla_Ministerio!K443</f>
        <v>0</v>
      </c>
      <c r="M444" s="66" t="n">
        <f aca="false">P479/P$495</f>
        <v>0.0203113656344103</v>
      </c>
      <c r="N444" s="65" t="n">
        <f aca="false">ROUND(N$460*M444,0)</f>
        <v>2784377</v>
      </c>
      <c r="O444" s="65" t="n">
        <f aca="false">N444-Tabla_Ministerio!L443</f>
        <v>0</v>
      </c>
      <c r="P444" s="67" t="n">
        <f aca="false">N444+J444</f>
        <v>2883496</v>
      </c>
      <c r="Q444" s="65" t="n">
        <f aca="false">P444-Tabla_Ministerio!M443</f>
        <v>0</v>
      </c>
      <c r="S444" s="67" t="n">
        <f aca="false">B444+Tabla_Ministerio!B443</f>
        <v>6017</v>
      </c>
      <c r="T444" s="67" t="n">
        <f aca="false">C444+Tabla_Ministerio!C443</f>
        <v>44</v>
      </c>
      <c r="U444" s="67" t="n">
        <f aca="false">D444+Tabla_Ministerio!D443</f>
        <v>339.5425</v>
      </c>
      <c r="V444" s="67" t="n">
        <f aca="false">E444+Tabla_Ministerio!E443</f>
        <v>163.281818181818</v>
      </c>
      <c r="W444" s="67" t="n">
        <f aca="false">F444+Tabla_Ministerio!F443</f>
        <v>21</v>
      </c>
      <c r="X444" s="67" t="n">
        <f aca="false">G444+Tabla_Ministerio!G443</f>
        <v>74</v>
      </c>
      <c r="Y444" s="67" t="n">
        <f aca="false">H444+Tabla_Ministerio!H443</f>
        <v>6</v>
      </c>
      <c r="Z444" s="67" t="n">
        <f aca="false">X444+0.33*Y444</f>
        <v>75.98</v>
      </c>
      <c r="AC444" s="73" t="n">
        <f aca="false">IF(T444&gt;0,S444/T444,0)</f>
        <v>136.75</v>
      </c>
      <c r="AD444" s="74" t="n">
        <f aca="false">EXP((((AC444-AC$460)/AC$461+2)/4-1.9)^3)</f>
        <v>0.0221469561823857</v>
      </c>
      <c r="AE444" s="75" t="n">
        <f aca="false">S444/U444</f>
        <v>17.7209038632866</v>
      </c>
      <c r="AF444" s="74" t="n">
        <f aca="false">EXP((((AE444-AE$460)/AE$461+2)/4-1.9)^3)</f>
        <v>0.0330610846825782</v>
      </c>
      <c r="AG444" s="74" t="n">
        <f aca="false">V444/U444</f>
        <v>0.480887718567832</v>
      </c>
      <c r="AH444" s="74" t="n">
        <f aca="false">EXP((((AG444-AG$460)/AG$461+2)/4-1.9)^3)</f>
        <v>0.0262240346787269</v>
      </c>
      <c r="AI444" s="74" t="n">
        <f aca="false">W444/U444</f>
        <v>0.0618479277262787</v>
      </c>
      <c r="AJ444" s="74" t="n">
        <f aca="false">EXP((((AI444-AI$460)/AI$461+2)/4-1.9)^3)</f>
        <v>0.0294699400760982</v>
      </c>
      <c r="AK444" s="74" t="n">
        <f aca="false">Z444/U444</f>
        <v>0.223771692792508</v>
      </c>
      <c r="AL444" s="74" t="n">
        <f aca="false">EXP((((AK444-AK$460)/AK$461+2)/4-1.9)^3)</f>
        <v>0.0568963334508086</v>
      </c>
      <c r="AM444" s="74" t="n">
        <f aca="false">0.01*AD444+0.15*AF444+0.24*AH444+0.25*AJ444+0.35*AL444</f>
        <v>0.0387556023139126</v>
      </c>
      <c r="AO444" s="66" t="n">
        <f aca="false">0.01*AD444/$AM$460</f>
        <v>7.85059370724695E-005</v>
      </c>
      <c r="AP444" s="65" t="n">
        <f aca="false">AO444*$J$460</f>
        <v>566.419158388811</v>
      </c>
      <c r="AQ444" s="66" t="n">
        <f aca="false">0.15*AF444/$AM$460</f>
        <v>0.00175791071170021</v>
      </c>
      <c r="AR444" s="65" t="n">
        <f aca="false">AQ444*$J$460</f>
        <v>12683.2994162563</v>
      </c>
      <c r="AS444" s="66" t="n">
        <f aca="false">0.24*AH444/$AM$460</f>
        <v>0.00223099813733694</v>
      </c>
      <c r="AT444" s="65" t="n">
        <f aca="false">AS444*$J$460</f>
        <v>16096.618095914</v>
      </c>
      <c r="AU444" s="66" t="n">
        <f aca="false">0.25*AJ444/$AM$460</f>
        <v>0.0026116063558473</v>
      </c>
      <c r="AV444" s="65" t="n">
        <f aca="false">AU444*$J$460</f>
        <v>18842.700683343</v>
      </c>
      <c r="AW444" s="66" t="n">
        <f aca="false">0.35*AL444/$AM$460</f>
        <v>0.00705896095998773</v>
      </c>
      <c r="AX444" s="65" t="n">
        <f aca="false">AW444*$J$460</f>
        <v>50930.2974418971</v>
      </c>
    </row>
    <row r="445" customFormat="false" ht="15" hidden="false" customHeight="false" outlineLevel="0" collapsed="false">
      <c r="A445" s="72" t="s">
        <v>54</v>
      </c>
      <c r="B445" s="65" t="n">
        <f aca="true">INDIRECT(ADDRESS(ROW()-35*INT((ROW()-15)/35)+138,2+INT((ROW()-15)/35), 1, 1, "Variables_Simulación"))</f>
        <v>0</v>
      </c>
      <c r="C445" s="65" t="n">
        <f aca="true">INDIRECT(ADDRESS(ROW()-35*INT((ROW()-15)/35)+108,2+INT((ROW()-15)/35), 1, 1, "Variables_Simulación"))</f>
        <v>0</v>
      </c>
      <c r="D445" s="65" t="n">
        <f aca="true">INDIRECT(ADDRESS(ROW()-35*INT((ROW()-15)/35)+78,2+INT((ROW()-15)/35), 1, 1, "Variables_Simulación"))</f>
        <v>0</v>
      </c>
      <c r="E445" s="65" t="n">
        <f aca="true">INDIRECT(ADDRESS(ROW()-35*INT((ROW()-15)/35)+48,2+INT((ROW()-15)/35), 1, 1, "Variables_Simulación"))</f>
        <v>0</v>
      </c>
      <c r="F445" s="65" t="n">
        <f aca="true">INDIRECT(ADDRESS(ROW()-35*INT((ROW()-15)/35)+18,2+INT((ROW()-15)/35), 1, 1, "Variables_Simulación"))</f>
        <v>0</v>
      </c>
      <c r="G445" s="65" t="n">
        <f aca="true">INDIRECT(ADDRESS(ROW()-35*INT((ROW()-15)/35)-12,2+INT((ROW()-15)/35), 1, 1, "Variables_Simulación"))</f>
        <v>0</v>
      </c>
      <c r="H445" s="65" t="n">
        <f aca="true">INDIRECT(ADDRESS(ROW()-35*INT((ROW()-15)/35)+168,2+INT((ROW()-15)/35), 1, 1, "Variables_Simulación"))</f>
        <v>0</v>
      </c>
      <c r="I445" s="66" t="n">
        <f aca="false">AO445+AQ445+AS445+AU445+AW445</f>
        <v>0.0167932096178382</v>
      </c>
      <c r="J445" s="65" t="n">
        <f aca="false">ROUND(AP445+AR445+AT445+AV445+AX445,0)</f>
        <v>121163</v>
      </c>
      <c r="K445" s="66" t="n">
        <f aca="false">I445-Tabla_Ministerio!J444</f>
        <v>-3.38885586224913E-008</v>
      </c>
      <c r="L445" s="65" t="n">
        <f aca="false">J445-Tabla_Ministerio!K444</f>
        <v>0</v>
      </c>
      <c r="M445" s="66" t="n">
        <f aca="false">P480/P$495</f>
        <v>0.0209441986302812</v>
      </c>
      <c r="N445" s="65" t="n">
        <f aca="false">ROUND(N$460*M445,0)</f>
        <v>2871129</v>
      </c>
      <c r="O445" s="65" t="n">
        <f aca="false">N445-Tabla_Ministerio!L444</f>
        <v>0</v>
      </c>
      <c r="P445" s="67" t="n">
        <f aca="false">N445+J445</f>
        <v>2992292</v>
      </c>
      <c r="Q445" s="65" t="n">
        <f aca="false">P445-Tabla_Ministerio!M444</f>
        <v>0</v>
      </c>
      <c r="S445" s="67" t="n">
        <f aca="false">B445+Tabla_Ministerio!B444</f>
        <v>7317</v>
      </c>
      <c r="T445" s="67" t="n">
        <f aca="false">C445+Tabla_Ministerio!C444</f>
        <v>38</v>
      </c>
      <c r="U445" s="67" t="n">
        <f aca="false">D445+Tabla_Ministerio!D444</f>
        <v>308.863636363636</v>
      </c>
      <c r="V445" s="67" t="n">
        <f aca="false">E445+Tabla_Ministerio!E444</f>
        <v>154.363636363636</v>
      </c>
      <c r="W445" s="67" t="n">
        <f aca="false">F445+Tabla_Ministerio!F444</f>
        <v>17</v>
      </c>
      <c r="X445" s="67" t="n">
        <f aca="false">G445+Tabla_Ministerio!G444</f>
        <v>34</v>
      </c>
      <c r="Y445" s="67" t="n">
        <f aca="false">H445+Tabla_Ministerio!H444</f>
        <v>6</v>
      </c>
      <c r="Z445" s="67" t="n">
        <f aca="false">X445+0.33*Y445</f>
        <v>35.98</v>
      </c>
      <c r="AC445" s="73" t="n">
        <f aca="false">IF(T445&gt;0,S445/T445,0)</f>
        <v>192.552631578947</v>
      </c>
      <c r="AD445" s="74" t="n">
        <f aca="false">EXP((((AC445-AC$460)/AC$461+2)/4-1.9)^3)</f>
        <v>0.0662117026609605</v>
      </c>
      <c r="AE445" s="75" t="n">
        <f aca="false">S445/U445</f>
        <v>23.6900662251656</v>
      </c>
      <c r="AF445" s="74" t="n">
        <f aca="false">EXP((((AE445-AE$460)/AE$461+2)/4-1.9)^3)</f>
        <v>0.162155659204526</v>
      </c>
      <c r="AG445" s="74" t="n">
        <f aca="false">V445/U445</f>
        <v>0.499779249448123</v>
      </c>
      <c r="AH445" s="74" t="n">
        <f aca="false">EXP((((AG445-AG$460)/AG$461+2)/4-1.9)^3)</f>
        <v>0.0345844286252236</v>
      </c>
      <c r="AI445" s="74" t="n">
        <f aca="false">W445/U445</f>
        <v>0.0550404709345107</v>
      </c>
      <c r="AJ445" s="74" t="n">
        <f aca="false">EXP((((AI445-AI$460)/AI$461+2)/4-1.9)^3)</f>
        <v>0.0248948426544527</v>
      </c>
      <c r="AK445" s="74" t="n">
        <f aca="false">Z445/U445</f>
        <v>0.116491537895512</v>
      </c>
      <c r="AL445" s="74" t="n">
        <f aca="false">EXP((((AK445-AK$460)/AK$461+2)/4-1.9)^3)</f>
        <v>0.0224717930237061</v>
      </c>
      <c r="AM445" s="74" t="n">
        <f aca="false">0.01*AD445+0.15*AF445+0.24*AH445+0.25*AJ445+0.35*AL445</f>
        <v>0.0473745669992525</v>
      </c>
      <c r="AO445" s="66" t="n">
        <f aca="false">0.01*AD445/$AM$460</f>
        <v>0.000234705470122192</v>
      </c>
      <c r="AP445" s="65" t="n">
        <f aca="false">AO445*$J$460</f>
        <v>1693.39644634956</v>
      </c>
      <c r="AQ445" s="66" t="n">
        <f aca="false">0.15*AF445/$AM$460</f>
        <v>0.00862207556150319</v>
      </c>
      <c r="AR445" s="65" t="n">
        <f aca="false">AQ445*$J$460</f>
        <v>62208.1458451121</v>
      </c>
      <c r="AS445" s="66" t="n">
        <f aca="false">0.24*AH445/$AM$460</f>
        <v>0.00294225495004883</v>
      </c>
      <c r="AT445" s="65" t="n">
        <f aca="false">AS445*$J$460</f>
        <v>21228.325330778</v>
      </c>
      <c r="AU445" s="66" t="n">
        <f aca="false">0.25*AJ445/$AM$460</f>
        <v>0.00220616428592328</v>
      </c>
      <c r="AV445" s="65" t="n">
        <f aca="false">AU445*$J$460</f>
        <v>15917.4422304722</v>
      </c>
      <c r="AW445" s="66" t="n">
        <f aca="false">0.35*AL445/$AM$460</f>
        <v>0.00278800935024068</v>
      </c>
      <c r="AX445" s="65" t="n">
        <f aca="false">AW445*$J$460</f>
        <v>20115.4456418463</v>
      </c>
    </row>
    <row r="446" customFormat="false" ht="15" hidden="false" customHeight="false" outlineLevel="0" collapsed="false">
      <c r="A446" s="72" t="s">
        <v>55</v>
      </c>
      <c r="B446" s="65" t="n">
        <f aca="true">INDIRECT(ADDRESS(ROW()-35*INT((ROW()-15)/35)+138,2+INT((ROW()-15)/35), 1, 1, "Variables_Simulación"))</f>
        <v>0</v>
      </c>
      <c r="C446" s="65" t="n">
        <f aca="true">INDIRECT(ADDRESS(ROW()-35*INT((ROW()-15)/35)+108,2+INT((ROW()-15)/35), 1, 1, "Variables_Simulación"))</f>
        <v>0</v>
      </c>
      <c r="D446" s="65" t="n">
        <f aca="true">INDIRECT(ADDRESS(ROW()-35*INT((ROW()-15)/35)+78,2+INT((ROW()-15)/35), 1, 1, "Variables_Simulación"))</f>
        <v>0</v>
      </c>
      <c r="E446" s="65" t="n">
        <f aca="true">INDIRECT(ADDRESS(ROW()-35*INT((ROW()-15)/35)+48,2+INT((ROW()-15)/35), 1, 1, "Variables_Simulación"))</f>
        <v>0</v>
      </c>
      <c r="F446" s="65" t="n">
        <f aca="true">INDIRECT(ADDRESS(ROW()-35*INT((ROW()-15)/35)+18,2+INT((ROW()-15)/35), 1, 1, "Variables_Simulación"))</f>
        <v>0</v>
      </c>
      <c r="G446" s="65" t="n">
        <f aca="true">INDIRECT(ADDRESS(ROW()-35*INT((ROW()-15)/35)-12,2+INT((ROW()-15)/35), 1, 1, "Variables_Simulación"))</f>
        <v>0</v>
      </c>
      <c r="H446" s="65" t="n">
        <f aca="true">INDIRECT(ADDRESS(ROW()-35*INT((ROW()-15)/35)+168,2+INT((ROW()-15)/35), 1, 1, "Variables_Simulación"))</f>
        <v>0</v>
      </c>
      <c r="I446" s="66" t="n">
        <f aca="false">AO446+AQ446+AS446+AU446+AW446</f>
        <v>0.0338077317198951</v>
      </c>
      <c r="J446" s="65" t="n">
        <f aca="false">ROUND(AP446+AR446+AT446+AV446+AX446,0)</f>
        <v>243922</v>
      </c>
      <c r="K446" s="66" t="n">
        <f aca="false">I446-Tabla_Ministerio!J445</f>
        <v>3.84260075078635E-008</v>
      </c>
      <c r="L446" s="65" t="n">
        <f aca="false">J446-Tabla_Ministerio!K445</f>
        <v>0</v>
      </c>
      <c r="M446" s="66" t="n">
        <f aca="false">P481/P$495</f>
        <v>0.0210092001595743</v>
      </c>
      <c r="N446" s="65" t="n">
        <f aca="false">ROUND(N$460*M446,0)</f>
        <v>2880040</v>
      </c>
      <c r="O446" s="65" t="n">
        <f aca="false">N446-Tabla_Ministerio!L445</f>
        <v>0</v>
      </c>
      <c r="P446" s="67" t="n">
        <f aca="false">N446+J446</f>
        <v>3123962</v>
      </c>
      <c r="Q446" s="65" t="n">
        <f aca="false">P446-Tabla_Ministerio!M445</f>
        <v>0</v>
      </c>
      <c r="S446" s="67" t="n">
        <f aca="false">B446+Tabla_Ministerio!B445</f>
        <v>9430</v>
      </c>
      <c r="T446" s="67" t="n">
        <f aca="false">C446+Tabla_Ministerio!C445</f>
        <v>41</v>
      </c>
      <c r="U446" s="67" t="n">
        <f aca="false">D446+Tabla_Ministerio!D445</f>
        <v>423.859848484848</v>
      </c>
      <c r="V446" s="67" t="n">
        <f aca="false">E446+Tabla_Ministerio!E445</f>
        <v>282.450757575758</v>
      </c>
      <c r="W446" s="67" t="n">
        <f aca="false">F446+Tabla_Ministerio!F445</f>
        <v>28</v>
      </c>
      <c r="X446" s="67" t="n">
        <f aca="false">G446+Tabla_Ministerio!G445</f>
        <v>75</v>
      </c>
      <c r="Y446" s="67" t="n">
        <f aca="false">H446+Tabla_Ministerio!H445</f>
        <v>16</v>
      </c>
      <c r="Z446" s="67" t="n">
        <f aca="false">X446+0.33*Y446</f>
        <v>80.28</v>
      </c>
      <c r="AC446" s="73" t="n">
        <f aca="false">IF(T446&gt;0,S446/T446,0)</f>
        <v>230</v>
      </c>
      <c r="AD446" s="74" t="n">
        <f aca="false">EXP((((AC446-AC$460)/AC$461+2)/4-1.9)^3)</f>
        <v>0.12095800936894</v>
      </c>
      <c r="AE446" s="75" t="n">
        <f aca="false">S446/U446</f>
        <v>22.2479199992851</v>
      </c>
      <c r="AF446" s="74" t="n">
        <f aca="false">EXP((((AE446-AE$460)/AE$461+2)/4-1.9)^3)</f>
        <v>0.117195410717945</v>
      </c>
      <c r="AG446" s="74" t="n">
        <f aca="false">V446/U446</f>
        <v>0.666377715618551</v>
      </c>
      <c r="AH446" s="74" t="n">
        <f aca="false">EXP((((AG446-AG$460)/AG$461+2)/4-1.9)^3)</f>
        <v>0.2223320960993</v>
      </c>
      <c r="AI446" s="74" t="n">
        <f aca="false">W446/U446</f>
        <v>0.0660595715779409</v>
      </c>
      <c r="AJ446" s="74" t="n">
        <f aca="false">EXP((((AI446-AI$460)/AI$461+2)/4-1.9)^3)</f>
        <v>0.0326266855326066</v>
      </c>
      <c r="AK446" s="74" t="n">
        <f aca="false">Z446/U446</f>
        <v>0.189402228795611</v>
      </c>
      <c r="AL446" s="74" t="n">
        <f aca="false">EXP((((AK446-AK$460)/AK$461+2)/4-1.9)^3)</f>
        <v>0.0430520072219059</v>
      </c>
      <c r="AM446" s="74" t="n">
        <f aca="false">0.01*AD446+0.15*AF446+0.24*AH446+0.25*AJ446+0.35*AL446</f>
        <v>0.0953734686760318</v>
      </c>
      <c r="AO446" s="66" t="n">
        <f aca="false">0.01*AD446/$AM$460</f>
        <v>0.000428768711769141</v>
      </c>
      <c r="AP446" s="65" t="n">
        <f aca="false">AO446*$J$460</f>
        <v>3093.55982388368</v>
      </c>
      <c r="AQ446" s="66" t="n">
        <f aca="false">0.15*AF446/$AM$460</f>
        <v>0.00623146729277591</v>
      </c>
      <c r="AR446" s="65" t="n">
        <f aca="false">AQ446*$J$460</f>
        <v>44959.9430453688</v>
      </c>
      <c r="AS446" s="66" t="n">
        <f aca="false">0.24*AH446/$AM$460</f>
        <v>0.0189148046189144</v>
      </c>
      <c r="AT446" s="65" t="n">
        <f aca="false">AS446*$J$460</f>
        <v>136470.031603398</v>
      </c>
      <c r="AU446" s="66" t="n">
        <f aca="false">0.25*AJ446/$AM$460</f>
        <v>0.00289135502437941</v>
      </c>
      <c r="AV446" s="65" t="n">
        <f aca="false">AU446*$J$460</f>
        <v>20861.0831305721</v>
      </c>
      <c r="AW446" s="66" t="n">
        <f aca="false">0.35*AL446/$AM$460</f>
        <v>0.00534133607205622</v>
      </c>
      <c r="AX446" s="65" t="n">
        <f aca="false">AW446*$J$460</f>
        <v>38537.6596398446</v>
      </c>
    </row>
    <row r="447" customFormat="false" ht="15" hidden="false" customHeight="false" outlineLevel="0" collapsed="false">
      <c r="A447" s="72" t="s">
        <v>56</v>
      </c>
      <c r="B447" s="65" t="n">
        <f aca="true">INDIRECT(ADDRESS(ROW()-35*INT((ROW()-15)/35)+138,2+INT((ROW()-15)/35), 1, 1, "Variables_Simulación"))</f>
        <v>0</v>
      </c>
      <c r="C447" s="65" t="n">
        <f aca="true">INDIRECT(ADDRESS(ROW()-35*INT((ROW()-15)/35)+108,2+INT((ROW()-15)/35), 1, 1, "Variables_Simulación"))</f>
        <v>0</v>
      </c>
      <c r="D447" s="65" t="n">
        <f aca="true">INDIRECT(ADDRESS(ROW()-35*INT((ROW()-15)/35)+78,2+INT((ROW()-15)/35), 1, 1, "Variables_Simulación"))</f>
        <v>0</v>
      </c>
      <c r="E447" s="65" t="n">
        <f aca="true">INDIRECT(ADDRESS(ROW()-35*INT((ROW()-15)/35)+48,2+INT((ROW()-15)/35), 1, 1, "Variables_Simulación"))</f>
        <v>0</v>
      </c>
      <c r="F447" s="65" t="n">
        <f aca="true">INDIRECT(ADDRESS(ROW()-35*INT((ROW()-15)/35)+18,2+INT((ROW()-15)/35), 1, 1, "Variables_Simulación"))</f>
        <v>0</v>
      </c>
      <c r="G447" s="65" t="n">
        <f aca="true">INDIRECT(ADDRESS(ROW()-35*INT((ROW()-15)/35)-12,2+INT((ROW()-15)/35), 1, 1, "Variables_Simulación"))</f>
        <v>0</v>
      </c>
      <c r="H447" s="65" t="n">
        <f aca="true">INDIRECT(ADDRESS(ROW()-35*INT((ROW()-15)/35)+168,2+INT((ROW()-15)/35), 1, 1, "Variables_Simulación"))</f>
        <v>0</v>
      </c>
      <c r="I447" s="66" t="n">
        <f aca="false">AO447+AQ447+AS447+AU447+AW447</f>
        <v>0.0347834771104768</v>
      </c>
      <c r="J447" s="65" t="n">
        <f aca="false">ROUND(AP447+AR447+AT447+AV447+AX447,0)</f>
        <v>250962</v>
      </c>
      <c r="K447" s="66" t="n">
        <f aca="false">I447-Tabla_Ministerio!J446</f>
        <v>3.68122641189461E-008</v>
      </c>
      <c r="L447" s="65" t="n">
        <f aca="false">J447-Tabla_Ministerio!K446</f>
        <v>0</v>
      </c>
      <c r="M447" s="66" t="n">
        <f aca="false">P482/P$495</f>
        <v>0.0219100358252418</v>
      </c>
      <c r="N447" s="65" t="n">
        <f aca="false">ROUND(N$460*M447,0)</f>
        <v>3003531</v>
      </c>
      <c r="O447" s="65" t="n">
        <f aca="false">N447-Tabla_Ministerio!L446</f>
        <v>0</v>
      </c>
      <c r="P447" s="67" t="n">
        <f aca="false">N447+J447</f>
        <v>3254493</v>
      </c>
      <c r="Q447" s="65" t="n">
        <f aca="false">P447-Tabla_Ministerio!M446</f>
        <v>0</v>
      </c>
      <c r="S447" s="67" t="n">
        <f aca="false">B447+Tabla_Ministerio!B446</f>
        <v>6837</v>
      </c>
      <c r="T447" s="67" t="n">
        <f aca="false">C447+Tabla_Ministerio!C446</f>
        <v>47</v>
      </c>
      <c r="U447" s="67" t="n">
        <f aca="false">D447+Tabla_Ministerio!D446</f>
        <v>441.489393939394</v>
      </c>
      <c r="V447" s="67" t="n">
        <f aca="false">E447+Tabla_Ministerio!E446</f>
        <v>258.825757575758</v>
      </c>
      <c r="W447" s="67" t="n">
        <f aca="false">F447+Tabla_Ministerio!F446</f>
        <v>58</v>
      </c>
      <c r="X447" s="67" t="n">
        <f aca="false">G447+Tabla_Ministerio!G446</f>
        <v>116</v>
      </c>
      <c r="Y447" s="67" t="n">
        <f aca="false">H447+Tabla_Ministerio!H446</f>
        <v>77</v>
      </c>
      <c r="Z447" s="67" t="n">
        <f aca="false">X447+0.33*Y447</f>
        <v>141.41</v>
      </c>
      <c r="AC447" s="73" t="n">
        <f aca="false">IF(T447&gt;0,S447/T447,0)</f>
        <v>145.468085106383</v>
      </c>
      <c r="AD447" s="74" t="n">
        <f aca="false">EXP((((AC447-AC$460)/AC$461+2)/4-1.9)^3)</f>
        <v>0.0267164955859538</v>
      </c>
      <c r="AE447" s="75" t="n">
        <f aca="false">S447/U447</f>
        <v>15.4862157366765</v>
      </c>
      <c r="AF447" s="74" t="n">
        <f aca="false">EXP((((AE447-AE$460)/AE$461+2)/4-1.9)^3)</f>
        <v>0.0152200634957534</v>
      </c>
      <c r="AG447" s="74" t="n">
        <f aca="false">V447/U447</f>
        <v>0.586255890014175</v>
      </c>
      <c r="AH447" s="74" t="n">
        <f aca="false">EXP((((AG447-AG$460)/AG$461+2)/4-1.9)^3)</f>
        <v>0.10274984759904</v>
      </c>
      <c r="AI447" s="74" t="n">
        <f aca="false">W447/U447</f>
        <v>0.131373484383097</v>
      </c>
      <c r="AJ447" s="74" t="n">
        <f aca="false">EXP((((AI447-AI$460)/AI$461+2)/4-1.9)^3)</f>
        <v>0.12422100189662</v>
      </c>
      <c r="AK447" s="74" t="n">
        <f aca="false">Z447/U447</f>
        <v>0.320302145286444</v>
      </c>
      <c r="AL447" s="74" t="n">
        <f aca="false">EXP((((AK447-AK$460)/AK$461+2)/4-1.9)^3)</f>
        <v>0.113887747585655</v>
      </c>
      <c r="AM447" s="74" t="n">
        <f aca="false">0.01*AD447+0.15*AF447+0.24*AH447+0.25*AJ447+0.35*AL447</f>
        <v>0.0981261000331265</v>
      </c>
      <c r="AO447" s="66" t="n">
        <f aca="false">0.01*AD447/$AM$460</f>
        <v>9.47039179558198E-005</v>
      </c>
      <c r="AP447" s="65" t="n">
        <f aca="false">AO447*$J$460</f>
        <v>683.287347492471</v>
      </c>
      <c r="AQ447" s="66" t="n">
        <f aca="false">0.15*AF447/$AM$460</f>
        <v>0.000809275101189929</v>
      </c>
      <c r="AR447" s="65" t="n">
        <f aca="false">AQ447*$J$460</f>
        <v>5838.90771595882</v>
      </c>
      <c r="AS447" s="66" t="n">
        <f aca="false">0.24*AH447/$AM$460</f>
        <v>0.00874139778312101</v>
      </c>
      <c r="AT447" s="65" t="n">
        <f aca="false">AS447*$J$460</f>
        <v>63069.0538842513</v>
      </c>
      <c r="AU447" s="66" t="n">
        <f aca="false">0.25*AJ447/$AM$460</f>
        <v>0.0110083820070626</v>
      </c>
      <c r="AV447" s="65" t="n">
        <f aca="false">AU447*$J$460</f>
        <v>79425.3110552267</v>
      </c>
      <c r="AW447" s="66" t="n">
        <f aca="false">0.35*AL447/$AM$460</f>
        <v>0.0141297183011474</v>
      </c>
      <c r="AX447" s="65" t="n">
        <f aca="false">AW447*$J$460</f>
        <v>101945.705597004</v>
      </c>
    </row>
    <row r="448" customFormat="false" ht="15" hidden="false" customHeight="false" outlineLevel="0" collapsed="false">
      <c r="A448" s="72" t="s">
        <v>57</v>
      </c>
      <c r="B448" s="65" t="n">
        <f aca="true">INDIRECT(ADDRESS(ROW()-35*INT((ROW()-15)/35)+138,2+INT((ROW()-15)/35), 1, 1, "Variables_Simulación"))</f>
        <v>0</v>
      </c>
      <c r="C448" s="65" t="n">
        <f aca="true">INDIRECT(ADDRESS(ROW()-35*INT((ROW()-15)/35)+108,2+INT((ROW()-15)/35), 1, 1, "Variables_Simulación"))</f>
        <v>0</v>
      </c>
      <c r="D448" s="65" t="n">
        <f aca="true">INDIRECT(ADDRESS(ROW()-35*INT((ROW()-15)/35)+78,2+INT((ROW()-15)/35), 1, 1, "Variables_Simulación"))</f>
        <v>0</v>
      </c>
      <c r="E448" s="65" t="n">
        <f aca="true">INDIRECT(ADDRESS(ROW()-35*INT((ROW()-15)/35)+48,2+INT((ROW()-15)/35), 1, 1, "Variables_Simulación"))</f>
        <v>0</v>
      </c>
      <c r="F448" s="65" t="n">
        <f aca="true">INDIRECT(ADDRESS(ROW()-35*INT((ROW()-15)/35)+18,2+INT((ROW()-15)/35), 1, 1, "Variables_Simulación"))</f>
        <v>0</v>
      </c>
      <c r="G448" s="65" t="n">
        <f aca="true">INDIRECT(ADDRESS(ROW()-35*INT((ROW()-15)/35)-12,2+INT((ROW()-15)/35), 1, 1, "Variables_Simulación"))</f>
        <v>0</v>
      </c>
      <c r="H448" s="65" t="n">
        <f aca="true">INDIRECT(ADDRESS(ROW()-35*INT((ROW()-15)/35)+168,2+INT((ROW()-15)/35), 1, 1, "Variables_Simulación"))</f>
        <v>0</v>
      </c>
      <c r="I448" s="66" t="n">
        <f aca="false">AO448+AQ448+AS448+AU448+AW448</f>
        <v>0.00935743163081573</v>
      </c>
      <c r="J448" s="65" t="n">
        <f aca="false">ROUND(AP448+AR448+AT448+AV448+AX448,0)</f>
        <v>67514</v>
      </c>
      <c r="K448" s="66" t="n">
        <f aca="false">I448-Tabla_Ministerio!J447</f>
        <v>-3.75808319706683E-008</v>
      </c>
      <c r="L448" s="65" t="n">
        <f aca="false">J448-Tabla_Ministerio!K447</f>
        <v>0</v>
      </c>
      <c r="M448" s="66" t="n">
        <f aca="false">P483/P$495</f>
        <v>0.0102880337673149</v>
      </c>
      <c r="N448" s="65" t="n">
        <f aca="false">ROUND(N$460*M448,0)</f>
        <v>1410332</v>
      </c>
      <c r="O448" s="65" t="n">
        <f aca="false">N448-Tabla_Ministerio!L447</f>
        <v>0</v>
      </c>
      <c r="P448" s="67" t="n">
        <f aca="false">N448+J448</f>
        <v>1477846</v>
      </c>
      <c r="Q448" s="65" t="n">
        <f aca="false">P448-Tabla_Ministerio!M447</f>
        <v>0</v>
      </c>
      <c r="S448" s="67" t="n">
        <f aca="false">B448+Tabla_Ministerio!B447</f>
        <v>3363</v>
      </c>
      <c r="T448" s="67" t="n">
        <f aca="false">C448+Tabla_Ministerio!C447</f>
        <v>57</v>
      </c>
      <c r="U448" s="67" t="n">
        <f aca="false">D448+Tabla_Ministerio!D447</f>
        <v>199.837954545455</v>
      </c>
      <c r="V448" s="67" t="n">
        <f aca="false">E448+Tabla_Ministerio!E447</f>
        <v>77.8556818181818</v>
      </c>
      <c r="W448" s="67" t="n">
        <f aca="false">F448+Tabla_Ministerio!F447</f>
        <v>11</v>
      </c>
      <c r="X448" s="67" t="n">
        <f aca="false">G448+Tabla_Ministerio!G447</f>
        <v>32</v>
      </c>
      <c r="Y448" s="67" t="n">
        <f aca="false">H448+Tabla_Ministerio!H447</f>
        <v>18</v>
      </c>
      <c r="Z448" s="67" t="n">
        <f aca="false">X448+0.33*Y448</f>
        <v>37.94</v>
      </c>
      <c r="AC448" s="73" t="n">
        <f aca="false">IF(T448&gt;0,S448/T448,0)</f>
        <v>59</v>
      </c>
      <c r="AD448" s="74" t="n">
        <f aca="false">EXP((((AC448-AC$460)/AC$461+2)/4-1.9)^3)</f>
        <v>0.00309826282512292</v>
      </c>
      <c r="AE448" s="75" t="n">
        <f aca="false">S448/U448</f>
        <v>16.8286350190552</v>
      </c>
      <c r="AF448" s="74" t="n">
        <f aca="false">EXP((((AE448-AE$460)/AE$461+2)/4-1.9)^3)</f>
        <v>0.0245642805171329</v>
      </c>
      <c r="AG448" s="74" t="n">
        <f aca="false">V448/U448</f>
        <v>0.389594068830768</v>
      </c>
      <c r="AH448" s="74" t="n">
        <f aca="false">EXP((((AG448-AG$460)/AG$461+2)/4-1.9)^3)</f>
        <v>0.00555266434068941</v>
      </c>
      <c r="AI448" s="74" t="n">
        <f aca="false">W448/U448</f>
        <v>0.0550445986350303</v>
      </c>
      <c r="AJ448" s="74" t="n">
        <f aca="false">EXP((((AI448-AI$460)/AI$461+2)/4-1.9)^3)</f>
        <v>0.024897429235763</v>
      </c>
      <c r="AK448" s="74" t="n">
        <f aca="false">Z448/U448</f>
        <v>0.189853824746641</v>
      </c>
      <c r="AL448" s="74" t="n">
        <f aca="false">EXP((((AK448-AK$460)/AK$461+2)/4-1.9)^3)</f>
        <v>0.0432148779950395</v>
      </c>
      <c r="AM448" s="74" t="n">
        <f aca="false">0.01*AD448+0.15*AF448+0.24*AH448+0.25*AJ448+0.35*AL448</f>
        <v>0.0263978287547912</v>
      </c>
      <c r="AO448" s="66" t="n">
        <f aca="false">0.01*AD448/$AM$460</f>
        <v>1.09826390759974E-005</v>
      </c>
      <c r="AP448" s="65" t="n">
        <f aca="false">AO448*$J$460</f>
        <v>79.2395761937351</v>
      </c>
      <c r="AQ448" s="66" t="n">
        <f aca="false">0.15*AF448/$AM$460</f>
        <v>0.00130612205439925</v>
      </c>
      <c r="AR448" s="65" t="n">
        <f aca="false">AQ448*$J$460</f>
        <v>9423.65103065978</v>
      </c>
      <c r="AS448" s="66" t="n">
        <f aca="false">0.24*AH448/$AM$460</f>
        <v>0.000472390459862553</v>
      </c>
      <c r="AT448" s="65" t="n">
        <f aca="false">AS448*$J$460</f>
        <v>3408.29008205142</v>
      </c>
      <c r="AU448" s="66" t="n">
        <f aca="false">0.25*AJ448/$AM$460</f>
        <v>0.00220639350702697</v>
      </c>
      <c r="AV448" s="65" t="n">
        <f aca="false">AU448*$J$460</f>
        <v>15919.096057297</v>
      </c>
      <c r="AW448" s="66" t="n">
        <f aca="false">0.35*AL448/$AM$460</f>
        <v>0.00536154297045095</v>
      </c>
      <c r="AX448" s="65" t="n">
        <f aca="false">AW448*$J$460</f>
        <v>38683.4521086591</v>
      </c>
    </row>
    <row r="449" customFormat="false" ht="15" hidden="false" customHeight="false" outlineLevel="0" collapsed="false">
      <c r="A449" s="72" t="s">
        <v>58</v>
      </c>
      <c r="B449" s="65" t="n">
        <f aca="true">INDIRECT(ADDRESS(ROW()-35*INT((ROW()-15)/35)+138,2+INT((ROW()-15)/35), 1, 1, "Variables_Simulación"))</f>
        <v>0</v>
      </c>
      <c r="C449" s="65" t="n">
        <f aca="true">INDIRECT(ADDRESS(ROW()-35*INT((ROW()-15)/35)+108,2+INT((ROW()-15)/35), 1, 1, "Variables_Simulación"))</f>
        <v>0</v>
      </c>
      <c r="D449" s="65" t="n">
        <f aca="true">INDIRECT(ADDRESS(ROW()-35*INT((ROW()-15)/35)+78,2+INT((ROW()-15)/35), 1, 1, "Variables_Simulación"))</f>
        <v>0</v>
      </c>
      <c r="E449" s="65" t="n">
        <f aca="true">INDIRECT(ADDRESS(ROW()-35*INT((ROW()-15)/35)+48,2+INT((ROW()-15)/35), 1, 1, "Variables_Simulación"))</f>
        <v>0</v>
      </c>
      <c r="F449" s="65" t="n">
        <f aca="true">INDIRECT(ADDRESS(ROW()-35*INT((ROW()-15)/35)+18,2+INT((ROW()-15)/35), 1, 1, "Variables_Simulación"))</f>
        <v>0</v>
      </c>
      <c r="G449" s="65" t="n">
        <f aca="true">INDIRECT(ADDRESS(ROW()-35*INT((ROW()-15)/35)-12,2+INT((ROW()-15)/35), 1, 1, "Variables_Simulación"))</f>
        <v>0</v>
      </c>
      <c r="H449" s="65" t="n">
        <f aca="true">INDIRECT(ADDRESS(ROW()-35*INT((ROW()-15)/35)+168,2+INT((ROW()-15)/35), 1, 1, "Variables_Simulación"))</f>
        <v>0</v>
      </c>
      <c r="I449" s="66" t="n">
        <f aca="false">AO449+AQ449+AS449+AU449+AW449</f>
        <v>0.10073561824903</v>
      </c>
      <c r="J449" s="65" t="n">
        <f aca="false">ROUND(AP449+AR449+AT449+AV449+AX449,0)</f>
        <v>726806</v>
      </c>
      <c r="K449" s="66" t="n">
        <f aca="false">I449-Tabla_Ministerio!J448</f>
        <v>-3.51594919845155E-009</v>
      </c>
      <c r="L449" s="65" t="n">
        <f aca="false">J449-Tabla_Ministerio!K448</f>
        <v>0</v>
      </c>
      <c r="M449" s="66" t="n">
        <f aca="false">P484/P$495</f>
        <v>0.0567532567790089</v>
      </c>
      <c r="N449" s="65" t="n">
        <f aca="false">ROUND(N$460*M449,0)</f>
        <v>7780003</v>
      </c>
      <c r="O449" s="65" t="n">
        <f aca="false">N449-Tabla_Ministerio!L448</f>
        <v>0</v>
      </c>
      <c r="P449" s="67" t="n">
        <f aca="false">N449+J449</f>
        <v>8506809</v>
      </c>
      <c r="Q449" s="65" t="n">
        <f aca="false">P449-Tabla_Ministerio!M448</f>
        <v>0</v>
      </c>
      <c r="S449" s="67" t="n">
        <f aca="false">B449+Tabla_Ministerio!B448</f>
        <v>6558</v>
      </c>
      <c r="T449" s="67" t="n">
        <f aca="false">C449+Tabla_Ministerio!C448</f>
        <v>24</v>
      </c>
      <c r="U449" s="67" t="n">
        <f aca="false">D449+Tabla_Ministerio!D448</f>
        <v>307.869318181818</v>
      </c>
      <c r="V449" s="67" t="n">
        <f aca="false">E449+Tabla_Ministerio!E448</f>
        <v>268.551136363636</v>
      </c>
      <c r="W449" s="67" t="n">
        <f aca="false">F449+Tabla_Ministerio!F448</f>
        <v>46</v>
      </c>
      <c r="X449" s="67" t="n">
        <f aca="false">G449+Tabla_Ministerio!G448</f>
        <v>103</v>
      </c>
      <c r="Y449" s="67" t="n">
        <f aca="false">H449+Tabla_Ministerio!H448</f>
        <v>45</v>
      </c>
      <c r="Z449" s="67" t="n">
        <f aca="false">X449+0.33*Y449</f>
        <v>117.85</v>
      </c>
      <c r="AC449" s="73" t="n">
        <f aca="false">IF(T449&gt;0,S449/T449,0)</f>
        <v>273.25</v>
      </c>
      <c r="AD449" s="74" t="n">
        <f aca="false">EXP((((AC449-AC$460)/AC$461+2)/4-1.9)^3)</f>
        <v>0.215263640334006</v>
      </c>
      <c r="AE449" s="75" t="n">
        <f aca="false">S449/U449</f>
        <v>21.3012457322137</v>
      </c>
      <c r="AF449" s="74" t="n">
        <f aca="false">EXP((((AE449-AE$460)/AE$461+2)/4-1.9)^3)</f>
        <v>0.0928478475872138</v>
      </c>
      <c r="AG449" s="74" t="n">
        <f aca="false">V449/U449</f>
        <v>0.872289378979422</v>
      </c>
      <c r="AH449" s="74" t="n">
        <f aca="false">EXP((((AG449-AG$460)/AG$461+2)/4-1.9)^3)</f>
        <v>0.699581463268443</v>
      </c>
      <c r="AI449" s="74" t="n">
        <f aca="false">W449/U449</f>
        <v>0.149414044477254</v>
      </c>
      <c r="AJ449" s="74" t="n">
        <f aca="false">EXP((((AI449-AI$460)/AI$461+2)/4-1.9)^3)</f>
        <v>0.166864843077847</v>
      </c>
      <c r="AK449" s="74" t="n">
        <f aca="false">Z449/U449</f>
        <v>0.382792285687921</v>
      </c>
      <c r="AL449" s="74" t="n">
        <f aca="false">EXP((((AK449-AK$460)/AK$461+2)/4-1.9)^3)</f>
        <v>0.16710039511534</v>
      </c>
      <c r="AM449" s="74" t="n">
        <f aca="false">0.01*AD449+0.15*AF449+0.24*AH449+0.25*AJ449+0.35*AL449</f>
        <v>0.284180713785679</v>
      </c>
      <c r="AO449" s="66" t="n">
        <f aca="false">0.01*AD449/$AM$460</f>
        <v>0.000763060786452132</v>
      </c>
      <c r="AP449" s="65" t="n">
        <f aca="false">AO449*$J$460</f>
        <v>5505.47212834034</v>
      </c>
      <c r="AQ449" s="66" t="n">
        <f aca="false">0.15*AF449/$AM$460</f>
        <v>0.00493686844817528</v>
      </c>
      <c r="AR449" s="65" t="n">
        <f aca="false">AQ449*$J$460</f>
        <v>35619.4318005579</v>
      </c>
      <c r="AS449" s="66" t="n">
        <f aca="false">0.24*AH449/$AM$460</f>
        <v>0.0595165831874624</v>
      </c>
      <c r="AT449" s="65" t="n">
        <f aca="false">AS449*$J$460</f>
        <v>429411.254948793</v>
      </c>
      <c r="AU449" s="66" t="n">
        <f aca="false">0.25*AJ449/$AM$460</f>
        <v>0.014787450657323</v>
      </c>
      <c r="AV449" s="65" t="n">
        <f aca="false">AU449*$J$460</f>
        <v>106691.234680825</v>
      </c>
      <c r="AW449" s="66" t="n">
        <f aca="false">0.35*AL449/$AM$460</f>
        <v>0.0207316551696171</v>
      </c>
      <c r="AX449" s="65" t="n">
        <f aca="false">AW449*$J$460</f>
        <v>149578.58107396</v>
      </c>
    </row>
    <row r="450" customFormat="false" ht="15" hidden="false" customHeight="false" outlineLevel="0" collapsed="false">
      <c r="A450" s="72" t="s">
        <v>59</v>
      </c>
      <c r="B450" s="65" t="n">
        <f aca="true">INDIRECT(ADDRESS(ROW()-35*INT((ROW()-15)/35)+138,2+INT((ROW()-15)/35), 1, 1, "Variables_Simulación"))</f>
        <v>0</v>
      </c>
      <c r="C450" s="65" t="n">
        <f aca="true">INDIRECT(ADDRESS(ROW()-35*INT((ROW()-15)/35)+108,2+INT((ROW()-15)/35), 1, 1, "Variables_Simulación"))</f>
        <v>0</v>
      </c>
      <c r="D450" s="65" t="n">
        <f aca="true">INDIRECT(ADDRESS(ROW()-35*INT((ROW()-15)/35)+78,2+INT((ROW()-15)/35), 1, 1, "Variables_Simulación"))</f>
        <v>0</v>
      </c>
      <c r="E450" s="65" t="n">
        <f aca="true">INDIRECT(ADDRESS(ROW()-35*INT((ROW()-15)/35)+48,2+INT((ROW()-15)/35), 1, 1, "Variables_Simulación"))</f>
        <v>0</v>
      </c>
      <c r="F450" s="65" t="n">
        <f aca="true">INDIRECT(ADDRESS(ROW()-35*INT((ROW()-15)/35)+18,2+INT((ROW()-15)/35), 1, 1, "Variables_Simulación"))</f>
        <v>0</v>
      </c>
      <c r="G450" s="65" t="n">
        <f aca="true">INDIRECT(ADDRESS(ROW()-35*INT((ROW()-15)/35)-12,2+INT((ROW()-15)/35), 1, 1, "Variables_Simulación"))</f>
        <v>0</v>
      </c>
      <c r="H450" s="65" t="n">
        <f aca="true">INDIRECT(ADDRESS(ROW()-35*INT((ROW()-15)/35)+168,2+INT((ROW()-15)/35), 1, 1, "Variables_Simulación"))</f>
        <v>0</v>
      </c>
      <c r="I450" s="66" t="n">
        <f aca="false">AO450+AQ450+AS450+AU450+AW450</f>
        <v>0.00750763063142962</v>
      </c>
      <c r="J450" s="65" t="n">
        <f aca="false">ROUND(AP450+AR450+AT450+AV450+AX450,0)</f>
        <v>54167</v>
      </c>
      <c r="K450" s="66" t="n">
        <f aca="false">I450-Tabla_Ministerio!J449</f>
        <v>6.13156237025056E-008</v>
      </c>
      <c r="L450" s="65" t="n">
        <f aca="false">J450-Tabla_Ministerio!K449</f>
        <v>0</v>
      </c>
      <c r="M450" s="66" t="n">
        <f aca="false">P485/P$495</f>
        <v>0.00974296465167745</v>
      </c>
      <c r="N450" s="65" t="n">
        <f aca="false">ROUND(N$460*M450,0)</f>
        <v>1335611</v>
      </c>
      <c r="O450" s="65" t="n">
        <f aca="false">N450-Tabla_Ministerio!L449</f>
        <v>0</v>
      </c>
      <c r="P450" s="67" t="n">
        <f aca="false">N450+J450</f>
        <v>1389778</v>
      </c>
      <c r="Q450" s="65" t="n">
        <f aca="false">P450-Tabla_Ministerio!M449</f>
        <v>0</v>
      </c>
      <c r="S450" s="67" t="n">
        <f aca="false">B450+Tabla_Ministerio!B449</f>
        <v>3087</v>
      </c>
      <c r="T450" s="67" t="n">
        <f aca="false">C450+Tabla_Ministerio!C449</f>
        <v>37</v>
      </c>
      <c r="U450" s="67" t="n">
        <f aca="false">D450+Tabla_Ministerio!D449</f>
        <v>142.795454545455</v>
      </c>
      <c r="V450" s="67" t="n">
        <f aca="false">E450+Tabla_Ministerio!E449</f>
        <v>52.6363636363636</v>
      </c>
      <c r="W450" s="67" t="n">
        <f aca="false">F450+Tabla_Ministerio!F449</f>
        <v>1</v>
      </c>
      <c r="X450" s="67" t="n">
        <f aca="false">G450+Tabla_Ministerio!G449</f>
        <v>5</v>
      </c>
      <c r="Y450" s="67" t="n">
        <f aca="false">H450+Tabla_Ministerio!H449</f>
        <v>1</v>
      </c>
      <c r="Z450" s="67" t="n">
        <f aca="false">X450+0.33*Y450</f>
        <v>5.33</v>
      </c>
      <c r="AC450" s="73" t="n">
        <f aca="false">IF(T450&gt;0,S450/T450,0)</f>
        <v>83.4324324324324</v>
      </c>
      <c r="AD450" s="74" t="n">
        <f aca="false">EXP((((AC450-AC$460)/AC$461+2)/4-1.9)^3)</f>
        <v>0.00609844830913772</v>
      </c>
      <c r="AE450" s="75" t="n">
        <f aca="false">S450/U450</f>
        <v>21.6183351901957</v>
      </c>
      <c r="AF450" s="74" t="n">
        <f aca="false">EXP((((AE450-AE$460)/AE$461+2)/4-1.9)^3)</f>
        <v>0.100559728552542</v>
      </c>
      <c r="AG450" s="74" t="n">
        <f aca="false">V450/U450</f>
        <v>0.368613719560718</v>
      </c>
      <c r="AH450" s="74" t="n">
        <f aca="false">EXP((((AG450-AG$460)/AG$461+2)/4-1.9)^3)</f>
        <v>0.00368478670765509</v>
      </c>
      <c r="AI450" s="74" t="n">
        <f aca="false">W450/U450</f>
        <v>0.00700302403310518</v>
      </c>
      <c r="AJ450" s="74" t="n">
        <f aca="false">EXP((((AI450-AI$460)/AI$461+2)/4-1.9)^3)</f>
        <v>0.00648040489976448</v>
      </c>
      <c r="AK450" s="74" t="n">
        <f aca="false">Z450/U450</f>
        <v>0.0373261180964506</v>
      </c>
      <c r="AL450" s="74" t="n">
        <f aca="false">EXP((((AK450-AK$460)/AK$461+2)/4-1.9)^3)</f>
        <v>0.0100858420039264</v>
      </c>
      <c r="AM450" s="74" t="n">
        <f aca="false">0.01*AD450+0.15*AF450+0.24*AH450+0.25*AJ450+0.35*AL450</f>
        <v>0.0211794385021253</v>
      </c>
      <c r="AO450" s="66" t="n">
        <f aca="false">0.01*AD450/$AM$460</f>
        <v>2.16176162202214E-005</v>
      </c>
      <c r="AP450" s="65" t="n">
        <f aca="false">AO450*$J$460</f>
        <v>155.970776764654</v>
      </c>
      <c r="AQ450" s="66" t="n">
        <f aca="false">0.15*AF450/$AM$460</f>
        <v>0.00534692148444037</v>
      </c>
      <c r="AR450" s="65" t="n">
        <f aca="false">AQ450*$J$460</f>
        <v>38577.958306415</v>
      </c>
      <c r="AS450" s="66" t="n">
        <f aca="false">0.24*AH450/$AM$460</f>
        <v>0.000313481597396268</v>
      </c>
      <c r="AT450" s="65" t="n">
        <f aca="false">AS450*$J$460</f>
        <v>2261.76502299011</v>
      </c>
      <c r="AU450" s="66" t="n">
        <f aca="false">0.25*AJ450/$AM$460</f>
        <v>0.000574289142800649</v>
      </c>
      <c r="AV450" s="65" t="n">
        <f aca="false">AU450*$J$460</f>
        <v>4143.48755096954</v>
      </c>
      <c r="AW450" s="66" t="n">
        <f aca="false">0.35*AL450/$AM$460</f>
        <v>0.00125132079057212</v>
      </c>
      <c r="AX450" s="65" t="n">
        <f aca="false">AW450*$J$460</f>
        <v>9028.26073416598</v>
      </c>
    </row>
    <row r="451" customFormat="false" ht="15" hidden="false" customHeight="false" outlineLevel="0" collapsed="false">
      <c r="A451" s="72" t="s">
        <v>60</v>
      </c>
      <c r="B451" s="65" t="n">
        <f aca="true">INDIRECT(ADDRESS(ROW()-35*INT((ROW()-15)/35)+138,2+INT((ROW()-15)/35), 1, 1, "Variables_Simulación"))</f>
        <v>0</v>
      </c>
      <c r="C451" s="65" t="n">
        <f aca="true">INDIRECT(ADDRESS(ROW()-35*INT((ROW()-15)/35)+108,2+INT((ROW()-15)/35), 1, 1, "Variables_Simulación"))</f>
        <v>0</v>
      </c>
      <c r="D451" s="65" t="n">
        <f aca="true">INDIRECT(ADDRESS(ROW()-35*INT((ROW()-15)/35)+78,2+INT((ROW()-15)/35), 1, 1, "Variables_Simulación"))</f>
        <v>0</v>
      </c>
      <c r="E451" s="65" t="n">
        <f aca="true">INDIRECT(ADDRESS(ROW()-35*INT((ROW()-15)/35)+48,2+INT((ROW()-15)/35), 1, 1, "Variables_Simulación"))</f>
        <v>0</v>
      </c>
      <c r="F451" s="65" t="n">
        <f aca="true">INDIRECT(ADDRESS(ROW()-35*INT((ROW()-15)/35)+18,2+INT((ROW()-15)/35), 1, 1, "Variables_Simulación"))</f>
        <v>0</v>
      </c>
      <c r="G451" s="65" t="n">
        <f aca="true">INDIRECT(ADDRESS(ROW()-35*INT((ROW()-15)/35)-12,2+INT((ROW()-15)/35), 1, 1, "Variables_Simulación"))</f>
        <v>0</v>
      </c>
      <c r="H451" s="65" t="n">
        <f aca="true">INDIRECT(ADDRESS(ROW()-35*INT((ROW()-15)/35)+168,2+INT((ROW()-15)/35), 1, 1, "Variables_Simulación"))</f>
        <v>0</v>
      </c>
      <c r="I451" s="66" t="n">
        <f aca="false">AO451+AQ451+AS451+AU451+AW451</f>
        <v>0.0781712247858681</v>
      </c>
      <c r="J451" s="65" t="n">
        <f aca="false">ROUND(AP451+AR451+AT451+AV451+AX451,0)</f>
        <v>564004</v>
      </c>
      <c r="K451" s="66" t="n">
        <f aca="false">I451-Tabla_Ministerio!J450</f>
        <v>2.96967583718333E-008</v>
      </c>
      <c r="L451" s="65" t="n">
        <f aca="false">J451-Tabla_Ministerio!K450</f>
        <v>0</v>
      </c>
      <c r="M451" s="66" t="n">
        <f aca="false">P486/P$495</f>
        <v>0.0367720443325523</v>
      </c>
      <c r="N451" s="65" t="n">
        <f aca="false">ROUND(N$460*M451,0)</f>
        <v>5040885</v>
      </c>
      <c r="O451" s="65" t="n">
        <f aca="false">N451-Tabla_Ministerio!L450</f>
        <v>0</v>
      </c>
      <c r="P451" s="67" t="n">
        <f aca="false">N451+J451</f>
        <v>5604889</v>
      </c>
      <c r="Q451" s="65" t="n">
        <f aca="false">P451-Tabla_Ministerio!M450</f>
        <v>0</v>
      </c>
      <c r="S451" s="67" t="n">
        <f aca="false">B451+Tabla_Ministerio!B450</f>
        <v>8052</v>
      </c>
      <c r="T451" s="67" t="n">
        <f aca="false">C451+Tabla_Ministerio!C450</f>
        <v>65</v>
      </c>
      <c r="U451" s="67" t="n">
        <f aca="false">D451+Tabla_Ministerio!D450</f>
        <v>265.659090909091</v>
      </c>
      <c r="V451" s="67" t="n">
        <f aca="false">E451+Tabla_Ministerio!E450</f>
        <v>203.977272727273</v>
      </c>
      <c r="W451" s="67" t="n">
        <f aca="false">F451+Tabla_Ministerio!F450</f>
        <v>17</v>
      </c>
      <c r="X451" s="67" t="n">
        <f aca="false">G451+Tabla_Ministerio!G450</f>
        <v>63</v>
      </c>
      <c r="Y451" s="67" t="n">
        <f aca="false">H451+Tabla_Ministerio!H450</f>
        <v>48</v>
      </c>
      <c r="Z451" s="67" t="n">
        <f aca="false">X451+0.33*Y451</f>
        <v>78.84</v>
      </c>
      <c r="AC451" s="73" t="n">
        <f aca="false">IF(T451&gt;0,S451/T451,0)</f>
        <v>123.876923076923</v>
      </c>
      <c r="AD451" s="74" t="n">
        <f aca="false">EXP((((AC451-AC$460)/AC$461+2)/4-1.9)^3)</f>
        <v>0.0165941015184763</v>
      </c>
      <c r="AE451" s="75" t="n">
        <f aca="false">S451/U451</f>
        <v>30.3095217726067</v>
      </c>
      <c r="AF451" s="74" t="n">
        <f aca="false">EXP((((AE451-AE$460)/AE$461+2)/4-1.9)^3)</f>
        <v>0.47601163333029</v>
      </c>
      <c r="AG451" s="74" t="n">
        <f aca="false">V451/U451</f>
        <v>0.767815895286167</v>
      </c>
      <c r="AH451" s="74" t="n">
        <f aca="false">EXP((((AG451-AG$460)/AG$461+2)/4-1.9)^3)</f>
        <v>0.446429282151093</v>
      </c>
      <c r="AI451" s="74" t="n">
        <f aca="false">W451/U451</f>
        <v>0.0639917871503122</v>
      </c>
      <c r="AJ451" s="74" t="n">
        <f aca="false">EXP((((AI451-AI$460)/AI$461+2)/4-1.9)^3)</f>
        <v>0.0310443877998065</v>
      </c>
      <c r="AK451" s="74" t="n">
        <f aca="false">Z451/U451</f>
        <v>0.296771323466507</v>
      </c>
      <c r="AL451" s="74" t="n">
        <f aca="false">EXP((((AK451-AK$460)/AK$461+2)/4-1.9)^3)</f>
        <v>0.0972957411210145</v>
      </c>
      <c r="AM451" s="74" t="n">
        <f aca="false">0.01*AD451+0.15*AF451+0.24*AH451+0.25*AJ451+0.35*AL451</f>
        <v>0.220525320073297</v>
      </c>
      <c r="AO451" s="66" t="n">
        <f aca="false">0.01*AD451/$AM$460</f>
        <v>5.88223265922107E-005</v>
      </c>
      <c r="AP451" s="65" t="n">
        <f aca="false">AO451*$J$460</f>
        <v>424.402204027901</v>
      </c>
      <c r="AQ451" s="66" t="n">
        <f aca="false">0.15*AF451/$AM$460</f>
        <v>0.0253102993189506</v>
      </c>
      <c r="AR451" s="65" t="n">
        <f aca="false">AQ451*$J$460</f>
        <v>182613.429931739</v>
      </c>
      <c r="AS451" s="66" t="n">
        <f aca="false">0.24*AH451/$AM$460</f>
        <v>0.0379797734838912</v>
      </c>
      <c r="AT451" s="65" t="n">
        <f aca="false">AS451*$J$460</f>
        <v>274023.495989673</v>
      </c>
      <c r="AU451" s="66" t="n">
        <f aca="false">0.25*AJ451/$AM$460</f>
        <v>0.00275113285883877</v>
      </c>
      <c r="AV451" s="65" t="n">
        <f aca="false">AU451*$J$460</f>
        <v>19849.3823095288</v>
      </c>
      <c r="AW451" s="66" t="n">
        <f aca="false">0.35*AL451/$AM$460</f>
        <v>0.0120711967975953</v>
      </c>
      <c r="AX451" s="65" t="n">
        <f aca="false">AW451*$J$460</f>
        <v>87093.503826698</v>
      </c>
    </row>
    <row r="452" customFormat="false" ht="15" hidden="false" customHeight="false" outlineLevel="0" collapsed="false">
      <c r="A452" s="72" t="s">
        <v>61</v>
      </c>
      <c r="B452" s="65" t="n">
        <f aca="true">INDIRECT(ADDRESS(ROW()-35*INT((ROW()-15)/35)+138,2+INT((ROW()-15)/35), 1, 1, "Variables_Simulación"))</f>
        <v>0</v>
      </c>
      <c r="C452" s="65" t="n">
        <f aca="true">INDIRECT(ADDRESS(ROW()-35*INT((ROW()-15)/35)+108,2+INT((ROW()-15)/35), 1, 1, "Variables_Simulación"))</f>
        <v>0</v>
      </c>
      <c r="D452" s="65" t="n">
        <f aca="true">INDIRECT(ADDRESS(ROW()-35*INT((ROW()-15)/35)+78,2+INT((ROW()-15)/35), 1, 1, "Variables_Simulación"))</f>
        <v>0</v>
      </c>
      <c r="E452" s="65" t="n">
        <f aca="true">INDIRECT(ADDRESS(ROW()-35*INT((ROW()-15)/35)+48,2+INT((ROW()-15)/35), 1, 1, "Variables_Simulación"))</f>
        <v>0</v>
      </c>
      <c r="F452" s="65" t="n">
        <f aca="true">INDIRECT(ADDRESS(ROW()-35*INT((ROW()-15)/35)+18,2+INT((ROW()-15)/35), 1, 1, "Variables_Simulación"))</f>
        <v>0</v>
      </c>
      <c r="G452" s="65" t="n">
        <f aca="true">INDIRECT(ADDRESS(ROW()-35*INT((ROW()-15)/35)-12,2+INT((ROW()-15)/35), 1, 1, "Variables_Simulación"))</f>
        <v>0</v>
      </c>
      <c r="H452" s="65" t="n">
        <f aca="true">INDIRECT(ADDRESS(ROW()-35*INT((ROW()-15)/35)+168,2+INT((ROW()-15)/35), 1, 1, "Variables_Simulación"))</f>
        <v>0</v>
      </c>
      <c r="I452" s="66" t="n">
        <f aca="false">AO452+AQ452+AS452+AU452+AW452</f>
        <v>0.00987890387909272</v>
      </c>
      <c r="J452" s="65" t="n">
        <f aca="false">ROUND(AP452+AR452+AT452+AV452+AX452,0)</f>
        <v>71276</v>
      </c>
      <c r="K452" s="66" t="n">
        <f aca="false">I452-Tabla_Ministerio!J451</f>
        <v>1.98620088258383E-008</v>
      </c>
      <c r="L452" s="65" t="n">
        <f aca="false">J452-Tabla_Ministerio!K451</f>
        <v>0</v>
      </c>
      <c r="M452" s="66" t="n">
        <f aca="false">P487/P$495</f>
        <v>0.0130160169119541</v>
      </c>
      <c r="N452" s="65" t="n">
        <f aca="false">ROUND(N$460*M452,0)</f>
        <v>1784297</v>
      </c>
      <c r="O452" s="65" t="n">
        <f aca="false">N452-Tabla_Ministerio!L451</f>
        <v>0</v>
      </c>
      <c r="P452" s="67" t="n">
        <f aca="false">N452+J452</f>
        <v>1855573</v>
      </c>
      <c r="Q452" s="65" t="n">
        <f aca="false">P452-Tabla_Ministerio!M451</f>
        <v>0</v>
      </c>
      <c r="S452" s="67" t="n">
        <f aca="false">B452+Tabla_Ministerio!B451</f>
        <v>5959</v>
      </c>
      <c r="T452" s="67" t="n">
        <f aca="false">C452+Tabla_Ministerio!C451</f>
        <v>65</v>
      </c>
      <c r="U452" s="67" t="n">
        <f aca="false">D452+Tabla_Ministerio!D451</f>
        <v>349.443181818182</v>
      </c>
      <c r="V452" s="67" t="n">
        <f aca="false">E452+Tabla_Ministerio!E451</f>
        <v>179.261363636364</v>
      </c>
      <c r="W452" s="67" t="n">
        <f aca="false">F452+Tabla_Ministerio!F451</f>
        <v>24</v>
      </c>
      <c r="X452" s="67" t="n">
        <f aca="false">G452+Tabla_Ministerio!G451</f>
        <v>23</v>
      </c>
      <c r="Y452" s="67" t="n">
        <f aca="false">H452+Tabla_Ministerio!H451</f>
        <v>8</v>
      </c>
      <c r="Z452" s="67" t="n">
        <f aca="false">X452+0.33*Y452</f>
        <v>25.64</v>
      </c>
      <c r="AC452" s="73" t="n">
        <f aca="false">IF(T452&gt;0,S452/T452,0)</f>
        <v>91.6769230769231</v>
      </c>
      <c r="AD452" s="74" t="n">
        <f aca="false">EXP((((AC452-AC$460)/AC$461+2)/4-1.9)^3)</f>
        <v>0.00756850483886697</v>
      </c>
      <c r="AE452" s="75" t="n">
        <f aca="false">S452/U452</f>
        <v>17.0528438099574</v>
      </c>
      <c r="AF452" s="74" t="n">
        <f aca="false">EXP((((AE452-AE$460)/AE$461+2)/4-1.9)^3)</f>
        <v>0.0265093916595516</v>
      </c>
      <c r="AG452" s="74" t="n">
        <f aca="false">V452/U452</f>
        <v>0.512991447432605</v>
      </c>
      <c r="AH452" s="74" t="n">
        <f aca="false">EXP((((AG452-AG$460)/AG$461+2)/4-1.9)^3)</f>
        <v>0.0416110307709353</v>
      </c>
      <c r="AI452" s="74" t="n">
        <f aca="false">W452/U452</f>
        <v>0.0686806933107866</v>
      </c>
      <c r="AJ452" s="74" t="n">
        <f aca="false">EXP((((AI452-AI$460)/AI$461+2)/4-1.9)^3)</f>
        <v>0.0347250428920589</v>
      </c>
      <c r="AK452" s="74" t="n">
        <f aca="false">Z452/U452</f>
        <v>0.073373874020357</v>
      </c>
      <c r="AL452" s="74" t="n">
        <f aca="false">EXP((((AK452-AK$460)/AK$461+2)/4-1.9)^3)</f>
        <v>0.0147112248943087</v>
      </c>
      <c r="AM452" s="74" t="n">
        <f aca="false">0.01*AD452+0.15*AF452+0.24*AH452+0.25*AJ452+0.35*AL452</f>
        <v>0.0278689306183687</v>
      </c>
      <c r="AO452" s="66" t="n">
        <f aca="false">0.01*AD452/$AM$460</f>
        <v>2.68286332315652E-005</v>
      </c>
      <c r="AP452" s="65" t="n">
        <f aca="false">AO452*$J$460</f>
        <v>193.568186336244</v>
      </c>
      <c r="AQ452" s="66" t="n">
        <f aca="false">0.15*AF452/$AM$460</f>
        <v>0.00140954672257135</v>
      </c>
      <c r="AR452" s="65" t="n">
        <f aca="false">AQ452*$J$460</f>
        <v>10169.8584601514</v>
      </c>
      <c r="AS452" s="66" t="n">
        <f aca="false">0.24*AH452/$AM$460</f>
        <v>0.00354004001596041</v>
      </c>
      <c r="AT452" s="65" t="n">
        <f aca="false">AS452*$J$460</f>
        <v>25541.3356145541</v>
      </c>
      <c r="AU452" s="66" t="n">
        <f aca="false">0.25*AJ452/$AM$460</f>
        <v>0.00307731004846951</v>
      </c>
      <c r="AV452" s="65" t="n">
        <f aca="false">AU452*$J$460</f>
        <v>22202.7458400568</v>
      </c>
      <c r="AW452" s="66" t="n">
        <f aca="false">0.35*AL452/$AM$460</f>
        <v>0.00182517845885988</v>
      </c>
      <c r="AX452" s="65" t="n">
        <f aca="false">AW452*$J$460</f>
        <v>13168.6352029972</v>
      </c>
    </row>
    <row r="453" customFormat="false" ht="15" hidden="false" customHeight="false" outlineLevel="0" collapsed="false">
      <c r="A453" s="72" t="s">
        <v>62</v>
      </c>
      <c r="B453" s="65" t="n">
        <f aca="true">INDIRECT(ADDRESS(ROW()-35*INT((ROW()-15)/35)+138,2+INT((ROW()-15)/35), 1, 1, "Variables_Simulación"))</f>
        <v>0</v>
      </c>
      <c r="C453" s="65" t="n">
        <f aca="true">INDIRECT(ADDRESS(ROW()-35*INT((ROW()-15)/35)+108,2+INT((ROW()-15)/35), 1, 1, "Variables_Simulación"))</f>
        <v>0</v>
      </c>
      <c r="D453" s="65" t="n">
        <f aca="true">INDIRECT(ADDRESS(ROW()-35*INT((ROW()-15)/35)+78,2+INT((ROW()-15)/35), 1, 1, "Variables_Simulación"))</f>
        <v>0</v>
      </c>
      <c r="E453" s="65" t="n">
        <f aca="true">INDIRECT(ADDRESS(ROW()-35*INT((ROW()-15)/35)+48,2+INT((ROW()-15)/35), 1, 1, "Variables_Simulación"))</f>
        <v>0</v>
      </c>
      <c r="F453" s="65" t="n">
        <f aca="true">INDIRECT(ADDRESS(ROW()-35*INT((ROW()-15)/35)+18,2+INT((ROW()-15)/35), 1, 1, "Variables_Simulación"))</f>
        <v>0</v>
      </c>
      <c r="G453" s="65" t="n">
        <f aca="true">INDIRECT(ADDRESS(ROW()-35*INT((ROW()-15)/35)-12,2+INT((ROW()-15)/35), 1, 1, "Variables_Simulación"))</f>
        <v>0</v>
      </c>
      <c r="H453" s="65" t="n">
        <f aca="true">INDIRECT(ADDRESS(ROW()-35*INT((ROW()-15)/35)+168,2+INT((ROW()-15)/35), 1, 1, "Variables_Simulación"))</f>
        <v>0</v>
      </c>
      <c r="I453" s="66" t="n">
        <f aca="false">AO453+AQ453+AS453+AU453+AW453</f>
        <v>0.010025431459217</v>
      </c>
      <c r="J453" s="65" t="n">
        <f aca="false">ROUND(AP453+AR453+AT453+AV453+AX453,0)</f>
        <v>72333</v>
      </c>
      <c r="K453" s="66" t="n">
        <f aca="false">I453-Tabla_Ministerio!J452</f>
        <v>4.67910576170544E-008</v>
      </c>
      <c r="L453" s="65" t="n">
        <f aca="false">J453-Tabla_Ministerio!K452</f>
        <v>0</v>
      </c>
      <c r="M453" s="66" t="n">
        <f aca="false">P488/P$495</f>
        <v>0.0260231987385968</v>
      </c>
      <c r="N453" s="65" t="n">
        <f aca="false">ROUND(N$460*M453,0)</f>
        <v>3567382</v>
      </c>
      <c r="O453" s="65" t="n">
        <f aca="false">N453-Tabla_Ministerio!L452</f>
        <v>1</v>
      </c>
      <c r="P453" s="67" t="n">
        <f aca="false">N453+J453</f>
        <v>3639715</v>
      </c>
      <c r="Q453" s="65" t="n">
        <f aca="false">P453-Tabla_Ministerio!M452</f>
        <v>1</v>
      </c>
      <c r="S453" s="67" t="n">
        <f aca="false">B453+Tabla_Ministerio!B452</f>
        <v>5549</v>
      </c>
      <c r="T453" s="67" t="n">
        <f aca="false">C453+Tabla_Ministerio!C452</f>
        <v>34</v>
      </c>
      <c r="U453" s="67" t="n">
        <f aca="false">D453+Tabla_Ministerio!D452</f>
        <v>282.477272727273</v>
      </c>
      <c r="V453" s="67" t="n">
        <f aca="false">E453+Tabla_Ministerio!E452</f>
        <v>150.681818181818</v>
      </c>
      <c r="W453" s="67" t="n">
        <f aca="false">F453+Tabla_Ministerio!F452</f>
        <v>5</v>
      </c>
      <c r="X453" s="67" t="n">
        <f aca="false">G453+Tabla_Ministerio!G452</f>
        <v>11</v>
      </c>
      <c r="Y453" s="67" t="n">
        <f aca="false">H453+Tabla_Ministerio!H452</f>
        <v>1</v>
      </c>
      <c r="Z453" s="67" t="n">
        <f aca="false">X453+0.33*Y453</f>
        <v>11.33</v>
      </c>
      <c r="AC453" s="73" t="n">
        <f aca="false">IF(T453&gt;0,S453/T453,0)</f>
        <v>163.205882352941</v>
      </c>
      <c r="AD453" s="74" t="n">
        <f aca="false">EXP((((AC453-AC$460)/AC$461+2)/4-1.9)^3)</f>
        <v>0.0383870773208468</v>
      </c>
      <c r="AE453" s="75" t="n">
        <f aca="false">S453/U453</f>
        <v>19.6440582508649</v>
      </c>
      <c r="AF453" s="74" t="n">
        <f aca="false">EXP((((AE453-AE$460)/AE$461+2)/4-1.9)^3)</f>
        <v>0.0593687204738039</v>
      </c>
      <c r="AG453" s="74" t="n">
        <f aca="false">V453/U453</f>
        <v>0.533429881728215</v>
      </c>
      <c r="AH453" s="74" t="n">
        <f aca="false">EXP((((AG453-AG$460)/AG$461+2)/4-1.9)^3)</f>
        <v>0.0546490104859078</v>
      </c>
      <c r="AI453" s="74" t="n">
        <f aca="false">W453/U453</f>
        <v>0.0177005390618714</v>
      </c>
      <c r="AJ453" s="74" t="n">
        <f aca="false">EXP((((AI453-AI$460)/AI$461+2)/4-1.9)^3)</f>
        <v>0.00896041357981303</v>
      </c>
      <c r="AK453" s="74" t="n">
        <f aca="false">Z453/U453</f>
        <v>0.0401094215142006</v>
      </c>
      <c r="AL453" s="74" t="n">
        <f aca="false">EXP((((AK453-AK$460)/AK$461+2)/4-1.9)^3)</f>
        <v>0.0103921377619904</v>
      </c>
      <c r="AM453" s="74" t="n">
        <f aca="false">0.01*AD453+0.15*AF453+0.24*AH453+0.25*AJ453+0.35*AL453</f>
        <v>0.0282822929725468</v>
      </c>
      <c r="AO453" s="66" t="n">
        <f aca="false">0.01*AD453/$AM$460</f>
        <v>0.000136073483494913</v>
      </c>
      <c r="AP453" s="65" t="n">
        <f aca="false">AO453*$J$460</f>
        <v>981.768142313542</v>
      </c>
      <c r="AQ453" s="66" t="n">
        <f aca="false">0.15*AF453/$AM$460</f>
        <v>0.00315672975230094</v>
      </c>
      <c r="AR453" s="65" t="n">
        <f aca="false">AQ453*$J$460</f>
        <v>22775.757811905</v>
      </c>
      <c r="AS453" s="66" t="n">
        <f aca="false">0.24*AH453/$AM$460</f>
        <v>0.00464924036652037</v>
      </c>
      <c r="AT453" s="65" t="n">
        <f aca="false">AS453*$J$460</f>
        <v>33544.199505839</v>
      </c>
      <c r="AU453" s="66" t="n">
        <f aca="false">0.25*AJ453/$AM$460</f>
        <v>0.000794065851360173</v>
      </c>
      <c r="AV453" s="65" t="n">
        <f aca="false">AU453*$J$460</f>
        <v>5729.17320657588</v>
      </c>
      <c r="AW453" s="66" t="n">
        <f aca="false">0.35*AL453/$AM$460</f>
        <v>0.00128932200554062</v>
      </c>
      <c r="AX453" s="65" t="n">
        <f aca="false">AW453*$J$460</f>
        <v>9302.43893014549</v>
      </c>
    </row>
    <row r="454" customFormat="false" ht="15" hidden="false" customHeight="false" outlineLevel="0" collapsed="false">
      <c r="A454" s="72" t="s">
        <v>63</v>
      </c>
      <c r="B454" s="65" t="n">
        <f aca="true">INDIRECT(ADDRESS(ROW()-35*INT((ROW()-15)/35)+138,2+INT((ROW()-15)/35), 1, 1, "Variables_Simulación"))</f>
        <v>0</v>
      </c>
      <c r="C454" s="65" t="n">
        <f aca="true">INDIRECT(ADDRESS(ROW()-35*INT((ROW()-15)/35)+108,2+INT((ROW()-15)/35), 1, 1, "Variables_Simulación"))</f>
        <v>0</v>
      </c>
      <c r="D454" s="65" t="n">
        <f aca="true">INDIRECT(ADDRESS(ROW()-35*INT((ROW()-15)/35)+78,2+INT((ROW()-15)/35), 1, 1, "Variables_Simulación"))</f>
        <v>0</v>
      </c>
      <c r="E454" s="65" t="n">
        <f aca="true">INDIRECT(ADDRESS(ROW()-35*INT((ROW()-15)/35)+48,2+INT((ROW()-15)/35), 1, 1, "Variables_Simulación"))</f>
        <v>0</v>
      </c>
      <c r="F454" s="65" t="n">
        <f aca="true">INDIRECT(ADDRESS(ROW()-35*INT((ROW()-15)/35)+18,2+INT((ROW()-15)/35), 1, 1, "Variables_Simulación"))</f>
        <v>0</v>
      </c>
      <c r="G454" s="65" t="n">
        <f aca="true">INDIRECT(ADDRESS(ROW()-35*INT((ROW()-15)/35)-12,2+INT((ROW()-15)/35), 1, 1, "Variables_Simulación"))</f>
        <v>0</v>
      </c>
      <c r="H454" s="65" t="n">
        <f aca="true">INDIRECT(ADDRESS(ROW()-35*INT((ROW()-15)/35)+168,2+INT((ROW()-15)/35), 1, 1, "Variables_Simulación"))</f>
        <v>0</v>
      </c>
      <c r="I454" s="66" t="n">
        <f aca="false">AO454+AQ454+AS454+AU454+AW454</f>
        <v>0.0121239119108901</v>
      </c>
      <c r="J454" s="65" t="n">
        <f aca="false">ROUND(AP454+AR454+AT454+AV454+AX454,0)</f>
        <v>87474</v>
      </c>
      <c r="K454" s="66" t="n">
        <f aca="false">I454-Tabla_Ministerio!J453</f>
        <v>-2.18187018695415E-008</v>
      </c>
      <c r="L454" s="65" t="n">
        <f aca="false">J454-Tabla_Ministerio!K453</f>
        <v>0</v>
      </c>
      <c r="M454" s="66" t="n">
        <f aca="false">P489/P$495</f>
        <v>0.011716268377997</v>
      </c>
      <c r="N454" s="65" t="n">
        <f aca="false">ROUND(N$460*M454,0)</f>
        <v>1606121</v>
      </c>
      <c r="O454" s="65" t="n">
        <f aca="false">N454-Tabla_Ministerio!L453</f>
        <v>-1</v>
      </c>
      <c r="P454" s="67" t="n">
        <f aca="false">N454+J454</f>
        <v>1693595</v>
      </c>
      <c r="Q454" s="65" t="n">
        <f aca="false">P454-Tabla_Ministerio!M453</f>
        <v>-1</v>
      </c>
      <c r="S454" s="67" t="n">
        <f aca="false">B454+Tabla_Ministerio!B453</f>
        <v>7148</v>
      </c>
      <c r="T454" s="67" t="n">
        <f aca="false">C454+Tabla_Ministerio!C453</f>
        <v>61</v>
      </c>
      <c r="U454" s="67" t="n">
        <f aca="false">D454+Tabla_Ministerio!D453</f>
        <v>310.349777183601</v>
      </c>
      <c r="V454" s="67" t="n">
        <f aca="false">E454+Tabla_Ministerio!E453</f>
        <v>156.75924688057</v>
      </c>
      <c r="W454" s="67" t="n">
        <f aca="false">F454+Tabla_Ministerio!F453</f>
        <v>1</v>
      </c>
      <c r="X454" s="67" t="n">
        <f aca="false">G454+Tabla_Ministerio!G453</f>
        <v>3</v>
      </c>
      <c r="Y454" s="67" t="n">
        <f aca="false">H454+Tabla_Ministerio!H453</f>
        <v>0</v>
      </c>
      <c r="Z454" s="67" t="n">
        <f aca="false">X454+0.33*Y454</f>
        <v>3</v>
      </c>
      <c r="AC454" s="73" t="n">
        <f aca="false">IF(T454&gt;0,S454/T454,0)</f>
        <v>117.180327868852</v>
      </c>
      <c r="AD454" s="74" t="n">
        <f aca="false">EXP((((AC454-AC$460)/AC$461+2)/4-1.9)^3)</f>
        <v>0.0142006469163363</v>
      </c>
      <c r="AE454" s="75" t="n">
        <f aca="false">S454/U454</f>
        <v>23.0320771126937</v>
      </c>
      <c r="AF454" s="74" t="n">
        <f aca="false">EXP((((AE454-AE$460)/AE$461+2)/4-1.9)^3)</f>
        <v>0.140443905088237</v>
      </c>
      <c r="AG454" s="74" t="n">
        <f aca="false">V454/U454</f>
        <v>0.505105073066742</v>
      </c>
      <c r="AH454" s="74" t="n">
        <f aca="false">EXP((((AG454-AG$460)/AG$461+2)/4-1.9)^3)</f>
        <v>0.0372928169061086</v>
      </c>
      <c r="AI454" s="74" t="n">
        <f aca="false">W454/U454</f>
        <v>0.00322217083277752</v>
      </c>
      <c r="AJ454" s="74" t="n">
        <f aca="false">EXP((((AI454-AI$460)/AI$461+2)/4-1.9)^3)</f>
        <v>0.00575922828841383</v>
      </c>
      <c r="AK454" s="74" t="n">
        <f aca="false">Z454/U454</f>
        <v>0.00966651249833255</v>
      </c>
      <c r="AL454" s="74" t="n">
        <f aca="false">EXP((((AK454-AK$460)/AK$461+2)/4-1.9)^3)</f>
        <v>0.00743870360374767</v>
      </c>
      <c r="AM454" s="74" t="n">
        <f aca="false">0.01*AD454+0.15*AF454+0.24*AH454+0.25*AJ454+0.35*AL454</f>
        <v>0.0342022216232801</v>
      </c>
      <c r="AO454" s="66" t="n">
        <f aca="false">0.01*AD454/$AM$460</f>
        <v>5.0338072826862E-005</v>
      </c>
      <c r="AP454" s="65" t="n">
        <f aca="false">AO454*$J$460</f>
        <v>363.188440374717</v>
      </c>
      <c r="AQ454" s="66" t="n">
        <f aca="false">0.15*AF454/$AM$460</f>
        <v>0.00746762689482231</v>
      </c>
      <c r="AR454" s="65" t="n">
        <f aca="false">AQ454*$J$460</f>
        <v>53878.8160317396</v>
      </c>
      <c r="AS454" s="66" t="n">
        <f aca="false">0.24*AH454/$AM$460</f>
        <v>0.00317266988367234</v>
      </c>
      <c r="AT454" s="65" t="n">
        <f aca="false">AS454*$J$460</f>
        <v>22890.7656206477</v>
      </c>
      <c r="AU454" s="66" t="n">
        <f aca="false">0.25*AJ454/$AM$460</f>
        <v>0.000510378954417899</v>
      </c>
      <c r="AV454" s="65" t="n">
        <f aca="false">AU454*$J$460</f>
        <v>3682.37650044083</v>
      </c>
      <c r="AW454" s="66" t="n">
        <f aca="false">0.35*AL454/$AM$460</f>
        <v>0.000922898105150721</v>
      </c>
      <c r="AX454" s="65" t="n">
        <f aca="false">AW454*$J$460</f>
        <v>6658.69598519087</v>
      </c>
    </row>
    <row r="455" customFormat="false" ht="15" hidden="false" customHeight="false" outlineLevel="0" collapsed="false">
      <c r="A455" s="72" t="s">
        <v>64</v>
      </c>
      <c r="B455" s="65" t="n">
        <f aca="true">INDIRECT(ADDRESS(ROW()-35*INT((ROW()-15)/35)+138,2+INT((ROW()-15)/35), 1, 1, "Variables_Simulación"))</f>
        <v>0</v>
      </c>
      <c r="C455" s="65" t="n">
        <f aca="true">INDIRECT(ADDRESS(ROW()-35*INT((ROW()-15)/35)+108,2+INT((ROW()-15)/35), 1, 1, "Variables_Simulación"))</f>
        <v>0</v>
      </c>
      <c r="D455" s="65" t="n">
        <f aca="true">INDIRECT(ADDRESS(ROW()-35*INT((ROW()-15)/35)+78,2+INT((ROW()-15)/35), 1, 1, "Variables_Simulación"))</f>
        <v>0</v>
      </c>
      <c r="E455" s="65" t="n">
        <f aca="true">INDIRECT(ADDRESS(ROW()-35*INT((ROW()-15)/35)+48,2+INT((ROW()-15)/35), 1, 1, "Variables_Simulación"))</f>
        <v>0</v>
      </c>
      <c r="F455" s="65" t="n">
        <f aca="true">INDIRECT(ADDRESS(ROW()-35*INT((ROW()-15)/35)+18,2+INT((ROW()-15)/35), 1, 1, "Variables_Simulación"))</f>
        <v>0</v>
      </c>
      <c r="G455" s="65" t="n">
        <f aca="true">INDIRECT(ADDRESS(ROW()-35*INT((ROW()-15)/35)-12,2+INT((ROW()-15)/35), 1, 1, "Variables_Simulación"))</f>
        <v>0</v>
      </c>
      <c r="H455" s="65" t="n">
        <f aca="true">INDIRECT(ADDRESS(ROW()-35*INT((ROW()-15)/35)+168,2+INT((ROW()-15)/35), 1, 1, "Variables_Simulación"))</f>
        <v>0</v>
      </c>
      <c r="I455" s="66" t="n">
        <f aca="false">AO455+AQ455+AS455+AU455+AW455</f>
        <v>0.0411588941441097</v>
      </c>
      <c r="J455" s="65" t="n">
        <f aca="false">ROUND(AP455+AR455+AT455+AV455+AX455,0)</f>
        <v>296961</v>
      </c>
      <c r="K455" s="66" t="n">
        <f aca="false">I455-Tabla_Ministerio!J454</f>
        <v>-2.71842091476016E-008</v>
      </c>
      <c r="L455" s="65" t="n">
        <f aca="false">J455-Tabla_Ministerio!K454</f>
        <v>0</v>
      </c>
      <c r="M455" s="66" t="n">
        <f aca="false">P490/P$495</f>
        <v>0.0150992675195911</v>
      </c>
      <c r="N455" s="65" t="n">
        <f aca="false">ROUND(N$460*M455,0)</f>
        <v>2069879</v>
      </c>
      <c r="O455" s="65" t="n">
        <f aca="false">N455-Tabla_Ministerio!L454</f>
        <v>0</v>
      </c>
      <c r="P455" s="67" t="n">
        <f aca="false">N455+J455</f>
        <v>2366840</v>
      </c>
      <c r="Q455" s="65" t="n">
        <f aca="false">P455-Tabla_Ministerio!M454</f>
        <v>0</v>
      </c>
      <c r="S455" s="67" t="n">
        <f aca="false">B455+Tabla_Ministerio!B454</f>
        <v>15919</v>
      </c>
      <c r="T455" s="67" t="n">
        <f aca="false">C455+Tabla_Ministerio!C454</f>
        <v>73</v>
      </c>
      <c r="U455" s="67" t="n">
        <f aca="false">D455+Tabla_Ministerio!D454</f>
        <v>456.492130529898</v>
      </c>
      <c r="V455" s="67" t="n">
        <f aca="false">E455+Tabla_Ministerio!E454</f>
        <v>180.956903257171</v>
      </c>
      <c r="W455" s="67" t="n">
        <f aca="false">F455+Tabla_Ministerio!F454</f>
        <v>3</v>
      </c>
      <c r="X455" s="67" t="n">
        <f aca="false">G455+Tabla_Ministerio!G454</f>
        <v>18</v>
      </c>
      <c r="Y455" s="67" t="n">
        <f aca="false">H455+Tabla_Ministerio!H454</f>
        <v>3</v>
      </c>
      <c r="Z455" s="67" t="n">
        <f aca="false">X455+0.33*Y455</f>
        <v>18.99</v>
      </c>
      <c r="AC455" s="73" t="n">
        <f aca="false">IF(T455&gt;0,S455/T455,0)</f>
        <v>218.068493150685</v>
      </c>
      <c r="AD455" s="74" t="n">
        <f aca="false">EXP((((AC455-AC$460)/AC$461+2)/4-1.9)^3)</f>
        <v>0.100919506152867</v>
      </c>
      <c r="AE455" s="75" t="n">
        <f aca="false">S455/U455</f>
        <v>34.8724521965388</v>
      </c>
      <c r="AF455" s="74" t="n">
        <f aca="false">EXP((((AE455-AE$460)/AE$461+2)/4-1.9)^3)</f>
        <v>0.721947975171245</v>
      </c>
      <c r="AG455" s="74" t="n">
        <f aca="false">V455/U455</f>
        <v>0.396407497862264</v>
      </c>
      <c r="AH455" s="74" t="n">
        <f aca="false">EXP((((AG455-AG$460)/AG$461+2)/4-1.9)^3)</f>
        <v>0.00631552170842587</v>
      </c>
      <c r="AI455" s="74" t="n">
        <f aca="false">W455/U455</f>
        <v>0.00657185480178505</v>
      </c>
      <c r="AJ455" s="74" t="n">
        <f aca="false">EXP((((AI455-AI$460)/AI$461+2)/4-1.9)^3)</f>
        <v>0.00639438622156917</v>
      </c>
      <c r="AK455" s="74" t="n">
        <f aca="false">Z455/U455</f>
        <v>0.0415998408952994</v>
      </c>
      <c r="AL455" s="74" t="n">
        <f aca="false">EXP((((AK455-AK$460)/AK$461+2)/4-1.9)^3)</f>
        <v>0.0105593961890265</v>
      </c>
      <c r="AM455" s="74" t="n">
        <f aca="false">0.01*AD455+0.15*AF455+0.24*AH455+0.25*AJ455+0.35*AL455</f>
        <v>0.116111501768789</v>
      </c>
      <c r="AO455" s="66" t="n">
        <f aca="false">0.01*AD455/$AM$460</f>
        <v>0.000357736762297065</v>
      </c>
      <c r="AP455" s="65" t="n">
        <f aca="false">AO455*$J$460</f>
        <v>2581.06537392189</v>
      </c>
      <c r="AQ455" s="66" t="n">
        <f aca="false">0.15*AF455/$AM$460</f>
        <v>0.0383871276768055</v>
      </c>
      <c r="AR455" s="65" t="n">
        <f aca="false">AQ455*$J$460</f>
        <v>276962.550381236</v>
      </c>
      <c r="AS455" s="66" t="n">
        <f aca="false">0.24*AH455/$AM$460</f>
        <v>0.000537290212601761</v>
      </c>
      <c r="AT455" s="65" t="n">
        <f aca="false">AS455*$J$460</f>
        <v>3876.54082456852</v>
      </c>
      <c r="AU455" s="66" t="n">
        <f aca="false">0.25*AJ455/$AM$460</f>
        <v>0.00056666622513891</v>
      </c>
      <c r="AV455" s="65" t="n">
        <f aca="false">AU455*$J$460</f>
        <v>4088.48831438386</v>
      </c>
      <c r="AW455" s="66" t="n">
        <f aca="false">0.35*AL455/$AM$460</f>
        <v>0.00131007326726644</v>
      </c>
      <c r="AX455" s="65" t="n">
        <f aca="false">AW455*$J$460</f>
        <v>9452.15897222835</v>
      </c>
    </row>
    <row r="456" customFormat="false" ht="15" hidden="false" customHeight="false" outlineLevel="0" collapsed="false">
      <c r="A456" s="72" t="s">
        <v>65</v>
      </c>
      <c r="B456" s="65" t="n">
        <f aca="true">INDIRECT(ADDRESS(ROW()-35*INT((ROW()-15)/35)+138,2+INT((ROW()-15)/35), 1, 1, "Variables_Simulación"))</f>
        <v>0</v>
      </c>
      <c r="C456" s="65" t="n">
        <f aca="true">INDIRECT(ADDRESS(ROW()-35*INT((ROW()-15)/35)+108,2+INT((ROW()-15)/35), 1, 1, "Variables_Simulación"))</f>
        <v>0</v>
      </c>
      <c r="D456" s="65" t="n">
        <f aca="true">INDIRECT(ADDRESS(ROW()-35*INT((ROW()-15)/35)+78,2+INT((ROW()-15)/35), 1, 1, "Variables_Simulación"))</f>
        <v>0</v>
      </c>
      <c r="E456" s="65" t="n">
        <f aca="true">INDIRECT(ADDRESS(ROW()-35*INT((ROW()-15)/35)+48,2+INT((ROW()-15)/35), 1, 1, "Variables_Simulación"))</f>
        <v>0</v>
      </c>
      <c r="F456" s="65" t="n">
        <f aca="true">INDIRECT(ADDRESS(ROW()-35*INT((ROW()-15)/35)+18,2+INT((ROW()-15)/35), 1, 1, "Variables_Simulación"))</f>
        <v>0</v>
      </c>
      <c r="G456" s="65" t="n">
        <f aca="true">INDIRECT(ADDRESS(ROW()-35*INT((ROW()-15)/35)-12,2+INT((ROW()-15)/35), 1, 1, "Variables_Simulación"))</f>
        <v>0</v>
      </c>
      <c r="H456" s="65" t="n">
        <f aca="true">INDIRECT(ADDRESS(ROW()-35*INT((ROW()-15)/35)+168,2+INT((ROW()-15)/35), 1, 1, "Variables_Simulación"))</f>
        <v>0</v>
      </c>
      <c r="I456" s="66" t="n">
        <f aca="false">AO456+AQ456+AS456+AU456+AW456</f>
        <v>0.0152191474621069</v>
      </c>
      <c r="J456" s="65" t="n">
        <f aca="false">ROUND(AP456+AR456+AT456+AV456+AX456,0)</f>
        <v>109806</v>
      </c>
      <c r="K456" s="66" t="n">
        <f aca="false">I456-Tabla_Ministerio!J455</f>
        <v>-1.09976820445584E-008</v>
      </c>
      <c r="L456" s="65" t="n">
        <f aca="false">J456-Tabla_Ministerio!K455</f>
        <v>0</v>
      </c>
      <c r="M456" s="66" t="n">
        <f aca="false">P491/P$495</f>
        <v>0.014007307385478</v>
      </c>
      <c r="N456" s="65" t="n">
        <f aca="false">ROUND(N$460*M456,0)</f>
        <v>1920187</v>
      </c>
      <c r="O456" s="65" t="n">
        <f aca="false">N456-Tabla_Ministerio!L455</f>
        <v>0</v>
      </c>
      <c r="P456" s="67" t="n">
        <f aca="false">N456+J456</f>
        <v>2029993</v>
      </c>
      <c r="Q456" s="65" t="n">
        <f aca="false">P456-Tabla_Ministerio!M455</f>
        <v>0</v>
      </c>
      <c r="S456" s="67" t="n">
        <f aca="false">B456+Tabla_Ministerio!B455</f>
        <v>4588</v>
      </c>
      <c r="T456" s="67" t="n">
        <f aca="false">C456+Tabla_Ministerio!C455</f>
        <v>31</v>
      </c>
      <c r="U456" s="67" t="n">
        <f aca="false">D456+Tabla_Ministerio!D455</f>
        <v>342.522727272727</v>
      </c>
      <c r="V456" s="67" t="n">
        <f aca="false">E456+Tabla_Ministerio!E455</f>
        <v>194.795454545455</v>
      </c>
      <c r="W456" s="67" t="n">
        <f aca="false">F456+Tabla_Ministerio!F455</f>
        <v>32</v>
      </c>
      <c r="X456" s="67" t="n">
        <f aca="false">G456+Tabla_Ministerio!G455</f>
        <v>35</v>
      </c>
      <c r="Y456" s="67" t="n">
        <f aca="false">H456+Tabla_Ministerio!H455</f>
        <v>-8</v>
      </c>
      <c r="Z456" s="67" t="n">
        <f aca="false">X456+0.33*Y456</f>
        <v>32.36</v>
      </c>
      <c r="AC456" s="73" t="n">
        <f aca="false">IF(T456&gt;0,S456/T456,0)</f>
        <v>148</v>
      </c>
      <c r="AD456" s="74" t="n">
        <f aca="false">EXP((((AC456-AC$460)/AC$461+2)/4-1.9)^3)</f>
        <v>0.0281791103195128</v>
      </c>
      <c r="AE456" s="75" t="n">
        <f aca="false">S456/U456</f>
        <v>13.3947316037423</v>
      </c>
      <c r="AF456" s="74" t="n">
        <f aca="false">EXP((((AE456-AE$460)/AE$461+2)/4-1.9)^3)</f>
        <v>0.00666902246082302</v>
      </c>
      <c r="AG456" s="74" t="n">
        <f aca="false">V456/U456</f>
        <v>0.568708114922701</v>
      </c>
      <c r="AH456" s="74" t="n">
        <f aca="false">EXP((((AG456-AG$460)/AG$461+2)/4-1.9)^3)</f>
        <v>0.0842625559211314</v>
      </c>
      <c r="AI456" s="74" t="n">
        <f aca="false">W456/U456</f>
        <v>0.0934244575675138</v>
      </c>
      <c r="AJ456" s="74" t="n">
        <f aca="false">EXP((((AI456-AI$460)/AI$461+2)/4-1.9)^3)</f>
        <v>0.0602799805953078</v>
      </c>
      <c r="AK456" s="74" t="n">
        <f aca="false">Z456/U456</f>
        <v>0.0944754827151484</v>
      </c>
      <c r="AL456" s="74" t="n">
        <f aca="false">EXP((((AK456-AK$460)/AK$461+2)/4-1.9)^3)</f>
        <v>0.0181682803777326</v>
      </c>
      <c r="AM456" s="74" t="n">
        <f aca="false">0.01*AD456+0.15*AF456+0.24*AH456+0.25*AJ456+0.35*AL456</f>
        <v>0.0429340511744235</v>
      </c>
      <c r="AO456" s="66" t="n">
        <f aca="false">0.01*AD456/$AM$460</f>
        <v>9.98885554874268E-005</v>
      </c>
      <c r="AP456" s="65" t="n">
        <f aca="false">AO456*$J$460</f>
        <v>720.694429513452</v>
      </c>
      <c r="AQ456" s="66" t="n">
        <f aca="false">0.15*AF456/$AM$460</f>
        <v>0.000354602582855604</v>
      </c>
      <c r="AR456" s="65" t="n">
        <f aca="false">AQ456*$J$460</f>
        <v>2558.45231626444</v>
      </c>
      <c r="AS456" s="66" t="n">
        <f aca="false">0.24*AH456/$AM$460</f>
        <v>0.0071685996304677</v>
      </c>
      <c r="AT456" s="65" t="n">
        <f aca="false">AS456*$J$460</f>
        <v>51721.33880483</v>
      </c>
      <c r="AU456" s="66" t="n">
        <f aca="false">0.25*AJ456/$AM$460</f>
        <v>0.00534197151560348</v>
      </c>
      <c r="AV456" s="65" t="n">
        <f aca="false">AU456*$J$460</f>
        <v>38542.2443555064</v>
      </c>
      <c r="AW456" s="66" t="n">
        <f aca="false">0.35*AL456/$AM$460</f>
        <v>0.00225408517769264</v>
      </c>
      <c r="AX456" s="65" t="n">
        <f aca="false">AW456*$J$460</f>
        <v>16263.1907457747</v>
      </c>
    </row>
    <row r="457" customFormat="false" ht="15" hidden="false" customHeight="false" outlineLevel="0" collapsed="false">
      <c r="A457" s="72" t="s">
        <v>66</v>
      </c>
      <c r="B457" s="65" t="n">
        <f aca="true">INDIRECT(ADDRESS(ROW()-35*INT((ROW()-15)/35)+138,2+INT((ROW()-15)/35), 1, 1, "Variables_Simulación"))</f>
        <v>0</v>
      </c>
      <c r="C457" s="65" t="n">
        <f aca="true">INDIRECT(ADDRESS(ROW()-35*INT((ROW()-15)/35)+108,2+INT((ROW()-15)/35), 1, 1, "Variables_Simulación"))</f>
        <v>0</v>
      </c>
      <c r="D457" s="65" t="n">
        <f aca="true">INDIRECT(ADDRESS(ROW()-35*INT((ROW()-15)/35)+78,2+INT((ROW()-15)/35), 1, 1, "Variables_Simulación"))</f>
        <v>0</v>
      </c>
      <c r="E457" s="65" t="n">
        <f aca="true">INDIRECT(ADDRESS(ROW()-35*INT((ROW()-15)/35)+48,2+INT((ROW()-15)/35), 1, 1, "Variables_Simulación"))</f>
        <v>0</v>
      </c>
      <c r="F457" s="65" t="n">
        <f aca="true">INDIRECT(ADDRESS(ROW()-35*INT((ROW()-15)/35)+18,2+INT((ROW()-15)/35), 1, 1, "Variables_Simulación"))</f>
        <v>0</v>
      </c>
      <c r="G457" s="65" t="n">
        <f aca="true">INDIRECT(ADDRESS(ROW()-35*INT((ROW()-15)/35)-12,2+INT((ROW()-15)/35), 1, 1, "Variables_Simulación"))</f>
        <v>0</v>
      </c>
      <c r="H457" s="65" t="n">
        <f aca="true">INDIRECT(ADDRESS(ROW()-35*INT((ROW()-15)/35)+168,2+INT((ROW()-15)/35), 1, 1, "Variables_Simulación"))</f>
        <v>0</v>
      </c>
      <c r="I457" s="66" t="n">
        <f aca="false">AO457+AQ457+AS457+AU457+AW457</f>
        <v>0.0176135496845209</v>
      </c>
      <c r="J457" s="65" t="n">
        <f aca="false">ROUND(AP457+AR457+AT457+AV457+AX457,0)</f>
        <v>127081</v>
      </c>
      <c r="K457" s="66" t="n">
        <f aca="false">I457-Tabla_Ministerio!J456</f>
        <v>-6.97478132992424E-008</v>
      </c>
      <c r="L457" s="65" t="n">
        <f aca="false">J457-Tabla_Ministerio!K456</f>
        <v>-1</v>
      </c>
      <c r="M457" s="66" t="n">
        <f aca="false">P492/P$495</f>
        <v>0.00847428756528673</v>
      </c>
      <c r="N457" s="65" t="n">
        <f aca="false">ROUND(N$460*M457,0)</f>
        <v>1161695</v>
      </c>
      <c r="O457" s="65" t="n">
        <f aca="false">N457-Tabla_Ministerio!L456</f>
        <v>0</v>
      </c>
      <c r="P457" s="67" t="n">
        <f aca="false">N457+J457</f>
        <v>1288776</v>
      </c>
      <c r="Q457" s="65" t="n">
        <f aca="false">P457-Tabla_Ministerio!M456</f>
        <v>-1</v>
      </c>
      <c r="S457" s="67" t="n">
        <f aca="false">B457+Tabla_Ministerio!B456</f>
        <v>4942</v>
      </c>
      <c r="T457" s="67" t="n">
        <f aca="false">C457+Tabla_Ministerio!C456</f>
        <v>23</v>
      </c>
      <c r="U457" s="67" t="n">
        <f aca="false">D457+Tabla_Ministerio!D456</f>
        <v>243.068181818182</v>
      </c>
      <c r="V457" s="67" t="n">
        <f aca="false">E457+Tabla_Ministerio!E456</f>
        <v>147.409090909091</v>
      </c>
      <c r="W457" s="67" t="n">
        <f aca="false">F457+Tabla_Ministerio!F456</f>
        <v>6</v>
      </c>
      <c r="X457" s="67" t="n">
        <f aca="false">G457+Tabla_Ministerio!G456</f>
        <v>11</v>
      </c>
      <c r="Y457" s="67" t="n">
        <f aca="false">H457+Tabla_Ministerio!H456</f>
        <v>13</v>
      </c>
      <c r="Z457" s="67" t="n">
        <f aca="false">X457+0.33*Y457</f>
        <v>15.29</v>
      </c>
      <c r="AC457" s="73" t="n">
        <f aca="false">IF(T457&gt;0,S457/T457,0)</f>
        <v>214.869565217391</v>
      </c>
      <c r="AD457" s="74" t="n">
        <f aca="false">EXP((((AC457-AC$460)/AC$461+2)/4-1.9)^3)</f>
        <v>0.0959726494362189</v>
      </c>
      <c r="AE457" s="75" t="n">
        <f aca="false">S457/U457</f>
        <v>20.3317438055166</v>
      </c>
      <c r="AF457" s="74" t="n">
        <f aca="false">EXP((((AE457-AE$460)/AE$461+2)/4-1.9)^3)</f>
        <v>0.071922276958885</v>
      </c>
      <c r="AG457" s="74" t="n">
        <f aca="false">V457/U457</f>
        <v>0.606451612903226</v>
      </c>
      <c r="AH457" s="74" t="n">
        <f aca="false">EXP((((AG457-AG$460)/AG$461+2)/4-1.9)^3)</f>
        <v>0.12737310114993</v>
      </c>
      <c r="AI457" s="74" t="n">
        <f aca="false">W457/U457</f>
        <v>0.0246844319775596</v>
      </c>
      <c r="AJ457" s="74" t="n">
        <f aca="false">EXP((((AI457-AI$460)/AI$461+2)/4-1.9)^3)</f>
        <v>0.0109866627124722</v>
      </c>
      <c r="AK457" s="74" t="n">
        <f aca="false">Z457/U457</f>
        <v>0.0629041608228143</v>
      </c>
      <c r="AL457" s="74" t="n">
        <f aca="false">EXP((((AK457-AK$460)/AK$461+2)/4-1.9)^3)</f>
        <v>0.0132128954483304</v>
      </c>
      <c r="AM457" s="74" t="n">
        <f aca="false">0.01*AD457+0.15*AF457+0.24*AH457+0.25*AJ457+0.35*AL457</f>
        <v>0.0496887913992118</v>
      </c>
      <c r="AO457" s="66" t="n">
        <f aca="false">0.01*AD457/$AM$460</f>
        <v>0.000340201277108697</v>
      </c>
      <c r="AP457" s="65" t="n">
        <f aca="false">AO457*$J$460</f>
        <v>2454.54711132009</v>
      </c>
      <c r="AQ457" s="66" t="n">
        <f aca="false">0.15*AF457/$AM$460</f>
        <v>0.00382422241404916</v>
      </c>
      <c r="AR457" s="65" t="n">
        <f aca="false">AQ457*$J$460</f>
        <v>27591.7073540285</v>
      </c>
      <c r="AS457" s="66" t="n">
        <f aca="false">0.24*AH457/$AM$460</f>
        <v>0.0108362101748913</v>
      </c>
      <c r="AT457" s="65" t="n">
        <f aca="false">AS457*$J$460</f>
        <v>78183.0938686882</v>
      </c>
      <c r="AU457" s="66" t="n">
        <f aca="false">0.25*AJ457/$AM$460</f>
        <v>0.00097363069267706</v>
      </c>
      <c r="AV457" s="65" t="n">
        <f aca="false">AU457*$J$460</f>
        <v>7024.7308432046</v>
      </c>
      <c r="AW457" s="66" t="n">
        <f aca="false">0.35*AL457/$AM$460</f>
        <v>0.00163928512579466</v>
      </c>
      <c r="AX457" s="65" t="n">
        <f aca="false">AW457*$J$460</f>
        <v>11827.4175933316</v>
      </c>
    </row>
    <row r="458" customFormat="false" ht="15" hidden="false" customHeight="false" outlineLevel="0" collapsed="false">
      <c r="A458" s="72" t="s">
        <v>67</v>
      </c>
      <c r="B458" s="65" t="n">
        <f aca="true">INDIRECT(ADDRESS(ROW()-35*INT((ROW()-15)/35)+138,2+INT((ROW()-15)/35), 1, 1, "Variables_Simulación"))</f>
        <v>0</v>
      </c>
      <c r="C458" s="65" t="n">
        <f aca="true">INDIRECT(ADDRESS(ROW()-35*INT((ROW()-15)/35)+108,2+INT((ROW()-15)/35), 1, 1, "Variables_Simulación"))</f>
        <v>0</v>
      </c>
      <c r="D458" s="65" t="n">
        <f aca="true">INDIRECT(ADDRESS(ROW()-35*INT((ROW()-15)/35)+78,2+INT((ROW()-15)/35), 1, 1, "Variables_Simulación"))</f>
        <v>0</v>
      </c>
      <c r="E458" s="65" t="n">
        <f aca="true">INDIRECT(ADDRESS(ROW()-35*INT((ROW()-15)/35)+48,2+INT((ROW()-15)/35), 1, 1, "Variables_Simulación"))</f>
        <v>0</v>
      </c>
      <c r="F458" s="65" t="n">
        <f aca="true">INDIRECT(ADDRESS(ROW()-35*INT((ROW()-15)/35)+18,2+INT((ROW()-15)/35), 1, 1, "Variables_Simulación"))</f>
        <v>0</v>
      </c>
      <c r="G458" s="65" t="n">
        <f aca="true">INDIRECT(ADDRESS(ROW()-35*INT((ROW()-15)/35)-12,2+INT((ROW()-15)/35), 1, 1, "Variables_Simulación"))</f>
        <v>0</v>
      </c>
      <c r="H458" s="65" t="n">
        <f aca="true">INDIRECT(ADDRESS(ROW()-35*INT((ROW()-15)/35)+168,2+INT((ROW()-15)/35), 1, 1, "Variables_Simulación"))</f>
        <v>0</v>
      </c>
      <c r="I458" s="66" t="n">
        <f aca="false">AO458+AQ458+AS458+AU458+AW458</f>
        <v>0.00676717060833666</v>
      </c>
      <c r="J458" s="65" t="n">
        <f aca="false">ROUND(AP458+AR458+AT458+AV458+AX458,0)</f>
        <v>48825</v>
      </c>
      <c r="K458" s="66" t="n">
        <f aca="false">I458-Tabla_Ministerio!J457</f>
        <v>-1.33828193704839E-007</v>
      </c>
      <c r="L458" s="65" t="n">
        <f aca="false">J458-Tabla_Ministerio!K457</f>
        <v>-1</v>
      </c>
      <c r="M458" s="66" t="n">
        <f aca="false">P493/P$495</f>
        <v>0.00522821318845887</v>
      </c>
      <c r="N458" s="65" t="n">
        <f aca="false">ROUND(N$460*M458,0)</f>
        <v>716708</v>
      </c>
      <c r="O458" s="65" t="n">
        <f aca="false">N458-Tabla_Ministerio!L457</f>
        <v>-1</v>
      </c>
      <c r="P458" s="67" t="n">
        <f aca="false">N458+J458</f>
        <v>765533</v>
      </c>
      <c r="Q458" s="65" t="n">
        <f aca="false">P458-Tabla_Ministerio!M457</f>
        <v>-2</v>
      </c>
      <c r="S458" s="67" t="n">
        <f aca="false">B458+Tabla_Ministerio!B457</f>
        <v>4940</v>
      </c>
      <c r="T458" s="67" t="n">
        <f aca="false">C458+Tabla_Ministerio!C457</f>
        <v>35</v>
      </c>
      <c r="U458" s="67" t="n">
        <f aca="false">D458+Tabla_Ministerio!D457</f>
        <v>313.511363636364</v>
      </c>
      <c r="V458" s="67" t="n">
        <f aca="false">E458+Tabla_Ministerio!E457</f>
        <v>142.002272727273</v>
      </c>
      <c r="W458" s="67" t="n">
        <f aca="false">F458+Tabla_Ministerio!F457</f>
        <v>17</v>
      </c>
      <c r="X458" s="67" t="n">
        <f aca="false">G458+Tabla_Ministerio!G457</f>
        <v>23</v>
      </c>
      <c r="Y458" s="67" t="n">
        <f aca="false">H458+Tabla_Ministerio!H457</f>
        <v>17</v>
      </c>
      <c r="Z458" s="67" t="n">
        <f aca="false">X458+0.33*Y458</f>
        <v>28.61</v>
      </c>
      <c r="AC458" s="73" t="n">
        <f aca="false">IF(T458&gt;0,S458/T458,0)</f>
        <v>141.142857142857</v>
      </c>
      <c r="AD458" s="74" t="n">
        <f aca="false">EXP((((AC458-AC$460)/AC$461+2)/4-1.9)^3)</f>
        <v>0.024361579563848</v>
      </c>
      <c r="AE458" s="75" t="n">
        <f aca="false">S458/U458</f>
        <v>15.7570046032839</v>
      </c>
      <c r="AF458" s="74" t="n">
        <f aca="false">EXP((((AE458-AE$460)/AE$461+2)/4-1.9)^3)</f>
        <v>0.0168155610716244</v>
      </c>
      <c r="AG458" s="74" t="n">
        <f aca="false">V458/U458</f>
        <v>0.452941389684295</v>
      </c>
      <c r="AH458" s="74" t="n">
        <f aca="false">EXP((((AG458-AG$460)/AG$461+2)/4-1.9)^3)</f>
        <v>0.0169473078973284</v>
      </c>
      <c r="AI458" s="74" t="n">
        <f aca="false">W458/U458</f>
        <v>0.0542245097683859</v>
      </c>
      <c r="AJ458" s="74" t="n">
        <f aca="false">EXP((((AI458-AI$460)/AI$461+2)/4-1.9)^3)</f>
        <v>0.0243878363264266</v>
      </c>
      <c r="AK458" s="74" t="n">
        <f aca="false">Z458/U458</f>
        <v>0.0912566602631483</v>
      </c>
      <c r="AL458" s="74" t="n">
        <f aca="false">EXP((((AK458-AK$460)/AK$461+2)/4-1.9)^3)</f>
        <v>0.0176008490303569</v>
      </c>
      <c r="AM458" s="74" t="n">
        <f aca="false">0.01*AD458+0.15*AF458+0.24*AH458+0.25*AJ458+0.35*AL458</f>
        <v>0.0190905600939725</v>
      </c>
      <c r="AO458" s="66" t="n">
        <f aca="false">0.01*AD458/$AM$460</f>
        <v>8.63562747167266E-005</v>
      </c>
      <c r="AP458" s="65" t="n">
        <f aca="false">AO458*$J$460</f>
        <v>623.059226737061</v>
      </c>
      <c r="AQ458" s="66" t="n">
        <f aca="false">0.15*AF458/$AM$460</f>
        <v>0.000894110257266741</v>
      </c>
      <c r="AR458" s="65" t="n">
        <f aca="false">AQ458*$J$460</f>
        <v>6450.99209452568</v>
      </c>
      <c r="AS458" s="66" t="n">
        <f aca="false">0.24*AH458/$AM$460</f>
        <v>0.00144178471448128</v>
      </c>
      <c r="AT458" s="65" t="n">
        <f aca="false">AS458*$J$460</f>
        <v>10402.4550882117</v>
      </c>
      <c r="AU458" s="66" t="n">
        <f aca="false">0.25*AJ458/$AM$460</f>
        <v>0.0021612337246358</v>
      </c>
      <c r="AV458" s="65" t="n">
        <f aca="false">AU458*$J$460</f>
        <v>15593.2689047414</v>
      </c>
      <c r="AW458" s="66" t="n">
        <f aca="false">0.35*AL458/$AM$460</f>
        <v>0.00218368563723611</v>
      </c>
      <c r="AX458" s="65" t="n">
        <f aca="false">AW458*$J$460</f>
        <v>15755.259117374</v>
      </c>
    </row>
    <row r="459" customFormat="false" ht="15" hidden="false" customHeight="false" outlineLevel="0" collapsed="false">
      <c r="A459" s="76" t="s">
        <v>68</v>
      </c>
      <c r="B459" s="78" t="n">
        <f aca="true">INDIRECT(ADDRESS(ROW()-35*INT((ROW()-15)/35)+138,2+INT((ROW()-15)/35), 1, 1, "Variables_Simulación"))</f>
        <v>0</v>
      </c>
      <c r="C459" s="78" t="n">
        <f aca="true">INDIRECT(ADDRESS(ROW()-35*INT((ROW()-15)/35)+108,2+INT((ROW()-15)/35), 1, 1, "Variables_Simulación"))</f>
        <v>0</v>
      </c>
      <c r="D459" s="78" t="n">
        <f aca="true">INDIRECT(ADDRESS(ROW()-35*INT((ROW()-15)/35)+78,2+INT((ROW()-15)/35), 1, 1, "Variables_Simulación"))</f>
        <v>0</v>
      </c>
      <c r="E459" s="78" t="n">
        <f aca="true">INDIRECT(ADDRESS(ROW()-35*INT((ROW()-15)/35)+48,2+INT((ROW()-15)/35), 1, 1, "Variables_Simulación"))</f>
        <v>0</v>
      </c>
      <c r="F459" s="78" t="n">
        <f aca="true">INDIRECT(ADDRESS(ROW()-35*INT((ROW()-15)/35)+18,2+INT((ROW()-15)/35), 1, 1, "Variables_Simulación"))</f>
        <v>0</v>
      </c>
      <c r="G459" s="78" t="n">
        <f aca="true">INDIRECT(ADDRESS(ROW()-35*INT((ROW()-15)/35)-12,2+INT((ROW()-15)/35), 1, 1, "Variables_Simulación"))</f>
        <v>0</v>
      </c>
      <c r="H459" s="78" t="n">
        <f aca="true">INDIRECT(ADDRESS(ROW()-35*INT((ROW()-15)/35)+168,2+INT((ROW()-15)/35), 1, 1, "Variables_Simulación"))</f>
        <v>0</v>
      </c>
      <c r="I459" s="77" t="n">
        <f aca="false">AO459+AQ459+AS459+AU459+AW459</f>
        <v>0.00952129219455884</v>
      </c>
      <c r="J459" s="78" t="n">
        <f aca="false">ROUND(AP459+AR459+AT459+AV459+AX459,0)</f>
        <v>68696</v>
      </c>
      <c r="K459" s="66" t="n">
        <f aca="false">I459-Tabla_Ministerio!J458</f>
        <v>-2.72150821149786E-009</v>
      </c>
      <c r="L459" s="65" t="n">
        <f aca="false">J459-Tabla_Ministerio!K458</f>
        <v>0</v>
      </c>
      <c r="M459" s="66" t="n">
        <f aca="false">P494/P$495</f>
        <v>0.00637115610994289</v>
      </c>
      <c r="N459" s="65" t="n">
        <f aca="false">ROUND(N$460*M459,0)</f>
        <v>873388</v>
      </c>
      <c r="O459" s="65" t="n">
        <f aca="false">N459-Tabla_Ministerio!L458</f>
        <v>0</v>
      </c>
      <c r="P459" s="67" t="n">
        <f aca="false">N459+J459</f>
        <v>942084</v>
      </c>
      <c r="Q459" s="65" t="n">
        <f aca="false">P459-Tabla_Ministerio!M458</f>
        <v>0</v>
      </c>
      <c r="S459" s="79" t="n">
        <f aca="false">B459+Tabla_Ministerio!B458</f>
        <v>5735</v>
      </c>
      <c r="T459" s="79" t="n">
        <f aca="false">C459+Tabla_Ministerio!C458</f>
        <v>30</v>
      </c>
      <c r="U459" s="79" t="n">
        <f aca="false">D459+Tabla_Ministerio!D458</f>
        <v>305.530303030303</v>
      </c>
      <c r="V459" s="79" t="n">
        <f aca="false">E459+Tabla_Ministerio!E458</f>
        <v>141.689393939394</v>
      </c>
      <c r="W459" s="79" t="n">
        <f aca="false">F459+Tabla_Ministerio!F458</f>
        <v>18</v>
      </c>
      <c r="X459" s="79" t="n">
        <f aca="false">G459+Tabla_Ministerio!G458</f>
        <v>32</v>
      </c>
      <c r="Y459" s="79" t="n">
        <f aca="false">H459+Tabla_Ministerio!H458</f>
        <v>8</v>
      </c>
      <c r="Z459" s="79" t="n">
        <f aca="false">X459+0.33*Y459</f>
        <v>34.64</v>
      </c>
      <c r="AC459" s="73" t="n">
        <f aca="false">IF(T459&gt;0,S459/T459,0)</f>
        <v>191.166666666667</v>
      </c>
      <c r="AD459" s="74" t="n">
        <f aca="false">EXP((((AC459-AC$460)/AC$461+2)/4-1.9)^3)</f>
        <v>0.064624489186439</v>
      </c>
      <c r="AE459" s="75" t="n">
        <f aca="false">S459/U459</f>
        <v>18.7706422018349</v>
      </c>
      <c r="AF459" s="74" t="n">
        <f aca="false">EXP((((AE459-AE$460)/AE$461+2)/4-1.9)^3)</f>
        <v>0.0459244128011797</v>
      </c>
      <c r="AG459" s="74" t="n">
        <f aca="false">V459/U459</f>
        <v>0.463749070171089</v>
      </c>
      <c r="AH459" s="74" t="n">
        <f aca="false">EXP((((AG459-AG$460)/AG$461+2)/4-1.9)^3)</f>
        <v>0.0201429748423013</v>
      </c>
      <c r="AI459" s="74" t="n">
        <f aca="false">W459/U459</f>
        <v>0.058913959831391</v>
      </c>
      <c r="AJ459" s="74" t="n">
        <f aca="false">EXP((((AI459-AI$460)/AI$461+2)/4-1.9)^3)</f>
        <v>0.0274208167763676</v>
      </c>
      <c r="AK459" s="74" t="n">
        <f aca="false">Z459/U459</f>
        <v>0.113376642697744</v>
      </c>
      <c r="AL459" s="74" t="n">
        <f aca="false">EXP((((AK459-AK$460)/AK$461+2)/4-1.9)^3)</f>
        <v>0.0218161812565615</v>
      </c>
      <c r="AM459" s="74" t="n">
        <f aca="false">0.01*AD459+0.15*AF459+0.24*AH459+0.25*AJ459+0.35*AL459</f>
        <v>0.0268600884080821</v>
      </c>
      <c r="AO459" s="66" t="n">
        <f aca="false">0.01*AD459/$AM$460</f>
        <v>0.00022907915831098</v>
      </c>
      <c r="AP459" s="65" t="n">
        <f aca="false">AO459*$J$460</f>
        <v>1652.80269102634</v>
      </c>
      <c r="AQ459" s="66" t="n">
        <f aca="false">0.15*AF459/$AM$460</f>
        <v>0.00244187442628819</v>
      </c>
      <c r="AR459" s="65" t="n">
        <f aca="false">AQ459*$J$460</f>
        <v>17618.0873575529</v>
      </c>
      <c r="AS459" s="66" t="n">
        <f aca="false">0.24*AH459/$AM$460</f>
        <v>0.00171365466466737</v>
      </c>
      <c r="AT459" s="65" t="n">
        <f aca="false">AS459*$J$460</f>
        <v>12363.9927007551</v>
      </c>
      <c r="AU459" s="66" t="n">
        <f aca="false">0.25*AJ459/$AM$460</f>
        <v>0.00243001442116157</v>
      </c>
      <c r="AV459" s="65" t="n">
        <f aca="false">AU459*$J$460</f>
        <v>17532.5175984644</v>
      </c>
      <c r="AW459" s="66" t="n">
        <f aca="false">0.35*AL459/$AM$460</f>
        <v>0.00270666952413073</v>
      </c>
      <c r="AX459" s="65" t="n">
        <f aca="false">AW459*$J$460</f>
        <v>19528.5800165603</v>
      </c>
    </row>
    <row r="460" customFormat="false" ht="15" hidden="false" customHeight="false" outlineLevel="0" collapsed="false">
      <c r="A460" s="83" t="s">
        <v>71</v>
      </c>
      <c r="B460" s="86"/>
      <c r="C460" s="86"/>
      <c r="D460" s="86"/>
      <c r="E460" s="86"/>
      <c r="F460" s="86"/>
      <c r="G460" s="86"/>
      <c r="H460" s="86"/>
      <c r="I460" s="88" t="n">
        <f aca="false">SUM(I433:I459)</f>
        <v>1</v>
      </c>
      <c r="J460" s="86" t="n">
        <f aca="false">Tabla_Ministerio!K459</f>
        <v>7214985</v>
      </c>
      <c r="K460" s="84" t="n">
        <f aca="false">I460-Tabla_Ministerio!J459</f>
        <v>0</v>
      </c>
      <c r="L460" s="86" t="n">
        <f aca="false">J460-Tabla_Ministerio!K459</f>
        <v>0</v>
      </c>
      <c r="M460" s="84"/>
      <c r="N460" s="86" t="n">
        <f aca="false">Tabla_Ministerio!L459</f>
        <v>137084697</v>
      </c>
      <c r="O460" s="86"/>
      <c r="P460" s="88" t="n">
        <f aca="false">Tabla_Ministerio!M459</f>
        <v>144299682</v>
      </c>
      <c r="Q460" s="86"/>
      <c r="S460" s="88"/>
      <c r="T460" s="88"/>
      <c r="U460" s="88"/>
      <c r="V460" s="88"/>
      <c r="W460" s="88"/>
      <c r="X460" s="88"/>
      <c r="Y460" s="88"/>
      <c r="Z460" s="88"/>
      <c r="AB460" s="89" t="s">
        <v>241</v>
      </c>
      <c r="AC460" s="89" t="n">
        <f aca="false">AVERAGE(AC435:AC459)</f>
        <v>190.891287886829</v>
      </c>
      <c r="AD460" s="88"/>
      <c r="AE460" s="89" t="n">
        <f aca="false">AVERAGE(AE435:AE459)</f>
        <v>19.9269145277085</v>
      </c>
      <c r="AF460" s="88"/>
      <c r="AG460" s="91" t="n">
        <f aca="false">AVERAGE(AG435:AG459)</f>
        <v>0.546255868022372</v>
      </c>
      <c r="AH460" s="88"/>
      <c r="AI460" s="91" t="n">
        <f aca="false">AVERAGE(AI435:AI459)</f>
        <v>0.0965361998541458</v>
      </c>
      <c r="AJ460" s="88"/>
      <c r="AK460" s="91" t="n">
        <f aca="false">AVERAGE(AK435:AK459)</f>
        <v>0.239581897934124</v>
      </c>
      <c r="AL460" s="88"/>
      <c r="AM460" s="91" t="n">
        <f aca="false">SUM(AM435:AM459)</f>
        <v>2.8210549428818</v>
      </c>
      <c r="AO460" s="84" t="n">
        <f aca="false">SUM(AO433:AO459)</f>
        <v>0.00979383617940936</v>
      </c>
      <c r="AP460" s="86" t="n">
        <f aca="false">SUM(AP433:AP459)</f>
        <v>70662.3811268959</v>
      </c>
      <c r="AQ460" s="84" t="n">
        <f aca="false">SUM(AQ433:AQ459)</f>
        <v>0.147762911520917</v>
      </c>
      <c r="AR460" s="86" t="n">
        <f aca="false">SUM(AR433:AR459)</f>
        <v>1066107.19017974</v>
      </c>
      <c r="AS460" s="84" t="n">
        <f aca="false">SUM(AS433:AS459)</f>
        <v>0.238174824895206</v>
      </c>
      <c r="AT460" s="86" t="n">
        <f aca="false">SUM(AT433:AT459)</f>
        <v>1718427.78899654</v>
      </c>
      <c r="AU460" s="84" t="n">
        <f aca="false">SUM(AU433:AU459)</f>
        <v>0.25411565572044</v>
      </c>
      <c r="AV460" s="86" t="n">
        <f aca="false">SUM(AV433:AV459)</f>
        <v>1833440.64428814</v>
      </c>
      <c r="AW460" s="84" t="n">
        <f aca="false">SUM(AW433:AW459)</f>
        <v>0.350152771684026</v>
      </c>
      <c r="AX460" s="86" t="n">
        <f aca="false">SUM(AX433:AX459)</f>
        <v>2526346.99540868</v>
      </c>
    </row>
    <row r="461" customFormat="false" ht="15" hidden="false" customHeight="false" outlineLevel="0" collapsed="false">
      <c r="A461" s="43" t="s">
        <v>72</v>
      </c>
      <c r="I461" s="37"/>
      <c r="J461" s="47" t="s">
        <v>243</v>
      </c>
      <c r="S461" s="37"/>
      <c r="T461" s="37"/>
      <c r="U461" s="37"/>
      <c r="V461" s="37"/>
      <c r="W461" s="37"/>
      <c r="X461" s="37"/>
      <c r="Y461" s="37"/>
      <c r="Z461" s="37"/>
      <c r="AB461" s="89" t="s">
        <v>242</v>
      </c>
      <c r="AC461" s="89" t="n">
        <f aca="false">_xlfn.STDEV.P(AC435:AC459)</f>
        <v>83.6205649443359</v>
      </c>
      <c r="AD461" s="88"/>
      <c r="AE461" s="89" t="n">
        <f aca="false">_xlfn.STDEV.P(AE435:AE459)</f>
        <v>5.2484654899212</v>
      </c>
      <c r="AF461" s="88"/>
      <c r="AG461" s="91" t="n">
        <f aca="false">_xlfn.STDEV.P(AG435:AG459)</f>
        <v>0.118055863697527</v>
      </c>
      <c r="AH461" s="88"/>
      <c r="AI461" s="91" t="n">
        <f aca="false">_xlfn.STDEV.P(AI435:AI459)</f>
        <v>0.0711920455783313</v>
      </c>
      <c r="AJ461" s="88"/>
      <c r="AK461" s="91" t="n">
        <f aca="false">_xlfn.STDEV.P(AK435:AK459)</f>
        <v>0.192480558339643</v>
      </c>
      <c r="AL461" s="88"/>
      <c r="AM461" s="91"/>
    </row>
    <row r="462" customFormat="false" ht="15" hidden="false" customHeight="false" outlineLevel="0" collapsed="false">
      <c r="A462" s="43" t="s">
        <v>187</v>
      </c>
      <c r="I462" s="37"/>
      <c r="S462" s="37"/>
      <c r="T462" s="37"/>
      <c r="U462" s="37"/>
      <c r="V462" s="37"/>
      <c r="W462" s="37"/>
      <c r="X462" s="37"/>
      <c r="Y462" s="37"/>
      <c r="Z462" s="37"/>
    </row>
    <row r="463" customFormat="false" ht="15" hidden="false" customHeight="false" outlineLevel="0" collapsed="false">
      <c r="A463" s="96"/>
      <c r="I463" s="37"/>
      <c r="S463" s="37"/>
      <c r="T463" s="37"/>
      <c r="U463" s="37"/>
      <c r="V463" s="37"/>
      <c r="W463" s="37"/>
      <c r="X463" s="37"/>
      <c r="Y463" s="37"/>
      <c r="Z463" s="37"/>
    </row>
    <row r="464" customFormat="false" ht="15" hidden="false" customHeight="false" outlineLevel="0" collapsed="false">
      <c r="A464" s="96"/>
      <c r="I464" s="37"/>
      <c r="S464" s="37"/>
      <c r="T464" s="37"/>
      <c r="U464" s="37"/>
      <c r="V464" s="37"/>
      <c r="W464" s="37"/>
      <c r="X464" s="37"/>
      <c r="Y464" s="37"/>
      <c r="Z464" s="37"/>
    </row>
    <row r="465" customFormat="false" ht="15" hidden="false" customHeight="false" outlineLevel="0" collapsed="false">
      <c r="A465" s="96"/>
      <c r="I465" s="37"/>
      <c r="S465" s="37"/>
      <c r="T465" s="37"/>
      <c r="U465" s="37"/>
      <c r="V465" s="37"/>
      <c r="W465" s="37"/>
      <c r="X465" s="37"/>
      <c r="Y465" s="37"/>
      <c r="Z465" s="37"/>
    </row>
    <row r="466" customFormat="false" ht="15" hidden="false" customHeight="false" outlineLevel="0" collapsed="false">
      <c r="A466" s="14" t="str">
        <f aca="false">"Tabla " &amp; TEXT((ROW()+24) / 35, "0")</f>
        <v>Tabla 14</v>
      </c>
      <c r="B466" s="14"/>
      <c r="C466" s="14"/>
      <c r="D466" s="14"/>
      <c r="E466" s="14"/>
      <c r="F466" s="14"/>
      <c r="G466" s="14"/>
      <c r="H466" s="14"/>
      <c r="I466" s="14"/>
      <c r="J466" s="14"/>
      <c r="S466" s="97"/>
      <c r="T466" s="97"/>
      <c r="U466" s="97"/>
      <c r="V466" s="97"/>
      <c r="W466" s="97"/>
      <c r="X466" s="97"/>
      <c r="Y466" s="97"/>
      <c r="Z466" s="97"/>
    </row>
    <row r="467" customFormat="false" ht="15" hidden="false" customHeight="false" outlineLevel="0" collapsed="false">
      <c r="A467" s="14" t="s">
        <v>196</v>
      </c>
      <c r="B467" s="14"/>
      <c r="C467" s="14"/>
      <c r="D467" s="14"/>
      <c r="E467" s="14"/>
      <c r="F467" s="14"/>
      <c r="G467" s="14"/>
      <c r="H467" s="14"/>
      <c r="I467" s="14"/>
      <c r="J467" s="14"/>
      <c r="S467" s="97"/>
      <c r="T467" s="97"/>
      <c r="U467" s="97"/>
      <c r="V467" s="97"/>
      <c r="W467" s="97"/>
      <c r="X467" s="97"/>
      <c r="Y467" s="97"/>
      <c r="Z467" s="97"/>
    </row>
    <row r="468" customFormat="false" ht="15.8" hidden="false" customHeight="true" outlineLevel="0" collapsed="false">
      <c r="A468" s="52" t="s">
        <v>30</v>
      </c>
      <c r="B468" s="103" t="s">
        <v>253</v>
      </c>
      <c r="C468" s="103"/>
      <c r="D468" s="103"/>
      <c r="E468" s="103"/>
      <c r="F468" s="103"/>
      <c r="G468" s="103"/>
      <c r="H468" s="103"/>
      <c r="I468" s="52" t="s">
        <v>32</v>
      </c>
      <c r="J468" s="54" t="s">
        <v>33</v>
      </c>
      <c r="K468" s="55" t="s">
        <v>223</v>
      </c>
      <c r="L468" s="54" t="s">
        <v>224</v>
      </c>
      <c r="M468" s="55" t="s">
        <v>225</v>
      </c>
      <c r="N468" s="54" t="s">
        <v>34</v>
      </c>
      <c r="O468" s="54" t="s">
        <v>226</v>
      </c>
      <c r="P468" s="52" t="s">
        <v>227</v>
      </c>
      <c r="Q468" s="54" t="s">
        <v>228</v>
      </c>
      <c r="S468" s="56" t="s">
        <v>253</v>
      </c>
      <c r="T468" s="56"/>
      <c r="U468" s="56"/>
      <c r="V468" s="56"/>
      <c r="W468" s="56"/>
      <c r="X468" s="56"/>
      <c r="Y468" s="56"/>
      <c r="Z468" s="56"/>
      <c r="AC468" s="57" t="s">
        <v>230</v>
      </c>
      <c r="AD468" s="57"/>
      <c r="AE468" s="57" t="s">
        <v>231</v>
      </c>
      <c r="AF468" s="57"/>
      <c r="AG468" s="57" t="s">
        <v>232</v>
      </c>
      <c r="AH468" s="57"/>
      <c r="AI468" s="57" t="s">
        <v>233</v>
      </c>
      <c r="AJ468" s="57"/>
      <c r="AK468" s="57" t="s">
        <v>234</v>
      </c>
      <c r="AL468" s="57"/>
      <c r="AM468" s="58" t="s">
        <v>235</v>
      </c>
      <c r="AO468" s="57" t="s">
        <v>230</v>
      </c>
      <c r="AP468" s="57"/>
      <c r="AQ468" s="57" t="s">
        <v>231</v>
      </c>
      <c r="AR468" s="57"/>
      <c r="AS468" s="57" t="s">
        <v>232</v>
      </c>
      <c r="AT468" s="57"/>
      <c r="AU468" s="57" t="s">
        <v>233</v>
      </c>
      <c r="AV468" s="57"/>
      <c r="AW468" s="58" t="s">
        <v>234</v>
      </c>
      <c r="AX468" s="58"/>
    </row>
    <row r="469" customFormat="false" ht="37.3" hidden="false" customHeight="false" outlineLevel="0" collapsed="false">
      <c r="A469" s="52"/>
      <c r="B469" s="104" t="s">
        <v>197</v>
      </c>
      <c r="C469" s="104" t="s">
        <v>198</v>
      </c>
      <c r="D469" s="104" t="s">
        <v>199</v>
      </c>
      <c r="E469" s="104" t="s">
        <v>200</v>
      </c>
      <c r="F469" s="104" t="s">
        <v>201</v>
      </c>
      <c r="G469" s="104" t="s">
        <v>202</v>
      </c>
      <c r="H469" s="104" t="s">
        <v>203</v>
      </c>
      <c r="I469" s="52"/>
      <c r="J469" s="54"/>
      <c r="K469" s="55"/>
      <c r="L469" s="54"/>
      <c r="M469" s="55"/>
      <c r="N469" s="54"/>
      <c r="O469" s="54"/>
      <c r="P469" s="52"/>
      <c r="Q469" s="54"/>
      <c r="S469" s="59" t="s">
        <v>197</v>
      </c>
      <c r="T469" s="59" t="s">
        <v>198</v>
      </c>
      <c r="U469" s="59" t="s">
        <v>199</v>
      </c>
      <c r="V469" s="59" t="s">
        <v>200</v>
      </c>
      <c r="W469" s="59" t="s">
        <v>201</v>
      </c>
      <c r="X469" s="59" t="s">
        <v>202</v>
      </c>
      <c r="Y469" s="59" t="s">
        <v>203</v>
      </c>
      <c r="Z469" s="52" t="s">
        <v>43</v>
      </c>
      <c r="AC469" s="59" t="s">
        <v>236</v>
      </c>
      <c r="AD469" s="59" t="s">
        <v>237</v>
      </c>
      <c r="AE469" s="59" t="s">
        <v>236</v>
      </c>
      <c r="AF469" s="59" t="s">
        <v>237</v>
      </c>
      <c r="AG469" s="59" t="s">
        <v>236</v>
      </c>
      <c r="AH469" s="59" t="s">
        <v>237</v>
      </c>
      <c r="AI469" s="59" t="s">
        <v>236</v>
      </c>
      <c r="AJ469" s="59" t="s">
        <v>237</v>
      </c>
      <c r="AK469" s="59" t="s">
        <v>236</v>
      </c>
      <c r="AL469" s="59" t="s">
        <v>237</v>
      </c>
      <c r="AM469" s="60" t="s">
        <v>238</v>
      </c>
      <c r="AO469" s="59" t="s">
        <v>239</v>
      </c>
      <c r="AP469" s="59" t="s">
        <v>240</v>
      </c>
      <c r="AQ469" s="59" t="s">
        <v>239</v>
      </c>
      <c r="AR469" s="59" t="s">
        <v>240</v>
      </c>
      <c r="AS469" s="59" t="s">
        <v>239</v>
      </c>
      <c r="AT469" s="59" t="s">
        <v>240</v>
      </c>
      <c r="AU469" s="59" t="s">
        <v>239</v>
      </c>
      <c r="AV469" s="59" t="s">
        <v>240</v>
      </c>
      <c r="AW469" s="59" t="s">
        <v>239</v>
      </c>
      <c r="AX469" s="60" t="s">
        <v>240</v>
      </c>
    </row>
    <row r="470" customFormat="false" ht="15" hidden="false" customHeight="false" outlineLevel="0" collapsed="false">
      <c r="A470" s="61" t="s">
        <v>44</v>
      </c>
      <c r="B470" s="64" t="n">
        <f aca="true">INDIRECT(ADDRESS(ROW()-35*INT((ROW()-15)/35)+138,2+INT((ROW()-15)/35), 1, 1, "Variables_Simulación"))</f>
        <v>0</v>
      </c>
      <c r="C470" s="64" t="n">
        <f aca="true">INDIRECT(ADDRESS(ROW()-35*INT((ROW()-15)/35)+108,2+INT((ROW()-15)/35), 1, 1, "Variables_Simulación"))</f>
        <v>0</v>
      </c>
      <c r="D470" s="64" t="n">
        <f aca="true">INDIRECT(ADDRESS(ROW()-35*INT((ROW()-15)/35)+78,2+INT((ROW()-15)/35), 1, 1, "Variables_Simulación"))</f>
        <v>0</v>
      </c>
      <c r="E470" s="64" t="n">
        <f aca="true">INDIRECT(ADDRESS(ROW()-35*INT((ROW()-15)/35)+48,2+INT((ROW()-15)/35), 1, 1, "Variables_Simulación"))</f>
        <v>0</v>
      </c>
      <c r="F470" s="64" t="n">
        <f aca="true">INDIRECT(ADDRESS(ROW()-35*INT((ROW()-15)/35)+18,2+INT((ROW()-15)/35), 1, 1, "Variables_Simulación"))</f>
        <v>0</v>
      </c>
      <c r="G470" s="64" t="n">
        <f aca="true">INDIRECT(ADDRESS(ROW()-35*INT((ROW()-15)/35)-12,2+INT((ROW()-15)/35), 1, 1, "Variables_Simulación"))</f>
        <v>0</v>
      </c>
      <c r="H470" s="64" t="n">
        <f aca="true">INDIRECT(ADDRESS(ROW()-35*INT((ROW()-15)/35)+168,2+INT((ROW()-15)/35), 1, 1, "Variables_Simulación"))</f>
        <v>0</v>
      </c>
      <c r="I470" s="63" t="n">
        <f aca="false">AO470+AQ470+AS470+AU470+AW470</f>
        <v>0.164918228985385</v>
      </c>
      <c r="J470" s="64" t="n">
        <f aca="false">ROUND(AP470+AR470+AT470+AV470+AX470,0)</f>
        <v>1081711</v>
      </c>
      <c r="K470" s="63" t="n">
        <f aca="false">I470-Tabla_Ministerio!J469</f>
        <v>0</v>
      </c>
      <c r="L470" s="64" t="n">
        <f aca="false">J470-Tabla_Ministerio!K469</f>
        <v>0</v>
      </c>
      <c r="M470" s="66" t="n">
        <f aca="false">P505/P$530</f>
        <v>0.206625838698467</v>
      </c>
      <c r="N470" s="65" t="n">
        <f aca="false">ROUND(N$495*M470,0)</f>
        <v>25750219</v>
      </c>
      <c r="O470" s="65" t="n">
        <f aca="false">N470-Tabla_Ministerio!L469</f>
        <v>0</v>
      </c>
      <c r="P470" s="67" t="n">
        <f aca="false">N470+J470</f>
        <v>26831930</v>
      </c>
      <c r="Q470" s="65" t="n">
        <f aca="false">P470-Tabla_Ministerio!M469</f>
        <v>0</v>
      </c>
      <c r="S470" s="68" t="n">
        <f aca="false">B470+Tabla_Ministerio!B469</f>
        <v>24138</v>
      </c>
      <c r="T470" s="68" t="n">
        <f aca="false">C470+Tabla_Ministerio!C469</f>
        <v>65</v>
      </c>
      <c r="U470" s="68" t="n">
        <f aca="false">D470+Tabla_Ministerio!D469</f>
        <v>1624.79318181818</v>
      </c>
      <c r="V470" s="68" t="n">
        <f aca="false">E470+Tabla_Ministerio!E469</f>
        <v>895.122727272727</v>
      </c>
      <c r="W470" s="68" t="n">
        <f aca="false">F470+Tabla_Ministerio!F469</f>
        <v>418</v>
      </c>
      <c r="X470" s="68" t="n">
        <f aca="false">G470+Tabla_Ministerio!G469</f>
        <v>1010</v>
      </c>
      <c r="Y470" s="68" t="n">
        <f aca="false">H470+Tabla_Ministerio!H469</f>
        <v>266</v>
      </c>
      <c r="Z470" s="68" t="n">
        <f aca="false">X470+0.33*Y470</f>
        <v>1097.78</v>
      </c>
      <c r="AC470" s="69" t="n">
        <f aca="false">IF(T470&gt;0,S470/T470,0)</f>
        <v>371.353846153846</v>
      </c>
      <c r="AD470" s="70" t="n">
        <f aca="false">EXP((((AC470-AC$495)/AC$496+2)/4-1.9)^3)</f>
        <v>0.500655142368892</v>
      </c>
      <c r="AE470" s="71" t="n">
        <f aca="false">S470/U470</f>
        <v>14.8560446154686</v>
      </c>
      <c r="AF470" s="70" t="n">
        <f aca="false">EXP((((AE470-AE$495)/AE$496+2)/4-1.9)^3)</f>
        <v>0.0123230538212216</v>
      </c>
      <c r="AG470" s="70" t="n">
        <f aca="false">V470/U470</f>
        <v>0.55091487168297</v>
      </c>
      <c r="AH470" s="70" t="n">
        <f aca="false">EXP((((AG470-AG$495)/AG$496+2)/4-1.9)^3)</f>
        <v>0.0911463655501743</v>
      </c>
      <c r="AI470" s="70" t="n">
        <f aca="false">W470/U470</f>
        <v>0.257263511859552</v>
      </c>
      <c r="AJ470" s="70" t="n">
        <f aca="false">EXP((((AI470-AI$495)/AI$496+2)/4-1.9)^3)</f>
        <v>0.664891468029081</v>
      </c>
      <c r="AK470" s="70" t="n">
        <f aca="false">Z470/U470</f>
        <v>0.67564291399325</v>
      </c>
      <c r="AL470" s="70" t="n">
        <f aca="false">EXP((((AK470-AK$495)/AK$496+2)/4-1.9)^3)</f>
        <v>0.772487746163435</v>
      </c>
      <c r="AM470" s="70" t="n">
        <f aca="false">0.01*AD470+0.15*AF470+0.24*AH470+0.25*AJ470+0.35*AL470</f>
        <v>0.465323715393386</v>
      </c>
      <c r="AO470" s="63" t="n">
        <f aca="false">0.01*AD470/$AM$495</f>
        <v>0.00177440256493484</v>
      </c>
      <c r="AP470" s="64" t="n">
        <f aca="false">AO470*$J$495</f>
        <v>11638.4430524051</v>
      </c>
      <c r="AQ470" s="63" t="n">
        <f aca="false">0.15*AF470/$AM$495</f>
        <v>0.000655123351117834</v>
      </c>
      <c r="AR470" s="64" t="n">
        <f aca="false">AQ470*$J$495</f>
        <v>4297.00450447991</v>
      </c>
      <c r="AS470" s="63" t="n">
        <f aca="false">0.24*AH470/$AM$495</f>
        <v>0.00775289804721761</v>
      </c>
      <c r="AT470" s="64" t="n">
        <f aca="false">AS470*$J$495</f>
        <v>50851.8552648499</v>
      </c>
      <c r="AU470" s="63" t="n">
        <f aca="false">0.25*AJ470/$AM$495</f>
        <v>0.0589120647344119</v>
      </c>
      <c r="AV470" s="64" t="n">
        <f aca="false">AU470*$J$495</f>
        <v>386408.768821992</v>
      </c>
      <c r="AW470" s="63" t="n">
        <f aca="false">0.35*AL470/$AM$495</f>
        <v>0.0958237402877031</v>
      </c>
      <c r="AX470" s="64" t="n">
        <f aca="false">AW470*$J$495</f>
        <v>628515.290975047</v>
      </c>
    </row>
    <row r="471" customFormat="false" ht="15" hidden="false" customHeight="false" outlineLevel="0" collapsed="false">
      <c r="A471" s="72" t="s">
        <v>45</v>
      </c>
      <c r="B471" s="65" t="n">
        <f aca="true">INDIRECT(ADDRESS(ROW()-35*INT((ROW()-15)/35)+138,2+INT((ROW()-15)/35), 1, 1, "Variables_Simulación"))</f>
        <v>0</v>
      </c>
      <c r="C471" s="65" t="n">
        <f aca="true">INDIRECT(ADDRESS(ROW()-35*INT((ROW()-15)/35)+108,2+INT((ROW()-15)/35), 1, 1, "Variables_Simulación"))</f>
        <v>0</v>
      </c>
      <c r="D471" s="65" t="n">
        <f aca="true">INDIRECT(ADDRESS(ROW()-35*INT((ROW()-15)/35)+78,2+INT((ROW()-15)/35), 1, 1, "Variables_Simulación"))</f>
        <v>0</v>
      </c>
      <c r="E471" s="65" t="n">
        <f aca="true">INDIRECT(ADDRESS(ROW()-35*INT((ROW()-15)/35)+48,2+INT((ROW()-15)/35), 1, 1, "Variables_Simulación"))</f>
        <v>0</v>
      </c>
      <c r="F471" s="65" t="n">
        <f aca="true">INDIRECT(ADDRESS(ROW()-35*INT((ROW()-15)/35)+18,2+INT((ROW()-15)/35), 1, 1, "Variables_Simulación"))</f>
        <v>0</v>
      </c>
      <c r="G471" s="65" t="n">
        <f aca="true">INDIRECT(ADDRESS(ROW()-35*INT((ROW()-15)/35)-12,2+INT((ROW()-15)/35), 1, 1, "Variables_Simulación"))</f>
        <v>0</v>
      </c>
      <c r="H471" s="65" t="n">
        <f aca="true">INDIRECT(ADDRESS(ROW()-35*INT((ROW()-15)/35)+168,2+INT((ROW()-15)/35), 1, 1, "Variables_Simulación"))</f>
        <v>0</v>
      </c>
      <c r="I471" s="66" t="n">
        <f aca="false">AO471+AQ471+AS471+AU471+AW471</f>
        <v>0.102821159511617</v>
      </c>
      <c r="J471" s="65" t="n">
        <f aca="false">ROUND(AP471+AR471+AT471+AV471+AX471,0)</f>
        <v>674412</v>
      </c>
      <c r="K471" s="66" t="n">
        <f aca="false">I471-Tabla_Ministerio!J470</f>
        <v>0</v>
      </c>
      <c r="L471" s="65" t="n">
        <f aca="false">J471-Tabla_Ministerio!K470</f>
        <v>0</v>
      </c>
      <c r="M471" s="66" t="n">
        <f aca="false">P506/P$530</f>
        <v>0.129216920747735</v>
      </c>
      <c r="N471" s="65" t="n">
        <f aca="false">ROUND(N$495*M471,0)</f>
        <v>16103330</v>
      </c>
      <c r="O471" s="65" t="n">
        <f aca="false">N471-Tabla_Ministerio!L470</f>
        <v>0</v>
      </c>
      <c r="P471" s="67" t="n">
        <f aca="false">N471+J471</f>
        <v>16777742</v>
      </c>
      <c r="Q471" s="65" t="n">
        <f aca="false">P471-Tabla_Ministerio!M470</f>
        <v>0</v>
      </c>
      <c r="S471" s="67" t="n">
        <f aca="false">B471+Tabla_Ministerio!B470</f>
        <v>18588</v>
      </c>
      <c r="T471" s="67" t="n">
        <f aca="false">C471+Tabla_Ministerio!C470</f>
        <v>38</v>
      </c>
      <c r="U471" s="67" t="n">
        <f aca="false">D471+Tabla_Ministerio!D470</f>
        <v>1692.47727272727</v>
      </c>
      <c r="V471" s="67" t="n">
        <f aca="false">E471+Tabla_Ministerio!E470</f>
        <v>1011.56818181818</v>
      </c>
      <c r="W471" s="67" t="n">
        <f aca="false">F471+Tabla_Ministerio!F470</f>
        <v>341</v>
      </c>
      <c r="X471" s="67" t="n">
        <f aca="false">G471+Tabla_Ministerio!G470</f>
        <v>718</v>
      </c>
      <c r="Y471" s="67" t="n">
        <f aca="false">H471+Tabla_Ministerio!H470</f>
        <v>204</v>
      </c>
      <c r="Z471" s="67" t="n">
        <f aca="false">X471+0.33*Y471</f>
        <v>785.32</v>
      </c>
      <c r="AC471" s="73" t="n">
        <f aca="false">IF(T471&gt;0,S471/T471,0)</f>
        <v>489.157894736842</v>
      </c>
      <c r="AD471" s="74" t="n">
        <f aca="false">EXP((((AC471-AC$495)/AC$496+2)/4-1.9)^3)</f>
        <v>0.847893539380059</v>
      </c>
      <c r="AE471" s="75" t="n">
        <f aca="false">S471/U471</f>
        <v>10.9827176408976</v>
      </c>
      <c r="AF471" s="74" t="n">
        <f aca="false">EXP((((AE471-AE$495)/AE$496+2)/4-1.9)^3)</f>
        <v>0.00242569341453629</v>
      </c>
      <c r="AG471" s="74" t="n">
        <f aca="false">V471/U471</f>
        <v>0.597684942727846</v>
      </c>
      <c r="AH471" s="74" t="n">
        <f aca="false">EXP((((AG471-AG$495)/AG$496+2)/4-1.9)^3)</f>
        <v>0.140683929503082</v>
      </c>
      <c r="AI471" s="74" t="n">
        <f aca="false">W471/U471</f>
        <v>0.201479810390901</v>
      </c>
      <c r="AJ471" s="74" t="n">
        <f aca="false">EXP((((AI471-AI$495)/AI$496+2)/4-1.9)^3)</f>
        <v>0.425116048962514</v>
      </c>
      <c r="AK471" s="74" t="n">
        <f aca="false">Z471/U471</f>
        <v>0.464006230780594</v>
      </c>
      <c r="AL471" s="74" t="n">
        <f aca="false">EXP((((AK471-AK$495)/AK$496+2)/4-1.9)^3)</f>
        <v>0.403509368301464</v>
      </c>
      <c r="AM471" s="74" t="n">
        <f aca="false">0.01*AD471+0.15*AF471+0.24*AH471+0.25*AJ471+0.35*AL471</f>
        <v>0.290114223632861</v>
      </c>
      <c r="AO471" s="66" t="n">
        <f aca="false">0.01*AD471/$AM$495</f>
        <v>0.00300507144288775</v>
      </c>
      <c r="AP471" s="65" t="n">
        <f aca="false">AO471*$J$495</f>
        <v>19710.4949844019</v>
      </c>
      <c r="AQ471" s="66" t="n">
        <f aca="false">0.15*AF471/$AM$495</f>
        <v>0.000128955729770394</v>
      </c>
      <c r="AR471" s="65" t="n">
        <f aca="false">AQ471*$J$495</f>
        <v>845.83056115521</v>
      </c>
      <c r="AS471" s="66" t="n">
        <f aca="false">0.24*AH471/$AM$495</f>
        <v>0.0119665568202928</v>
      </c>
      <c r="AT471" s="65" t="n">
        <f aca="false">AS471*$J$495</f>
        <v>78489.5676091759</v>
      </c>
      <c r="AU471" s="66" t="n">
        <f aca="false">0.25*AJ471/$AM$495</f>
        <v>0.0376669958938646</v>
      </c>
      <c r="AV471" s="65" t="n">
        <f aca="false">AU471*$J$495</f>
        <v>247060.726426542</v>
      </c>
      <c r="AW471" s="66" t="n">
        <f aca="false">0.35*AL471/$AM$495</f>
        <v>0.0500535796248011</v>
      </c>
      <c r="AX471" s="65" t="n">
        <f aca="false">AW471*$J$495</f>
        <v>328305.282884701</v>
      </c>
    </row>
    <row r="472" customFormat="false" ht="15" hidden="false" customHeight="false" outlineLevel="0" collapsed="false">
      <c r="A472" s="72" t="s">
        <v>46</v>
      </c>
      <c r="B472" s="65" t="n">
        <f aca="true">INDIRECT(ADDRESS(ROW()-35*INT((ROW()-15)/35)+138,2+INT((ROW()-15)/35), 1, 1, "Variables_Simulación"))</f>
        <v>0</v>
      </c>
      <c r="C472" s="65" t="n">
        <f aca="true">INDIRECT(ADDRESS(ROW()-35*INT((ROW()-15)/35)+108,2+INT((ROW()-15)/35), 1, 1, "Variables_Simulación"))</f>
        <v>0</v>
      </c>
      <c r="D472" s="65" t="n">
        <f aca="true">INDIRECT(ADDRESS(ROW()-35*INT((ROW()-15)/35)+78,2+INT((ROW()-15)/35), 1, 1, "Variables_Simulación"))</f>
        <v>0</v>
      </c>
      <c r="E472" s="65" t="n">
        <f aca="true">INDIRECT(ADDRESS(ROW()-35*INT((ROW()-15)/35)+48,2+INT((ROW()-15)/35), 1, 1, "Variables_Simulación"))</f>
        <v>0</v>
      </c>
      <c r="F472" s="65" t="n">
        <f aca="true">INDIRECT(ADDRESS(ROW()-35*INT((ROW()-15)/35)+18,2+INT((ROW()-15)/35), 1, 1, "Variables_Simulación"))</f>
        <v>0</v>
      </c>
      <c r="G472" s="65" t="n">
        <f aca="true">INDIRECT(ADDRESS(ROW()-35*INT((ROW()-15)/35)-12,2+INT((ROW()-15)/35), 1, 1, "Variables_Simulación"))</f>
        <v>0</v>
      </c>
      <c r="H472" s="65" t="n">
        <f aca="true">INDIRECT(ADDRESS(ROW()-35*INT((ROW()-15)/35)+168,2+INT((ROW()-15)/35), 1, 1, "Variables_Simulación"))</f>
        <v>0</v>
      </c>
      <c r="I472" s="66" t="n">
        <f aca="false">AO472+AQ472+AS472+AU472+AW472</f>
        <v>0.0754165437964218</v>
      </c>
      <c r="J472" s="65" t="n">
        <f aca="false">ROUND(AP472+AR472+AT472+AV472+AX472,0)</f>
        <v>494663</v>
      </c>
      <c r="K472" s="66" t="n">
        <f aca="false">I472-Tabla_Ministerio!J471</f>
        <v>5.41233724504764E-016</v>
      </c>
      <c r="L472" s="65" t="n">
        <f aca="false">J472-Tabla_Ministerio!K471</f>
        <v>0</v>
      </c>
      <c r="M472" s="66" t="n">
        <f aca="false">P507/P$530</f>
        <v>0.0747851557511913</v>
      </c>
      <c r="N472" s="65" t="n">
        <f aca="false">ROUND(N$495*M472,0)</f>
        <v>9319909</v>
      </c>
      <c r="O472" s="65" t="n">
        <f aca="false">N472-Tabla_Ministerio!L471</f>
        <v>0</v>
      </c>
      <c r="P472" s="67" t="n">
        <f aca="false">N472+J472</f>
        <v>9814572</v>
      </c>
      <c r="Q472" s="65" t="n">
        <f aca="false">P472-Tabla_Ministerio!M471</f>
        <v>0</v>
      </c>
      <c r="S472" s="67" t="n">
        <f aca="false">B472+Tabla_Ministerio!B471</f>
        <v>20108</v>
      </c>
      <c r="T472" s="67" t="n">
        <f aca="false">C472+Tabla_Ministerio!C471</f>
        <v>93</v>
      </c>
      <c r="U472" s="67" t="n">
        <f aca="false">D472+Tabla_Ministerio!D471</f>
        <v>1188.88636363636</v>
      </c>
      <c r="V472" s="67" t="n">
        <f aca="false">E472+Tabla_Ministerio!E471</f>
        <v>779.409090909091</v>
      </c>
      <c r="W472" s="67" t="n">
        <f aca="false">F472+Tabla_Ministerio!F471</f>
        <v>176</v>
      </c>
      <c r="X472" s="67" t="n">
        <f aca="false">G472+Tabla_Ministerio!G471</f>
        <v>439</v>
      </c>
      <c r="Y472" s="67" t="n">
        <f aca="false">H472+Tabla_Ministerio!H471</f>
        <v>85</v>
      </c>
      <c r="Z472" s="67" t="n">
        <f aca="false">X472+0.33*Y472</f>
        <v>467.05</v>
      </c>
      <c r="AC472" s="73" t="n">
        <f aca="false">IF(T472&gt;0,S472/T472,0)</f>
        <v>216.215053763441</v>
      </c>
      <c r="AD472" s="74" t="n">
        <f aca="false">EXP((((AC472-AC$495)/AC$496+2)/4-1.9)^3)</f>
        <v>0.0967069507972102</v>
      </c>
      <c r="AE472" s="75" t="n">
        <f aca="false">S472/U472</f>
        <v>16.9133069526486</v>
      </c>
      <c r="AF472" s="74" t="n">
        <f aca="false">EXP((((AE472-AE$495)/AE$496+2)/4-1.9)^3)</f>
        <v>0.0255689402315275</v>
      </c>
      <c r="AG472" s="74" t="n">
        <f aca="false">V472/U472</f>
        <v>0.655579132496035</v>
      </c>
      <c r="AH472" s="74" t="n">
        <f aca="false">EXP((((AG472-AG$495)/AG$496+2)/4-1.9)^3)</f>
        <v>0.222922206221525</v>
      </c>
      <c r="AI472" s="74" t="n">
        <f aca="false">W472/U472</f>
        <v>0.148037697616181</v>
      </c>
      <c r="AJ472" s="74" t="n">
        <f aca="false">EXP((((AI472-AI$495)/AI$496+2)/4-1.9)^3)</f>
        <v>0.220206944445865</v>
      </c>
      <c r="AK472" s="74" t="n">
        <f aca="false">Z472/U472</f>
        <v>0.39284662881612</v>
      </c>
      <c r="AL472" s="74" t="n">
        <f aca="false">EXP((((AK472-AK$495)/AK$496+2)/4-1.9)^3)</f>
        <v>0.284101349418599</v>
      </c>
      <c r="AM472" s="74" t="n">
        <f aca="false">0.01*AD472+0.15*AF472+0.24*AH472+0.25*AJ472+0.35*AL472</f>
        <v>0.212790948443843</v>
      </c>
      <c r="AO472" s="66" t="n">
        <f aca="false">0.01*AD472/$AM$495</f>
        <v>0.000342745029502087</v>
      </c>
      <c r="AP472" s="65" t="n">
        <f aca="false">AO472*$J$495</f>
        <v>2248.09103987146</v>
      </c>
      <c r="AQ472" s="66" t="n">
        <f aca="false">0.15*AF472/$AM$495</f>
        <v>0.00135930671504195</v>
      </c>
      <c r="AR472" s="65" t="n">
        <f aca="false">AQ472*$J$495</f>
        <v>8915.79741057724</v>
      </c>
      <c r="AS472" s="66" t="n">
        <f aca="false">0.24*AH472/$AM$495</f>
        <v>0.0189617339853766</v>
      </c>
      <c r="AT472" s="65" t="n">
        <f aca="false">AS472*$J$495</f>
        <v>124371.473263602</v>
      </c>
      <c r="AU472" s="66" t="n">
        <f aca="false">0.25*AJ472/$AM$495</f>
        <v>0.0195112230942245</v>
      </c>
      <c r="AV472" s="65" t="n">
        <f aca="false">AU472*$J$495</f>
        <v>127975.614639197</v>
      </c>
      <c r="AW472" s="66" t="n">
        <f aca="false">0.35*AL472/$AM$495</f>
        <v>0.0352415349722766</v>
      </c>
      <c r="AX472" s="65" t="n">
        <f aca="false">AW472*$J$495</f>
        <v>231151.941481355</v>
      </c>
    </row>
    <row r="473" customFormat="false" ht="15" hidden="false" customHeight="false" outlineLevel="0" collapsed="false">
      <c r="A473" s="72" t="s">
        <v>47</v>
      </c>
      <c r="B473" s="65" t="n">
        <f aca="true">INDIRECT(ADDRESS(ROW()-35*INT((ROW()-15)/35)+138,2+INT((ROW()-15)/35), 1, 1, "Variables_Simulación"))</f>
        <v>0</v>
      </c>
      <c r="C473" s="65" t="n">
        <f aca="true">INDIRECT(ADDRESS(ROW()-35*INT((ROW()-15)/35)+108,2+INT((ROW()-15)/35), 1, 1, "Variables_Simulación"))</f>
        <v>0</v>
      </c>
      <c r="D473" s="65" t="n">
        <f aca="true">INDIRECT(ADDRESS(ROW()-35*INT((ROW()-15)/35)+78,2+INT((ROW()-15)/35), 1, 1, "Variables_Simulación"))</f>
        <v>0</v>
      </c>
      <c r="E473" s="65" t="n">
        <f aca="true">INDIRECT(ADDRESS(ROW()-35*INT((ROW()-15)/35)+48,2+INT((ROW()-15)/35), 1, 1, "Variables_Simulación"))</f>
        <v>0</v>
      </c>
      <c r="F473" s="65" t="n">
        <f aca="true">INDIRECT(ADDRESS(ROW()-35*INT((ROW()-15)/35)+18,2+INT((ROW()-15)/35), 1, 1, "Variables_Simulación"))</f>
        <v>0</v>
      </c>
      <c r="G473" s="65" t="n">
        <f aca="true">INDIRECT(ADDRESS(ROW()-35*INT((ROW()-15)/35)-12,2+INT((ROW()-15)/35), 1, 1, "Variables_Simulación"))</f>
        <v>0</v>
      </c>
      <c r="H473" s="65" t="n">
        <f aca="true">INDIRECT(ADDRESS(ROW()-35*INT((ROW()-15)/35)+168,2+INT((ROW()-15)/35), 1, 1, "Variables_Simulación"))</f>
        <v>0</v>
      </c>
      <c r="I473" s="66" t="n">
        <f aca="false">AO473+AQ473+AS473+AU473+AW473</f>
        <v>0.0656719920683827</v>
      </c>
      <c r="J473" s="65" t="n">
        <f aca="false">ROUND(AP473+AR473+AT473+AV473+AX473,0)</f>
        <v>430748</v>
      </c>
      <c r="K473" s="66" t="n">
        <f aca="false">I473-Tabla_Ministerio!J472</f>
        <v>0</v>
      </c>
      <c r="L473" s="65" t="n">
        <f aca="false">J473-Tabla_Ministerio!K472</f>
        <v>0</v>
      </c>
      <c r="M473" s="66" t="n">
        <f aca="false">P508/P$530</f>
        <v>0.0561500170078053</v>
      </c>
      <c r="N473" s="65" t="n">
        <f aca="false">ROUND(N$495*M473,0)</f>
        <v>6997553</v>
      </c>
      <c r="O473" s="65" t="n">
        <f aca="false">N473-Tabla_Ministerio!L472</f>
        <v>0</v>
      </c>
      <c r="P473" s="67" t="n">
        <f aca="false">N473+J473</f>
        <v>7428301</v>
      </c>
      <c r="Q473" s="65" t="n">
        <f aca="false">P473-Tabla_Ministerio!M472</f>
        <v>0</v>
      </c>
      <c r="S473" s="67" t="n">
        <f aca="false">B473+Tabla_Ministerio!B472</f>
        <v>12845</v>
      </c>
      <c r="T473" s="67" t="n">
        <f aca="false">C473+Tabla_Ministerio!C472</f>
        <v>55</v>
      </c>
      <c r="U473" s="67" t="n">
        <f aca="false">D473+Tabla_Ministerio!D472</f>
        <v>492.068181818182</v>
      </c>
      <c r="V473" s="67" t="n">
        <f aca="false">E473+Tabla_Ministerio!E472</f>
        <v>327.556818181818</v>
      </c>
      <c r="W473" s="67" t="n">
        <f aca="false">F473+Tabla_Ministerio!F472</f>
        <v>72</v>
      </c>
      <c r="X473" s="67" t="n">
        <f aca="false">G473+Tabla_Ministerio!G472</f>
        <v>112</v>
      </c>
      <c r="Y473" s="67" t="n">
        <f aca="false">H473+Tabla_Ministerio!H472</f>
        <v>17</v>
      </c>
      <c r="Z473" s="67" t="n">
        <f aca="false">X473+0.33*Y473</f>
        <v>117.61</v>
      </c>
      <c r="AC473" s="73" t="n">
        <f aca="false">IF(T473&gt;0,S473/T473,0)</f>
        <v>233.545454545455</v>
      </c>
      <c r="AD473" s="74" t="n">
        <f aca="false">EXP((((AC473-AC$495)/AC$496+2)/4-1.9)^3)</f>
        <v>0.124353201613981</v>
      </c>
      <c r="AE473" s="75" t="n">
        <f aca="false">S473/U473</f>
        <v>26.1041060459101</v>
      </c>
      <c r="AF473" s="74" t="n">
        <f aca="false">EXP((((AE473-AE$495)/AE$496+2)/4-1.9)^3)</f>
        <v>0.252634697614654</v>
      </c>
      <c r="AG473" s="74" t="n">
        <f aca="false">V473/U473</f>
        <v>0.665673640940372</v>
      </c>
      <c r="AH473" s="74" t="n">
        <f aca="false">EXP((((AG473-AG$495)/AG$496+2)/4-1.9)^3)</f>
        <v>0.239572921442428</v>
      </c>
      <c r="AI473" s="74" t="n">
        <f aca="false">W473/U473</f>
        <v>0.146321186088402</v>
      </c>
      <c r="AJ473" s="74" t="n">
        <f aca="false">EXP((((AI473-AI$495)/AI$496+2)/4-1.9)^3)</f>
        <v>0.214686754947449</v>
      </c>
      <c r="AK473" s="74" t="n">
        <f aca="false">Z473/U473</f>
        <v>0.239011592998014</v>
      </c>
      <c r="AL473" s="74" t="n">
        <f aca="false">EXP((((AK473-AK$495)/AK$496+2)/4-1.9)^3)</f>
        <v>0.0999667416889711</v>
      </c>
      <c r="AM473" s="74" t="n">
        <f aca="false">0.01*AD473+0.15*AF473+0.24*AH473+0.25*AJ473+0.35*AL473</f>
        <v>0.185296286132523</v>
      </c>
      <c r="AO473" s="66" t="n">
        <f aca="false">0.01*AD473/$AM$495</f>
        <v>0.000440727800892389</v>
      </c>
      <c r="AP473" s="65" t="n">
        <f aca="false">AO473*$J$495</f>
        <v>2890.76758209385</v>
      </c>
      <c r="AQ473" s="66" t="n">
        <f aca="false">0.15*AF473/$AM$495</f>
        <v>0.0134306716590763</v>
      </c>
      <c r="AR473" s="65" t="n">
        <f aca="false">AQ473*$J$495</f>
        <v>88092.8095735995</v>
      </c>
      <c r="AS473" s="66" t="n">
        <f aca="false">0.24*AH473/$AM$495</f>
        <v>0.0203780416652462</v>
      </c>
      <c r="AT473" s="65" t="n">
        <f aca="false">AS473*$J$495</f>
        <v>133661.144391558</v>
      </c>
      <c r="AU473" s="66" t="n">
        <f aca="false">0.25*AJ473/$AM$495</f>
        <v>0.0190221120487167</v>
      </c>
      <c r="AV473" s="65" t="n">
        <f aca="false">AU473*$J$495</f>
        <v>124767.497630161</v>
      </c>
      <c r="AW473" s="66" t="n">
        <f aca="false">0.35*AL473/$AM$495</f>
        <v>0.012400438894451</v>
      </c>
      <c r="AX473" s="65" t="n">
        <f aca="false">AW473*$J$495</f>
        <v>81335.4335424991</v>
      </c>
    </row>
    <row r="474" customFormat="false" ht="15" hidden="false" customHeight="false" outlineLevel="0" collapsed="false">
      <c r="A474" s="72" t="s">
        <v>48</v>
      </c>
      <c r="B474" s="65" t="n">
        <f aca="true">INDIRECT(ADDRESS(ROW()-35*INT((ROW()-15)/35)+138,2+INT((ROW()-15)/35), 1, 1, "Variables_Simulación"))</f>
        <v>0</v>
      </c>
      <c r="C474" s="65" t="n">
        <f aca="true">INDIRECT(ADDRESS(ROW()-35*INT((ROW()-15)/35)+108,2+INT((ROW()-15)/35), 1, 1, "Variables_Simulación"))</f>
        <v>0</v>
      </c>
      <c r="D474" s="65" t="n">
        <f aca="true">INDIRECT(ADDRESS(ROW()-35*INT((ROW()-15)/35)+78,2+INT((ROW()-15)/35), 1, 1, "Variables_Simulación"))</f>
        <v>0</v>
      </c>
      <c r="E474" s="65" t="n">
        <f aca="true">INDIRECT(ADDRESS(ROW()-35*INT((ROW()-15)/35)+48,2+INT((ROW()-15)/35), 1, 1, "Variables_Simulación"))</f>
        <v>0</v>
      </c>
      <c r="F474" s="65" t="n">
        <f aca="true">INDIRECT(ADDRESS(ROW()-35*INT((ROW()-15)/35)+18,2+INT((ROW()-15)/35), 1, 1, "Variables_Simulación"))</f>
        <v>0</v>
      </c>
      <c r="G474" s="65" t="n">
        <f aca="true">INDIRECT(ADDRESS(ROW()-35*INT((ROW()-15)/35)-12,2+INT((ROW()-15)/35), 1, 1, "Variables_Simulación"))</f>
        <v>0</v>
      </c>
      <c r="H474" s="65" t="n">
        <f aca="true">INDIRECT(ADDRESS(ROW()-35*INT((ROW()-15)/35)+168,2+INT((ROW()-15)/35), 1, 1, "Variables_Simulación"))</f>
        <v>0</v>
      </c>
      <c r="I474" s="66" t="n">
        <f aca="false">AO474+AQ474+AS474+AU474+AW474</f>
        <v>0.0723147220584934</v>
      </c>
      <c r="J474" s="65" t="n">
        <f aca="false">ROUND(AP474+AR474+AT474+AV474+AX474,0)</f>
        <v>474318</v>
      </c>
      <c r="K474" s="66" t="n">
        <f aca="false">I474-Tabla_Ministerio!J473</f>
        <v>0</v>
      </c>
      <c r="L474" s="65" t="n">
        <f aca="false">J474-Tabla_Ministerio!K473</f>
        <v>0</v>
      </c>
      <c r="M474" s="66" t="n">
        <f aca="false">P509/P$530</f>
        <v>0.050319748531886</v>
      </c>
      <c r="N474" s="65" t="n">
        <f aca="false">ROUND(N$495*M474,0)</f>
        <v>6270970</v>
      </c>
      <c r="O474" s="65" t="n">
        <f aca="false">N474-Tabla_Ministerio!L473</f>
        <v>0</v>
      </c>
      <c r="P474" s="67" t="n">
        <f aca="false">N474+J474</f>
        <v>6745288</v>
      </c>
      <c r="Q474" s="65" t="n">
        <f aca="false">P474-Tabla_Ministerio!M473</f>
        <v>0</v>
      </c>
      <c r="S474" s="67" t="n">
        <f aca="false">B474+Tabla_Ministerio!B473</f>
        <v>9455</v>
      </c>
      <c r="T474" s="67" t="n">
        <f aca="false">C474+Tabla_Ministerio!C473</f>
        <v>72</v>
      </c>
      <c r="U474" s="67" t="n">
        <f aca="false">D474+Tabla_Ministerio!D473</f>
        <v>377.756818181818</v>
      </c>
      <c r="V474" s="67" t="n">
        <f aca="false">E474+Tabla_Ministerio!E473</f>
        <v>173.825</v>
      </c>
      <c r="W474" s="67" t="n">
        <f aca="false">F474+Tabla_Ministerio!F473</f>
        <v>69</v>
      </c>
      <c r="X474" s="67" t="n">
        <f aca="false">G474+Tabla_Ministerio!G473</f>
        <v>131</v>
      </c>
      <c r="Y474" s="67" t="n">
        <f aca="false">H474+Tabla_Ministerio!H473</f>
        <v>5</v>
      </c>
      <c r="Z474" s="67" t="n">
        <f aca="false">X474+0.33*Y474</f>
        <v>132.65</v>
      </c>
      <c r="AC474" s="73" t="n">
        <f aca="false">IF(T474&gt;0,S474/T474,0)</f>
        <v>131.319444444444</v>
      </c>
      <c r="AD474" s="74" t="n">
        <f aca="false">EXP((((AC474-AC$495)/AC$496+2)/4-1.9)^3)</f>
        <v>0.0210184970892325</v>
      </c>
      <c r="AE474" s="75" t="n">
        <f aca="false">S474/U474</f>
        <v>25.0293298358131</v>
      </c>
      <c r="AF474" s="74" t="n">
        <f aca="false">EXP((((AE474-AE$495)/AE$496+2)/4-1.9)^3)</f>
        <v>0.207863573865016</v>
      </c>
      <c r="AG474" s="74" t="n">
        <f aca="false">V474/U474</f>
        <v>0.460150529741958</v>
      </c>
      <c r="AH474" s="74" t="n">
        <f aca="false">EXP((((AG474-AG$495)/AG$496+2)/4-1.9)^3)</f>
        <v>0.0329910708634733</v>
      </c>
      <c r="AI474" s="74" t="n">
        <f aca="false">W474/U474</f>
        <v>0.182657192879017</v>
      </c>
      <c r="AJ474" s="74" t="n">
        <f aca="false">EXP((((AI474-AI$495)/AI$496+2)/4-1.9)^3)</f>
        <v>0.346812268605013</v>
      </c>
      <c r="AK474" s="74" t="n">
        <f aca="false">Z474/U474</f>
        <v>0.351151835295675</v>
      </c>
      <c r="AL474" s="74" t="n">
        <f aca="false">EXP((((AK474-AK$495)/AK$496+2)/4-1.9)^3)</f>
        <v>0.222938236618773</v>
      </c>
      <c r="AM474" s="74" t="n">
        <f aca="false">0.01*AD474+0.15*AF474+0.24*AH474+0.25*AJ474+0.35*AL474</f>
        <v>0.204039028025702</v>
      </c>
      <c r="AO474" s="66" t="n">
        <f aca="false">0.01*AD474/$AM$495</f>
        <v>7.44929433257069E-005</v>
      </c>
      <c r="AP474" s="65" t="n">
        <f aca="false">AO474*$J$495</f>
        <v>488.604951229948</v>
      </c>
      <c r="AQ474" s="66" t="n">
        <f aca="false">0.15*AF474/$AM$495</f>
        <v>0.011050530417328</v>
      </c>
      <c r="AR474" s="65" t="n">
        <f aca="false">AQ474*$J$495</f>
        <v>72481.2798980966</v>
      </c>
      <c r="AS474" s="66" t="n">
        <f aca="false">0.24*AH474/$AM$495</f>
        <v>0.00280621621420812</v>
      </c>
      <c r="AT474" s="65" t="n">
        <f aca="false">AS474*$J$495</f>
        <v>18406.1882276396</v>
      </c>
      <c r="AU474" s="66" t="n">
        <f aca="false">0.25*AJ474/$AM$495</f>
        <v>0.0307289652540001</v>
      </c>
      <c r="AV474" s="65" t="n">
        <f aca="false">AU474*$J$495</f>
        <v>201553.649231311</v>
      </c>
      <c r="AW474" s="66" t="n">
        <f aca="false">0.35*AL474/$AM$495</f>
        <v>0.0276545172296314</v>
      </c>
      <c r="AX474" s="65" t="n">
        <f aca="false">AW474*$J$495</f>
        <v>181388.107906979</v>
      </c>
    </row>
    <row r="475" customFormat="false" ht="15" hidden="false" customHeight="false" outlineLevel="0" collapsed="false">
      <c r="A475" s="72" t="s">
        <v>49</v>
      </c>
      <c r="B475" s="65" t="n">
        <f aca="true">INDIRECT(ADDRESS(ROW()-35*INT((ROW()-15)/35)+138,2+INT((ROW()-15)/35), 1, 1, "Variables_Simulación"))</f>
        <v>0</v>
      </c>
      <c r="C475" s="65" t="n">
        <f aca="true">INDIRECT(ADDRESS(ROW()-35*INT((ROW()-15)/35)+108,2+INT((ROW()-15)/35), 1, 1, "Variables_Simulación"))</f>
        <v>0</v>
      </c>
      <c r="D475" s="65" t="n">
        <f aca="true">INDIRECT(ADDRESS(ROW()-35*INT((ROW()-15)/35)+78,2+INT((ROW()-15)/35), 1, 1, "Variables_Simulación"))</f>
        <v>0</v>
      </c>
      <c r="E475" s="65" t="n">
        <f aca="true">INDIRECT(ADDRESS(ROW()-35*INT((ROW()-15)/35)+48,2+INT((ROW()-15)/35), 1, 1, "Variables_Simulación"))</f>
        <v>0</v>
      </c>
      <c r="F475" s="65" t="n">
        <f aca="true">INDIRECT(ADDRESS(ROW()-35*INT((ROW()-15)/35)+18,2+INT((ROW()-15)/35), 1, 1, "Variables_Simulación"))</f>
        <v>0</v>
      </c>
      <c r="G475" s="65" t="n">
        <f aca="true">INDIRECT(ADDRESS(ROW()-35*INT((ROW()-15)/35)-12,2+INT((ROW()-15)/35), 1, 1, "Variables_Simulación"))</f>
        <v>0</v>
      </c>
      <c r="H475" s="65" t="n">
        <f aca="true">INDIRECT(ADDRESS(ROW()-35*INT((ROW()-15)/35)+168,2+INT((ROW()-15)/35), 1, 1, "Variables_Simulación"))</f>
        <v>0</v>
      </c>
      <c r="I475" s="66" t="n">
        <f aca="false">AO475+AQ475+AS475+AU475+AW475</f>
        <v>0.0432235489777262</v>
      </c>
      <c r="J475" s="65" t="n">
        <f aca="false">ROUND(AP475+AR475+AT475+AV475+AX475,0)</f>
        <v>283507</v>
      </c>
      <c r="K475" s="66" t="n">
        <f aca="false">I475-Tabla_Ministerio!J474</f>
        <v>0</v>
      </c>
      <c r="L475" s="65" t="n">
        <f aca="false">J475-Tabla_Ministerio!K474</f>
        <v>0</v>
      </c>
      <c r="M475" s="66" t="n">
        <f aca="false">P510/P$530</f>
        <v>0.0674388367264221</v>
      </c>
      <c r="N475" s="65" t="n">
        <f aca="false">ROUND(N$495*M475,0)</f>
        <v>8404393</v>
      </c>
      <c r="O475" s="65" t="n">
        <f aca="false">N475-Tabla_Ministerio!L474</f>
        <v>0</v>
      </c>
      <c r="P475" s="67" t="n">
        <f aca="false">N475+J475</f>
        <v>8687900</v>
      </c>
      <c r="Q475" s="65" t="n">
        <f aca="false">P475-Tabla_Ministerio!M474</f>
        <v>0</v>
      </c>
      <c r="S475" s="67" t="n">
        <f aca="false">B475+Tabla_Ministerio!B474</f>
        <v>17779</v>
      </c>
      <c r="T475" s="67" t="n">
        <f aca="false">C475+Tabla_Ministerio!C474</f>
        <v>97</v>
      </c>
      <c r="U475" s="67" t="n">
        <f aca="false">D475+Tabla_Ministerio!D474</f>
        <v>845.409090909091</v>
      </c>
      <c r="V475" s="67" t="n">
        <f aca="false">E475+Tabla_Ministerio!E474</f>
        <v>462.545454545455</v>
      </c>
      <c r="W475" s="67" t="n">
        <f aca="false">F475+Tabla_Ministerio!F474</f>
        <v>121</v>
      </c>
      <c r="X475" s="67" t="n">
        <f aca="false">G475+Tabla_Ministerio!G474</f>
        <v>200</v>
      </c>
      <c r="Y475" s="67" t="n">
        <f aca="false">H475+Tabla_Ministerio!H474</f>
        <v>18</v>
      </c>
      <c r="Z475" s="67" t="n">
        <f aca="false">X475+0.33*Y475</f>
        <v>205.94</v>
      </c>
      <c r="AC475" s="73" t="n">
        <f aca="false">IF(T475&gt;0,S475/T475,0)</f>
        <v>183.288659793814</v>
      </c>
      <c r="AD475" s="74" t="n">
        <f aca="false">EXP((((AC475-AC$495)/AC$496+2)/4-1.9)^3)</f>
        <v>0.0568148131859802</v>
      </c>
      <c r="AE475" s="75" t="n">
        <f aca="false">S475/U475</f>
        <v>21.0300553793215</v>
      </c>
      <c r="AF475" s="74" t="n">
        <f aca="false">EXP((((AE475-AE$495)/AE$496+2)/4-1.9)^3)</f>
        <v>0.0856473425856787</v>
      </c>
      <c r="AG475" s="74" t="n">
        <f aca="false">V475/U475</f>
        <v>0.547126189580085</v>
      </c>
      <c r="AH475" s="74" t="n">
        <f aca="false">EXP((((AG475-AG$495)/AG$496+2)/4-1.9)^3)</f>
        <v>0.0877719530679246</v>
      </c>
      <c r="AI475" s="74" t="n">
        <f aca="false">W475/U475</f>
        <v>0.143125974514759</v>
      </c>
      <c r="AJ475" s="74" t="n">
        <f aca="false">EXP((((AI475-AI$495)/AI$496+2)/4-1.9)^3)</f>
        <v>0.204622856331839</v>
      </c>
      <c r="AK475" s="74" t="n">
        <f aca="false">Z475/U475</f>
        <v>0.243598042905533</v>
      </c>
      <c r="AL475" s="74" t="n">
        <f aca="false">EXP((((AK475-AK$495)/AK$496+2)/4-1.9)^3)</f>
        <v>0.103773794275949</v>
      </c>
      <c r="AM475" s="74" t="n">
        <f aca="false">0.01*AD475+0.15*AF475+0.24*AH475+0.25*AJ475+0.35*AL475</f>
        <v>0.121957060335555</v>
      </c>
      <c r="AO475" s="66" t="n">
        <f aca="false">0.01*AD475/$AM$495</f>
        <v>0.000201360860424793</v>
      </c>
      <c r="AP475" s="65" t="n">
        <f aca="false">AO475*$J$495</f>
        <v>1320.74138831247</v>
      </c>
      <c r="AQ475" s="66" t="n">
        <f aca="false">0.15*AF475/$AM$495</f>
        <v>0.00455321991635227</v>
      </c>
      <c r="AR475" s="65" t="n">
        <f aca="false">AQ475*$J$495</f>
        <v>29864.9200292881</v>
      </c>
      <c r="AS475" s="66" t="n">
        <f aca="false">0.24*AH475/$AM$495</f>
        <v>0.00746587095857589</v>
      </c>
      <c r="AT475" s="65" t="n">
        <f aca="false">AS475*$J$495</f>
        <v>48969.2224893631</v>
      </c>
      <c r="AU475" s="66" t="n">
        <f aca="false">0.25*AJ475/$AM$495</f>
        <v>0.0181304100563888</v>
      </c>
      <c r="AV475" s="65" t="n">
        <f aca="false">AU475*$J$495</f>
        <v>118918.755601428</v>
      </c>
      <c r="AW475" s="66" t="n">
        <f aca="false">0.35*AL475/$AM$495</f>
        <v>0.0128726871859845</v>
      </c>
      <c r="AX475" s="65" t="n">
        <f aca="false">AW475*$J$495</f>
        <v>84432.9464497856</v>
      </c>
    </row>
    <row r="476" customFormat="false" ht="15" hidden="false" customHeight="false" outlineLevel="0" collapsed="false">
      <c r="A476" s="72" t="s">
        <v>50</v>
      </c>
      <c r="B476" s="65" t="n">
        <f aca="true">INDIRECT(ADDRESS(ROW()-35*INT((ROW()-15)/35)+138,2+INT((ROW()-15)/35), 1, 1, "Variables_Simulación"))</f>
        <v>0</v>
      </c>
      <c r="C476" s="65" t="n">
        <f aca="true">INDIRECT(ADDRESS(ROW()-35*INT((ROW()-15)/35)+108,2+INT((ROW()-15)/35), 1, 1, "Variables_Simulación"))</f>
        <v>0</v>
      </c>
      <c r="D476" s="65" t="n">
        <f aca="true">INDIRECT(ADDRESS(ROW()-35*INT((ROW()-15)/35)+78,2+INT((ROW()-15)/35), 1, 1, "Variables_Simulación"))</f>
        <v>0</v>
      </c>
      <c r="E476" s="65" t="n">
        <f aca="true">INDIRECT(ADDRESS(ROW()-35*INT((ROW()-15)/35)+48,2+INT((ROW()-15)/35), 1, 1, "Variables_Simulación"))</f>
        <v>0</v>
      </c>
      <c r="F476" s="65" t="n">
        <f aca="true">INDIRECT(ADDRESS(ROW()-35*INT((ROW()-15)/35)+18,2+INT((ROW()-15)/35), 1, 1, "Variables_Simulación"))</f>
        <v>0</v>
      </c>
      <c r="G476" s="65" t="n">
        <f aca="true">INDIRECT(ADDRESS(ROW()-35*INT((ROW()-15)/35)-12,2+INT((ROW()-15)/35), 1, 1, "Variables_Simulación"))</f>
        <v>0</v>
      </c>
      <c r="H476" s="65" t="n">
        <f aca="true">INDIRECT(ADDRESS(ROW()-35*INT((ROW()-15)/35)+168,2+INT((ROW()-15)/35), 1, 1, "Variables_Simulación"))</f>
        <v>0</v>
      </c>
      <c r="I476" s="66" t="n">
        <f aca="false">AO476+AQ476+AS476+AU476+AW476</f>
        <v>0.0348265693669257</v>
      </c>
      <c r="J476" s="65" t="n">
        <f aca="false">ROUND(AP476+AR476+AT476+AV476+AX476,0)</f>
        <v>228430</v>
      </c>
      <c r="K476" s="66" t="n">
        <f aca="false">I476-Tabla_Ministerio!J475</f>
        <v>-2.0122792321331E-016</v>
      </c>
      <c r="L476" s="65" t="n">
        <f aca="false">J476-Tabla_Ministerio!K475</f>
        <v>0</v>
      </c>
      <c r="M476" s="66" t="n">
        <f aca="false">P511/P$530</f>
        <v>0.0515537372898009</v>
      </c>
      <c r="N476" s="65" t="n">
        <f aca="false">ROUND(N$495*M476,0)</f>
        <v>6424753</v>
      </c>
      <c r="O476" s="65" t="n">
        <f aca="false">N476-Tabla_Ministerio!L475</f>
        <v>0</v>
      </c>
      <c r="P476" s="67" t="n">
        <f aca="false">N476+J476</f>
        <v>6653183</v>
      </c>
      <c r="Q476" s="65" t="n">
        <f aca="false">P476-Tabla_Ministerio!M475</f>
        <v>0</v>
      </c>
      <c r="S476" s="67" t="n">
        <f aca="false">B476+Tabla_Ministerio!B475</f>
        <v>10222</v>
      </c>
      <c r="T476" s="67" t="n">
        <f aca="false">C476+Tabla_Ministerio!C475</f>
        <v>57</v>
      </c>
      <c r="U476" s="67" t="n">
        <f aca="false">D476+Tabla_Ministerio!D475</f>
        <v>729.545454545455</v>
      </c>
      <c r="V476" s="67" t="n">
        <f aca="false">E476+Tabla_Ministerio!E475</f>
        <v>333.454545454545</v>
      </c>
      <c r="W476" s="67" t="n">
        <f aca="false">F476+Tabla_Ministerio!F475</f>
        <v>80</v>
      </c>
      <c r="X476" s="67" t="n">
        <f aca="false">G476+Tabla_Ministerio!G475</f>
        <v>209</v>
      </c>
      <c r="Y476" s="67" t="n">
        <f aca="false">H476+Tabla_Ministerio!H475</f>
        <v>52</v>
      </c>
      <c r="Z476" s="67" t="n">
        <f aca="false">X476+0.33*Y476</f>
        <v>226.16</v>
      </c>
      <c r="AC476" s="73" t="n">
        <f aca="false">IF(T476&gt;0,S476/T476,0)</f>
        <v>179.333333333333</v>
      </c>
      <c r="AD476" s="74" t="n">
        <f aca="false">EXP((((AC476-AC$495)/AC$496+2)/4-1.9)^3)</f>
        <v>0.0530345918194579</v>
      </c>
      <c r="AE476" s="75" t="n">
        <f aca="false">S476/U476</f>
        <v>14.0114641744548</v>
      </c>
      <c r="AF476" s="74" t="n">
        <f aca="false">EXP((((AE476-AE$495)/AE$496+2)/4-1.9)^3)</f>
        <v>0.00889763548820828</v>
      </c>
      <c r="AG476" s="74" t="n">
        <f aca="false">V476/U476</f>
        <v>0.457071651090342</v>
      </c>
      <c r="AH476" s="74" t="n">
        <f aca="false">EXP((((AG476-AG$495)/AG$496+2)/4-1.9)^3)</f>
        <v>0.0317370572257385</v>
      </c>
      <c r="AI476" s="74" t="n">
        <f aca="false">W476/U476</f>
        <v>0.109657320872274</v>
      </c>
      <c r="AJ476" s="74" t="n">
        <f aca="false">EXP((((AI476-AI$495)/AI$496+2)/4-1.9)^3)</f>
        <v>0.116389929800679</v>
      </c>
      <c r="AK476" s="74" t="n">
        <f aca="false">Z476/U476</f>
        <v>0.310001246105919</v>
      </c>
      <c r="AL476" s="74" t="n">
        <f aca="false">EXP((((AK476-AK$495)/AK$496+2)/4-1.9)^3)</f>
        <v>0.170529319920649</v>
      </c>
      <c r="AM476" s="74" t="n">
        <f aca="false">0.01*AD476+0.15*AF476+0.24*AH476+0.25*AJ476+0.35*AL476</f>
        <v>0.0982646293979999</v>
      </c>
      <c r="AO476" s="66" t="n">
        <f aca="false">0.01*AD476/$AM$495</f>
        <v>0.000187963146267617</v>
      </c>
      <c r="AP476" s="65" t="n">
        <f aca="false">AO476*$J$495</f>
        <v>1232.86474953156</v>
      </c>
      <c r="AQ476" s="66" t="n">
        <f aca="false">0.15*AF476/$AM$495</f>
        <v>0.000473019826304885</v>
      </c>
      <c r="AR476" s="65" t="n">
        <f aca="false">AQ476*$J$495</f>
        <v>3102.57346326037</v>
      </c>
      <c r="AS476" s="66" t="n">
        <f aca="false">0.24*AH476/$AM$495</f>
        <v>0.0026995499766188</v>
      </c>
      <c r="AT476" s="65" t="n">
        <f aca="false">AS476*$J$495</f>
        <v>17706.5561619909</v>
      </c>
      <c r="AU476" s="66" t="n">
        <f aca="false">0.25*AJ476/$AM$495</f>
        <v>0.0103126170338395</v>
      </c>
      <c r="AV476" s="65" t="n">
        <f aca="false">AU476*$J$495</f>
        <v>67641.2491964647</v>
      </c>
      <c r="AW476" s="66" t="n">
        <f aca="false">0.35*AL476/$AM$495</f>
        <v>0.0211534193838949</v>
      </c>
      <c r="AX476" s="65" t="n">
        <f aca="false">AW476*$J$495</f>
        <v>138746.906552259</v>
      </c>
    </row>
    <row r="477" customFormat="false" ht="15" hidden="false" customHeight="false" outlineLevel="0" collapsed="false">
      <c r="A477" s="72" t="s">
        <v>51</v>
      </c>
      <c r="B477" s="65" t="n">
        <f aca="true">INDIRECT(ADDRESS(ROW()-35*INT((ROW()-15)/35)+138,2+INT((ROW()-15)/35), 1, 1, "Variables_Simulación"))</f>
        <v>0</v>
      </c>
      <c r="C477" s="65" t="n">
        <f aca="true">INDIRECT(ADDRESS(ROW()-35*INT((ROW()-15)/35)+108,2+INT((ROW()-15)/35), 1, 1, "Variables_Simulación"))</f>
        <v>0</v>
      </c>
      <c r="D477" s="65" t="n">
        <f aca="true">INDIRECT(ADDRESS(ROW()-35*INT((ROW()-15)/35)+78,2+INT((ROW()-15)/35), 1, 1, "Variables_Simulación"))</f>
        <v>0</v>
      </c>
      <c r="E477" s="65" t="n">
        <f aca="true">INDIRECT(ADDRESS(ROW()-35*INT((ROW()-15)/35)+48,2+INT((ROW()-15)/35), 1, 1, "Variables_Simulación"))</f>
        <v>0</v>
      </c>
      <c r="F477" s="65" t="n">
        <f aca="true">INDIRECT(ADDRESS(ROW()-35*INT((ROW()-15)/35)+18,2+INT((ROW()-15)/35), 1, 1, "Variables_Simulación"))</f>
        <v>0</v>
      </c>
      <c r="G477" s="65" t="n">
        <f aca="true">INDIRECT(ADDRESS(ROW()-35*INT((ROW()-15)/35)-12,2+INT((ROW()-15)/35), 1, 1, "Variables_Simulación"))</f>
        <v>0</v>
      </c>
      <c r="H477" s="65" t="n">
        <f aca="true">INDIRECT(ADDRESS(ROW()-35*INT((ROW()-15)/35)+168,2+INT((ROW()-15)/35), 1, 1, "Variables_Simulación"))</f>
        <v>0</v>
      </c>
      <c r="I477" s="66" t="n">
        <f aca="false">AO477+AQ477+AS477+AU477+AW477</f>
        <v>0.0524065947916717</v>
      </c>
      <c r="J477" s="65" t="n">
        <f aca="false">ROUND(AP477+AR477+AT477+AV477+AX477,0)</f>
        <v>343739</v>
      </c>
      <c r="K477" s="66" t="n">
        <f aca="false">I477-Tabla_Ministerio!J476</f>
        <v>2.08166817117217E-016</v>
      </c>
      <c r="L477" s="65" t="n">
        <f aca="false">J477-Tabla_Ministerio!K476</f>
        <v>0</v>
      </c>
      <c r="M477" s="66" t="n">
        <f aca="false">P512/P$530</f>
        <v>0.0488954151256408</v>
      </c>
      <c r="N477" s="65" t="n">
        <f aca="false">ROUND(N$495*M477,0)</f>
        <v>6093467</v>
      </c>
      <c r="O477" s="65" t="n">
        <f aca="false">N477-Tabla_Ministerio!L476</f>
        <v>0</v>
      </c>
      <c r="P477" s="67" t="n">
        <f aca="false">N477+J477</f>
        <v>6437206</v>
      </c>
      <c r="Q477" s="65" t="n">
        <f aca="false">P477-Tabla_Ministerio!M476</f>
        <v>0</v>
      </c>
      <c r="S477" s="67" t="n">
        <f aca="false">B477+Tabla_Ministerio!B476</f>
        <v>8929</v>
      </c>
      <c r="T477" s="67" t="n">
        <f aca="false">C477+Tabla_Ministerio!C476</f>
        <v>36</v>
      </c>
      <c r="U477" s="67" t="n">
        <f aca="false">D477+Tabla_Ministerio!D476</f>
        <v>392.129545454545</v>
      </c>
      <c r="V477" s="67" t="n">
        <f aca="false">E477+Tabla_Ministerio!E476</f>
        <v>236.511363636364</v>
      </c>
      <c r="W477" s="67" t="n">
        <f aca="false">F477+Tabla_Ministerio!F476</f>
        <v>46</v>
      </c>
      <c r="X477" s="67" t="n">
        <f aca="false">G477+Tabla_Ministerio!G476</f>
        <v>114</v>
      </c>
      <c r="Y477" s="67" t="n">
        <f aca="false">H477+Tabla_Ministerio!H476</f>
        <v>18</v>
      </c>
      <c r="Z477" s="67" t="n">
        <f aca="false">X477+0.33*Y477</f>
        <v>119.94</v>
      </c>
      <c r="AC477" s="73" t="n">
        <f aca="false">IF(T477&gt;0,S477/T477,0)</f>
        <v>248.027777777778</v>
      </c>
      <c r="AD477" s="74" t="n">
        <f aca="false">EXP((((AC477-AC$495)/AC$496+2)/4-1.9)^3)</f>
        <v>0.15123794314113</v>
      </c>
      <c r="AE477" s="75" t="n">
        <f aca="false">S477/U477</f>
        <v>22.7705361748495</v>
      </c>
      <c r="AF477" s="74" t="n">
        <f aca="false">EXP((((AE477-AE$495)/AE$496+2)/4-1.9)^3)</f>
        <v>0.130138526983074</v>
      </c>
      <c r="AG477" s="74" t="n">
        <f aca="false">V477/U477</f>
        <v>0.603145991874208</v>
      </c>
      <c r="AH477" s="74" t="n">
        <f aca="false">EXP((((AG477-AG$495)/AG$496+2)/4-1.9)^3)</f>
        <v>0.147448574570445</v>
      </c>
      <c r="AI477" s="74" t="n">
        <f aca="false">W477/U477</f>
        <v>0.117308171580589</v>
      </c>
      <c r="AJ477" s="74" t="n">
        <f aca="false">EXP((((AI477-AI$495)/AI$496+2)/4-1.9)^3)</f>
        <v>0.133765967949887</v>
      </c>
      <c r="AK477" s="74" t="n">
        <f aca="false">Z477/U477</f>
        <v>0.30586830650817</v>
      </c>
      <c r="AL477" s="74" t="n">
        <f aca="false">EXP((((AK477-AK$495)/AK$496+2)/4-1.9)^3)</f>
        <v>0.165728862126284</v>
      </c>
      <c r="AM477" s="74" t="n">
        <f aca="false">0.01*AD477+0.15*AF477+0.24*AH477+0.25*AJ477+0.35*AL477</f>
        <v>0.14786741010745</v>
      </c>
      <c r="AO477" s="66" t="n">
        <f aca="false">0.01*AD477/$AM$495</f>
        <v>0.000536011660552087</v>
      </c>
      <c r="AP477" s="65" t="n">
        <f aca="false">AO477*$J$495</f>
        <v>3515.741754459</v>
      </c>
      <c r="AQ477" s="66" t="n">
        <f aca="false">0.15*AF477/$AM$495</f>
        <v>0.00691847890495044</v>
      </c>
      <c r="AR477" s="65" t="n">
        <f aca="false">AQ477*$J$495</f>
        <v>45378.8358604456</v>
      </c>
      <c r="AS477" s="66" t="n">
        <f aca="false">0.24*AH477/$AM$495</f>
        <v>0.0125419566534767</v>
      </c>
      <c r="AT477" s="65" t="n">
        <f aca="false">AS477*$J$495</f>
        <v>82263.6594208157</v>
      </c>
      <c r="AU477" s="66" t="n">
        <f aca="false">0.25*AJ477/$AM$495</f>
        <v>0.0118522040694622</v>
      </c>
      <c r="AV477" s="65" t="n">
        <f aca="false">AU477*$J$495</f>
        <v>77739.5191113161</v>
      </c>
      <c r="AW477" s="66" t="n">
        <f aca="false">0.35*AL477/$AM$495</f>
        <v>0.0205579435032303</v>
      </c>
      <c r="AX477" s="65" t="n">
        <f aca="false">AW477*$J$495</f>
        <v>134841.134399337</v>
      </c>
    </row>
    <row r="478" customFormat="false" ht="15" hidden="false" customHeight="false" outlineLevel="0" collapsed="false">
      <c r="A478" s="72" t="s">
        <v>52</v>
      </c>
      <c r="B478" s="65" t="n">
        <f aca="true">INDIRECT(ADDRESS(ROW()-35*INT((ROW()-15)/35)+138,2+INT((ROW()-15)/35), 1, 1, "Variables_Simulación"))</f>
        <v>0</v>
      </c>
      <c r="C478" s="65" t="n">
        <f aca="true">INDIRECT(ADDRESS(ROW()-35*INT((ROW()-15)/35)+108,2+INT((ROW()-15)/35), 1, 1, "Variables_Simulación"))</f>
        <v>0</v>
      </c>
      <c r="D478" s="65" t="n">
        <f aca="true">INDIRECT(ADDRESS(ROW()-35*INT((ROW()-15)/35)+78,2+INT((ROW()-15)/35), 1, 1, "Variables_Simulación"))</f>
        <v>0</v>
      </c>
      <c r="E478" s="65" t="n">
        <f aca="true">INDIRECT(ADDRESS(ROW()-35*INT((ROW()-15)/35)+48,2+INT((ROW()-15)/35), 1, 1, "Variables_Simulación"))</f>
        <v>0</v>
      </c>
      <c r="F478" s="65" t="n">
        <f aca="true">INDIRECT(ADDRESS(ROW()-35*INT((ROW()-15)/35)+18,2+INT((ROW()-15)/35), 1, 1, "Variables_Simulación"))</f>
        <v>0</v>
      </c>
      <c r="G478" s="65" t="n">
        <f aca="true">INDIRECT(ADDRESS(ROW()-35*INT((ROW()-15)/35)-12,2+INT((ROW()-15)/35), 1, 1, "Variables_Simulación"))</f>
        <v>0</v>
      </c>
      <c r="H478" s="65" t="n">
        <f aca="true">INDIRECT(ADDRESS(ROW()-35*INT((ROW()-15)/35)+168,2+INT((ROW()-15)/35), 1, 1, "Variables_Simulación"))</f>
        <v>0</v>
      </c>
      <c r="I478" s="66" t="n">
        <f aca="false">AO478+AQ478+AS478+AU478+AW478</f>
        <v>0.0132257736846281</v>
      </c>
      <c r="J478" s="65" t="n">
        <f aca="false">ROUND(AP478+AR478+AT478+AV478+AX478,0)</f>
        <v>86749</v>
      </c>
      <c r="K478" s="66" t="n">
        <f aca="false">I478-Tabla_Ministerio!J477</f>
        <v>0</v>
      </c>
      <c r="L478" s="65" t="n">
        <f aca="false">J478-Tabla_Ministerio!K477</f>
        <v>0</v>
      </c>
      <c r="M478" s="66" t="n">
        <f aca="false">P513/P$530</f>
        <v>0.0214268765502581</v>
      </c>
      <c r="N478" s="65" t="n">
        <f aca="false">ROUND(N$495*M478,0)</f>
        <v>2670270</v>
      </c>
      <c r="O478" s="65" t="n">
        <f aca="false">N478-Tabla_Ministerio!L477</f>
        <v>0</v>
      </c>
      <c r="P478" s="67" t="n">
        <f aca="false">N478+J478</f>
        <v>2757019</v>
      </c>
      <c r="Q478" s="65" t="n">
        <f aca="false">P478-Tabla_Ministerio!M477</f>
        <v>0</v>
      </c>
      <c r="S478" s="67" t="n">
        <f aca="false">B478+Tabla_Ministerio!B477</f>
        <v>14416</v>
      </c>
      <c r="T478" s="67" t="n">
        <f aca="false">C478+Tabla_Ministerio!C477</f>
        <v>74</v>
      </c>
      <c r="U478" s="67" t="n">
        <f aca="false">D478+Tabla_Ministerio!D477</f>
        <v>665.5</v>
      </c>
      <c r="V478" s="67" t="n">
        <f aca="false">E478+Tabla_Ministerio!E477</f>
        <v>210.806818181818</v>
      </c>
      <c r="W478" s="67" t="n">
        <f aca="false">F478+Tabla_Ministerio!F477</f>
        <v>34</v>
      </c>
      <c r="X478" s="67" t="n">
        <f aca="false">G478+Tabla_Ministerio!G477</f>
        <v>78</v>
      </c>
      <c r="Y478" s="67" t="n">
        <f aca="false">H478+Tabla_Ministerio!H477</f>
        <v>24</v>
      </c>
      <c r="Z478" s="67" t="n">
        <f aca="false">X478+0.33*Y478</f>
        <v>85.92</v>
      </c>
      <c r="AC478" s="73" t="n">
        <f aca="false">IF(T478&gt;0,S478/T478,0)</f>
        <v>194.810810810811</v>
      </c>
      <c r="AD478" s="74" t="n">
        <f aca="false">EXP((((AC478-AC$495)/AC$496+2)/4-1.9)^3)</f>
        <v>0.0690077817269671</v>
      </c>
      <c r="AE478" s="75" t="n">
        <f aca="false">S478/U478</f>
        <v>21.6619083395943</v>
      </c>
      <c r="AF478" s="74" t="n">
        <f aca="false">EXP((((AE478-AE$495)/AE$496+2)/4-1.9)^3)</f>
        <v>0.100298268944426</v>
      </c>
      <c r="AG478" s="74" t="n">
        <f aca="false">V478/U478</f>
        <v>0.316764565261935</v>
      </c>
      <c r="AH478" s="74" t="n">
        <f aca="false">EXP((((AG478-AG$495)/AG$496+2)/4-1.9)^3)</f>
        <v>0.00391172432683095</v>
      </c>
      <c r="AI478" s="74" t="n">
        <f aca="false">W478/U478</f>
        <v>0.0510894064613073</v>
      </c>
      <c r="AJ478" s="74" t="n">
        <f aca="false">EXP((((AI478-AI$495)/AI$496+2)/4-1.9)^3)</f>
        <v>0.0322592109147042</v>
      </c>
      <c r="AK478" s="74" t="n">
        <f aca="false">Z478/U478</f>
        <v>0.129105935386927</v>
      </c>
      <c r="AL478" s="74" t="n">
        <f aca="false">EXP((((AK478-AK$495)/AK$496+2)/4-1.9)^3)</f>
        <v>0.0359389761954</v>
      </c>
      <c r="AM478" s="74" t="n">
        <f aca="false">0.01*AD478+0.15*AF478+0.24*AH478+0.25*AJ478+0.35*AL478</f>
        <v>0.0373170763944391</v>
      </c>
      <c r="AO478" s="66" t="n">
        <f aca="false">0.01*AD478/$AM$495</f>
        <v>0.000244574707287382</v>
      </c>
      <c r="AP478" s="65" t="n">
        <f aca="false">AO478*$J$495</f>
        <v>1604.1843373504</v>
      </c>
      <c r="AQ478" s="66" t="n">
        <f aca="false">0.15*AF478/$AM$495</f>
        <v>0.00533209860278586</v>
      </c>
      <c r="AR478" s="65" t="n">
        <f aca="false">AQ478*$J$495</f>
        <v>34973.6453072649</v>
      </c>
      <c r="AS478" s="66" t="n">
        <f aca="false">0.24*AH478/$AM$495</f>
        <v>0.000332730764542079</v>
      </c>
      <c r="AT478" s="65" t="n">
        <f aca="false">AS478*$J$495</f>
        <v>2182.40670490036</v>
      </c>
      <c r="AU478" s="66" t="n">
        <f aca="false">0.25*AJ478/$AM$495</f>
        <v>0.0028582961476729</v>
      </c>
      <c r="AV478" s="65" t="n">
        <f aca="false">AU478*$J$495</f>
        <v>18747.7845213899</v>
      </c>
      <c r="AW478" s="66" t="n">
        <f aca="false">0.35*AL478/$AM$495</f>
        <v>0.00445807346233988</v>
      </c>
      <c r="AX478" s="65" t="n">
        <f aca="false">AW478*$J$495</f>
        <v>29240.8471111439</v>
      </c>
    </row>
    <row r="479" customFormat="false" ht="15" hidden="false" customHeight="false" outlineLevel="0" collapsed="false">
      <c r="A479" s="72" t="s">
        <v>53</v>
      </c>
      <c r="B479" s="65" t="n">
        <f aca="true">INDIRECT(ADDRESS(ROW()-35*INT((ROW()-15)/35)+138,2+INT((ROW()-15)/35), 1, 1, "Variables_Simulación"))</f>
        <v>0</v>
      </c>
      <c r="C479" s="65" t="n">
        <f aca="true">INDIRECT(ADDRESS(ROW()-35*INT((ROW()-15)/35)+108,2+INT((ROW()-15)/35), 1, 1, "Variables_Simulación"))</f>
        <v>0</v>
      </c>
      <c r="D479" s="65" t="n">
        <f aca="true">INDIRECT(ADDRESS(ROW()-35*INT((ROW()-15)/35)+78,2+INT((ROW()-15)/35), 1, 1, "Variables_Simulación"))</f>
        <v>0</v>
      </c>
      <c r="E479" s="65" t="n">
        <f aca="true">INDIRECT(ADDRESS(ROW()-35*INT((ROW()-15)/35)+48,2+INT((ROW()-15)/35), 1, 1, "Variables_Simulación"))</f>
        <v>0</v>
      </c>
      <c r="F479" s="65" t="n">
        <f aca="true">INDIRECT(ADDRESS(ROW()-35*INT((ROW()-15)/35)+18,2+INT((ROW()-15)/35), 1, 1, "Variables_Simulación"))</f>
        <v>0</v>
      </c>
      <c r="G479" s="65" t="n">
        <f aca="true">INDIRECT(ADDRESS(ROW()-35*INT((ROW()-15)/35)-12,2+INT((ROW()-15)/35), 1, 1, "Variables_Simulación"))</f>
        <v>0</v>
      </c>
      <c r="H479" s="65" t="n">
        <f aca="true">INDIRECT(ADDRESS(ROW()-35*INT((ROW()-15)/35)+168,2+INT((ROW()-15)/35), 1, 1, "Variables_Simulación"))</f>
        <v>0</v>
      </c>
      <c r="I479" s="66" t="n">
        <f aca="false">AO479+AQ479+AS479+AU479+AW479</f>
        <v>0.0127670198972133</v>
      </c>
      <c r="J479" s="65" t="n">
        <f aca="false">ROUND(AP479+AR479+AT479+AV479+AX479,0)</f>
        <v>83740</v>
      </c>
      <c r="K479" s="66" t="n">
        <f aca="false">I479-Tabla_Ministerio!J478</f>
        <v>0</v>
      </c>
      <c r="L479" s="65" t="n">
        <f aca="false">J479-Tabla_Ministerio!K478</f>
        <v>0</v>
      </c>
      <c r="M479" s="66" t="n">
        <f aca="false">P514/P$530</f>
        <v>0.0207084351070372</v>
      </c>
      <c r="N479" s="65" t="n">
        <f aca="false">ROUND(N$495*M479,0)</f>
        <v>2580736</v>
      </c>
      <c r="O479" s="65" t="n">
        <f aca="false">N479-Tabla_Ministerio!L478</f>
        <v>0</v>
      </c>
      <c r="P479" s="67" t="n">
        <f aca="false">N479+J479</f>
        <v>2664476</v>
      </c>
      <c r="Q479" s="65" t="n">
        <f aca="false">P479-Tabla_Ministerio!M478</f>
        <v>0</v>
      </c>
      <c r="S479" s="67" t="n">
        <f aca="false">B479+Tabla_Ministerio!B478</f>
        <v>6171</v>
      </c>
      <c r="T479" s="67" t="n">
        <f aca="false">C479+Tabla_Ministerio!C478</f>
        <v>41</v>
      </c>
      <c r="U479" s="67" t="n">
        <f aca="false">D479+Tabla_Ministerio!D478</f>
        <v>381.743333333333</v>
      </c>
      <c r="V479" s="67" t="n">
        <f aca="false">E479+Tabla_Ministerio!E478</f>
        <v>194.979772727273</v>
      </c>
      <c r="W479" s="67" t="n">
        <f aca="false">F479+Tabla_Ministerio!F478</f>
        <v>22</v>
      </c>
      <c r="X479" s="67" t="n">
        <f aca="false">G479+Tabla_Ministerio!G478</f>
        <v>35</v>
      </c>
      <c r="Y479" s="67" t="n">
        <f aca="false">H479+Tabla_Ministerio!H478</f>
        <v>6</v>
      </c>
      <c r="Z479" s="67" t="n">
        <f aca="false">X479+0.33*Y479</f>
        <v>36.98</v>
      </c>
      <c r="AC479" s="73" t="n">
        <f aca="false">IF(T479&gt;0,S479/T479,0)</f>
        <v>150.512195121951</v>
      </c>
      <c r="AD479" s="74" t="n">
        <f aca="false">EXP((((AC479-AC$495)/AC$496+2)/4-1.9)^3)</f>
        <v>0.0310527099289586</v>
      </c>
      <c r="AE479" s="75" t="n">
        <f aca="false">S479/U479</f>
        <v>16.1653117714346</v>
      </c>
      <c r="AF479" s="74" t="n">
        <f aca="false">EXP((((AE479-AE$495)/AE$496+2)/4-1.9)^3)</f>
        <v>0.0198098687453476</v>
      </c>
      <c r="AG479" s="74" t="n">
        <f aca="false">V479/U479</f>
        <v>0.510761434979716</v>
      </c>
      <c r="AH479" s="74" t="n">
        <f aca="false">EXP((((AG479-AG$495)/AG$496+2)/4-1.9)^3)</f>
        <v>0.0598781414286269</v>
      </c>
      <c r="AI479" s="74" t="n">
        <f aca="false">W479/U479</f>
        <v>0.0576303449962017</v>
      </c>
      <c r="AJ479" s="74" t="n">
        <f aca="false">EXP((((AI479-AI$495)/AI$496+2)/4-1.9)^3)</f>
        <v>0.0379882856710499</v>
      </c>
      <c r="AK479" s="74" t="n">
        <f aca="false">Z479/U479</f>
        <v>0.0968713708163426</v>
      </c>
      <c r="AL479" s="74" t="n">
        <f aca="false">EXP((((AK479-AK$495)/AK$496+2)/4-1.9)^3)</f>
        <v>0.0253510015082352</v>
      </c>
      <c r="AM479" s="74" t="n">
        <f aca="false">0.01*AD479+0.15*AF479+0.24*AH479+0.25*AJ479+0.35*AL479</f>
        <v>0.036022683299607</v>
      </c>
      <c r="AO479" s="66" t="n">
        <f aca="false">0.01*AD479/$AM$495</f>
        <v>0.000110055811841683</v>
      </c>
      <c r="AP479" s="65" t="n">
        <f aca="false">AO479*$J$495</f>
        <v>721.864544167111</v>
      </c>
      <c r="AQ479" s="66" t="n">
        <f aca="false">0.15*AF479/$AM$495</f>
        <v>0.00105314054340226</v>
      </c>
      <c r="AR479" s="65" t="n">
        <f aca="false">AQ479*$J$495</f>
        <v>6907.62991599725</v>
      </c>
      <c r="AS479" s="66" t="n">
        <f aca="false">0.24*AH479/$AM$495</f>
        <v>0.00509322695371185</v>
      </c>
      <c r="AT479" s="65" t="n">
        <f aca="false">AS479*$J$495</f>
        <v>33406.8677678715</v>
      </c>
      <c r="AU479" s="66" t="n">
        <f aca="false">0.25*AJ479/$AM$495</f>
        <v>0.00336591526920351</v>
      </c>
      <c r="AV479" s="65" t="n">
        <f aca="false">AU479*$J$495</f>
        <v>22077.2974261816</v>
      </c>
      <c r="AW479" s="66" t="n">
        <f aca="false">0.35*AL479/$AM$495</f>
        <v>0.00314468131905402</v>
      </c>
      <c r="AX479" s="65" t="n">
        <f aca="false">AW479*$J$495</f>
        <v>20626.2069121369</v>
      </c>
    </row>
    <row r="480" customFormat="false" ht="15" hidden="false" customHeight="false" outlineLevel="0" collapsed="false">
      <c r="A480" s="72" t="s">
        <v>54</v>
      </c>
      <c r="B480" s="65" t="n">
        <f aca="true">INDIRECT(ADDRESS(ROW()-35*INT((ROW()-15)/35)+138,2+INT((ROW()-15)/35), 1, 1, "Variables_Simulación"))</f>
        <v>0</v>
      </c>
      <c r="C480" s="65" t="n">
        <f aca="true">INDIRECT(ADDRESS(ROW()-35*INT((ROW()-15)/35)+108,2+INT((ROW()-15)/35), 1, 1, "Variables_Simulación"))</f>
        <v>0</v>
      </c>
      <c r="D480" s="65" t="n">
        <f aca="true">INDIRECT(ADDRESS(ROW()-35*INT((ROW()-15)/35)+78,2+INT((ROW()-15)/35), 1, 1, "Variables_Simulación"))</f>
        <v>0</v>
      </c>
      <c r="E480" s="65" t="n">
        <f aca="true">INDIRECT(ADDRESS(ROW()-35*INT((ROW()-15)/35)+48,2+INT((ROW()-15)/35), 1, 1, "Variables_Simulación"))</f>
        <v>0</v>
      </c>
      <c r="F480" s="65" t="n">
        <f aca="true">INDIRECT(ADDRESS(ROW()-35*INT((ROW()-15)/35)+18,2+INT((ROW()-15)/35), 1, 1, "Variables_Simulación"))</f>
        <v>0</v>
      </c>
      <c r="G480" s="65" t="n">
        <f aca="true">INDIRECT(ADDRESS(ROW()-35*INT((ROW()-15)/35)-12,2+INT((ROW()-15)/35), 1, 1, "Variables_Simulación"))</f>
        <v>0</v>
      </c>
      <c r="H480" s="65" t="n">
        <f aca="true">INDIRECT(ADDRESS(ROW()-35*INT((ROW()-15)/35)+168,2+INT((ROW()-15)/35), 1, 1, "Variables_Simulación"))</f>
        <v>0</v>
      </c>
      <c r="I480" s="66" t="n">
        <f aca="false">AO480+AQ480+AS480+AU480+AW480</f>
        <v>0.0201149188237031</v>
      </c>
      <c r="J480" s="65" t="n">
        <f aca="false">ROUND(AP480+AR480+AT480+AV480+AX480,0)</f>
        <v>131935</v>
      </c>
      <c r="K480" s="66" t="n">
        <f aca="false">I480-Tabla_Ministerio!J479</f>
        <v>-1.07552855510562E-016</v>
      </c>
      <c r="L480" s="65" t="n">
        <f aca="false">J480-Tabla_Ministerio!K479</f>
        <v>0</v>
      </c>
      <c r="M480" s="66" t="n">
        <f aca="false">P515/P$530</f>
        <v>0.02098784846871</v>
      </c>
      <c r="N480" s="65" t="n">
        <f aca="false">ROUND(N$495*M480,0)</f>
        <v>2615557</v>
      </c>
      <c r="O480" s="65" t="n">
        <f aca="false">N480-Tabla_Ministerio!L479</f>
        <v>0</v>
      </c>
      <c r="P480" s="67" t="n">
        <f aca="false">N480+J480</f>
        <v>2747492</v>
      </c>
      <c r="Q480" s="65" t="n">
        <f aca="false">P480-Tabla_Ministerio!M479</f>
        <v>0</v>
      </c>
      <c r="S480" s="67" t="n">
        <f aca="false">B480+Tabla_Ministerio!B479</f>
        <v>7967</v>
      </c>
      <c r="T480" s="67" t="n">
        <f aca="false">C480+Tabla_Ministerio!C479</f>
        <v>39</v>
      </c>
      <c r="U480" s="67" t="n">
        <f aca="false">D480+Tabla_Ministerio!D479</f>
        <v>318.545454545455</v>
      </c>
      <c r="V480" s="67" t="n">
        <f aca="false">E480+Tabla_Ministerio!E479</f>
        <v>154.113636363636</v>
      </c>
      <c r="W480" s="67" t="n">
        <f aca="false">F480+Tabla_Ministerio!F479</f>
        <v>11</v>
      </c>
      <c r="X480" s="67" t="n">
        <f aca="false">G480+Tabla_Ministerio!G479</f>
        <v>28</v>
      </c>
      <c r="Y480" s="67" t="n">
        <f aca="false">H480+Tabla_Ministerio!H479</f>
        <v>11</v>
      </c>
      <c r="Z480" s="67" t="n">
        <f aca="false">X480+0.33*Y480</f>
        <v>31.63</v>
      </c>
      <c r="AC480" s="73" t="n">
        <f aca="false">IF(T480&gt;0,S480/T480,0)</f>
        <v>204.282051282051</v>
      </c>
      <c r="AD480" s="74" t="n">
        <f aca="false">EXP((((AC480-AC$495)/AC$496+2)/4-1.9)^3)</f>
        <v>0.0804223538643704</v>
      </c>
      <c r="AE480" s="75" t="n">
        <f aca="false">S480/U480</f>
        <v>25.0105593607306</v>
      </c>
      <c r="AF480" s="74" t="n">
        <f aca="false">EXP((((AE480-AE$495)/AE$496+2)/4-1.9)^3)</f>
        <v>0.207124690509651</v>
      </c>
      <c r="AG480" s="74" t="n">
        <f aca="false">V480/U480</f>
        <v>0.48380422374429</v>
      </c>
      <c r="AH480" s="74" t="n">
        <f aca="false">EXP((((AG480-AG$495)/AG$496+2)/4-1.9)^3)</f>
        <v>0.044005694170133</v>
      </c>
      <c r="AI480" s="74" t="n">
        <f aca="false">W480/U480</f>
        <v>0.0345319634703196</v>
      </c>
      <c r="AJ480" s="74" t="n">
        <f aca="false">EXP((((AI480-AI$495)/AI$496+2)/4-1.9)^3)</f>
        <v>0.0208185417552971</v>
      </c>
      <c r="AK480" s="74" t="n">
        <f aca="false">Z480/U480</f>
        <v>0.0992950913242008</v>
      </c>
      <c r="AL480" s="74" t="n">
        <f aca="false">EXP((((AK480-AK$495)/AK$496+2)/4-1.9)^3)</f>
        <v>0.0260461709534141</v>
      </c>
      <c r="AM480" s="74" t="n">
        <f aca="false">0.01*AD480+0.15*AF480+0.24*AH480+0.25*AJ480+0.35*AL480</f>
        <v>0.0567550889884426</v>
      </c>
      <c r="AO480" s="66" t="n">
        <f aca="false">0.01*AD480/$AM$495</f>
        <v>0.000285029791764111</v>
      </c>
      <c r="AP480" s="65" t="n">
        <f aca="false">AO480*$J$495</f>
        <v>1869.53235147477</v>
      </c>
      <c r="AQ480" s="66" t="n">
        <f aca="false">0.15*AF480/$AM$495</f>
        <v>0.0110112495907671</v>
      </c>
      <c r="AR480" s="65" t="n">
        <f aca="false">AQ480*$J$495</f>
        <v>72223.63393206</v>
      </c>
      <c r="AS480" s="66" t="n">
        <f aca="false">0.24*AH480/$AM$495</f>
        <v>0.00374311864591321</v>
      </c>
      <c r="AT480" s="65" t="n">
        <f aca="false">AS480*$J$495</f>
        <v>24551.4034186805</v>
      </c>
      <c r="AU480" s="66" t="n">
        <f aca="false">0.25*AJ480/$AM$495</f>
        <v>0.00184460673438883</v>
      </c>
      <c r="AV480" s="65" t="n">
        <f aca="false">AU480*$J$495</f>
        <v>12098.9176055749</v>
      </c>
      <c r="AW480" s="66" t="n">
        <f aca="false">0.35*AL480/$AM$495</f>
        <v>0.00323091406086981</v>
      </c>
      <c r="AX480" s="65" t="n">
        <f aca="false">AW480*$J$495</f>
        <v>21191.8141056278</v>
      </c>
    </row>
    <row r="481" customFormat="false" ht="15" hidden="false" customHeight="false" outlineLevel="0" collapsed="false">
      <c r="A481" s="72" t="s">
        <v>55</v>
      </c>
      <c r="B481" s="65" t="n">
        <f aca="true">INDIRECT(ADDRESS(ROW()-35*INT((ROW()-15)/35)+138,2+INT((ROW()-15)/35), 1, 1, "Variables_Simulación"))</f>
        <v>0</v>
      </c>
      <c r="C481" s="65" t="n">
        <f aca="true">INDIRECT(ADDRESS(ROW()-35*INT((ROW()-15)/35)+108,2+INT((ROW()-15)/35), 1, 1, "Variables_Simulación"))</f>
        <v>0</v>
      </c>
      <c r="D481" s="65" t="n">
        <f aca="true">INDIRECT(ADDRESS(ROW()-35*INT((ROW()-15)/35)+78,2+INT((ROW()-15)/35), 1, 1, "Variables_Simulación"))</f>
        <v>0</v>
      </c>
      <c r="E481" s="65" t="n">
        <f aca="true">INDIRECT(ADDRESS(ROW()-35*INT((ROW()-15)/35)+48,2+INT((ROW()-15)/35), 1, 1, "Variables_Simulación"))</f>
        <v>0</v>
      </c>
      <c r="F481" s="65" t="n">
        <f aca="true">INDIRECT(ADDRESS(ROW()-35*INT((ROW()-15)/35)+18,2+INT((ROW()-15)/35), 1, 1, "Variables_Simulación"))</f>
        <v>0</v>
      </c>
      <c r="G481" s="65" t="n">
        <f aca="true">INDIRECT(ADDRESS(ROW()-35*INT((ROW()-15)/35)-12,2+INT((ROW()-15)/35), 1, 1, "Variables_Simulación"))</f>
        <v>0</v>
      </c>
      <c r="H481" s="65" t="n">
        <f aca="true">INDIRECT(ADDRESS(ROW()-35*INT((ROW()-15)/35)+168,2+INT((ROW()-15)/35), 1, 1, "Variables_Simulación"))</f>
        <v>0</v>
      </c>
      <c r="I481" s="66" t="n">
        <f aca="false">AO481+AQ481+AS481+AU481+AW481</f>
        <v>0.0298283391340286</v>
      </c>
      <c r="J481" s="65" t="n">
        <f aca="false">ROUND(AP481+AR481+AT481+AV481+AX481,0)</f>
        <v>195646</v>
      </c>
      <c r="K481" s="66" t="n">
        <f aca="false">I481-Tabla_Ministerio!J480</f>
        <v>0</v>
      </c>
      <c r="L481" s="65" t="n">
        <f aca="false">J481-Tabla_Ministerio!K480</f>
        <v>0</v>
      </c>
      <c r="M481" s="66" t="n">
        <f aca="false">P516/P$530</f>
        <v>0.0205450392450767</v>
      </c>
      <c r="N481" s="65" t="n">
        <f aca="false">ROUND(N$495*M481,0)</f>
        <v>2560373</v>
      </c>
      <c r="O481" s="65" t="n">
        <f aca="false">N481-Tabla_Ministerio!L480</f>
        <v>0</v>
      </c>
      <c r="P481" s="67" t="n">
        <f aca="false">N481+J481</f>
        <v>2756019</v>
      </c>
      <c r="Q481" s="65" t="n">
        <f aca="false">P481-Tabla_Ministerio!M480</f>
        <v>0</v>
      </c>
      <c r="S481" s="67" t="n">
        <f aca="false">B481+Tabla_Ministerio!B480</f>
        <v>9001</v>
      </c>
      <c r="T481" s="67" t="n">
        <f aca="false">C481+Tabla_Ministerio!C480</f>
        <v>43</v>
      </c>
      <c r="U481" s="67" t="n">
        <f aca="false">D481+Tabla_Ministerio!D480</f>
        <v>386.886363636364</v>
      </c>
      <c r="V481" s="67" t="n">
        <f aca="false">E481+Tabla_Ministerio!E480</f>
        <v>244.818181818182</v>
      </c>
      <c r="W481" s="67" t="n">
        <f aca="false">F481+Tabla_Ministerio!F480</f>
        <v>16</v>
      </c>
      <c r="X481" s="67" t="n">
        <f aca="false">G481+Tabla_Ministerio!G480</f>
        <v>37</v>
      </c>
      <c r="Y481" s="67" t="n">
        <f aca="false">H481+Tabla_Ministerio!H480</f>
        <v>16</v>
      </c>
      <c r="Z481" s="67" t="n">
        <f aca="false">X481+0.33*Y481</f>
        <v>42.28</v>
      </c>
      <c r="AC481" s="73" t="n">
        <f aca="false">IF(T481&gt;0,S481/T481,0)</f>
        <v>209.325581395349</v>
      </c>
      <c r="AD481" s="74" t="n">
        <f aca="false">EXP((((AC481-AC$495)/AC$496+2)/4-1.9)^3)</f>
        <v>0.087039908122559</v>
      </c>
      <c r="AE481" s="75" t="n">
        <f aca="false">S481/U481</f>
        <v>23.2652293955237</v>
      </c>
      <c r="AF481" s="74" t="n">
        <f aca="false">EXP((((AE481-AE$495)/AE$496+2)/4-1.9)^3)</f>
        <v>0.145208503569875</v>
      </c>
      <c r="AG481" s="74" t="n">
        <f aca="false">V481/U481</f>
        <v>0.632790929918346</v>
      </c>
      <c r="AH481" s="74" t="n">
        <f aca="false">EXP((((AG481-AG$495)/AG$496+2)/4-1.9)^3)</f>
        <v>0.187802319201759</v>
      </c>
      <c r="AI481" s="74" t="n">
        <f aca="false">W481/U481</f>
        <v>0.0413558127239617</v>
      </c>
      <c r="AJ481" s="74" t="n">
        <f aca="false">EXP((((AI481-AI$495)/AI$496+2)/4-1.9)^3)</f>
        <v>0.0250429056959727</v>
      </c>
      <c r="AK481" s="74" t="n">
        <f aca="false">Z481/U481</f>
        <v>0.109282735123069</v>
      </c>
      <c r="AL481" s="74" t="n">
        <f aca="false">EXP((((AK481-AK$495)/AK$496+2)/4-1.9)^3)</f>
        <v>0.0290770144198797</v>
      </c>
      <c r="AM481" s="74" t="n">
        <f aca="false">0.01*AD481+0.15*AF481+0.24*AH481+0.25*AJ481+0.35*AL481</f>
        <v>0.0841619126960801</v>
      </c>
      <c r="AO481" s="66" t="n">
        <f aca="false">0.01*AD481/$AM$495</f>
        <v>0.000308483471264467</v>
      </c>
      <c r="AP481" s="65" t="n">
        <f aca="false">AO481*$J$495</f>
        <v>2023.36684125093</v>
      </c>
      <c r="AQ481" s="66" t="n">
        <f aca="false">0.15*AF481/$AM$495</f>
        <v>0.00771963531520731</v>
      </c>
      <c r="AR481" s="65" t="n">
        <f aca="false">AQ481*$J$495</f>
        <v>50633.682444364</v>
      </c>
      <c r="AS481" s="66" t="n">
        <f aca="false">0.24*AH481/$AM$495</f>
        <v>0.0159744409446666</v>
      </c>
      <c r="AT481" s="65" t="n">
        <f aca="false">AS481*$J$495</f>
        <v>104777.588188021</v>
      </c>
      <c r="AU481" s="66" t="n">
        <f aca="false">0.25*AJ481/$AM$495</f>
        <v>0.00221890241105393</v>
      </c>
      <c r="AV481" s="65" t="n">
        <f aca="false">AU481*$J$495</f>
        <v>14553.9517695884</v>
      </c>
      <c r="AW481" s="66" t="n">
        <f aca="false">0.35*AL481/$AM$495</f>
        <v>0.00360687699183628</v>
      </c>
      <c r="AX481" s="65" t="n">
        <f aca="false">AW481*$J$495</f>
        <v>23657.7839189825</v>
      </c>
    </row>
    <row r="482" customFormat="false" ht="15" hidden="false" customHeight="false" outlineLevel="0" collapsed="false">
      <c r="A482" s="72" t="s">
        <v>56</v>
      </c>
      <c r="B482" s="65" t="n">
        <f aca="true">INDIRECT(ADDRESS(ROW()-35*INT((ROW()-15)/35)+138,2+INT((ROW()-15)/35), 1, 1, "Variables_Simulación"))</f>
        <v>0</v>
      </c>
      <c r="C482" s="65" t="n">
        <f aca="true">INDIRECT(ADDRESS(ROW()-35*INT((ROW()-15)/35)+108,2+INT((ROW()-15)/35), 1, 1, "Variables_Simulación"))</f>
        <v>0</v>
      </c>
      <c r="D482" s="65" t="n">
        <f aca="true">INDIRECT(ADDRESS(ROW()-35*INT((ROW()-15)/35)+78,2+INT((ROW()-15)/35), 1, 1, "Variables_Simulación"))</f>
        <v>0</v>
      </c>
      <c r="E482" s="65" t="n">
        <f aca="true">INDIRECT(ADDRESS(ROW()-35*INT((ROW()-15)/35)+48,2+INT((ROW()-15)/35), 1, 1, "Variables_Simulación"))</f>
        <v>0</v>
      </c>
      <c r="F482" s="65" t="n">
        <f aca="true">INDIRECT(ADDRESS(ROW()-35*INT((ROW()-15)/35)+18,2+INT((ROW()-15)/35), 1, 1, "Variables_Simulación"))</f>
        <v>0</v>
      </c>
      <c r="G482" s="65" t="n">
        <f aca="true">INDIRECT(ADDRESS(ROW()-35*INT((ROW()-15)/35)-12,2+INT((ROW()-15)/35), 1, 1, "Variables_Simulación"))</f>
        <v>0</v>
      </c>
      <c r="H482" s="65" t="n">
        <f aca="true">INDIRECT(ADDRESS(ROW()-35*INT((ROW()-15)/35)+168,2+INT((ROW()-15)/35), 1, 1, "Variables_Simulación"))</f>
        <v>0</v>
      </c>
      <c r="I482" s="66" t="n">
        <f aca="false">AO482+AQ482+AS482+AU482+AW482</f>
        <v>0.0313793733108836</v>
      </c>
      <c r="J482" s="65" t="n">
        <f aca="false">ROUND(AP482+AR482+AT482+AV482+AX482,0)</f>
        <v>205820</v>
      </c>
      <c r="K482" s="66" t="n">
        <f aca="false">I482-Tabla_Ministerio!J481</f>
        <v>-2.56739074444567E-016</v>
      </c>
      <c r="L482" s="65" t="n">
        <f aca="false">J482-Tabla_Ministerio!K481</f>
        <v>0</v>
      </c>
      <c r="M482" s="66" t="n">
        <f aca="false">P517/P$530</f>
        <v>0.0214116460447469</v>
      </c>
      <c r="N482" s="65" t="n">
        <f aca="false">ROUND(N$495*M482,0)</f>
        <v>2668372</v>
      </c>
      <c r="O482" s="65" t="n">
        <f aca="false">N482-Tabla_Ministerio!L481</f>
        <v>0</v>
      </c>
      <c r="P482" s="67" t="n">
        <f aca="false">N482+J482</f>
        <v>2874192</v>
      </c>
      <c r="Q482" s="65" t="n">
        <f aca="false">P482-Tabla_Ministerio!M481</f>
        <v>0</v>
      </c>
      <c r="S482" s="67" t="n">
        <f aca="false">B482+Tabla_Ministerio!B481</f>
        <v>6472</v>
      </c>
      <c r="T482" s="67" t="n">
        <f aca="false">C482+Tabla_Ministerio!C481</f>
        <v>42</v>
      </c>
      <c r="U482" s="67" t="n">
        <f aca="false">D482+Tabla_Ministerio!D481</f>
        <v>426.727272727273</v>
      </c>
      <c r="V482" s="67" t="n">
        <f aca="false">E482+Tabla_Ministerio!E481</f>
        <v>252.454545454545</v>
      </c>
      <c r="W482" s="67" t="n">
        <f aca="false">F482+Tabla_Ministerio!F481</f>
        <v>46</v>
      </c>
      <c r="X482" s="67" t="n">
        <f aca="false">G482+Tabla_Ministerio!G481</f>
        <v>71</v>
      </c>
      <c r="Y482" s="67" t="n">
        <f aca="false">H482+Tabla_Ministerio!H481</f>
        <v>49</v>
      </c>
      <c r="Z482" s="67" t="n">
        <f aca="false">X482+0.33*Y482</f>
        <v>87.17</v>
      </c>
      <c r="AC482" s="73" t="n">
        <f aca="false">IF(T482&gt;0,S482/T482,0)</f>
        <v>154.095238095238</v>
      </c>
      <c r="AD482" s="74" t="n">
        <f aca="false">EXP((((AC482-AC$495)/AC$496+2)/4-1.9)^3)</f>
        <v>0.0332981690875485</v>
      </c>
      <c r="AE482" s="75" t="n">
        <f aca="false">S482/U482</f>
        <v>15.1665956540264</v>
      </c>
      <c r="AF482" s="74" t="n">
        <f aca="false">EXP((((AE482-AE$495)/AE$496+2)/4-1.9)^3)</f>
        <v>0.0138370757683349</v>
      </c>
      <c r="AG482" s="74" t="n">
        <f aca="false">V482/U482</f>
        <v>0.591606305922453</v>
      </c>
      <c r="AH482" s="74" t="n">
        <f aca="false">EXP((((AG482-AG$495)/AG$496+2)/4-1.9)^3)</f>
        <v>0.133398996003896</v>
      </c>
      <c r="AI482" s="74" t="n">
        <f aca="false">W482/U482</f>
        <v>0.107797187899446</v>
      </c>
      <c r="AJ482" s="74" t="n">
        <f aca="false">EXP((((AI482-AI$495)/AI$496+2)/4-1.9)^3)</f>
        <v>0.112412277870927</v>
      </c>
      <c r="AK482" s="74" t="n">
        <f aca="false">Z482/U482</f>
        <v>0.20427567106945</v>
      </c>
      <c r="AL482" s="74" t="n">
        <f aca="false">EXP((((AK482-AK$495)/AK$496+2)/4-1.9)^3)</f>
        <v>0.0743167121678719</v>
      </c>
      <c r="AM482" s="74" t="n">
        <f aca="false">0.01*AD482+0.15*AF482+0.24*AH482+0.25*AJ482+0.35*AL482</f>
        <v>0.0885382208235477</v>
      </c>
      <c r="AO482" s="66" t="n">
        <f aca="false">0.01*AD482/$AM$495</f>
        <v>0.000118014081223689</v>
      </c>
      <c r="AP482" s="65" t="n">
        <f aca="false">AO482*$J$495</f>
        <v>774.063445830433</v>
      </c>
      <c r="AQ482" s="66" t="n">
        <f aca="false">0.15*AF482/$AM$495</f>
        <v>0.00073561242030868</v>
      </c>
      <c r="AR482" s="65" t="n">
        <f aca="false">AQ482*$J$495</f>
        <v>4824.938506961</v>
      </c>
      <c r="AS482" s="66" t="n">
        <f aca="false">0.24*AH482/$AM$495</f>
        <v>0.0113469013204928</v>
      </c>
      <c r="AT482" s="65" t="n">
        <f aca="false">AS482*$J$495</f>
        <v>74425.1994725139</v>
      </c>
      <c r="AU482" s="66" t="n">
        <f aca="false">0.25*AJ482/$AM$495</f>
        <v>0.00996018103602003</v>
      </c>
      <c r="AV482" s="65" t="n">
        <f aca="false">AU482*$J$495</f>
        <v>65329.5943491951</v>
      </c>
      <c r="AW482" s="66" t="n">
        <f aca="false">0.35*AL482/$AM$495</f>
        <v>0.00921866445283845</v>
      </c>
      <c r="AX482" s="65" t="n">
        <f aca="false">AW482*$J$495</f>
        <v>60465.9299833302</v>
      </c>
    </row>
    <row r="483" customFormat="false" ht="15" hidden="false" customHeight="false" outlineLevel="0" collapsed="false">
      <c r="A483" s="72" t="s">
        <v>57</v>
      </c>
      <c r="B483" s="65" t="n">
        <f aca="true">INDIRECT(ADDRESS(ROW()-35*INT((ROW()-15)/35)+138,2+INT((ROW()-15)/35), 1, 1, "Variables_Simulación"))</f>
        <v>0</v>
      </c>
      <c r="C483" s="65" t="n">
        <f aca="true">INDIRECT(ADDRESS(ROW()-35*INT((ROW()-15)/35)+108,2+INT((ROW()-15)/35), 1, 1, "Variables_Simulación"))</f>
        <v>0</v>
      </c>
      <c r="D483" s="65" t="n">
        <f aca="true">INDIRECT(ADDRESS(ROW()-35*INT((ROW()-15)/35)+78,2+INT((ROW()-15)/35), 1, 1, "Variables_Simulación"))</f>
        <v>0</v>
      </c>
      <c r="E483" s="65" t="n">
        <f aca="true">INDIRECT(ADDRESS(ROW()-35*INT((ROW()-15)/35)+48,2+INT((ROW()-15)/35), 1, 1, "Variables_Simulación"))</f>
        <v>0</v>
      </c>
      <c r="F483" s="65" t="n">
        <f aca="true">INDIRECT(ADDRESS(ROW()-35*INT((ROW()-15)/35)+18,2+INT((ROW()-15)/35), 1, 1, "Variables_Simulación"))</f>
        <v>0</v>
      </c>
      <c r="G483" s="65" t="n">
        <f aca="true">INDIRECT(ADDRESS(ROW()-35*INT((ROW()-15)/35)-12,2+INT((ROW()-15)/35), 1, 1, "Variables_Simulación"))</f>
        <v>0</v>
      </c>
      <c r="H483" s="65" t="n">
        <f aca="true">INDIRECT(ADDRESS(ROW()-35*INT((ROW()-15)/35)+168,2+INT((ROW()-15)/35), 1, 1, "Variables_Simulación"))</f>
        <v>0</v>
      </c>
      <c r="I483" s="66" t="n">
        <f aca="false">AO483+AQ483+AS483+AU483+AW483</f>
        <v>0.0085295671083408</v>
      </c>
      <c r="J483" s="65" t="n">
        <f aca="false">ROUND(AP483+AR483+AT483+AV483+AX483,0)</f>
        <v>55946</v>
      </c>
      <c r="K483" s="66" t="n">
        <f aca="false">I483-Tabla_Ministerio!J482</f>
        <v>0</v>
      </c>
      <c r="L483" s="65" t="n">
        <f aca="false">J483-Tabla_Ministerio!K482</f>
        <v>0</v>
      </c>
      <c r="M483" s="66" t="n">
        <f aca="false">P518/P$530</f>
        <v>0.0103805877599574</v>
      </c>
      <c r="N483" s="65" t="n">
        <f aca="false">ROUND(N$495*M483,0)</f>
        <v>1293654</v>
      </c>
      <c r="O483" s="65" t="n">
        <f aca="false">N483-Tabla_Ministerio!L482</f>
        <v>0</v>
      </c>
      <c r="P483" s="67" t="n">
        <f aca="false">N483+J483</f>
        <v>1349600</v>
      </c>
      <c r="Q483" s="65" t="n">
        <f aca="false">P483-Tabla_Ministerio!M482</f>
        <v>0</v>
      </c>
      <c r="S483" s="67" t="n">
        <f aca="false">B483+Tabla_Ministerio!B482</f>
        <v>3448</v>
      </c>
      <c r="T483" s="67" t="n">
        <f aca="false">C483+Tabla_Ministerio!C482</f>
        <v>63</v>
      </c>
      <c r="U483" s="67" t="n">
        <f aca="false">D483+Tabla_Ministerio!D482</f>
        <v>200.116306818182</v>
      </c>
      <c r="V483" s="67" t="n">
        <f aca="false">E483+Tabla_Ministerio!E482</f>
        <v>47.3136363636364</v>
      </c>
      <c r="W483" s="67" t="n">
        <f aca="false">F483+Tabla_Ministerio!F482</f>
        <v>12</v>
      </c>
      <c r="X483" s="67" t="n">
        <f aca="false">G483+Tabla_Ministerio!G482</f>
        <v>18</v>
      </c>
      <c r="Y483" s="67" t="n">
        <f aca="false">H483+Tabla_Ministerio!H482</f>
        <v>8</v>
      </c>
      <c r="Z483" s="67" t="n">
        <f aca="false">X483+0.33*Y483</f>
        <v>20.64</v>
      </c>
      <c r="AC483" s="73" t="n">
        <f aca="false">IF(T483&gt;0,S483/T483,0)</f>
        <v>54.7301587301587</v>
      </c>
      <c r="AD483" s="74" t="n">
        <f aca="false">EXP((((AC483-AC$495)/AC$496+2)/4-1.9)^3)</f>
        <v>0.00331139814346595</v>
      </c>
      <c r="AE483" s="75" t="n">
        <f aca="false">S483/U483</f>
        <v>17.2299801791401</v>
      </c>
      <c r="AF483" s="74" t="n">
        <f aca="false">EXP((((AE483-AE$495)/AE$496+2)/4-1.9)^3)</f>
        <v>0.0283887939998191</v>
      </c>
      <c r="AG483" s="74" t="n">
        <f aca="false">V483/U483</f>
        <v>0.23643068931221</v>
      </c>
      <c r="AH483" s="74" t="n">
        <f aca="false">EXP((((AG483-AG$495)/AG$496+2)/4-1.9)^3)</f>
        <v>0.000862312275162074</v>
      </c>
      <c r="AI483" s="74" t="n">
        <f aca="false">W483/U483</f>
        <v>0.0599651282336663</v>
      </c>
      <c r="AJ483" s="74" t="n">
        <f aca="false">EXP((((AI483-AI$495)/AI$496+2)/4-1.9)^3)</f>
        <v>0.0402193618176875</v>
      </c>
      <c r="AK483" s="74" t="n">
        <f aca="false">Z483/U483</f>
        <v>0.103140020561906</v>
      </c>
      <c r="AL483" s="74" t="n">
        <f aca="false">EXP((((AK483-AK$495)/AK$496+2)/4-1.9)^3)</f>
        <v>0.027180867580832</v>
      </c>
      <c r="AM483" s="74" t="n">
        <f aca="false">0.01*AD483+0.15*AF483+0.24*AH483+0.25*AJ483+0.35*AL483</f>
        <v>0.0240665321351595</v>
      </c>
      <c r="AO483" s="66" t="n">
        <f aca="false">0.01*AD483/$AM$495</f>
        <v>1.17361290478009E-005</v>
      </c>
      <c r="AP483" s="65" t="n">
        <f aca="false">AO483*$J$495</f>
        <v>76.9781741064629</v>
      </c>
      <c r="AQ483" s="66" t="n">
        <f aca="false">0.15*AF483/$AM$495</f>
        <v>0.00150921696270834</v>
      </c>
      <c r="AR483" s="65" t="n">
        <f aca="false">AQ483*$J$495</f>
        <v>9899.07026811011</v>
      </c>
      <c r="AS483" s="66" t="n">
        <f aca="false">0.24*AH483/$AM$495</f>
        <v>7.33481704272193E-005</v>
      </c>
      <c r="AT483" s="65" t="n">
        <f aca="false">AS483*$J$495</f>
        <v>481.096297641254</v>
      </c>
      <c r="AU483" s="66" t="n">
        <f aca="false">0.25*AJ483/$AM$495</f>
        <v>0.00356359761090619</v>
      </c>
      <c r="AV483" s="65" t="n">
        <f aca="false">AU483*$J$495</f>
        <v>23373.9111269497</v>
      </c>
      <c r="AW483" s="66" t="n">
        <f aca="false">0.35*AL483/$AM$495</f>
        <v>0.00337166823525126</v>
      </c>
      <c r="AX483" s="65" t="n">
        <f aca="false">AW483*$J$495</f>
        <v>22115.0315734671</v>
      </c>
    </row>
    <row r="484" customFormat="false" ht="15" hidden="false" customHeight="false" outlineLevel="0" collapsed="false">
      <c r="A484" s="72" t="s">
        <v>58</v>
      </c>
      <c r="B484" s="65" t="n">
        <f aca="true">INDIRECT(ADDRESS(ROW()-35*INT((ROW()-15)/35)+138,2+INT((ROW()-15)/35), 1, 1, "Variables_Simulación"))</f>
        <v>0</v>
      </c>
      <c r="C484" s="65" t="n">
        <f aca="true">INDIRECT(ADDRESS(ROW()-35*INT((ROW()-15)/35)+108,2+INT((ROW()-15)/35), 1, 1, "Variables_Simulación"))</f>
        <v>0</v>
      </c>
      <c r="D484" s="65" t="n">
        <f aca="true">INDIRECT(ADDRESS(ROW()-35*INT((ROW()-15)/35)+78,2+INT((ROW()-15)/35), 1, 1, "Variables_Simulación"))</f>
        <v>0</v>
      </c>
      <c r="E484" s="65" t="n">
        <f aca="true">INDIRECT(ADDRESS(ROW()-35*INT((ROW()-15)/35)+48,2+INT((ROW()-15)/35), 1, 1, "Variables_Simulación"))</f>
        <v>0</v>
      </c>
      <c r="F484" s="65" t="n">
        <f aca="true">INDIRECT(ADDRESS(ROW()-35*INT((ROW()-15)/35)+18,2+INT((ROW()-15)/35), 1, 1, "Variables_Simulación"))</f>
        <v>0</v>
      </c>
      <c r="G484" s="65" t="n">
        <f aca="true">INDIRECT(ADDRESS(ROW()-35*INT((ROW()-15)/35)-12,2+INT((ROW()-15)/35), 1, 1, "Variables_Simulación"))</f>
        <v>0</v>
      </c>
      <c r="H484" s="65" t="n">
        <f aca="true">INDIRECT(ADDRESS(ROW()-35*INT((ROW()-15)/35)+168,2+INT((ROW()-15)/35), 1, 1, "Variables_Simulación"))</f>
        <v>0</v>
      </c>
      <c r="I484" s="66" t="n">
        <f aca="false">AO484+AQ484+AS484+AU484+AW484</f>
        <v>0.0921634936413679</v>
      </c>
      <c r="J484" s="65" t="n">
        <f aca="false">ROUND(AP484+AR484+AT484+AV484+AX484,0)</f>
        <v>604507</v>
      </c>
      <c r="K484" s="66" t="n">
        <f aca="false">I484-Tabla_Ministerio!J483</f>
        <v>-7.35522753814166E-016</v>
      </c>
      <c r="L484" s="65" t="n">
        <f aca="false">J484-Tabla_Ministerio!K483</f>
        <v>0</v>
      </c>
      <c r="M484" s="66" t="n">
        <f aca="false">P519/P$530</f>
        <v>0.0548895602552942</v>
      </c>
      <c r="N484" s="65" t="n">
        <f aca="false">ROUND(N$495*M484,0)</f>
        <v>6840472</v>
      </c>
      <c r="O484" s="65" t="n">
        <f aca="false">N484-Tabla_Ministerio!L483</f>
        <v>0</v>
      </c>
      <c r="P484" s="67" t="n">
        <f aca="false">N484+J484</f>
        <v>7444979</v>
      </c>
      <c r="Q484" s="65" t="n">
        <f aca="false">P484-Tabla_Ministerio!M483</f>
        <v>0</v>
      </c>
      <c r="S484" s="67" t="n">
        <f aca="false">B484+Tabla_Ministerio!B483</f>
        <v>6125</v>
      </c>
      <c r="T484" s="67" t="n">
        <f aca="false">C484+Tabla_Ministerio!C483</f>
        <v>24</v>
      </c>
      <c r="U484" s="67" t="n">
        <f aca="false">D484+Tabla_Ministerio!D483</f>
        <v>286.545454545455</v>
      </c>
      <c r="V484" s="67" t="n">
        <f aca="false">E484+Tabla_Ministerio!E483</f>
        <v>245.545454545454</v>
      </c>
      <c r="W484" s="67" t="n">
        <f aca="false">F484+Tabla_Ministerio!F483</f>
        <v>32</v>
      </c>
      <c r="X484" s="67" t="n">
        <f aca="false">G484+Tabla_Ministerio!G483</f>
        <v>76</v>
      </c>
      <c r="Y484" s="67" t="n">
        <f aca="false">H484+Tabla_Ministerio!H483</f>
        <v>46</v>
      </c>
      <c r="Z484" s="67" t="n">
        <f aca="false">X484+0.33*Y484</f>
        <v>91.18</v>
      </c>
      <c r="AC484" s="73" t="n">
        <f aca="false">IF(T484&gt;0,S484/T484,0)</f>
        <v>255.208333333333</v>
      </c>
      <c r="AD484" s="74" t="n">
        <f aca="false">EXP((((AC484-AC$495)/AC$496+2)/4-1.9)^3)</f>
        <v>0.165866231356473</v>
      </c>
      <c r="AE484" s="75" t="n">
        <f aca="false">S484/U484</f>
        <v>21.3753172588832</v>
      </c>
      <c r="AF484" s="74" t="n">
        <f aca="false">EXP((((AE484-AE$495)/AE$496+2)/4-1.9)^3)</f>
        <v>0.0934466559578421</v>
      </c>
      <c r="AG484" s="74" t="n">
        <f aca="false">V484/U484</f>
        <v>0.856916243654819</v>
      </c>
      <c r="AH484" s="74" t="n">
        <f aca="false">EXP((((AG484-AG$495)/AG$496+2)/4-1.9)^3)</f>
        <v>0.629397270277719</v>
      </c>
      <c r="AI484" s="74" t="n">
        <f aca="false">W484/U484</f>
        <v>0.111675126903553</v>
      </c>
      <c r="AJ484" s="74" t="n">
        <f aca="false">EXP((((AI484-AI$495)/AI$496+2)/4-1.9)^3)</f>
        <v>0.120813394353093</v>
      </c>
      <c r="AK484" s="74" t="n">
        <f aca="false">Z484/U484</f>
        <v>0.318204314720812</v>
      </c>
      <c r="AL484" s="74" t="n">
        <f aca="false">EXP((((AK484-AK$495)/AK$496+2)/4-1.9)^3)</f>
        <v>0.180310906355782</v>
      </c>
      <c r="AM484" s="74" t="n">
        <f aca="false">0.01*AD484+0.15*AF484+0.24*AH484+0.25*AJ484+0.35*AL484</f>
        <v>0.260043171386691</v>
      </c>
      <c r="AO484" s="66" t="n">
        <f aca="false">0.01*AD484/$AM$495</f>
        <v>0.000587856673083258</v>
      </c>
      <c r="AP484" s="65" t="n">
        <f aca="false">AO484*$J$495</f>
        <v>3855.79718371692</v>
      </c>
      <c r="AQ484" s="66" t="n">
        <f aca="false">0.15*AF484/$AM$495</f>
        <v>0.00496785028208116</v>
      </c>
      <c r="AR484" s="65" t="n">
        <f aca="false">AQ484*$J$495</f>
        <v>32584.512524642</v>
      </c>
      <c r="AS484" s="66" t="n">
        <f aca="false">0.24*AH484/$AM$495</f>
        <v>0.0535364502819815</v>
      </c>
      <c r="AT484" s="65" t="n">
        <f aca="false">AS484*$J$495</f>
        <v>351149.699706189</v>
      </c>
      <c r="AU484" s="66" t="n">
        <f aca="false">0.25*AJ484/$AM$495</f>
        <v>0.0107045538274258</v>
      </c>
      <c r="AV484" s="65" t="n">
        <f aca="false">AU484*$J$495</f>
        <v>70211.9928047305</v>
      </c>
      <c r="AW484" s="66" t="n">
        <f aca="false">0.35*AL484/$AM$495</f>
        <v>0.0223667825767961</v>
      </c>
      <c r="AX484" s="65" t="n">
        <f aca="false">AW484*$J$495</f>
        <v>146705.449163464</v>
      </c>
    </row>
    <row r="485" customFormat="false" ht="15" hidden="false" customHeight="false" outlineLevel="0" collapsed="false">
      <c r="A485" s="72" t="s">
        <v>59</v>
      </c>
      <c r="B485" s="65" t="n">
        <f aca="true">INDIRECT(ADDRESS(ROW()-35*INT((ROW()-15)/35)+138,2+INT((ROW()-15)/35), 1, 1, "Variables_Simulación"))</f>
        <v>0</v>
      </c>
      <c r="C485" s="65" t="n">
        <f aca="true">INDIRECT(ADDRESS(ROW()-35*INT((ROW()-15)/35)+108,2+INT((ROW()-15)/35), 1, 1, "Variables_Simulación"))</f>
        <v>0</v>
      </c>
      <c r="D485" s="65" t="n">
        <f aca="true">INDIRECT(ADDRESS(ROW()-35*INT((ROW()-15)/35)+78,2+INT((ROW()-15)/35), 1, 1, "Variables_Simulación"))</f>
        <v>0</v>
      </c>
      <c r="E485" s="65" t="n">
        <f aca="true">INDIRECT(ADDRESS(ROW()-35*INT((ROW()-15)/35)+48,2+INT((ROW()-15)/35), 1, 1, "Variables_Simulación"))</f>
        <v>0</v>
      </c>
      <c r="F485" s="65" t="n">
        <f aca="true">INDIRECT(ADDRESS(ROW()-35*INT((ROW()-15)/35)+18,2+INT((ROW()-15)/35), 1, 1, "Variables_Simulación"))</f>
        <v>0</v>
      </c>
      <c r="G485" s="65" t="n">
        <f aca="true">INDIRECT(ADDRESS(ROW()-35*INT((ROW()-15)/35)-12,2+INT((ROW()-15)/35), 1, 1, "Variables_Simulación"))</f>
        <v>0</v>
      </c>
      <c r="H485" s="65" t="n">
        <f aca="true">INDIRECT(ADDRESS(ROW()-35*INT((ROW()-15)/35)+168,2+INT((ROW()-15)/35), 1, 1, "Variables_Simulación"))</f>
        <v>0</v>
      </c>
      <c r="I485" s="66" t="n">
        <f aca="false">AO485+AQ485+AS485+AU485+AW485</f>
        <v>0.00398817191442502</v>
      </c>
      <c r="J485" s="65" t="n">
        <f aca="false">ROUND(AP485+AR485+AT485+AV485+AX485,0)</f>
        <v>26159</v>
      </c>
      <c r="K485" s="66" t="n">
        <f aca="false">I485-Tabla_Ministerio!J484</f>
        <v>0</v>
      </c>
      <c r="L485" s="65" t="n">
        <f aca="false">J485-Tabla_Ministerio!K484</f>
        <v>0</v>
      </c>
      <c r="M485" s="66" t="n">
        <f aca="false">P520/P$530</f>
        <v>0.0100458425992366</v>
      </c>
      <c r="N485" s="65" t="n">
        <f aca="false">ROUND(N$495*M485,0)</f>
        <v>1251938</v>
      </c>
      <c r="O485" s="65" t="n">
        <f aca="false">N485-Tabla_Ministerio!L484</f>
        <v>0</v>
      </c>
      <c r="P485" s="67" t="n">
        <f aca="false">N485+J485</f>
        <v>1278097</v>
      </c>
      <c r="Q485" s="65" t="n">
        <f aca="false">P485-Tabla_Ministerio!M484</f>
        <v>0</v>
      </c>
      <c r="S485" s="67" t="n">
        <f aca="false">B485+Tabla_Ministerio!B484</f>
        <v>2762</v>
      </c>
      <c r="T485" s="67" t="n">
        <f aca="false">C485+Tabla_Ministerio!C484</f>
        <v>35</v>
      </c>
      <c r="U485" s="67" t="n">
        <f aca="false">D485+Tabla_Ministerio!D484</f>
        <v>176.75</v>
      </c>
      <c r="V485" s="67" t="n">
        <f aca="false">E485+Tabla_Ministerio!E484</f>
        <v>56.8863636363636</v>
      </c>
      <c r="W485" s="67" t="n">
        <f aca="false">F485+Tabla_Ministerio!F484</f>
        <v>4</v>
      </c>
      <c r="X485" s="67" t="n">
        <f aca="false">G485+Tabla_Ministerio!G484</f>
        <v>5</v>
      </c>
      <c r="Y485" s="67" t="n">
        <f aca="false">H485+Tabla_Ministerio!H484</f>
        <v>1</v>
      </c>
      <c r="Z485" s="67" t="n">
        <f aca="false">X485+0.33*Y485</f>
        <v>5.33</v>
      </c>
      <c r="AC485" s="73" t="n">
        <f aca="false">IF(T485&gt;0,S485/T485,0)</f>
        <v>78.9142857142857</v>
      </c>
      <c r="AD485" s="74" t="n">
        <f aca="false">EXP((((AC485-AC$495)/AC$496+2)/4-1.9)^3)</f>
        <v>0.00625399933782885</v>
      </c>
      <c r="AE485" s="75" t="n">
        <f aca="false">S485/U485</f>
        <v>15.6265912305516</v>
      </c>
      <c r="AF485" s="74" t="n">
        <f aca="false">EXP((((AE485-AE$495)/AE$496+2)/4-1.9)^3)</f>
        <v>0.0163663243060662</v>
      </c>
      <c r="AG485" s="74" t="n">
        <f aca="false">V485/U485</f>
        <v>0.321846470361322</v>
      </c>
      <c r="AH485" s="74" t="n">
        <f aca="false">EXP((((AG485-AG$495)/AG$496+2)/4-1.9)^3)</f>
        <v>0.00426989669326981</v>
      </c>
      <c r="AI485" s="74" t="n">
        <f aca="false">W485/U485</f>
        <v>0.0226308345120226</v>
      </c>
      <c r="AJ485" s="74" t="n">
        <f aca="false">EXP((((AI485-AI$495)/AI$496+2)/4-1.9)^3)</f>
        <v>0.0148656481247808</v>
      </c>
      <c r="AK485" s="74" t="n">
        <f aca="false">Z485/U485</f>
        <v>0.0301555869872702</v>
      </c>
      <c r="AL485" s="74" t="n">
        <f aca="false">EXP((((AK485-AK$495)/AK$496+2)/4-1.9)^3)</f>
        <v>0.0114117680624125</v>
      </c>
      <c r="AM485" s="74" t="n">
        <f aca="false">0.01*AD485+0.15*AF485+0.24*AH485+0.25*AJ485+0.35*AL485</f>
        <v>0.0112527946987125</v>
      </c>
      <c r="AO485" s="66" t="n">
        <f aca="false">0.01*AD485/$AM$495</f>
        <v>2.21651822322994E-005</v>
      </c>
      <c r="AP485" s="65" t="n">
        <f aca="false">AO485*$J$495</f>
        <v>145.383136980684</v>
      </c>
      <c r="AQ485" s="66" t="n">
        <f aca="false">0.15*AF485/$AM$495</f>
        <v>0.000870073390932288</v>
      </c>
      <c r="AR485" s="65" t="n">
        <f aca="false">AQ485*$J$495</f>
        <v>5706.87836677598</v>
      </c>
      <c r="AS485" s="66" t="n">
        <f aca="false">0.24*AH485/$AM$495</f>
        <v>0.000363196859636156</v>
      </c>
      <c r="AT485" s="65" t="n">
        <f aca="false">AS485*$J$495</f>
        <v>2382.23616851174</v>
      </c>
      <c r="AU485" s="66" t="n">
        <f aca="false">0.25*AJ485/$AM$495</f>
        <v>0.00131715635822804</v>
      </c>
      <c r="AV485" s="65" t="n">
        <f aca="false">AU485*$J$495</f>
        <v>8639.32997465727</v>
      </c>
      <c r="AW485" s="66" t="n">
        <f aca="false">0.35*AL485/$AM$495</f>
        <v>0.00141558012339624</v>
      </c>
      <c r="AX485" s="65" t="n">
        <f aca="false">AW485*$J$495</f>
        <v>9284.89902902543</v>
      </c>
    </row>
    <row r="486" customFormat="false" ht="15" hidden="false" customHeight="false" outlineLevel="0" collapsed="false">
      <c r="A486" s="72" t="s">
        <v>60</v>
      </c>
      <c r="B486" s="65" t="n">
        <f aca="true">INDIRECT(ADDRESS(ROW()-35*INT((ROW()-15)/35)+138,2+INT((ROW()-15)/35), 1, 1, "Variables_Simulación"))</f>
        <v>0</v>
      </c>
      <c r="C486" s="65" t="n">
        <f aca="true">INDIRECT(ADDRESS(ROW()-35*INT((ROW()-15)/35)+108,2+INT((ROW()-15)/35), 1, 1, "Variables_Simulación"))</f>
        <v>0</v>
      </c>
      <c r="D486" s="65" t="n">
        <f aca="true">INDIRECT(ADDRESS(ROW()-35*INT((ROW()-15)/35)+78,2+INT((ROW()-15)/35), 1, 1, "Variables_Simulación"))</f>
        <v>0</v>
      </c>
      <c r="E486" s="65" t="n">
        <f aca="true">INDIRECT(ADDRESS(ROW()-35*INT((ROW()-15)/35)+48,2+INT((ROW()-15)/35), 1, 1, "Variables_Simulación"))</f>
        <v>0</v>
      </c>
      <c r="F486" s="65" t="n">
        <f aca="true">INDIRECT(ADDRESS(ROW()-35*INT((ROW()-15)/35)+18,2+INT((ROW()-15)/35), 1, 1, "Variables_Simulación"))</f>
        <v>0</v>
      </c>
      <c r="G486" s="65" t="n">
        <f aca="true">INDIRECT(ADDRESS(ROW()-35*INT((ROW()-15)/35)-12,2+INT((ROW()-15)/35), 1, 1, "Variables_Simulación"))</f>
        <v>0</v>
      </c>
      <c r="H486" s="65" t="n">
        <f aca="true">INDIRECT(ADDRESS(ROW()-35*INT((ROW()-15)/35)+168,2+INT((ROW()-15)/35), 1, 1, "Variables_Simulación"))</f>
        <v>0</v>
      </c>
      <c r="I486" s="66" t="n">
        <f aca="false">AO486+AQ486+AS486+AU486+AW486</f>
        <v>0.0477574532317974</v>
      </c>
      <c r="J486" s="65" t="n">
        <f aca="false">ROUND(AP486+AR486+AT486+AV486+AX486,0)</f>
        <v>313245</v>
      </c>
      <c r="K486" s="66" t="n">
        <f aca="false">I486-Tabla_Ministerio!J485</f>
        <v>4.57966997657877E-016</v>
      </c>
      <c r="L486" s="65" t="n">
        <f aca="false">J486-Tabla_Ministerio!K485</f>
        <v>0</v>
      </c>
      <c r="M486" s="66" t="n">
        <f aca="false">P521/P$530</f>
        <v>0.0361938661954538</v>
      </c>
      <c r="N486" s="65" t="n">
        <f aca="false">ROUND(N$495*M486,0)</f>
        <v>4510568</v>
      </c>
      <c r="O486" s="65" t="n">
        <f aca="false">N486-Tabla_Ministerio!L485</f>
        <v>0</v>
      </c>
      <c r="P486" s="67" t="n">
        <f aca="false">N486+J486</f>
        <v>4823813</v>
      </c>
      <c r="Q486" s="65" t="n">
        <f aca="false">P486-Tabla_Ministerio!M485</f>
        <v>0</v>
      </c>
      <c r="S486" s="67" t="n">
        <f aca="false">B486+Tabla_Ministerio!B485</f>
        <v>7803</v>
      </c>
      <c r="T486" s="67" t="n">
        <f aca="false">C486+Tabla_Ministerio!C485</f>
        <v>60</v>
      </c>
      <c r="U486" s="67" t="n">
        <f aca="false">D486+Tabla_Ministerio!D485</f>
        <v>270.113636363636</v>
      </c>
      <c r="V486" s="67" t="n">
        <f aca="false">E486+Tabla_Ministerio!E485</f>
        <v>175.977272727273</v>
      </c>
      <c r="W486" s="67" t="n">
        <f aca="false">F486+Tabla_Ministerio!F485</f>
        <v>12</v>
      </c>
      <c r="X486" s="67" t="n">
        <f aca="false">G486+Tabla_Ministerio!G485</f>
        <v>36</v>
      </c>
      <c r="Y486" s="67" t="n">
        <f aca="false">H486+Tabla_Ministerio!H485</f>
        <v>24</v>
      </c>
      <c r="Z486" s="67" t="n">
        <f aca="false">X486+0.33*Y486</f>
        <v>43.92</v>
      </c>
      <c r="AC486" s="73" t="n">
        <f aca="false">IF(T486&gt;0,S486/T486,0)</f>
        <v>130.05</v>
      </c>
      <c r="AD486" s="74" t="n">
        <f aca="false">EXP((((AC486-AC$495)/AC$496+2)/4-1.9)^3)</f>
        <v>0.0204627306198445</v>
      </c>
      <c r="AE486" s="75" t="n">
        <f aca="false">S486/U486</f>
        <v>28.887841817417</v>
      </c>
      <c r="AF486" s="74" t="n">
        <f aca="false">EXP((((AE486-AE$495)/AE$496+2)/4-1.9)^3)</f>
        <v>0.387873678129076</v>
      </c>
      <c r="AG486" s="74" t="n">
        <f aca="false">V486/U486</f>
        <v>0.651493479175433</v>
      </c>
      <c r="AH486" s="74" t="n">
        <f aca="false">EXP((((AG486-AG$495)/AG$496+2)/4-1.9)^3)</f>
        <v>0.216370597598444</v>
      </c>
      <c r="AI486" s="74" t="n">
        <f aca="false">W486/U486</f>
        <v>0.0444257467395878</v>
      </c>
      <c r="AJ486" s="74" t="n">
        <f aca="false">EXP((((AI486-AI$495)/AI$496+2)/4-1.9)^3)</f>
        <v>0.0271601623292707</v>
      </c>
      <c r="AK486" s="74" t="n">
        <f aca="false">Z486/U486</f>
        <v>0.162598233066891</v>
      </c>
      <c r="AL486" s="74" t="n">
        <f aca="false">EXP((((AK486-AK$495)/AK$496+2)/4-1.9)^3)</f>
        <v>0.0504142821109895</v>
      </c>
      <c r="AM486" s="74" t="n">
        <f aca="false">0.01*AD486+0.15*AF486+0.24*AH486+0.25*AJ486+0.35*AL486</f>
        <v>0.13474966177035</v>
      </c>
      <c r="AO486" s="66" t="n">
        <f aca="false">0.01*AD486/$AM$495</f>
        <v>7.25232173300431E-005</v>
      </c>
      <c r="AP486" s="65" t="n">
        <f aca="false">AO486*$J$495</f>
        <v>475.685366755487</v>
      </c>
      <c r="AQ486" s="66" t="n">
        <f aca="false">0.15*AF486/$AM$495</f>
        <v>0.0206203030119632</v>
      </c>
      <c r="AR486" s="65" t="n">
        <f aca="false">AQ486*$J$495</f>
        <v>135250.155218799</v>
      </c>
      <c r="AS486" s="66" t="n">
        <f aca="false">0.24*AH486/$AM$495</f>
        <v>0.0184044550045481</v>
      </c>
      <c r="AT486" s="65" t="n">
        <f aca="false">AS486*$J$495</f>
        <v>120716.237517867</v>
      </c>
      <c r="AU486" s="66" t="n">
        <f aca="false">0.25*AJ486/$AM$495</f>
        <v>0.00240649988498446</v>
      </c>
      <c r="AV486" s="65" t="n">
        <f aca="false">AU486*$J$495</f>
        <v>15784.4180461042</v>
      </c>
      <c r="AW486" s="66" t="n">
        <f aca="false">0.35*AL486/$AM$495</f>
        <v>0.00625367211297147</v>
      </c>
      <c r="AX486" s="65" t="n">
        <f aca="false">AW486*$J$495</f>
        <v>41018.3169217325</v>
      </c>
    </row>
    <row r="487" customFormat="false" ht="15" hidden="false" customHeight="false" outlineLevel="0" collapsed="false">
      <c r="A487" s="72" t="s">
        <v>61</v>
      </c>
      <c r="B487" s="65" t="n">
        <f aca="true">INDIRECT(ADDRESS(ROW()-35*INT((ROW()-15)/35)+138,2+INT((ROW()-15)/35), 1, 1, "Variables_Simulación"))</f>
        <v>0</v>
      </c>
      <c r="C487" s="65" t="n">
        <f aca="true">INDIRECT(ADDRESS(ROW()-35*INT((ROW()-15)/35)+108,2+INT((ROW()-15)/35), 1, 1, "Variables_Simulación"))</f>
        <v>0</v>
      </c>
      <c r="D487" s="65" t="n">
        <f aca="true">INDIRECT(ADDRESS(ROW()-35*INT((ROW()-15)/35)+78,2+INT((ROW()-15)/35), 1, 1, "Variables_Simulación"))</f>
        <v>0</v>
      </c>
      <c r="E487" s="65" t="n">
        <f aca="true">INDIRECT(ADDRESS(ROW()-35*INT((ROW()-15)/35)+48,2+INT((ROW()-15)/35), 1, 1, "Variables_Simulación"))</f>
        <v>0</v>
      </c>
      <c r="F487" s="65" t="n">
        <f aca="true">INDIRECT(ADDRESS(ROW()-35*INT((ROW()-15)/35)+18,2+INT((ROW()-15)/35), 1, 1, "Variables_Simulación"))</f>
        <v>0</v>
      </c>
      <c r="G487" s="65" t="n">
        <f aca="true">INDIRECT(ADDRESS(ROW()-35*INT((ROW()-15)/35)-12,2+INT((ROW()-15)/35), 1, 1, "Variables_Simulación"))</f>
        <v>0</v>
      </c>
      <c r="H487" s="65" t="n">
        <f aca="true">INDIRECT(ADDRESS(ROW()-35*INT((ROW()-15)/35)+168,2+INT((ROW()-15)/35), 1, 1, "Variables_Simulación"))</f>
        <v>0</v>
      </c>
      <c r="I487" s="66" t="n">
        <f aca="false">AO487+AQ487+AS487+AU487+AW487</f>
        <v>0.00408863247018811</v>
      </c>
      <c r="J487" s="65" t="n">
        <f aca="false">ROUND(AP487+AR487+AT487+AV487+AX487,0)</f>
        <v>26818</v>
      </c>
      <c r="K487" s="66" t="n">
        <f aca="false">I487-Tabla_Ministerio!J486</f>
        <v>0</v>
      </c>
      <c r="L487" s="65" t="n">
        <f aca="false">J487-Tabla_Ministerio!K486</f>
        <v>0</v>
      </c>
      <c r="M487" s="66" t="n">
        <f aca="false">P522/P$530</f>
        <v>0.0134858751444392</v>
      </c>
      <c r="N487" s="65" t="n">
        <f aca="false">ROUND(N$495*M487,0)</f>
        <v>1680643</v>
      </c>
      <c r="O487" s="65" t="n">
        <f aca="false">N487-Tabla_Ministerio!L486</f>
        <v>0</v>
      </c>
      <c r="P487" s="67" t="n">
        <f aca="false">N487+J487</f>
        <v>1707461</v>
      </c>
      <c r="Q487" s="65" t="n">
        <f aca="false">P487-Tabla_Ministerio!M486</f>
        <v>0</v>
      </c>
      <c r="S487" s="67" t="n">
        <f aca="false">B487+Tabla_Ministerio!B486</f>
        <v>6814</v>
      </c>
      <c r="T487" s="67" t="n">
        <f aca="false">C487+Tabla_Ministerio!C486</f>
        <v>64</v>
      </c>
      <c r="U487" s="67" t="n">
        <f aca="false">D487+Tabla_Ministerio!D486</f>
        <v>549.590909090909</v>
      </c>
      <c r="V487" s="67" t="n">
        <f aca="false">E487+Tabla_Ministerio!E486</f>
        <v>196.227272727273</v>
      </c>
      <c r="W487" s="67" t="n">
        <f aca="false">F487+Tabla_Ministerio!F486</f>
        <v>16</v>
      </c>
      <c r="X487" s="67" t="n">
        <f aca="false">G487+Tabla_Ministerio!G486</f>
        <v>19</v>
      </c>
      <c r="Y487" s="67" t="n">
        <f aca="false">H487+Tabla_Ministerio!H486</f>
        <v>6</v>
      </c>
      <c r="Z487" s="67" t="n">
        <f aca="false">X487+0.33*Y487</f>
        <v>20.98</v>
      </c>
      <c r="AC487" s="73" t="n">
        <f aca="false">IF(T487&gt;0,S487/T487,0)</f>
        <v>106.46875</v>
      </c>
      <c r="AD487" s="74" t="n">
        <f aca="false">EXP((((AC487-AC$495)/AC$496+2)/4-1.9)^3)</f>
        <v>0.0121584279267292</v>
      </c>
      <c r="AE487" s="75" t="n">
        <f aca="false">S487/U487</f>
        <v>12.3983127946406</v>
      </c>
      <c r="AF487" s="74" t="n">
        <f aca="false">EXP((((AE487-AE$495)/AE$496+2)/4-1.9)^3)</f>
        <v>0.0045712185567312</v>
      </c>
      <c r="AG487" s="74" t="n">
        <f aca="false">V487/U487</f>
        <v>0.35704242825242</v>
      </c>
      <c r="AH487" s="74" t="n">
        <f aca="false">EXP((((AG487-AG$495)/AG$496+2)/4-1.9)^3)</f>
        <v>0.00763820643617488</v>
      </c>
      <c r="AI487" s="74" t="n">
        <f aca="false">W487/U487</f>
        <v>0.0291125630634356</v>
      </c>
      <c r="AJ487" s="74" t="n">
        <f aca="false">EXP((((AI487-AI$495)/AI$496+2)/4-1.9)^3)</f>
        <v>0.0179000042114401</v>
      </c>
      <c r="AK487" s="74" t="n">
        <f aca="false">Z487/U487</f>
        <v>0.03817384831693</v>
      </c>
      <c r="AL487" s="74" t="n">
        <f aca="false">EXP((((AK487-AK$495)/AK$496+2)/4-1.9)^3)</f>
        <v>0.0126308877694925</v>
      </c>
      <c r="AM487" s="74" t="n">
        <f aca="false">0.01*AD487+0.15*AF487+0.24*AH487+0.25*AJ487+0.35*AL487</f>
        <v>0.0115362483796413</v>
      </c>
      <c r="AO487" s="66" t="n">
        <f aca="false">0.01*AD487/$AM$495</f>
        <v>4.30914293553137E-005</v>
      </c>
      <c r="AP487" s="65" t="n">
        <f aca="false">AO487*$J$495</f>
        <v>282.640003181563</v>
      </c>
      <c r="AQ487" s="66" t="n">
        <f aca="false">0.15*AF487/$AM$495</f>
        <v>0.000243017036444373</v>
      </c>
      <c r="AR487" s="65" t="n">
        <f aca="false">AQ487*$J$495</f>
        <v>1593.96745435045</v>
      </c>
      <c r="AS487" s="66" t="n">
        <f aca="false">0.24*AH487/$AM$495</f>
        <v>0.000649704850059728</v>
      </c>
      <c r="AT487" s="65" t="n">
        <f aca="false">AS487*$J$495</f>
        <v>4261.46413881521</v>
      </c>
      <c r="AU487" s="66" t="n">
        <f aca="false">0.25*AJ487/$AM$495</f>
        <v>0.00158601254122949</v>
      </c>
      <c r="AV487" s="65" t="n">
        <f aca="false">AU487*$J$495</f>
        <v>10402.7783808899</v>
      </c>
      <c r="AW487" s="66" t="n">
        <f aca="false">0.35*AL487/$AM$495</f>
        <v>0.00156680661309921</v>
      </c>
      <c r="AX487" s="65" t="n">
        <f aca="false">AW487*$J$495</f>
        <v>10276.8052194269</v>
      </c>
    </row>
    <row r="488" customFormat="false" ht="15" hidden="false" customHeight="false" outlineLevel="0" collapsed="false">
      <c r="A488" s="72" t="s">
        <v>62</v>
      </c>
      <c r="B488" s="65" t="n">
        <f aca="true">INDIRECT(ADDRESS(ROW()-35*INT((ROW()-15)/35)+138,2+INT((ROW()-15)/35), 1, 1, "Variables_Simulación"))</f>
        <v>0</v>
      </c>
      <c r="C488" s="65" t="n">
        <f aca="true">INDIRECT(ADDRESS(ROW()-35*INT((ROW()-15)/35)+108,2+INT((ROW()-15)/35), 1, 1, "Variables_Simulación"))</f>
        <v>0</v>
      </c>
      <c r="D488" s="65" t="n">
        <f aca="true">INDIRECT(ADDRESS(ROW()-35*INT((ROW()-15)/35)+78,2+INT((ROW()-15)/35), 1, 1, "Variables_Simulación"))</f>
        <v>0</v>
      </c>
      <c r="E488" s="65" t="n">
        <f aca="true">INDIRECT(ADDRESS(ROW()-35*INT((ROW()-15)/35)+48,2+INT((ROW()-15)/35), 1, 1, "Variables_Simulación"))</f>
        <v>0</v>
      </c>
      <c r="F488" s="65" t="n">
        <f aca="true">INDIRECT(ADDRESS(ROW()-35*INT((ROW()-15)/35)+18,2+INT((ROW()-15)/35), 1, 1, "Variables_Simulación"))</f>
        <v>0</v>
      </c>
      <c r="G488" s="65" t="n">
        <f aca="true">INDIRECT(ADDRESS(ROW()-35*INT((ROW()-15)/35)-12,2+INT((ROW()-15)/35), 1, 1, "Variables_Simulación"))</f>
        <v>0</v>
      </c>
      <c r="H488" s="65" t="n">
        <f aca="true">INDIRECT(ADDRESS(ROW()-35*INT((ROW()-15)/35)+168,2+INT((ROW()-15)/35), 1, 1, "Variables_Simulación"))</f>
        <v>0</v>
      </c>
      <c r="I488" s="66" t="n">
        <f aca="false">AO488+AQ488+AS488+AU488+AW488</f>
        <v>0.0134442451197372</v>
      </c>
      <c r="J488" s="65" t="n">
        <f aca="false">ROUND(AP488+AR488+AT488+AV488+AX488,0)</f>
        <v>88182</v>
      </c>
      <c r="K488" s="66" t="n">
        <f aca="false">I488-Tabla_Ministerio!J487</f>
        <v>1.31838984174237E-016</v>
      </c>
      <c r="L488" s="65" t="n">
        <f aca="false">J488-Tabla_Ministerio!K487</f>
        <v>0</v>
      </c>
      <c r="M488" s="66" t="n">
        <f aca="false">P523/P$530</f>
        <v>0.026685247285796</v>
      </c>
      <c r="N488" s="65" t="n">
        <f aca="false">ROUND(N$495*M488,0)</f>
        <v>3325581</v>
      </c>
      <c r="O488" s="65" t="n">
        <f aca="false">N488-Tabla_Ministerio!L487</f>
        <v>0</v>
      </c>
      <c r="P488" s="67" t="n">
        <f aca="false">N488+J488</f>
        <v>3413763</v>
      </c>
      <c r="Q488" s="65" t="n">
        <f aca="false">P488-Tabla_Ministerio!M487</f>
        <v>0</v>
      </c>
      <c r="S488" s="67" t="n">
        <f aca="false">B488+Tabla_Ministerio!B487</f>
        <v>5711</v>
      </c>
      <c r="T488" s="67" t="n">
        <f aca="false">C488+Tabla_Ministerio!C487</f>
        <v>35</v>
      </c>
      <c r="U488" s="67" t="n">
        <f aca="false">D488+Tabla_Ministerio!D487</f>
        <v>294.954545454545</v>
      </c>
      <c r="V488" s="67" t="n">
        <f aca="false">E488+Tabla_Ministerio!E487</f>
        <v>161.636363636364</v>
      </c>
      <c r="W488" s="67" t="n">
        <f aca="false">F488+Tabla_Ministerio!F487</f>
        <v>5</v>
      </c>
      <c r="X488" s="67" t="n">
        <f aca="false">G488+Tabla_Ministerio!G487</f>
        <v>13</v>
      </c>
      <c r="Y488" s="67" t="n">
        <f aca="false">H488+Tabla_Ministerio!H487</f>
        <v>3</v>
      </c>
      <c r="Z488" s="67" t="n">
        <f aca="false">X488+0.33*Y488</f>
        <v>13.99</v>
      </c>
      <c r="AC488" s="73" t="n">
        <f aca="false">IF(T488&gt;0,S488/T488,0)</f>
        <v>163.171428571429</v>
      </c>
      <c r="AD488" s="74" t="n">
        <f aca="false">EXP((((AC488-AC$495)/AC$496+2)/4-1.9)^3)</f>
        <v>0.0395732002420513</v>
      </c>
      <c r="AE488" s="75" t="n">
        <f aca="false">S488/U488</f>
        <v>19.3623054399754</v>
      </c>
      <c r="AF488" s="74" t="n">
        <f aca="false">EXP((((AE488-AE$495)/AE$496+2)/4-1.9)^3)</f>
        <v>0.0545481762061066</v>
      </c>
      <c r="AG488" s="74" t="n">
        <f aca="false">V488/U488</f>
        <v>0.548004314994608</v>
      </c>
      <c r="AH488" s="74" t="n">
        <f aca="false">EXP((((AG488-AG$495)/AG$496+2)/4-1.9)^3)</f>
        <v>0.0885458655820842</v>
      </c>
      <c r="AI488" s="74" t="n">
        <f aca="false">W488/U488</f>
        <v>0.0169517645245801</v>
      </c>
      <c r="AJ488" s="74" t="n">
        <f aca="false">EXP((((AI488-AI$495)/AI$496+2)/4-1.9)^3)</f>
        <v>0.0125746318490926</v>
      </c>
      <c r="AK488" s="74" t="n">
        <f aca="false">Z488/U488</f>
        <v>0.0474310371397751</v>
      </c>
      <c r="AL488" s="74" t="n">
        <f aca="false">EXP((((AK488-AK$495)/AK$496+2)/4-1.9)^3)</f>
        <v>0.0141739388477176</v>
      </c>
      <c r="AM488" s="74" t="n">
        <f aca="false">0.01*AD488+0.15*AF488+0.24*AH488+0.25*AJ488+0.35*AL488</f>
        <v>0.037933502732011</v>
      </c>
      <c r="AO488" s="66" t="n">
        <f aca="false">0.01*AD488/$AM$495</f>
        <v>0.000140253803606071</v>
      </c>
      <c r="AP488" s="65" t="n">
        <f aca="false">AO488*$J$495</f>
        <v>919.935497395095</v>
      </c>
      <c r="AQ488" s="66" t="n">
        <f aca="false">0.15*AF488/$AM$495</f>
        <v>0.00289991300143232</v>
      </c>
      <c r="AR488" s="65" t="n">
        <f aca="false">AQ488*$J$495</f>
        <v>19020.7526696957</v>
      </c>
      <c r="AS488" s="66" t="n">
        <f aca="false">0.24*AH488/$AM$495</f>
        <v>0.00753169985678294</v>
      </c>
      <c r="AT488" s="65" t="n">
        <f aca="false">AS488*$J$495</f>
        <v>49400.9993015283</v>
      </c>
      <c r="AU488" s="66" t="n">
        <f aca="false">0.25*AJ488/$AM$495</f>
        <v>0.00111416307942868</v>
      </c>
      <c r="AV488" s="65" t="n">
        <f aca="false">AU488*$J$495</f>
        <v>7307.88142852984</v>
      </c>
      <c r="AW488" s="66" t="n">
        <f aca="false">0.35*AL488/$AM$495</f>
        <v>0.00175821537848721</v>
      </c>
      <c r="AX488" s="65" t="n">
        <f aca="false">AW488*$J$495</f>
        <v>11532.2700500818</v>
      </c>
    </row>
    <row r="489" customFormat="false" ht="15" hidden="false" customHeight="false" outlineLevel="0" collapsed="false">
      <c r="A489" s="72" t="s">
        <v>63</v>
      </c>
      <c r="B489" s="65" t="n">
        <f aca="true">INDIRECT(ADDRESS(ROW()-35*INT((ROW()-15)/35)+138,2+INT((ROW()-15)/35), 1, 1, "Variables_Simulación"))</f>
        <v>0</v>
      </c>
      <c r="C489" s="65" t="n">
        <f aca="true">INDIRECT(ADDRESS(ROW()-35*INT((ROW()-15)/35)+108,2+INT((ROW()-15)/35), 1, 1, "Variables_Simulación"))</f>
        <v>0</v>
      </c>
      <c r="D489" s="65" t="n">
        <f aca="true">INDIRECT(ADDRESS(ROW()-35*INT((ROW()-15)/35)+78,2+INT((ROW()-15)/35), 1, 1, "Variables_Simulación"))</f>
        <v>0</v>
      </c>
      <c r="E489" s="65" t="n">
        <f aca="true">INDIRECT(ADDRESS(ROW()-35*INT((ROW()-15)/35)+48,2+INT((ROW()-15)/35), 1, 1, "Variables_Simulación"))</f>
        <v>0</v>
      </c>
      <c r="F489" s="65" t="n">
        <f aca="true">INDIRECT(ADDRESS(ROW()-35*INT((ROW()-15)/35)+18,2+INT((ROW()-15)/35), 1, 1, "Variables_Simulación"))</f>
        <v>0</v>
      </c>
      <c r="G489" s="65" t="n">
        <f aca="true">INDIRECT(ADDRESS(ROW()-35*INT((ROW()-15)/35)-12,2+INT((ROW()-15)/35), 1, 1, "Variables_Simulación"))</f>
        <v>0</v>
      </c>
      <c r="H489" s="65" t="n">
        <f aca="true">INDIRECT(ADDRESS(ROW()-35*INT((ROW()-15)/35)+168,2+INT((ROW()-15)/35), 1, 1, "Variables_Simulación"))</f>
        <v>0</v>
      </c>
      <c r="I489" s="66" t="n">
        <f aca="false">AO489+AQ489+AS489+AU489+AW489</f>
        <v>0.0204108620946829</v>
      </c>
      <c r="J489" s="65" t="n">
        <f aca="false">ROUND(AP489+AR489+AT489+AV489+AX489,0)</f>
        <v>133876</v>
      </c>
      <c r="K489" s="66" t="n">
        <f aca="false">I489-Tabla_Ministerio!J488</f>
        <v>0</v>
      </c>
      <c r="L489" s="65" t="n">
        <f aca="false">J489-Tabla_Ministerio!K488</f>
        <v>0</v>
      </c>
      <c r="M489" s="66" t="n">
        <f aca="false">P524/P$530</f>
        <v>0.0112586602210798</v>
      </c>
      <c r="N489" s="65" t="n">
        <f aca="false">ROUND(N$495*M489,0)</f>
        <v>1403082</v>
      </c>
      <c r="O489" s="65" t="n">
        <f aca="false">N489-Tabla_Ministerio!L488</f>
        <v>0</v>
      </c>
      <c r="P489" s="67" t="n">
        <f aca="false">N489+J489</f>
        <v>1536958</v>
      </c>
      <c r="Q489" s="65" t="n">
        <f aca="false">P489-Tabla_Ministerio!M488</f>
        <v>0</v>
      </c>
      <c r="S489" s="67" t="n">
        <f aca="false">B489+Tabla_Ministerio!B488</f>
        <v>7667</v>
      </c>
      <c r="T489" s="67" t="n">
        <f aca="false">C489+Tabla_Ministerio!C488</f>
        <v>61</v>
      </c>
      <c r="U489" s="67" t="n">
        <f aca="false">D489+Tabla_Ministerio!D488</f>
        <v>287.021590909091</v>
      </c>
      <c r="V489" s="67" t="n">
        <f aca="false">E489+Tabla_Ministerio!E488</f>
        <v>137.8625</v>
      </c>
      <c r="W489" s="67" t="n">
        <f aca="false">F489+Tabla_Ministerio!F488</f>
        <v>2</v>
      </c>
      <c r="X489" s="67" t="n">
        <f aca="false">G489+Tabla_Ministerio!G488</f>
        <v>2</v>
      </c>
      <c r="Y489" s="67" t="n">
        <f aca="false">H489+Tabla_Ministerio!H488</f>
        <v>0</v>
      </c>
      <c r="Z489" s="67" t="n">
        <f aca="false">X489+0.33*Y489</f>
        <v>2</v>
      </c>
      <c r="AC489" s="73" t="n">
        <f aca="false">IF(T489&gt;0,S489/T489,0)</f>
        <v>125.688524590164</v>
      </c>
      <c r="AD489" s="74" t="n">
        <f aca="false">EXP((((AC489-AC$495)/AC$496+2)/4-1.9)^3)</f>
        <v>0.018645251076517</v>
      </c>
      <c r="AE489" s="75" t="n">
        <f aca="false">S489/U489</f>
        <v>26.7122761591423</v>
      </c>
      <c r="AF489" s="74" t="n">
        <f aca="false">EXP((((AE489-AE$495)/AE$496+2)/4-1.9)^3)</f>
        <v>0.280004557278653</v>
      </c>
      <c r="AG489" s="74" t="n">
        <f aca="false">V489/U489</f>
        <v>0.480321008476556</v>
      </c>
      <c r="AH489" s="74" t="n">
        <f aca="false">EXP((((AG489-AG$495)/AG$496+2)/4-1.9)^3)</f>
        <v>0.0422226337478674</v>
      </c>
      <c r="AI489" s="74" t="n">
        <f aca="false">W489/U489</f>
        <v>0.00696811690599773</v>
      </c>
      <c r="AJ489" s="74" t="n">
        <f aca="false">EXP((((AI489-AI$495)/AI$496+2)/4-1.9)^3)</f>
        <v>0.00927010897090649</v>
      </c>
      <c r="AK489" s="74" t="n">
        <f aca="false">Z489/U489</f>
        <v>0.00696811690599773</v>
      </c>
      <c r="AL489" s="74" t="n">
        <f aca="false">EXP((((AK489-AK$495)/AK$496+2)/4-1.9)^3)</f>
        <v>0.00843431406474832</v>
      </c>
      <c r="AM489" s="74" t="n">
        <f aca="false">0.01*AD489+0.15*AF489+0.24*AH489+0.25*AJ489+0.35*AL489</f>
        <v>0.0575901053674398</v>
      </c>
      <c r="AO489" s="66" t="n">
        <f aca="false">0.01*AD489/$AM$495</f>
        <v>6.60817767245639E-005</v>
      </c>
      <c r="AP489" s="65" t="n">
        <f aca="false">AO489*$J$495</f>
        <v>433.435461833222</v>
      </c>
      <c r="AQ489" s="66" t="n">
        <f aca="false">0.15*AF489/$AM$495</f>
        <v>0.0148857196076478</v>
      </c>
      <c r="AR489" s="65" t="n">
        <f aca="false">AQ489*$J$495</f>
        <v>97636.5811069715</v>
      </c>
      <c r="AS489" s="66" t="n">
        <f aca="false">0.24*AH489/$AM$495</f>
        <v>0.00359145175736082</v>
      </c>
      <c r="AT489" s="65" t="n">
        <f aca="false">AS489*$J$495</f>
        <v>23556.608618315</v>
      </c>
      <c r="AU489" s="66" t="n">
        <f aca="false">0.25*AJ489/$AM$495</f>
        <v>0.000821369029456713</v>
      </c>
      <c r="AV489" s="65" t="n">
        <f aca="false">AU489*$J$495</f>
        <v>5387.42270962185</v>
      </c>
      <c r="AW489" s="66" t="n">
        <f aca="false">0.35*AL489/$AM$495</f>
        <v>0.00104623992349307</v>
      </c>
      <c r="AX489" s="65" t="n">
        <f aca="false">AW489*$J$495</f>
        <v>6862.36821866515</v>
      </c>
    </row>
    <row r="490" customFormat="false" ht="15" hidden="false" customHeight="false" outlineLevel="0" collapsed="false">
      <c r="A490" s="72" t="s">
        <v>64</v>
      </c>
      <c r="B490" s="65" t="n">
        <f aca="true">INDIRECT(ADDRESS(ROW()-35*INT((ROW()-15)/35)+138,2+INT((ROW()-15)/35), 1, 1, "Variables_Simulación"))</f>
        <v>0</v>
      </c>
      <c r="C490" s="65" t="n">
        <f aca="true">INDIRECT(ADDRESS(ROW()-35*INT((ROW()-15)/35)+108,2+INT((ROW()-15)/35), 1, 1, "Variables_Simulación"))</f>
        <v>0</v>
      </c>
      <c r="D490" s="65" t="n">
        <f aca="true">INDIRECT(ADDRESS(ROW()-35*INT((ROW()-15)/35)+78,2+INT((ROW()-15)/35), 1, 1, "Variables_Simulación"))</f>
        <v>0</v>
      </c>
      <c r="E490" s="65" t="n">
        <f aca="true">INDIRECT(ADDRESS(ROW()-35*INT((ROW()-15)/35)+48,2+INT((ROW()-15)/35), 1, 1, "Variables_Simulación"))</f>
        <v>0</v>
      </c>
      <c r="F490" s="65" t="n">
        <f aca="true">INDIRECT(ADDRESS(ROW()-35*INT((ROW()-15)/35)+18,2+INT((ROW()-15)/35), 1, 1, "Variables_Simulación"))</f>
        <v>0</v>
      </c>
      <c r="G490" s="65" t="n">
        <f aca="true">INDIRECT(ADDRESS(ROW()-35*INT((ROW()-15)/35)-12,2+INT((ROW()-15)/35), 1, 1, "Variables_Simulación"))</f>
        <v>0</v>
      </c>
      <c r="H490" s="65" t="n">
        <f aca="true">INDIRECT(ADDRESS(ROW()-35*INT((ROW()-15)/35)+168,2+INT((ROW()-15)/35), 1, 1, "Variables_Simulación"))</f>
        <v>0</v>
      </c>
      <c r="I490" s="66" t="n">
        <f aca="false">AO490+AQ490+AS490+AU490+AW490</f>
        <v>0.0355570129648624</v>
      </c>
      <c r="J490" s="65" t="n">
        <f aca="false">ROUND(AP490+AR490+AT490+AV490+AX490,0)</f>
        <v>233221</v>
      </c>
      <c r="K490" s="66" t="n">
        <f aca="false">I490-Tabla_Ministerio!J489</f>
        <v>0</v>
      </c>
      <c r="L490" s="65" t="n">
        <f aca="false">J490-Tabla_Ministerio!K489</f>
        <v>0</v>
      </c>
      <c r="M490" s="66" t="n">
        <f aca="false">P525/P$530</f>
        <v>0.0140225447011262</v>
      </c>
      <c r="N490" s="65" t="n">
        <f aca="false">ROUND(N$495*M490,0)</f>
        <v>1747524</v>
      </c>
      <c r="O490" s="65" t="n">
        <f aca="false">N490-Tabla_Ministerio!L489</f>
        <v>0</v>
      </c>
      <c r="P490" s="67" t="n">
        <f aca="false">N490+J490</f>
        <v>1980745</v>
      </c>
      <c r="Q490" s="65" t="n">
        <f aca="false">P490-Tabla_Ministerio!M489</f>
        <v>0</v>
      </c>
      <c r="S490" s="67" t="n">
        <f aca="false">B490+Tabla_Ministerio!B489</f>
        <v>15271</v>
      </c>
      <c r="T490" s="67" t="n">
        <f aca="false">C490+Tabla_Ministerio!C489</f>
        <v>75</v>
      </c>
      <c r="U490" s="67" t="n">
        <f aca="false">D490+Tabla_Ministerio!D489</f>
        <v>467.068181818182</v>
      </c>
      <c r="V490" s="67" t="n">
        <f aca="false">E490+Tabla_Ministerio!E489</f>
        <v>192.136363636364</v>
      </c>
      <c r="W490" s="67" t="n">
        <f aca="false">F490+Tabla_Ministerio!F489</f>
        <v>2</v>
      </c>
      <c r="X490" s="67" t="n">
        <f aca="false">G490+Tabla_Ministerio!G489</f>
        <v>14</v>
      </c>
      <c r="Y490" s="67" t="n">
        <f aca="false">H490+Tabla_Ministerio!H489</f>
        <v>2</v>
      </c>
      <c r="Z490" s="67" t="n">
        <f aca="false">X490+0.33*Y490</f>
        <v>14.66</v>
      </c>
      <c r="AC490" s="73" t="n">
        <f aca="false">IF(T490&gt;0,S490/T490,0)</f>
        <v>203.613333333333</v>
      </c>
      <c r="AD490" s="74" t="n">
        <f aca="false">EXP((((AC490-AC$495)/AC$496+2)/4-1.9)^3)</f>
        <v>0.0795735127477148</v>
      </c>
      <c r="AE490" s="75" t="n">
        <f aca="false">S490/U490</f>
        <v>32.6954406111625</v>
      </c>
      <c r="AF490" s="74" t="n">
        <f aca="false">EXP((((AE490-AE$495)/AE$496+2)/4-1.9)^3)</f>
        <v>0.594699431024991</v>
      </c>
      <c r="AG490" s="74" t="n">
        <f aca="false">V490/U490</f>
        <v>0.411366843462606</v>
      </c>
      <c r="AH490" s="74" t="n">
        <f aca="false">EXP((((AG490-AG$495)/AG$496+2)/4-1.9)^3)</f>
        <v>0.0172402804810923</v>
      </c>
      <c r="AI490" s="74" t="n">
        <f aca="false">W490/U490</f>
        <v>0.00428203007152936</v>
      </c>
      <c r="AJ490" s="74" t="n">
        <f aca="false">EXP((((AI490-AI$495)/AI$496+2)/4-1.9)^3)</f>
        <v>0.0085199933986469</v>
      </c>
      <c r="AK490" s="74" t="n">
        <f aca="false">Z490/U490</f>
        <v>0.0313872804243102</v>
      </c>
      <c r="AL490" s="74" t="n">
        <f aca="false">EXP((((AK490-AK$495)/AK$496+2)/4-1.9)^3)</f>
        <v>0.0115922607637355</v>
      </c>
      <c r="AM490" s="74" t="n">
        <f aca="false">0.01*AD490+0.15*AF490+0.24*AH490+0.25*AJ490+0.35*AL490</f>
        <v>0.100325606713657</v>
      </c>
      <c r="AO490" s="66" t="n">
        <f aca="false">0.01*AD490/$AM$495</f>
        <v>0.000282021361954543</v>
      </c>
      <c r="AP490" s="65" t="n">
        <f aca="false">AO490*$J$495</f>
        <v>1849.79982870472</v>
      </c>
      <c r="AQ490" s="66" t="n">
        <f aca="false">0.15*AF490/$AM$495</f>
        <v>0.0316156603560416</v>
      </c>
      <c r="AR490" s="65" t="n">
        <f aca="false">AQ490*$J$495</f>
        <v>207369.550681124</v>
      </c>
      <c r="AS490" s="66" t="n">
        <f aca="false">0.24*AH490/$AM$495</f>
        <v>0.00146645602453304</v>
      </c>
      <c r="AT490" s="65" t="n">
        <f aca="false">AS490*$J$495</f>
        <v>9618.59798202612</v>
      </c>
      <c r="AU490" s="66" t="n">
        <f aca="false">0.25*AJ490/$AM$495</f>
        <v>0.000754905765486368</v>
      </c>
      <c r="AV490" s="65" t="n">
        <f aca="false">AU490*$J$495</f>
        <v>4951.48504356903</v>
      </c>
      <c r="AW490" s="66" t="n">
        <f aca="false">0.35*AL490/$AM$495</f>
        <v>0.0014379694568469</v>
      </c>
      <c r="AX490" s="65" t="n">
        <f aca="false">AW490*$J$495</f>
        <v>9431.752391107</v>
      </c>
    </row>
    <row r="491" customFormat="false" ht="15" hidden="false" customHeight="false" outlineLevel="0" collapsed="false">
      <c r="A491" s="72" t="s">
        <v>65</v>
      </c>
      <c r="B491" s="65" t="n">
        <f aca="true">INDIRECT(ADDRESS(ROW()-35*INT((ROW()-15)/35)+138,2+INT((ROW()-15)/35), 1, 1, "Variables_Simulación"))</f>
        <v>0</v>
      </c>
      <c r="C491" s="65" t="n">
        <f aca="true">INDIRECT(ADDRESS(ROW()-35*INT((ROW()-15)/35)+108,2+INT((ROW()-15)/35), 1, 1, "Variables_Simulación"))</f>
        <v>0</v>
      </c>
      <c r="D491" s="65" t="n">
        <f aca="true">INDIRECT(ADDRESS(ROW()-35*INT((ROW()-15)/35)+78,2+INT((ROW()-15)/35), 1, 1, "Variables_Simulación"))</f>
        <v>0</v>
      </c>
      <c r="E491" s="65" t="n">
        <f aca="true">INDIRECT(ADDRESS(ROW()-35*INT((ROW()-15)/35)+48,2+INT((ROW()-15)/35), 1, 1, "Variables_Simulación"))</f>
        <v>0</v>
      </c>
      <c r="F491" s="65" t="n">
        <f aca="true">INDIRECT(ADDRESS(ROW()-35*INT((ROW()-15)/35)+18,2+INT((ROW()-15)/35), 1, 1, "Variables_Simulación"))</f>
        <v>0</v>
      </c>
      <c r="G491" s="65" t="n">
        <f aca="true">INDIRECT(ADDRESS(ROW()-35*INT((ROW()-15)/35)-12,2+INT((ROW()-15)/35), 1, 1, "Variables_Simulación"))</f>
        <v>0</v>
      </c>
      <c r="H491" s="65" t="n">
        <f aca="true">INDIRECT(ADDRESS(ROW()-35*INT((ROW()-15)/35)+168,2+INT((ROW()-15)/35), 1, 1, "Variables_Simulación"))</f>
        <v>0</v>
      </c>
      <c r="I491" s="66" t="n">
        <f aca="false">AO491+AQ491+AS491+AU491+AW491</f>
        <v>0.0196698605970976</v>
      </c>
      <c r="J491" s="65" t="n">
        <f aca="false">ROUND(AP491+AR491+AT491+AV491+AX491,0)</f>
        <v>129016</v>
      </c>
      <c r="K491" s="66" t="n">
        <f aca="false">I491-Tabla_Ministerio!J490</f>
        <v>0</v>
      </c>
      <c r="L491" s="65" t="n">
        <f aca="false">J491-Tabla_Ministerio!K490</f>
        <v>0</v>
      </c>
      <c r="M491" s="66" t="n">
        <f aca="false">P526/P$530</f>
        <v>0.0137092803389755</v>
      </c>
      <c r="N491" s="65" t="n">
        <f aca="false">ROUND(N$495*M491,0)</f>
        <v>1708484</v>
      </c>
      <c r="O491" s="65" t="n">
        <f aca="false">N491-Tabla_Ministerio!L490</f>
        <v>0</v>
      </c>
      <c r="P491" s="67" t="n">
        <f aca="false">N491+J491</f>
        <v>1837500</v>
      </c>
      <c r="Q491" s="65" t="n">
        <f aca="false">P491-Tabla_Ministerio!M490</f>
        <v>0</v>
      </c>
      <c r="S491" s="67" t="n">
        <f aca="false">B491+Tabla_Ministerio!B490</f>
        <v>4636</v>
      </c>
      <c r="T491" s="67" t="n">
        <f aca="false">C491+Tabla_Ministerio!C490</f>
        <v>34</v>
      </c>
      <c r="U491" s="67" t="n">
        <f aca="false">D491+Tabla_Ministerio!D490</f>
        <v>271.159090909091</v>
      </c>
      <c r="V491" s="67" t="n">
        <f aca="false">E491+Tabla_Ministerio!E490</f>
        <v>160.25</v>
      </c>
      <c r="W491" s="67" t="n">
        <f aca="false">F491+Tabla_Ministerio!F490</f>
        <v>13</v>
      </c>
      <c r="X491" s="67" t="n">
        <f aca="false">G491+Tabla_Ministerio!G490</f>
        <v>27</v>
      </c>
      <c r="Y491" s="67" t="n">
        <f aca="false">H491+Tabla_Ministerio!H490</f>
        <v>20</v>
      </c>
      <c r="Z491" s="67" t="n">
        <f aca="false">X491+0.33*Y491</f>
        <v>33.6</v>
      </c>
      <c r="AC491" s="73" t="n">
        <f aca="false">IF(T491&gt;0,S491/T491,0)</f>
        <v>136.352941176471</v>
      </c>
      <c r="AD491" s="74" t="n">
        <f aca="false">EXP((((AC491-AC$495)/AC$496+2)/4-1.9)^3)</f>
        <v>0.0233464972261096</v>
      </c>
      <c r="AE491" s="75" t="n">
        <f aca="false">S491/U491</f>
        <v>17.0969742687118</v>
      </c>
      <c r="AF491" s="74" t="n">
        <f aca="false">EXP((((AE491-AE$495)/AE$496+2)/4-1.9)^3)</f>
        <v>0.0271750837938648</v>
      </c>
      <c r="AG491" s="74" t="n">
        <f aca="false">V491/U491</f>
        <v>0.590981476825077</v>
      </c>
      <c r="AH491" s="74" t="n">
        <f aca="false">EXP((((AG491-AG$495)/AG$496+2)/4-1.9)^3)</f>
        <v>0.132664748074366</v>
      </c>
      <c r="AI491" s="74" t="n">
        <f aca="false">W491/U491</f>
        <v>0.047942335093454</v>
      </c>
      <c r="AJ491" s="74" t="n">
        <f aca="false">EXP((((AI491-AI$495)/AI$496+2)/4-1.9)^3)</f>
        <v>0.0297624185276696</v>
      </c>
      <c r="AK491" s="74" t="n">
        <f aca="false">Z491/U491</f>
        <v>0.123912496856927</v>
      </c>
      <c r="AL491" s="74" t="n">
        <f aca="false">EXP((((AK491-AK$495)/AK$496+2)/4-1.9)^3)</f>
        <v>0.0340270479514812</v>
      </c>
      <c r="AM491" s="74" t="n">
        <f aca="false">0.01*AD491+0.15*AF491+0.24*AH491+0.25*AJ491+0.35*AL491</f>
        <v>0.0554993384941245</v>
      </c>
      <c r="AO491" s="66" t="n">
        <f aca="false">0.01*AD491/$AM$495</f>
        <v>8.27437512461015E-005</v>
      </c>
      <c r="AP491" s="65" t="n">
        <f aca="false">AO491*$J$495</f>
        <v>542.722635692026</v>
      </c>
      <c r="AQ491" s="66" t="n">
        <f aca="false">0.15*AF491/$AM$495</f>
        <v>0.00144469319214414</v>
      </c>
      <c r="AR491" s="65" t="n">
        <f aca="false">AQ491*$J$495</f>
        <v>9475.85388864922</v>
      </c>
      <c r="AS491" s="66" t="n">
        <f aca="false">0.24*AH491/$AM$495</f>
        <v>0.0112844462867165</v>
      </c>
      <c r="AT491" s="65" t="n">
        <f aca="false">AS491*$J$495</f>
        <v>74015.5520969375</v>
      </c>
      <c r="AU491" s="66" t="n">
        <f aca="false">0.25*AJ491/$AM$495</f>
        <v>0.00263707027577325</v>
      </c>
      <c r="AV491" s="65" t="n">
        <f aca="false">AU491*$J$495</f>
        <v>17296.746993208</v>
      </c>
      <c r="AW491" s="66" t="n">
        <f aca="false">0.35*AL491/$AM$495</f>
        <v>0.00422090709121762</v>
      </c>
      <c r="AX491" s="65" t="n">
        <f aca="false">AW491*$J$495</f>
        <v>27685.2546211424</v>
      </c>
    </row>
    <row r="492" customFormat="false" ht="15" hidden="false" customHeight="false" outlineLevel="0" collapsed="false">
      <c r="A492" s="72" t="s">
        <v>66</v>
      </c>
      <c r="B492" s="65" t="n">
        <f aca="true">INDIRECT(ADDRESS(ROW()-35*INT((ROW()-15)/35)+138,2+INT((ROW()-15)/35), 1, 1, "Variables_Simulación"))</f>
        <v>0</v>
      </c>
      <c r="C492" s="65" t="n">
        <f aca="true">INDIRECT(ADDRESS(ROW()-35*INT((ROW()-15)/35)+108,2+INT((ROW()-15)/35), 1, 1, "Variables_Simulación"))</f>
        <v>0</v>
      </c>
      <c r="D492" s="65" t="n">
        <f aca="true">INDIRECT(ADDRESS(ROW()-35*INT((ROW()-15)/35)+78,2+INT((ROW()-15)/35), 1, 1, "Variables_Simulación"))</f>
        <v>0</v>
      </c>
      <c r="E492" s="65" t="n">
        <f aca="true">INDIRECT(ADDRESS(ROW()-35*INT((ROW()-15)/35)+48,2+INT((ROW()-15)/35), 1, 1, "Variables_Simulación"))</f>
        <v>0</v>
      </c>
      <c r="F492" s="65" t="n">
        <f aca="true">INDIRECT(ADDRESS(ROW()-35*INT((ROW()-15)/35)+18,2+INT((ROW()-15)/35), 1, 1, "Variables_Simulación"))</f>
        <v>0</v>
      </c>
      <c r="G492" s="65" t="n">
        <f aca="true">INDIRECT(ADDRESS(ROW()-35*INT((ROW()-15)/35)-12,2+INT((ROW()-15)/35), 1, 1, "Variables_Simulación"))</f>
        <v>0</v>
      </c>
      <c r="H492" s="65" t="n">
        <f aca="true">INDIRECT(ADDRESS(ROW()-35*INT((ROW()-15)/35)+168,2+INT((ROW()-15)/35), 1, 1, "Variables_Simulación"))</f>
        <v>0</v>
      </c>
      <c r="I492" s="66" t="n">
        <f aca="false">AO492+AQ492+AS492+AU492+AW492</f>
        <v>0.0173012703463075</v>
      </c>
      <c r="J492" s="65" t="n">
        <f aca="false">ROUND(AP492+AR492+AT492+AV492+AX492,0)</f>
        <v>113480</v>
      </c>
      <c r="K492" s="66" t="n">
        <f aca="false">I492-Tabla_Ministerio!J491</f>
        <v>1.97758476261356E-016</v>
      </c>
      <c r="L492" s="65" t="n">
        <f aca="false">J492-Tabla_Ministerio!K491</f>
        <v>0</v>
      </c>
      <c r="M492" s="66" t="n">
        <f aca="false">P527/P$530</f>
        <v>0.008009713884401</v>
      </c>
      <c r="N492" s="65" t="n">
        <f aca="false">ROUND(N$495*M492,0)</f>
        <v>998190</v>
      </c>
      <c r="O492" s="65" t="n">
        <f aca="false">N492-Tabla_Ministerio!L491</f>
        <v>0</v>
      </c>
      <c r="P492" s="67" t="n">
        <f aca="false">N492+J492</f>
        <v>1111670</v>
      </c>
      <c r="Q492" s="65" t="n">
        <f aca="false">P492-Tabla_Ministerio!M491</f>
        <v>0</v>
      </c>
      <c r="S492" s="67" t="n">
        <f aca="false">B492+Tabla_Ministerio!B491</f>
        <v>4560</v>
      </c>
      <c r="T492" s="67" t="n">
        <f aca="false">C492+Tabla_Ministerio!C491</f>
        <v>22</v>
      </c>
      <c r="U492" s="67" t="n">
        <f aca="false">D492+Tabla_Ministerio!D491</f>
        <v>239.681818181818</v>
      </c>
      <c r="V492" s="67" t="n">
        <f aca="false">E492+Tabla_Ministerio!E491</f>
        <v>143.227272727273</v>
      </c>
      <c r="W492" s="67" t="n">
        <f aca="false">F492+Tabla_Ministerio!F491</f>
        <v>1</v>
      </c>
      <c r="X492" s="67" t="n">
        <f aca="false">G492+Tabla_Ministerio!G491</f>
        <v>8</v>
      </c>
      <c r="Y492" s="67" t="n">
        <f aca="false">H492+Tabla_Ministerio!H491</f>
        <v>7</v>
      </c>
      <c r="Z492" s="67" t="n">
        <f aca="false">X492+0.33*Y492</f>
        <v>10.31</v>
      </c>
      <c r="AC492" s="73" t="n">
        <f aca="false">IF(T492&gt;0,S492/T492,0)</f>
        <v>207.272727272727</v>
      </c>
      <c r="AD492" s="74" t="n">
        <f aca="false">EXP((((AC492-AC$495)/AC$496+2)/4-1.9)^3)</f>
        <v>0.0843001751346143</v>
      </c>
      <c r="AE492" s="75" t="n">
        <f aca="false">S492/U492</f>
        <v>19.0252228333017</v>
      </c>
      <c r="AF492" s="74" t="n">
        <f aca="false">EXP((((AE492-AE$495)/AE$496+2)/4-1.9)^3)</f>
        <v>0.0494846113837117</v>
      </c>
      <c r="AG492" s="74" t="n">
        <f aca="false">V492/U492</f>
        <v>0.597572539351414</v>
      </c>
      <c r="AH492" s="74" t="n">
        <f aca="false">EXP((((AG492-AG$495)/AG$496+2)/4-1.9)^3)</f>
        <v>0.140546882387761</v>
      </c>
      <c r="AI492" s="74" t="n">
        <f aca="false">W492/U492</f>
        <v>0.00417219798975915</v>
      </c>
      <c r="AJ492" s="74" t="n">
        <f aca="false">EXP((((AI492-AI$495)/AI$496+2)/4-1.9)^3)</f>
        <v>0.0084904664412316</v>
      </c>
      <c r="AK492" s="74" t="n">
        <f aca="false">Z492/U492</f>
        <v>0.0430153612744169</v>
      </c>
      <c r="AL492" s="74" t="n">
        <f aca="false">EXP((((AK492-AK$495)/AK$496+2)/4-1.9)^3)</f>
        <v>0.0134191419883943</v>
      </c>
      <c r="AM492" s="74" t="n">
        <f aca="false">0.01*AD492+0.15*AF492+0.24*AH492+0.25*AJ492+0.35*AL492</f>
        <v>0.0488162615382115</v>
      </c>
      <c r="AO492" s="66" t="n">
        <f aca="false">0.01*AD492/$AM$495</f>
        <v>0.000298773415719959</v>
      </c>
      <c r="AP492" s="65" t="n">
        <f aca="false">AO492*$J$495</f>
        <v>1959.67783926022</v>
      </c>
      <c r="AQ492" s="66" t="n">
        <f aca="false">0.15*AF492/$AM$495</f>
        <v>0.00263072164649909</v>
      </c>
      <c r="AR492" s="65" t="n">
        <f aca="false">AQ492*$J$495</f>
        <v>17255.1058449543</v>
      </c>
      <c r="AS492" s="66" t="n">
        <f aca="false">0.24*AH492/$AM$495</f>
        <v>0.0119548996104158</v>
      </c>
      <c r="AT492" s="65" t="n">
        <f aca="false">AS492*$J$495</f>
        <v>78413.1070719875</v>
      </c>
      <c r="AU492" s="66" t="n">
        <f aca="false">0.25*AJ492/$AM$495</f>
        <v>0.000752289558014467</v>
      </c>
      <c r="AV492" s="65" t="n">
        <f aca="false">AU492*$J$495</f>
        <v>4934.32513731286</v>
      </c>
      <c r="AW492" s="66" t="n">
        <f aca="false">0.35*AL492/$AM$495</f>
        <v>0.00166458611565814</v>
      </c>
      <c r="AX492" s="65" t="n">
        <f aca="false">AW492*$J$495</f>
        <v>10918.1485057326</v>
      </c>
    </row>
    <row r="493" customFormat="false" ht="15" hidden="false" customHeight="false" outlineLevel="0" collapsed="false">
      <c r="A493" s="72" t="s">
        <v>67</v>
      </c>
      <c r="B493" s="65" t="n">
        <f aca="true">INDIRECT(ADDRESS(ROW()-35*INT((ROW()-15)/35)+138,2+INT((ROW()-15)/35), 1, 1, "Variables_Simulación"))</f>
        <v>0</v>
      </c>
      <c r="C493" s="65" t="n">
        <f aca="true">INDIRECT(ADDRESS(ROW()-35*INT((ROW()-15)/35)+108,2+INT((ROW()-15)/35), 1, 1, "Variables_Simulación"))</f>
        <v>0</v>
      </c>
      <c r="D493" s="65" t="n">
        <f aca="true">INDIRECT(ADDRESS(ROW()-35*INT((ROW()-15)/35)+78,2+INT((ROW()-15)/35), 1, 1, "Variables_Simulación"))</f>
        <v>0</v>
      </c>
      <c r="E493" s="65" t="n">
        <f aca="true">INDIRECT(ADDRESS(ROW()-35*INT((ROW()-15)/35)+48,2+INT((ROW()-15)/35), 1, 1, "Variables_Simulación"))</f>
        <v>0</v>
      </c>
      <c r="F493" s="65" t="n">
        <f aca="true">INDIRECT(ADDRESS(ROW()-35*INT((ROW()-15)/35)+18,2+INT((ROW()-15)/35), 1, 1, "Variables_Simulación"))</f>
        <v>0</v>
      </c>
      <c r="G493" s="65" t="n">
        <f aca="true">INDIRECT(ADDRESS(ROW()-35*INT((ROW()-15)/35)-12,2+INT((ROW()-15)/35), 1, 1, "Variables_Simulación"))</f>
        <v>0</v>
      </c>
      <c r="H493" s="65" t="n">
        <f aca="true">INDIRECT(ADDRESS(ROW()-35*INT((ROW()-15)/35)+168,2+INT((ROW()-15)/35), 1, 1, "Variables_Simulación"))</f>
        <v>0</v>
      </c>
      <c r="I493" s="66" t="n">
        <f aca="false">AO493+AQ493+AS493+AU493+AW493</f>
        <v>0.0053303021193668</v>
      </c>
      <c r="J493" s="65" t="n">
        <f aca="false">ROUND(AP493+AR493+AT493+AV493+AX493,0)</f>
        <v>34962</v>
      </c>
      <c r="K493" s="66" t="n">
        <f aca="false">I493-Tabla_Ministerio!J492</f>
        <v>-2.42861286636753E-017</v>
      </c>
      <c r="L493" s="65" t="n">
        <f aca="false">J493-Tabla_Ministerio!K492</f>
        <v>0</v>
      </c>
      <c r="M493" s="66" t="n">
        <f aca="false">P528/P$530</f>
        <v>0.00522284103835833</v>
      </c>
      <c r="N493" s="65" t="n">
        <f aca="false">ROUND(N$495*M493,0)</f>
        <v>650883</v>
      </c>
      <c r="O493" s="65" t="n">
        <f aca="false">N493-Tabla_Ministerio!L492</f>
        <v>0</v>
      </c>
      <c r="P493" s="67" t="n">
        <f aca="false">N493+J493</f>
        <v>685845</v>
      </c>
      <c r="Q493" s="65" t="n">
        <f aca="false">P493-Tabla_Ministerio!M492</f>
        <v>0</v>
      </c>
      <c r="S493" s="67" t="n">
        <f aca="false">B493+Tabla_Ministerio!B492</f>
        <v>4757</v>
      </c>
      <c r="T493" s="67" t="n">
        <f aca="false">C493+Tabla_Ministerio!C492</f>
        <v>35</v>
      </c>
      <c r="U493" s="67" t="n">
        <f aca="false">D493+Tabla_Ministerio!D492</f>
        <v>330.034090909091</v>
      </c>
      <c r="V493" s="67" t="n">
        <f aca="false">E493+Tabla_Ministerio!E492</f>
        <v>112.529545454545</v>
      </c>
      <c r="W493" s="67" t="n">
        <f aca="false">F493+Tabla_Ministerio!F492</f>
        <v>11</v>
      </c>
      <c r="X493" s="67" t="n">
        <f aca="false">G493+Tabla_Ministerio!G492</f>
        <v>21</v>
      </c>
      <c r="Y493" s="67" t="n">
        <f aca="false">H493+Tabla_Ministerio!H492</f>
        <v>10</v>
      </c>
      <c r="Z493" s="67" t="n">
        <f aca="false">X493+0.33*Y493</f>
        <v>24.3</v>
      </c>
      <c r="AC493" s="73" t="n">
        <f aca="false">IF(T493&gt;0,S493/T493,0)</f>
        <v>135.914285714286</v>
      </c>
      <c r="AD493" s="74" t="n">
        <f aca="false">EXP((((AC493-AC$495)/AC$496+2)/4-1.9)^3)</f>
        <v>0.0231355261322148</v>
      </c>
      <c r="AE493" s="75" t="n">
        <f aca="false">S493/U493</f>
        <v>14.4136625004304</v>
      </c>
      <c r="AF493" s="74" t="n">
        <f aca="false">EXP((((AE493-AE$495)/AE$496+2)/4-1.9)^3)</f>
        <v>0.0104105144314501</v>
      </c>
      <c r="AG493" s="74" t="n">
        <f aca="false">V493/U493</f>
        <v>0.340963399097888</v>
      </c>
      <c r="AH493" s="74" t="n">
        <f aca="false">EXP((((AG493-AG$495)/AG$496+2)/4-1.9)^3)</f>
        <v>0.00588786031972016</v>
      </c>
      <c r="AI493" s="74" t="n">
        <f aca="false">W493/U493</f>
        <v>0.033329890162862</v>
      </c>
      <c r="AJ493" s="74" t="n">
        <f aca="false">EXP((((AI493-AI$495)/AI$496+2)/4-1.9)^3)</f>
        <v>0.0201393061139792</v>
      </c>
      <c r="AK493" s="74" t="n">
        <f aca="false">Z493/U493</f>
        <v>0.0736287573597769</v>
      </c>
      <c r="AL493" s="74" t="n">
        <f aca="false">EXP((((AK493-AK$495)/AK$496+2)/4-1.9)^3)</f>
        <v>0.0194252173054711</v>
      </c>
      <c r="AM493" s="74" t="n">
        <f aca="false">0.01*AD493+0.15*AF493+0.24*AH493+0.25*AJ493+0.35*AL493</f>
        <v>0.0150396714881822</v>
      </c>
      <c r="AO493" s="66" t="n">
        <f aca="false">0.01*AD493/$AM$495</f>
        <v>8.19960356661461E-005</v>
      </c>
      <c r="AP493" s="65" t="n">
        <f aca="false">AO493*$J$495</f>
        <v>537.818311628998</v>
      </c>
      <c r="AQ493" s="66" t="n">
        <f aca="false">0.15*AF493/$AM$495</f>
        <v>0.000553448130644949</v>
      </c>
      <c r="AR493" s="65" t="n">
        <f aca="false">AQ493*$J$495</f>
        <v>3630.10890440628</v>
      </c>
      <c r="AS493" s="66" t="n">
        <f aca="false">0.24*AH493/$AM$495</f>
        <v>0.00050082063612202</v>
      </c>
      <c r="AT493" s="65" t="n">
        <f aca="false">AS493*$J$495</f>
        <v>3284.92111551331</v>
      </c>
      <c r="AU493" s="66" t="n">
        <f aca="false">0.25*AJ493/$AM$495</f>
        <v>0.00178442371806911</v>
      </c>
      <c r="AV493" s="65" t="n">
        <f aca="false">AU493*$J$495</f>
        <v>11704.1725674416</v>
      </c>
      <c r="AW493" s="66" t="n">
        <f aca="false">0.35*AL493/$AM$495</f>
        <v>0.00240961359886457</v>
      </c>
      <c r="AX493" s="65" t="n">
        <f aca="false">AW493*$J$495</f>
        <v>15804.8411351999</v>
      </c>
    </row>
    <row r="494" customFormat="false" ht="15" hidden="false" customHeight="false" outlineLevel="0" collapsed="false">
      <c r="A494" s="76" t="s">
        <v>68</v>
      </c>
      <c r="B494" s="78" t="n">
        <f aca="true">INDIRECT(ADDRESS(ROW()-35*INT((ROW()-15)/35)+138,2+INT((ROW()-15)/35), 1, 1, "Variables_Simulación"))</f>
        <v>0</v>
      </c>
      <c r="C494" s="78" t="n">
        <f aca="true">INDIRECT(ADDRESS(ROW()-35*INT((ROW()-15)/35)+108,2+INT((ROW()-15)/35), 1, 1, "Variables_Simulación"))</f>
        <v>0</v>
      </c>
      <c r="D494" s="78" t="n">
        <f aca="true">INDIRECT(ADDRESS(ROW()-35*INT((ROW()-15)/35)+78,2+INT((ROW()-15)/35), 1, 1, "Variables_Simulación"))</f>
        <v>0</v>
      </c>
      <c r="E494" s="78" t="n">
        <f aca="true">INDIRECT(ADDRESS(ROW()-35*INT((ROW()-15)/35)+48,2+INT((ROW()-15)/35), 1, 1, "Variables_Simulación"))</f>
        <v>0</v>
      </c>
      <c r="F494" s="78" t="n">
        <f aca="true">INDIRECT(ADDRESS(ROW()-35*INT((ROW()-15)/35)+18,2+INT((ROW()-15)/35), 1, 1, "Variables_Simulación"))</f>
        <v>0</v>
      </c>
      <c r="G494" s="78" t="n">
        <f aca="true">INDIRECT(ADDRESS(ROW()-35*INT((ROW()-15)/35)-12,2+INT((ROW()-15)/35), 1, 1, "Variables_Simulación"))</f>
        <v>0</v>
      </c>
      <c r="H494" s="78" t="n">
        <f aca="true">INDIRECT(ADDRESS(ROW()-35*INT((ROW()-15)/35)+168,2+INT((ROW()-15)/35), 1, 1, "Variables_Simulación"))</f>
        <v>0</v>
      </c>
      <c r="I494" s="77" t="n">
        <f aca="false">AO494+AQ494+AS494+AU494+AW494</f>
        <v>0.0128443439847464</v>
      </c>
      <c r="J494" s="78" t="n">
        <f aca="false">ROUND(AP494+AR494+AT494+AV494+AX494,0)</f>
        <v>84247</v>
      </c>
      <c r="K494" s="66" t="n">
        <f aca="false">I494-Tabla_Ministerio!J493</f>
        <v>-6.07153216591883E-017</v>
      </c>
      <c r="L494" s="65" t="n">
        <f aca="false">J494-Tabla_Ministerio!K493</f>
        <v>0</v>
      </c>
      <c r="M494" s="66" t="n">
        <f aca="false">P529/P$530</f>
        <v>0.00603046528110518</v>
      </c>
      <c r="N494" s="65" t="n">
        <f aca="false">ROUND(N$495*M494,0)</f>
        <v>751531</v>
      </c>
      <c r="O494" s="65" t="n">
        <f aca="false">N494-Tabla_Ministerio!L493</f>
        <v>0</v>
      </c>
      <c r="P494" s="67" t="n">
        <f aca="false">N494+J494</f>
        <v>835778</v>
      </c>
      <c r="Q494" s="65" t="n">
        <f aca="false">P494-Tabla_Ministerio!M493</f>
        <v>0</v>
      </c>
      <c r="S494" s="79" t="n">
        <f aca="false">B494+Tabla_Ministerio!B493</f>
        <v>5243</v>
      </c>
      <c r="T494" s="79" t="n">
        <f aca="false">C494+Tabla_Ministerio!C493</f>
        <v>26</v>
      </c>
      <c r="U494" s="79" t="n">
        <f aca="false">D494+Tabla_Ministerio!D493</f>
        <v>250.272727272727</v>
      </c>
      <c r="V494" s="79" t="n">
        <f aca="false">E494+Tabla_Ministerio!E493</f>
        <v>116.704545454545</v>
      </c>
      <c r="W494" s="79" t="n">
        <f aca="false">F494+Tabla_Ministerio!F493</f>
        <v>7</v>
      </c>
      <c r="X494" s="79" t="n">
        <f aca="false">G494+Tabla_Ministerio!G493</f>
        <v>23</v>
      </c>
      <c r="Y494" s="79" t="n">
        <f aca="false">H494+Tabla_Ministerio!H493</f>
        <v>12</v>
      </c>
      <c r="Z494" s="79" t="n">
        <f aca="false">X494+0.33*Y494</f>
        <v>26.96</v>
      </c>
      <c r="AC494" s="73" t="n">
        <f aca="false">IF(T494&gt;0,S494/T494,0)</f>
        <v>201.653846153846</v>
      </c>
      <c r="AD494" s="74" t="n">
        <f aca="false">EXP((((AC494-AC$495)/AC$496+2)/4-1.9)^3)</f>
        <v>0.077124246188249</v>
      </c>
      <c r="AE494" s="75" t="n">
        <f aca="false">S494/U494</f>
        <v>20.949146385761</v>
      </c>
      <c r="AF494" s="74" t="n">
        <f aca="false">EXP((((AE494-AE$495)/AE$496+2)/4-1.9)^3)</f>
        <v>0.0838903409804455</v>
      </c>
      <c r="AG494" s="74" t="n">
        <f aca="false">V494/U494</f>
        <v>0.466309480566653</v>
      </c>
      <c r="AH494" s="74" t="n">
        <f aca="false">EXP((((AG494-AG$495)/AG$496+2)/4-1.9)^3)</f>
        <v>0.0356191322700937</v>
      </c>
      <c r="AI494" s="74" t="n">
        <f aca="false">W494/U494</f>
        <v>0.0279694878314566</v>
      </c>
      <c r="AJ494" s="74" t="n">
        <f aca="false">EXP((((AI494-AI$495)/AI$496+2)/4-1.9)^3)</f>
        <v>0.0173301704085961</v>
      </c>
      <c r="AK494" s="74" t="n">
        <f aca="false">Z494/U494</f>
        <v>0.107722484562296</v>
      </c>
      <c r="AL494" s="74" t="n">
        <f aca="false">EXP((((AK494-AK$495)/AK$496+2)/4-1.9)^3)</f>
        <v>0.0285855100199038</v>
      </c>
      <c r="AM494" s="74" t="n">
        <f aca="false">0.01*AD494+0.15*AF494+0.24*AH494+0.25*AJ494+0.35*AL494</f>
        <v>0.0362408564628872</v>
      </c>
      <c r="AO494" s="66" t="n">
        <f aca="false">0.01*AD494/$AM$495</f>
        <v>0.000273340766275925</v>
      </c>
      <c r="AP494" s="65" t="n">
        <f aca="false">AO494*$J$495</f>
        <v>1792.8631332428</v>
      </c>
      <c r="AQ494" s="66" t="n">
        <f aca="false">0.15*AF494/$AM$495</f>
        <v>0.00445981346075784</v>
      </c>
      <c r="AR494" s="65" t="n">
        <f aca="false">AQ494*$J$495</f>
        <v>29252.2598947471</v>
      </c>
      <c r="AS494" s="66" t="n">
        <f aca="false">0.24*AH494/$AM$495</f>
        <v>0.00302975877703405</v>
      </c>
      <c r="AT494" s="65" t="n">
        <f aca="false">AS494*$J$495</f>
        <v>19872.4211099922</v>
      </c>
      <c r="AU494" s="66" t="n">
        <f aca="false">0.25*AJ494/$AM$495</f>
        <v>0.00153552296887791</v>
      </c>
      <c r="AV494" s="65" t="n">
        <f aca="false">AU494*$J$495</f>
        <v>10071.6133881388</v>
      </c>
      <c r="AW494" s="66" t="n">
        <f aca="false">0.35*AL494/$AM$495</f>
        <v>0.00354590801180071</v>
      </c>
      <c r="AX494" s="65" t="n">
        <f aca="false">AW494*$J$495</f>
        <v>23257.8836843178</v>
      </c>
    </row>
    <row r="495" customFormat="false" ht="15" hidden="false" customHeight="false" outlineLevel="0" collapsed="false">
      <c r="A495" s="83" t="s">
        <v>71</v>
      </c>
      <c r="B495" s="86"/>
      <c r="C495" s="86"/>
      <c r="D495" s="86"/>
      <c r="E495" s="86"/>
      <c r="F495" s="86"/>
      <c r="G495" s="86"/>
      <c r="H495" s="86"/>
      <c r="I495" s="88" t="n">
        <f aca="false">SUM(I468:I494)</f>
        <v>1</v>
      </c>
      <c r="J495" s="86" t="n">
        <f aca="false">Tabla_Ministerio!K494</f>
        <v>6559077</v>
      </c>
      <c r="K495" s="84" t="n">
        <f aca="false">I495-Tabla_Ministerio!J494</f>
        <v>0</v>
      </c>
      <c r="L495" s="86" t="n">
        <f aca="false">J495-Tabla_Ministerio!K494</f>
        <v>0</v>
      </c>
      <c r="M495" s="84"/>
      <c r="N495" s="86" t="n">
        <f aca="false">Tabla_Ministerio!L494</f>
        <v>124622452</v>
      </c>
      <c r="O495" s="86"/>
      <c r="P495" s="88" t="n">
        <f aca="false">Tabla_Ministerio!M494</f>
        <v>131181529</v>
      </c>
      <c r="Q495" s="86"/>
      <c r="S495" s="88"/>
      <c r="T495" s="88"/>
      <c r="U495" s="88"/>
      <c r="V495" s="88"/>
      <c r="W495" s="88"/>
      <c r="X495" s="88"/>
      <c r="Y495" s="88"/>
      <c r="Z495" s="88"/>
      <c r="AB495" s="89" t="s">
        <v>241</v>
      </c>
      <c r="AC495" s="89" t="n">
        <f aca="false">AVERAGE(AC470:AC494)</f>
        <v>190.572238233776</v>
      </c>
      <c r="AD495" s="88"/>
      <c r="AE495" s="89" t="n">
        <f aca="false">AVERAGE(AE470:AE494)</f>
        <v>19.9496094727916</v>
      </c>
      <c r="AF495" s="88"/>
      <c r="AG495" s="91" t="n">
        <f aca="false">AVERAGE(AG470:AG494)</f>
        <v>0.517292911339663</v>
      </c>
      <c r="AH495" s="88"/>
      <c r="AI495" s="91" t="n">
        <f aca="false">AVERAGE(AI470:AI494)</f>
        <v>0.0803072321353926</v>
      </c>
      <c r="AJ495" s="88"/>
      <c r="AK495" s="91" t="n">
        <f aca="false">AVERAGE(AK470:AK494)</f>
        <v>0.188291805572023</v>
      </c>
      <c r="AL495" s="88"/>
      <c r="AM495" s="91" t="n">
        <f aca="false">SUM(AM470:AM494)</f>
        <v>2.8215420348385</v>
      </c>
      <c r="AO495" s="84" t="n">
        <f aca="false">SUM(AO468:AO494)</f>
        <v>0.00959151685441063</v>
      </c>
      <c r="AP495" s="86" t="n">
        <f aca="false">SUM(AP468:AP494)</f>
        <v>62911.4975948771</v>
      </c>
      <c r="AQ495" s="84" t="n">
        <f aca="false">SUM(AQ468:AQ494)</f>
        <v>0.15112147307171</v>
      </c>
      <c r="AR495" s="86" t="n">
        <f aca="false">SUM(AR468:AR494)</f>
        <v>991217.378230776</v>
      </c>
      <c r="AS495" s="84" t="n">
        <f aca="false">SUM(AS468:AS494)</f>
        <v>0.233449931065957</v>
      </c>
      <c r="AT495" s="86" t="n">
        <f aca="false">SUM(AT468:AT494)</f>
        <v>1531216.07350631</v>
      </c>
      <c r="AU495" s="84" t="n">
        <f aca="false">SUM(AU468:AU494)</f>
        <v>0.255362058401128</v>
      </c>
      <c r="AV495" s="86" t="n">
        <f aca="false">SUM(AV468:AV494)</f>
        <v>1674939.4039315</v>
      </c>
      <c r="AW495" s="84" t="n">
        <f aca="false">SUM(AW468:AW494)</f>
        <v>0.350475020606794</v>
      </c>
      <c r="AX495" s="86" t="n">
        <f aca="false">SUM(AX468:AX494)</f>
        <v>2298792.64673655</v>
      </c>
    </row>
    <row r="496" customFormat="false" ht="15" hidden="false" customHeight="false" outlineLevel="0" collapsed="false">
      <c r="A496" s="43" t="s">
        <v>72</v>
      </c>
      <c r="I496" s="37"/>
      <c r="S496" s="37"/>
      <c r="T496" s="37"/>
      <c r="U496" s="37"/>
      <c r="V496" s="37"/>
      <c r="W496" s="37"/>
      <c r="X496" s="37"/>
      <c r="Y496" s="37"/>
      <c r="Z496" s="37"/>
      <c r="AB496" s="89" t="s">
        <v>242</v>
      </c>
      <c r="AC496" s="89" t="n">
        <f aca="false">_xlfn.STDEV.P(AC470:AC494)</f>
        <v>87.6626390864377</v>
      </c>
      <c r="AD496" s="88"/>
      <c r="AE496" s="89" t="n">
        <f aca="false">_xlfn.STDEV.P(AE470:AE494)</f>
        <v>5.3463163791601</v>
      </c>
      <c r="AF496" s="88"/>
      <c r="AG496" s="91" t="n">
        <f aca="false">_xlfn.STDEV.P(AG470:AG494)</f>
        <v>0.13554888364555</v>
      </c>
      <c r="AH496" s="88"/>
      <c r="AI496" s="91" t="n">
        <f aca="false">_xlfn.STDEV.P(AI470:AI494)</f>
        <v>0.0672086874996082</v>
      </c>
      <c r="AJ496" s="88"/>
      <c r="AK496" s="91" t="n">
        <f aca="false">_xlfn.STDEV.P(AK470:AK494)</f>
        <v>0.159624816822344</v>
      </c>
      <c r="AL496" s="88"/>
      <c r="AM496" s="91"/>
    </row>
    <row r="497" customFormat="false" ht="15" hidden="false" customHeight="false" outlineLevel="0" collapsed="false">
      <c r="A497" s="43" t="s">
        <v>187</v>
      </c>
      <c r="I497" s="37"/>
      <c r="S497" s="37"/>
      <c r="T497" s="37"/>
      <c r="U497" s="37"/>
      <c r="V497" s="37"/>
      <c r="W497" s="37"/>
      <c r="X497" s="37"/>
      <c r="Y497" s="37"/>
      <c r="Z497" s="37"/>
    </row>
    <row r="498" customFormat="false" ht="15" hidden="false" customHeight="false" outlineLevel="0" collapsed="false">
      <c r="I498" s="37"/>
      <c r="S498" s="37"/>
      <c r="T498" s="37"/>
      <c r="U498" s="37"/>
      <c r="V498" s="37"/>
      <c r="W498" s="37"/>
      <c r="X498" s="37"/>
      <c r="Y498" s="37"/>
      <c r="Z498" s="37"/>
    </row>
    <row r="499" customFormat="false" ht="15" hidden="false" customHeight="false" outlineLevel="0" collapsed="false">
      <c r="I499" s="37"/>
      <c r="S499" s="37"/>
      <c r="T499" s="37"/>
      <c r="U499" s="37"/>
      <c r="V499" s="37"/>
      <c r="W499" s="37"/>
      <c r="X499" s="37"/>
      <c r="Y499" s="37"/>
      <c r="Z499" s="37"/>
    </row>
    <row r="500" customFormat="false" ht="15" hidden="false" customHeight="false" outlineLevel="0" collapsed="false">
      <c r="I500" s="37"/>
      <c r="S500" s="37"/>
      <c r="T500" s="37"/>
      <c r="U500" s="37"/>
      <c r="V500" s="37"/>
      <c r="W500" s="37"/>
      <c r="X500" s="37"/>
      <c r="Y500" s="37"/>
      <c r="Z500" s="37"/>
    </row>
    <row r="501" customFormat="false" ht="15" hidden="false" customHeight="false" outlineLevel="0" collapsed="false">
      <c r="A501" s="14" t="str">
        <f aca="false">"Tabla " &amp; TEXT((ROW()+24) / 35, "0")</f>
        <v>Tabla 15</v>
      </c>
      <c r="B501" s="14"/>
      <c r="C501" s="14"/>
      <c r="D501" s="14"/>
      <c r="E501" s="14"/>
      <c r="F501" s="14"/>
      <c r="G501" s="14"/>
      <c r="H501" s="14"/>
      <c r="I501" s="14"/>
      <c r="J501" s="14"/>
      <c r="S501" s="97"/>
      <c r="T501" s="97"/>
      <c r="U501" s="97"/>
      <c r="V501" s="97"/>
      <c r="W501" s="97"/>
      <c r="X501" s="97"/>
      <c r="Y501" s="97"/>
      <c r="Z501" s="97"/>
    </row>
    <row r="502" customFormat="false" ht="15" hidden="false" customHeight="false" outlineLevel="0" collapsed="false">
      <c r="A502" s="14" t="s">
        <v>204</v>
      </c>
      <c r="B502" s="14"/>
      <c r="C502" s="14"/>
      <c r="D502" s="14"/>
      <c r="E502" s="14"/>
      <c r="F502" s="14"/>
      <c r="G502" s="14"/>
      <c r="H502" s="14"/>
      <c r="I502" s="14"/>
      <c r="J502" s="14"/>
      <c r="S502" s="97"/>
      <c r="T502" s="97"/>
      <c r="U502" s="97"/>
      <c r="V502" s="97"/>
      <c r="W502" s="97"/>
      <c r="X502" s="97"/>
      <c r="Y502" s="97"/>
      <c r="Z502" s="97"/>
    </row>
    <row r="503" customFormat="false" ht="15.8" hidden="false" customHeight="true" outlineLevel="0" collapsed="false">
      <c r="A503" s="52" t="s">
        <v>30</v>
      </c>
      <c r="B503" s="103" t="s">
        <v>253</v>
      </c>
      <c r="C503" s="103"/>
      <c r="D503" s="103"/>
      <c r="E503" s="103"/>
      <c r="F503" s="103"/>
      <c r="G503" s="103"/>
      <c r="H503" s="103"/>
      <c r="I503" s="52" t="s">
        <v>32</v>
      </c>
      <c r="J503" s="54" t="s">
        <v>33</v>
      </c>
      <c r="K503" s="55" t="s">
        <v>223</v>
      </c>
      <c r="L503" s="54" t="s">
        <v>224</v>
      </c>
      <c r="M503" s="55" t="s">
        <v>225</v>
      </c>
      <c r="N503" s="54" t="s">
        <v>34</v>
      </c>
      <c r="O503" s="54" t="s">
        <v>226</v>
      </c>
      <c r="P503" s="52" t="s">
        <v>227</v>
      </c>
      <c r="Q503" s="54" t="s">
        <v>228</v>
      </c>
      <c r="S503" s="56" t="s">
        <v>253</v>
      </c>
      <c r="T503" s="56"/>
      <c r="U503" s="56"/>
      <c r="V503" s="56"/>
      <c r="W503" s="56"/>
      <c r="X503" s="56"/>
      <c r="Y503" s="56"/>
      <c r="Z503" s="56"/>
      <c r="AC503" s="57" t="s">
        <v>230</v>
      </c>
      <c r="AD503" s="57"/>
      <c r="AE503" s="57" t="s">
        <v>231</v>
      </c>
      <c r="AF503" s="57"/>
      <c r="AG503" s="57" t="s">
        <v>232</v>
      </c>
      <c r="AH503" s="57"/>
      <c r="AI503" s="57" t="s">
        <v>233</v>
      </c>
      <c r="AJ503" s="57"/>
      <c r="AK503" s="57" t="s">
        <v>234</v>
      </c>
      <c r="AL503" s="57"/>
      <c r="AM503" s="58" t="s">
        <v>235</v>
      </c>
      <c r="AO503" s="57" t="s">
        <v>230</v>
      </c>
      <c r="AP503" s="57"/>
      <c r="AQ503" s="57" t="s">
        <v>231</v>
      </c>
      <c r="AR503" s="57"/>
      <c r="AS503" s="57" t="s">
        <v>232</v>
      </c>
      <c r="AT503" s="57"/>
      <c r="AU503" s="57" t="s">
        <v>233</v>
      </c>
      <c r="AV503" s="57"/>
      <c r="AW503" s="58" t="s">
        <v>234</v>
      </c>
      <c r="AX503" s="58"/>
    </row>
    <row r="504" customFormat="false" ht="37.3" hidden="false" customHeight="false" outlineLevel="0" collapsed="false">
      <c r="A504" s="52"/>
      <c r="B504" s="104" t="s">
        <v>205</v>
      </c>
      <c r="C504" s="104" t="s">
        <v>206</v>
      </c>
      <c r="D504" s="104" t="s">
        <v>207</v>
      </c>
      <c r="E504" s="104" t="s">
        <v>208</v>
      </c>
      <c r="F504" s="104" t="s">
        <v>209</v>
      </c>
      <c r="G504" s="104" t="s">
        <v>210</v>
      </c>
      <c r="H504" s="104" t="s">
        <v>211</v>
      </c>
      <c r="I504" s="52"/>
      <c r="J504" s="54"/>
      <c r="K504" s="55"/>
      <c r="L504" s="54"/>
      <c r="M504" s="55"/>
      <c r="N504" s="54"/>
      <c r="O504" s="54"/>
      <c r="P504" s="52"/>
      <c r="Q504" s="54"/>
      <c r="S504" s="59" t="s">
        <v>205</v>
      </c>
      <c r="T504" s="59" t="s">
        <v>206</v>
      </c>
      <c r="U504" s="59" t="s">
        <v>207</v>
      </c>
      <c r="V504" s="59" t="s">
        <v>208</v>
      </c>
      <c r="W504" s="59" t="s">
        <v>209</v>
      </c>
      <c r="X504" s="59" t="s">
        <v>210</v>
      </c>
      <c r="Y504" s="59" t="s">
        <v>211</v>
      </c>
      <c r="Z504" s="52" t="s">
        <v>43</v>
      </c>
      <c r="AC504" s="59" t="s">
        <v>236</v>
      </c>
      <c r="AD504" s="59" t="s">
        <v>237</v>
      </c>
      <c r="AE504" s="59" t="s">
        <v>236</v>
      </c>
      <c r="AF504" s="59" t="s">
        <v>237</v>
      </c>
      <c r="AG504" s="59" t="s">
        <v>236</v>
      </c>
      <c r="AH504" s="59" t="s">
        <v>237</v>
      </c>
      <c r="AI504" s="59" t="s">
        <v>236</v>
      </c>
      <c r="AJ504" s="59" t="s">
        <v>237</v>
      </c>
      <c r="AK504" s="59" t="s">
        <v>236</v>
      </c>
      <c r="AL504" s="59" t="s">
        <v>237</v>
      </c>
      <c r="AM504" s="60" t="s">
        <v>238</v>
      </c>
      <c r="AO504" s="59" t="s">
        <v>239</v>
      </c>
      <c r="AP504" s="59" t="s">
        <v>240</v>
      </c>
      <c r="AQ504" s="59" t="s">
        <v>239</v>
      </c>
      <c r="AR504" s="59" t="s">
        <v>240</v>
      </c>
      <c r="AS504" s="59" t="s">
        <v>239</v>
      </c>
      <c r="AT504" s="59" t="s">
        <v>240</v>
      </c>
      <c r="AU504" s="59" t="s">
        <v>239</v>
      </c>
      <c r="AV504" s="59" t="s">
        <v>240</v>
      </c>
      <c r="AW504" s="59" t="s">
        <v>239</v>
      </c>
      <c r="AX504" s="60" t="s">
        <v>240</v>
      </c>
    </row>
    <row r="505" customFormat="false" ht="15" hidden="false" customHeight="false" outlineLevel="0" collapsed="false">
      <c r="A505" s="61" t="s">
        <v>44</v>
      </c>
      <c r="B505" s="64" t="n">
        <f aca="true">INDIRECT(ADDRESS(ROW()-35*INT((ROW()-15)/35)+138,2+INT((ROW()-15)/35), 1, 1, "Variables_Simulación"))</f>
        <v>0</v>
      </c>
      <c r="C505" s="64" t="n">
        <f aca="true">INDIRECT(ADDRESS(ROW()-35*INT((ROW()-15)/35)+108,2+INT((ROW()-15)/35), 1, 1, "Variables_Simulación"))</f>
        <v>0</v>
      </c>
      <c r="D505" s="64" t="n">
        <f aca="true">INDIRECT(ADDRESS(ROW()-35*INT((ROW()-15)/35)+78,2+INT((ROW()-15)/35), 1, 1, "Variables_Simulación"))</f>
        <v>0</v>
      </c>
      <c r="E505" s="64" t="n">
        <f aca="true">INDIRECT(ADDRESS(ROW()-35*INT((ROW()-15)/35)+48,2+INT((ROW()-15)/35), 1, 1, "Variables_Simulación"))</f>
        <v>0</v>
      </c>
      <c r="F505" s="64" t="n">
        <f aca="true">INDIRECT(ADDRESS(ROW()-35*INT((ROW()-15)/35)+18,2+INT((ROW()-15)/35), 1, 1, "Variables_Simulación"))</f>
        <v>0</v>
      </c>
      <c r="G505" s="64" t="n">
        <f aca="true">INDIRECT(ADDRESS(ROW()-35*INT((ROW()-15)/35)-12,2+INT((ROW()-15)/35), 1, 1, "Variables_Simulación"))</f>
        <v>0</v>
      </c>
      <c r="H505" s="64" t="n">
        <f aca="true">INDIRECT(ADDRESS(ROW()-35*INT((ROW()-15)/35)+168,2+INT((ROW()-15)/35), 1, 1, "Variables_Simulación"))</f>
        <v>0</v>
      </c>
      <c r="I505" s="63" t="n">
        <f aca="false">AO505+AQ505+AS505+AU505+AW505</f>
        <v>0.159944259762385</v>
      </c>
      <c r="J505" s="64" t="n">
        <f aca="false">ROUND(AP505+AR505+AT505+AV505+AX505,0)</f>
        <v>981372</v>
      </c>
      <c r="K505" s="63" t="n">
        <f aca="false">I505-Tabla_Ministerio!J504</f>
        <v>0</v>
      </c>
      <c r="L505" s="64" t="n">
        <f aca="false">J505-Tabla_Ministerio!K504</f>
        <v>0</v>
      </c>
      <c r="M505" s="66" t="n">
        <f aca="false">P540/P$565</f>
        <v>0.209082767383176</v>
      </c>
      <c r="N505" s="65" t="n">
        <f aca="false">ROUND(N$530*M505,0)</f>
        <v>24374562</v>
      </c>
      <c r="O505" s="65" t="n">
        <f aca="false">N505-Tabla_Ministerio!L504</f>
        <v>0</v>
      </c>
      <c r="P505" s="67" t="n">
        <f aca="false">N505+J505</f>
        <v>25355934</v>
      </c>
      <c r="Q505" s="65" t="n">
        <f aca="false">P505-Tabla_Ministerio!M504</f>
        <v>0</v>
      </c>
      <c r="S505" s="68" t="n">
        <f aca="false">B505+Tabla_Ministerio!B504</f>
        <v>24502</v>
      </c>
      <c r="T505" s="68" t="n">
        <f aca="false">C505+Tabla_Ministerio!C504</f>
        <v>65</v>
      </c>
      <c r="U505" s="68" t="n">
        <f aca="false">D505+Tabla_Ministerio!D504</f>
        <v>1643.225</v>
      </c>
      <c r="V505" s="68" t="n">
        <f aca="false">E505+Tabla_Ministerio!E504</f>
        <v>843.338636363636</v>
      </c>
      <c r="W505" s="68" t="n">
        <f aca="false">F505+Tabla_Ministerio!F504</f>
        <v>386</v>
      </c>
      <c r="X505" s="68" t="n">
        <f aca="false">G505+Tabla_Ministerio!G504</f>
        <v>1081</v>
      </c>
      <c r="Y505" s="68" t="n">
        <f aca="false">H505+Tabla_Ministerio!H504</f>
        <v>130</v>
      </c>
      <c r="Z505" s="68" t="n">
        <f aca="false">X505+0.33*Y505</f>
        <v>1123.9</v>
      </c>
      <c r="AC505" s="69" t="n">
        <f aca="false">IF(T505&gt;0,S505/T505,0)</f>
        <v>376.953846153846</v>
      </c>
      <c r="AD505" s="70" t="n">
        <f aca="false">EXP((((AC505-AC$530)/AC$531+2)/4-1.9)^3)</f>
        <v>0.515529952015292</v>
      </c>
      <c r="AE505" s="71" t="n">
        <f aca="false">S505/U505</f>
        <v>14.9109221196123</v>
      </c>
      <c r="AF505" s="70" t="n">
        <f aca="false">EXP((((AE505-AE$530)/AE$531+2)/4-1.9)^3)</f>
        <v>0.00650030280977137</v>
      </c>
      <c r="AG505" s="70" t="n">
        <f aca="false">V505/U505</f>
        <v>0.51322164424448</v>
      </c>
      <c r="AH505" s="70" t="n">
        <f aca="false">EXP((((AG505-AG$530)/AG$531+2)/4-1.9)^3)</f>
        <v>0.0617969484384222</v>
      </c>
      <c r="AI505" s="70" t="n">
        <f aca="false">W505/U505</f>
        <v>0.234903923686653</v>
      </c>
      <c r="AJ505" s="70" t="n">
        <f aca="false">EXP((((AI505-AI$530)/AI$531+2)/4-1.9)^3)</f>
        <v>0.643457941715009</v>
      </c>
      <c r="AK505" s="70" t="n">
        <f aca="false">Z505/U505</f>
        <v>0.683959895936345</v>
      </c>
      <c r="AL505" s="70" t="n">
        <f aca="false">EXP((((AK505-AK$530)/AK$531+2)/4-1.9)^3)</f>
        <v>0.766126504053033</v>
      </c>
      <c r="AM505" s="70" t="n">
        <f aca="false">0.01*AD505+0.15*AF505+0.24*AH505+0.25*AJ505+0.35*AL505</f>
        <v>0.449970374414154</v>
      </c>
      <c r="AO505" s="63" t="n">
        <f aca="false">0.01*AD505/$AM$530</f>
        <v>0.00183247745293852</v>
      </c>
      <c r="AP505" s="64" t="n">
        <f aca="false">AO505*$J$530</f>
        <v>11243.5557302018</v>
      </c>
      <c r="AQ505" s="63" t="n">
        <f aca="false">0.15*AF505/$AM$530</f>
        <v>0.000346584857667754</v>
      </c>
      <c r="AR505" s="64" t="n">
        <f aca="false">AQ505*$J$530</f>
        <v>2126.54521679519</v>
      </c>
      <c r="AS505" s="63" t="n">
        <f aca="false">0.24*AH505/$AM$530</f>
        <v>0.005271849562857</v>
      </c>
      <c r="AT505" s="64" t="n">
        <f aca="false">AS505*$J$530</f>
        <v>32346.555896866</v>
      </c>
      <c r="AU505" s="63" t="n">
        <f aca="false">0.25*AJ505/$AM$530</f>
        <v>0.0571801000842723</v>
      </c>
      <c r="AV505" s="64" t="n">
        <f aca="false">AU505*$J$530</f>
        <v>350840.683428371</v>
      </c>
      <c r="AW505" s="63" t="n">
        <f aca="false">0.35*AL505/$AM$530</f>
        <v>0.0953132478046497</v>
      </c>
      <c r="AX505" s="64" t="n">
        <f aca="false">AW505*$J$530</f>
        <v>584814.733627211</v>
      </c>
    </row>
    <row r="506" customFormat="false" ht="15" hidden="false" customHeight="false" outlineLevel="0" collapsed="false">
      <c r="A506" s="72" t="s">
        <v>45</v>
      </c>
      <c r="B506" s="65" t="n">
        <f aca="true">INDIRECT(ADDRESS(ROW()-35*INT((ROW()-15)/35)+138,2+INT((ROW()-15)/35), 1, 1, "Variables_Simulación"))</f>
        <v>0</v>
      </c>
      <c r="C506" s="65" t="n">
        <f aca="true">INDIRECT(ADDRESS(ROW()-35*INT((ROW()-15)/35)+108,2+INT((ROW()-15)/35), 1, 1, "Variables_Simulación"))</f>
        <v>0</v>
      </c>
      <c r="D506" s="65" t="n">
        <f aca="true">INDIRECT(ADDRESS(ROW()-35*INT((ROW()-15)/35)+78,2+INT((ROW()-15)/35), 1, 1, "Variables_Simulación"))</f>
        <v>0</v>
      </c>
      <c r="E506" s="65" t="n">
        <f aca="true">INDIRECT(ADDRESS(ROW()-35*INT((ROW()-15)/35)+48,2+INT((ROW()-15)/35), 1, 1, "Variables_Simulación"))</f>
        <v>0</v>
      </c>
      <c r="F506" s="65" t="n">
        <f aca="true">INDIRECT(ADDRESS(ROW()-35*INT((ROW()-15)/35)+18,2+INT((ROW()-15)/35), 1, 1, "Variables_Simulación"))</f>
        <v>0</v>
      </c>
      <c r="G506" s="65" t="n">
        <f aca="true">INDIRECT(ADDRESS(ROW()-35*INT((ROW()-15)/35)-12,2+INT((ROW()-15)/35), 1, 1, "Variables_Simulación"))</f>
        <v>0</v>
      </c>
      <c r="H506" s="65" t="n">
        <f aca="true">INDIRECT(ADDRESS(ROW()-35*INT((ROW()-15)/35)+168,2+INT((ROW()-15)/35), 1, 1, "Variables_Simulación"))</f>
        <v>0</v>
      </c>
      <c r="I506" s="66" t="n">
        <f aca="false">AO506+AQ506+AS506+AU506+AW506</f>
        <v>0.104957119192806</v>
      </c>
      <c r="J506" s="65" t="n">
        <f aca="false">ROUND(AP506+AR506+AT506+AV506+AX506,0)</f>
        <v>643987</v>
      </c>
      <c r="K506" s="66" t="n">
        <f aca="false">I506-Tabla_Ministerio!J505</f>
        <v>0</v>
      </c>
      <c r="L506" s="65" t="n">
        <f aca="false">J506-Tabla_Ministerio!K505</f>
        <v>0</v>
      </c>
      <c r="M506" s="66" t="n">
        <f aca="false">P541/P$565</f>
        <v>0.130493748300611</v>
      </c>
      <c r="N506" s="65" t="n">
        <f aca="false">ROUND(N$530*M506,0)</f>
        <v>15212770</v>
      </c>
      <c r="O506" s="65" t="n">
        <f aca="false">N506-Tabla_Ministerio!L505</f>
        <v>0</v>
      </c>
      <c r="P506" s="67" t="n">
        <f aca="false">N506+J506</f>
        <v>15856757</v>
      </c>
      <c r="Q506" s="65" t="n">
        <f aca="false">P506-Tabla_Ministerio!M505</f>
        <v>0</v>
      </c>
      <c r="S506" s="67" t="n">
        <f aca="false">B506+Tabla_Ministerio!B505</f>
        <v>18264</v>
      </c>
      <c r="T506" s="67" t="n">
        <f aca="false">C506+Tabla_Ministerio!C505</f>
        <v>38</v>
      </c>
      <c r="U506" s="67" t="n">
        <f aca="false">D506+Tabla_Ministerio!D505</f>
        <v>1533.18181818182</v>
      </c>
      <c r="V506" s="67" t="n">
        <f aca="false">E506+Tabla_Ministerio!E505</f>
        <v>855.068181818182</v>
      </c>
      <c r="W506" s="67" t="n">
        <f aca="false">F506+Tabla_Ministerio!F505</f>
        <v>312</v>
      </c>
      <c r="X506" s="67" t="n">
        <f aca="false">G506+Tabla_Ministerio!G505</f>
        <v>670</v>
      </c>
      <c r="Y506" s="67" t="n">
        <f aca="false">H506+Tabla_Ministerio!H505</f>
        <v>146</v>
      </c>
      <c r="Z506" s="67" t="n">
        <f aca="false">X506+0.33*Y506</f>
        <v>718.18</v>
      </c>
      <c r="AC506" s="73" t="n">
        <f aca="false">IF(T506&gt;0,S506/T506,0)</f>
        <v>480.631578947368</v>
      </c>
      <c r="AD506" s="74" t="n">
        <f aca="false">EXP((((AC506-AC$530)/AC$531+2)/4-1.9)^3)</f>
        <v>0.836315308482754</v>
      </c>
      <c r="AE506" s="75" t="n">
        <f aca="false">S506/U506</f>
        <v>11.912481470501</v>
      </c>
      <c r="AF506" s="74" t="n">
        <f aca="false">EXP((((AE506-AE$530)/AE$531+2)/4-1.9)^3)</f>
        <v>0.0012013806467017</v>
      </c>
      <c r="AG506" s="74" t="n">
        <f aca="false">V506/U506</f>
        <v>0.557708271568336</v>
      </c>
      <c r="AH506" s="74" t="n">
        <f aca="false">EXP((((AG506-AG$530)/AG$531+2)/4-1.9)^3)</f>
        <v>0.0967795179065021</v>
      </c>
      <c r="AI506" s="74" t="n">
        <f aca="false">W506/U506</f>
        <v>0.203498369404091</v>
      </c>
      <c r="AJ506" s="74" t="n">
        <f aca="false">EXP((((AI506-AI$530)/AI$531+2)/4-1.9)^3)</f>
        <v>0.500711084241236</v>
      </c>
      <c r="AK506" s="74" t="n">
        <f aca="false">Z506/U506</f>
        <v>0.468424547880225</v>
      </c>
      <c r="AL506" s="74" t="n">
        <f aca="false">EXP((((AK506-AK$530)/AK$531+2)/4-1.9)^3)</f>
        <v>0.395220329488738</v>
      </c>
      <c r="AM506" s="74" t="n">
        <f aca="false">0.01*AD506+0.15*AF506+0.24*AH506+0.25*AJ506+0.35*AL506</f>
        <v>0.295275330860761</v>
      </c>
      <c r="AO506" s="66" t="n">
        <f aca="false">0.01*AD506/$AM$530</f>
        <v>0.0029727253292482</v>
      </c>
      <c r="AP506" s="65" t="n">
        <f aca="false">AO506*$J$530</f>
        <v>18239.7894480975</v>
      </c>
      <c r="AQ506" s="66" t="n">
        <f aca="false">0.15*AF506/$AM$530</f>
        <v>6.40555298156251E-005</v>
      </c>
      <c r="AR506" s="65" t="n">
        <f aca="false">AQ506*$J$530</f>
        <v>393.026347011618</v>
      </c>
      <c r="AS506" s="66" t="n">
        <f aca="false">0.24*AH506/$AM$530</f>
        <v>0.00825618533053136</v>
      </c>
      <c r="AT506" s="65" t="n">
        <f aca="false">AS506*$J$530</f>
        <v>50657.5836629506</v>
      </c>
      <c r="AU506" s="66" t="n">
        <f aca="false">0.25*AJ506/$AM$530</f>
        <v>0.0444950758303005</v>
      </c>
      <c r="AV506" s="65" t="n">
        <f aca="false">AU506*$J$530</f>
        <v>273009.01520796</v>
      </c>
      <c r="AW506" s="66" t="n">
        <f aca="false">0.35*AL506/$AM$530</f>
        <v>0.0491690771729102</v>
      </c>
      <c r="AX506" s="65" t="n">
        <f aca="false">AW506*$J$530</f>
        <v>301687.346007828</v>
      </c>
    </row>
    <row r="507" customFormat="false" ht="15" hidden="false" customHeight="false" outlineLevel="0" collapsed="false">
      <c r="A507" s="72" t="s">
        <v>46</v>
      </c>
      <c r="B507" s="65" t="n">
        <f aca="true">INDIRECT(ADDRESS(ROW()-35*INT((ROW()-15)/35)+138,2+INT((ROW()-15)/35), 1, 1, "Variables_Simulación"))</f>
        <v>0</v>
      </c>
      <c r="C507" s="65" t="n">
        <f aca="true">INDIRECT(ADDRESS(ROW()-35*INT((ROW()-15)/35)+108,2+INT((ROW()-15)/35), 1, 1, "Variables_Simulación"))</f>
        <v>0</v>
      </c>
      <c r="D507" s="65" t="n">
        <f aca="true">INDIRECT(ADDRESS(ROW()-35*INT((ROW()-15)/35)+78,2+INT((ROW()-15)/35), 1, 1, "Variables_Simulación"))</f>
        <v>0</v>
      </c>
      <c r="E507" s="65" t="n">
        <f aca="true">INDIRECT(ADDRESS(ROW()-35*INT((ROW()-15)/35)+48,2+INT((ROW()-15)/35), 1, 1, "Variables_Simulación"))</f>
        <v>0</v>
      </c>
      <c r="F507" s="65" t="n">
        <f aca="true">INDIRECT(ADDRESS(ROW()-35*INT((ROW()-15)/35)+18,2+INT((ROW()-15)/35), 1, 1, "Variables_Simulación"))</f>
        <v>0</v>
      </c>
      <c r="G507" s="65" t="n">
        <f aca="true">INDIRECT(ADDRESS(ROW()-35*INT((ROW()-15)/35)-12,2+INT((ROW()-15)/35), 1, 1, "Variables_Simulación"))</f>
        <v>0</v>
      </c>
      <c r="H507" s="65" t="n">
        <f aca="true">INDIRECT(ADDRESS(ROW()-35*INT((ROW()-15)/35)+168,2+INT((ROW()-15)/35), 1, 1, "Variables_Simulación"))</f>
        <v>0</v>
      </c>
      <c r="I507" s="66" t="n">
        <f aca="false">AO507+AQ507+AS507+AU507+AW507</f>
        <v>0.067707832554237</v>
      </c>
      <c r="J507" s="65" t="n">
        <f aca="false">ROUND(AP507+AR507+AT507+AV507+AX507,0)</f>
        <v>415436</v>
      </c>
      <c r="K507" s="66" t="n">
        <f aca="false">I507-Tabla_Ministerio!J506</f>
        <v>-2.77555756156289E-016</v>
      </c>
      <c r="L507" s="65" t="n">
        <f aca="false">J507-Tabla_Ministerio!K506</f>
        <v>0</v>
      </c>
      <c r="M507" s="66" t="n">
        <f aca="false">P542/P$565</f>
        <v>0.0751576425875534</v>
      </c>
      <c r="N507" s="65" t="n">
        <f aca="false">ROUND(N$530*M507,0)</f>
        <v>8761768</v>
      </c>
      <c r="O507" s="65" t="n">
        <f aca="false">N507-Tabla_Ministerio!L506</f>
        <v>0</v>
      </c>
      <c r="P507" s="67" t="n">
        <f aca="false">N507+J507</f>
        <v>9177204</v>
      </c>
      <c r="Q507" s="65" t="n">
        <f aca="false">P507-Tabla_Ministerio!M506</f>
        <v>0</v>
      </c>
      <c r="S507" s="67" t="n">
        <f aca="false">B507+Tabla_Ministerio!B506</f>
        <v>19361</v>
      </c>
      <c r="T507" s="67" t="n">
        <f aca="false">C507+Tabla_Ministerio!C506</f>
        <v>90</v>
      </c>
      <c r="U507" s="67" t="n">
        <f aca="false">D507+Tabla_Ministerio!D506</f>
        <v>1169.52272727273</v>
      </c>
      <c r="V507" s="67" t="n">
        <f aca="false">E507+Tabla_Ministerio!E506</f>
        <v>743.409090909091</v>
      </c>
      <c r="W507" s="67" t="n">
        <f aca="false">F507+Tabla_Ministerio!F506</f>
        <v>151</v>
      </c>
      <c r="X507" s="67" t="n">
        <f aca="false">G507+Tabla_Ministerio!G506</f>
        <v>430</v>
      </c>
      <c r="Y507" s="67" t="n">
        <f aca="false">H507+Tabla_Ministerio!H506</f>
        <v>76</v>
      </c>
      <c r="Z507" s="67" t="n">
        <f aca="false">X507+0.33*Y507</f>
        <v>455.08</v>
      </c>
      <c r="AC507" s="73" t="n">
        <f aca="false">IF(T507&gt;0,S507/T507,0)</f>
        <v>215.122222222222</v>
      </c>
      <c r="AD507" s="74" t="n">
        <f aca="false">EXP((((AC507-AC$530)/AC$531+2)/4-1.9)^3)</f>
        <v>0.0838814589299089</v>
      </c>
      <c r="AE507" s="75" t="n">
        <f aca="false">S507/U507</f>
        <v>16.554616296469</v>
      </c>
      <c r="AF507" s="74" t="n">
        <f aca="false">EXP((((AE507-AE$530)/AE$531+2)/4-1.9)^3)</f>
        <v>0.014355625914222</v>
      </c>
      <c r="AG507" s="74" t="n">
        <f aca="false">V507/U507</f>
        <v>0.635651683864823</v>
      </c>
      <c r="AH507" s="74" t="n">
        <f aca="false">EXP((((AG507-AG$530)/AG$531+2)/4-1.9)^3)</f>
        <v>0.188167974860669</v>
      </c>
      <c r="AI507" s="74" t="n">
        <f aca="false">W507/U507</f>
        <v>0.12911249732797</v>
      </c>
      <c r="AJ507" s="74" t="n">
        <f aca="false">EXP((((AI507-AI$530)/AI$531+2)/4-1.9)^3)</f>
        <v>0.196316621020827</v>
      </c>
      <c r="AK507" s="74" t="n">
        <f aca="false">Z507/U507</f>
        <v>0.38911599525836</v>
      </c>
      <c r="AL507" s="74" t="n">
        <f aca="false">EXP((((AK507-AK$530)/AK$531+2)/4-1.9)^3)</f>
        <v>0.266429925912549</v>
      </c>
      <c r="AM507" s="74" t="n">
        <f aca="false">0.01*AD507+0.15*AF507+0.24*AH507+0.25*AJ507+0.35*AL507</f>
        <v>0.190482101767592</v>
      </c>
      <c r="AO507" s="66" t="n">
        <f aca="false">0.01*AD507/$AM$530</f>
        <v>0.000298160915011368</v>
      </c>
      <c r="AP507" s="65" t="n">
        <f aca="false">AO507*$J$530</f>
        <v>1829.42980232715</v>
      </c>
      <c r="AQ507" s="66" t="n">
        <f aca="false">0.15*AF507/$AM$530</f>
        <v>0.000765417044377222</v>
      </c>
      <c r="AR507" s="65" t="n">
        <f aca="false">AQ507*$J$530</f>
        <v>4696.3793096069</v>
      </c>
      <c r="AS507" s="66" t="n">
        <f aca="false">0.24*AH507/$AM$530</f>
        <v>0.0160524634481164</v>
      </c>
      <c r="AT507" s="65" t="n">
        <f aca="false">AS507*$J$530</f>
        <v>98493.3086606327</v>
      </c>
      <c r="AU507" s="66" t="n">
        <f aca="false">0.25*AJ507/$AM$530</f>
        <v>0.017445435529567</v>
      </c>
      <c r="AV507" s="65" t="n">
        <f aca="false">AU507*$J$530</f>
        <v>107040.185569426</v>
      </c>
      <c r="AW507" s="66" t="n">
        <f aca="false">0.35*AL507/$AM$530</f>
        <v>0.0331463556171651</v>
      </c>
      <c r="AX507" s="65" t="n">
        <f aca="false">AW507*$J$530</f>
        <v>203376.525062863</v>
      </c>
    </row>
    <row r="508" customFormat="false" ht="15" hidden="false" customHeight="false" outlineLevel="0" collapsed="false">
      <c r="A508" s="72" t="s">
        <v>47</v>
      </c>
      <c r="B508" s="65" t="n">
        <f aca="true">INDIRECT(ADDRESS(ROW()-35*INT((ROW()-15)/35)+138,2+INT((ROW()-15)/35), 1, 1, "Variables_Simulación"))</f>
        <v>0</v>
      </c>
      <c r="C508" s="65" t="n">
        <f aca="true">INDIRECT(ADDRESS(ROW()-35*INT((ROW()-15)/35)+108,2+INT((ROW()-15)/35), 1, 1, "Variables_Simulación"))</f>
        <v>0</v>
      </c>
      <c r="D508" s="65" t="n">
        <f aca="true">INDIRECT(ADDRESS(ROW()-35*INT((ROW()-15)/35)+78,2+INT((ROW()-15)/35), 1, 1, "Variables_Simulación"))</f>
        <v>0</v>
      </c>
      <c r="E508" s="65" t="n">
        <f aca="true">INDIRECT(ADDRESS(ROW()-35*INT((ROW()-15)/35)+48,2+INT((ROW()-15)/35), 1, 1, "Variables_Simulación"))</f>
        <v>0</v>
      </c>
      <c r="F508" s="65" t="n">
        <f aca="true">INDIRECT(ADDRESS(ROW()-35*INT((ROW()-15)/35)+18,2+INT((ROW()-15)/35), 1, 1, "Variables_Simulación"))</f>
        <v>0</v>
      </c>
      <c r="G508" s="65" t="n">
        <f aca="true">INDIRECT(ADDRESS(ROW()-35*INT((ROW()-15)/35)-12,2+INT((ROW()-15)/35), 1, 1, "Variables_Simulación"))</f>
        <v>0</v>
      </c>
      <c r="H508" s="65" t="n">
        <f aca="true">INDIRECT(ADDRESS(ROW()-35*INT((ROW()-15)/35)+168,2+INT((ROW()-15)/35), 1, 1, "Variables_Simulación"))</f>
        <v>0</v>
      </c>
      <c r="I508" s="66" t="n">
        <f aca="false">AO508+AQ508+AS508+AU508+AW508</f>
        <v>0.0584364176418172</v>
      </c>
      <c r="J508" s="65" t="n">
        <f aca="false">ROUND(AP508+AR508+AT508+AV508+AX508,0)</f>
        <v>358549</v>
      </c>
      <c r="K508" s="66" t="n">
        <f aca="false">I508-Tabla_Ministerio!J507</f>
        <v>0</v>
      </c>
      <c r="L508" s="65" t="n">
        <f aca="false">J508-Tabla_Ministerio!K507</f>
        <v>0</v>
      </c>
      <c r="M508" s="66" t="n">
        <f aca="false">P543/P$565</f>
        <v>0.0560296850050986</v>
      </c>
      <c r="N508" s="65" t="n">
        <f aca="false">ROUND(N$530*M508,0)</f>
        <v>6531858</v>
      </c>
      <c r="O508" s="65" t="n">
        <f aca="false">N508-Tabla_Ministerio!L507</f>
        <v>0</v>
      </c>
      <c r="P508" s="67" t="n">
        <f aca="false">N508+J508</f>
        <v>6890407</v>
      </c>
      <c r="Q508" s="65" t="n">
        <f aca="false">P508-Tabla_Ministerio!M507</f>
        <v>0</v>
      </c>
      <c r="S508" s="67" t="n">
        <f aca="false">B508+Tabla_Ministerio!B507</f>
        <v>12778</v>
      </c>
      <c r="T508" s="67" t="n">
        <f aca="false">C508+Tabla_Ministerio!C507</f>
        <v>55</v>
      </c>
      <c r="U508" s="67" t="n">
        <f aca="false">D508+Tabla_Ministerio!D507</f>
        <v>502.340909090909</v>
      </c>
      <c r="V508" s="67" t="n">
        <f aca="false">E508+Tabla_Ministerio!E507</f>
        <v>346.130681818182</v>
      </c>
      <c r="W508" s="67" t="n">
        <f aca="false">F508+Tabla_Ministerio!F507</f>
        <v>54</v>
      </c>
      <c r="X508" s="67" t="n">
        <f aca="false">G508+Tabla_Ministerio!G507</f>
        <v>91</v>
      </c>
      <c r="Y508" s="67" t="n">
        <f aca="false">H508+Tabla_Ministerio!H507</f>
        <v>37</v>
      </c>
      <c r="Z508" s="67" t="n">
        <f aca="false">X508+0.33*Y508</f>
        <v>103.21</v>
      </c>
      <c r="AC508" s="73" t="n">
        <f aca="false">IF(T508&gt;0,S508/T508,0)</f>
        <v>232.327272727273</v>
      </c>
      <c r="AD508" s="74" t="n">
        <f aca="false">EXP((((AC508-AC$530)/AC$531+2)/4-1.9)^3)</f>
        <v>0.109962968760079</v>
      </c>
      <c r="AE508" s="75" t="n">
        <f aca="false">S508/U508</f>
        <v>25.4369090168755</v>
      </c>
      <c r="AF508" s="74" t="n">
        <f aca="false">EXP((((AE508-AE$530)/AE$531+2)/4-1.9)^3)</f>
        <v>0.2591787100858</v>
      </c>
      <c r="AG508" s="74" t="n">
        <f aca="false">V508/U508</f>
        <v>0.689035425055423</v>
      </c>
      <c r="AH508" s="74" t="n">
        <f aca="false">EXP((((AG508-AG$530)/AG$531+2)/4-1.9)^3)</f>
        <v>0.273410440369973</v>
      </c>
      <c r="AI508" s="74" t="n">
        <f aca="false">W508/U508</f>
        <v>0.107496719902276</v>
      </c>
      <c r="AJ508" s="74" t="n">
        <f aca="false">EXP((((AI508-AI$530)/AI$531+2)/4-1.9)^3)</f>
        <v>0.134480302582259</v>
      </c>
      <c r="AK508" s="74" t="n">
        <f aca="false">Z508/U508</f>
        <v>0.20545808261322</v>
      </c>
      <c r="AL508" s="74" t="n">
        <f aca="false">EXP((((AK508-AK$530)/AK$531+2)/4-1.9)^3)</f>
        <v>0.0719538848681879</v>
      </c>
      <c r="AM508" s="74" t="n">
        <f aca="false">0.01*AD508+0.15*AF508+0.24*AH508+0.25*AJ508+0.35*AL508</f>
        <v>0.164398877238695</v>
      </c>
      <c r="AO508" s="66" t="n">
        <f aca="false">0.01*AD508/$AM$530</f>
        <v>0.000390868969151672</v>
      </c>
      <c r="AP508" s="65" t="n">
        <f aca="false">AO508*$J$530</f>
        <v>2398.25981532051</v>
      </c>
      <c r="AQ508" s="66" t="n">
        <f aca="false">0.15*AF508/$AM$530</f>
        <v>0.0138189587430556</v>
      </c>
      <c r="AR508" s="65" t="n">
        <f aca="false">AQ508*$J$530</f>
        <v>84789.16480623</v>
      </c>
      <c r="AS508" s="66" t="n">
        <f aca="false">0.24*AH508/$AM$530</f>
        <v>0.0233244318201448</v>
      </c>
      <c r="AT508" s="65" t="n">
        <f aca="false">AS508*$J$530</f>
        <v>143112.019536476</v>
      </c>
      <c r="AU508" s="66" t="n">
        <f aca="false">0.25*AJ508/$AM$530</f>
        <v>0.0119504270015251</v>
      </c>
      <c r="AV508" s="65" t="n">
        <f aca="false">AU508*$J$530</f>
        <v>73324.3903088084</v>
      </c>
      <c r="AW508" s="66" t="n">
        <f aca="false">0.35*AL508/$AM$530</f>
        <v>0.00895173110793997</v>
      </c>
      <c r="AX508" s="65" t="n">
        <f aca="false">AW508*$J$530</f>
        <v>54925.2529314917</v>
      </c>
    </row>
    <row r="509" customFormat="false" ht="15" hidden="false" customHeight="false" outlineLevel="0" collapsed="false">
      <c r="A509" s="72" t="s">
        <v>48</v>
      </c>
      <c r="B509" s="65" t="n">
        <f aca="true">INDIRECT(ADDRESS(ROW()-35*INT((ROW()-15)/35)+138,2+INT((ROW()-15)/35), 1, 1, "Variables_Simulación"))</f>
        <v>0</v>
      </c>
      <c r="C509" s="65" t="n">
        <f aca="true">INDIRECT(ADDRESS(ROW()-35*INT((ROW()-15)/35)+108,2+INT((ROW()-15)/35), 1, 1, "Variables_Simulación"))</f>
        <v>0</v>
      </c>
      <c r="D509" s="65" t="n">
        <f aca="true">INDIRECT(ADDRESS(ROW()-35*INT((ROW()-15)/35)+78,2+INT((ROW()-15)/35), 1, 1, "Variables_Simulación"))</f>
        <v>0</v>
      </c>
      <c r="E509" s="65" t="n">
        <f aca="true">INDIRECT(ADDRESS(ROW()-35*INT((ROW()-15)/35)+48,2+INT((ROW()-15)/35), 1, 1, "Variables_Simulación"))</f>
        <v>0</v>
      </c>
      <c r="F509" s="65" t="n">
        <f aca="true">INDIRECT(ADDRESS(ROW()-35*INT((ROW()-15)/35)+18,2+INT((ROW()-15)/35), 1, 1, "Variables_Simulación"))</f>
        <v>0</v>
      </c>
      <c r="G509" s="65" t="n">
        <f aca="true">INDIRECT(ADDRESS(ROW()-35*INT((ROW()-15)/35)-12,2+INT((ROW()-15)/35), 1, 1, "Variables_Simulación"))</f>
        <v>0</v>
      </c>
      <c r="H509" s="65" t="n">
        <f aca="true">INDIRECT(ADDRESS(ROW()-35*INT((ROW()-15)/35)+168,2+INT((ROW()-15)/35), 1, 1, "Variables_Simulación"))</f>
        <v>0</v>
      </c>
      <c r="I509" s="66" t="n">
        <f aca="false">AO509+AQ509+AS509+AU509+AW509</f>
        <v>0.0873055854503931</v>
      </c>
      <c r="J509" s="65" t="n">
        <f aca="false">ROUND(AP509+AR509+AT509+AV509+AX509,0)</f>
        <v>535682</v>
      </c>
      <c r="K509" s="66" t="n">
        <f aca="false">I509-Tabla_Ministerio!J508</f>
        <v>0</v>
      </c>
      <c r="L509" s="65" t="n">
        <f aca="false">J509-Tabla_Ministerio!K508</f>
        <v>0</v>
      </c>
      <c r="M509" s="66" t="n">
        <f aca="false">P544/P$565</f>
        <v>0.0483731285650312</v>
      </c>
      <c r="N509" s="65" t="n">
        <f aca="false">ROUND(N$530*M509,0)</f>
        <v>5639268</v>
      </c>
      <c r="O509" s="65" t="n">
        <f aca="false">N509-Tabla_Ministerio!L508</f>
        <v>0</v>
      </c>
      <c r="P509" s="67" t="n">
        <f aca="false">N509+J509</f>
        <v>6174950</v>
      </c>
      <c r="Q509" s="65" t="n">
        <f aca="false">P509-Tabla_Ministerio!M508</f>
        <v>0</v>
      </c>
      <c r="S509" s="67" t="n">
        <f aca="false">B509+Tabla_Ministerio!B508</f>
        <v>9512</v>
      </c>
      <c r="T509" s="67" t="n">
        <f aca="false">C509+Tabla_Ministerio!C508</f>
        <v>73</v>
      </c>
      <c r="U509" s="67" t="n">
        <f aca="false">D509+Tabla_Ministerio!D508</f>
        <v>353.272727272727</v>
      </c>
      <c r="V509" s="67" t="n">
        <f aca="false">E509+Tabla_Ministerio!E508</f>
        <v>192.613636363636</v>
      </c>
      <c r="W509" s="67" t="n">
        <f aca="false">F509+Tabla_Ministerio!F508</f>
        <v>60</v>
      </c>
      <c r="X509" s="67" t="n">
        <f aca="false">G509+Tabla_Ministerio!G508</f>
        <v>131</v>
      </c>
      <c r="Y509" s="67" t="n">
        <f aca="false">H509+Tabla_Ministerio!H508</f>
        <v>3</v>
      </c>
      <c r="Z509" s="67" t="n">
        <f aca="false">X509+0.33*Y509</f>
        <v>131.99</v>
      </c>
      <c r="AC509" s="73" t="n">
        <f aca="false">IF(T509&gt;0,S509/T509,0)</f>
        <v>130.301369863014</v>
      </c>
      <c r="AD509" s="74" t="n">
        <f aca="false">EXP((((AC509-AC$530)/AC$531+2)/4-1.9)^3)</f>
        <v>0.015930485402988</v>
      </c>
      <c r="AE509" s="75" t="n">
        <f aca="false">S509/U509</f>
        <v>26.9253731343284</v>
      </c>
      <c r="AF509" s="74" t="n">
        <f aca="false">EXP((((AE509-AE$530)/AE$531+2)/4-1.9)^3)</f>
        <v>0.346916220451625</v>
      </c>
      <c r="AG509" s="74" t="n">
        <f aca="false">V509/U509</f>
        <v>0.54522645393721</v>
      </c>
      <c r="AH509" s="74" t="n">
        <f aca="false">EXP((((AG509-AG$530)/AG$531+2)/4-1.9)^3)</f>
        <v>0.0857856970912104</v>
      </c>
      <c r="AI509" s="74" t="n">
        <f aca="false">W509/U509</f>
        <v>0.169840452907875</v>
      </c>
      <c r="AJ509" s="74" t="n">
        <f aca="false">EXP((((AI509-AI$530)/AI$531+2)/4-1.9)^3)</f>
        <v>0.34980647288244</v>
      </c>
      <c r="AK509" s="74" t="n">
        <f aca="false">Z509/U509</f>
        <v>0.373620689655173</v>
      </c>
      <c r="AL509" s="74" t="n">
        <f aca="false">EXP((((AK509-AK$530)/AK$531+2)/4-1.9)^3)</f>
        <v>0.243941248870991</v>
      </c>
      <c r="AM509" s="74" t="n">
        <f aca="false">0.01*AD509+0.15*AF509+0.24*AH509+0.25*AJ509+0.35*AL509</f>
        <v>0.245616360549121</v>
      </c>
      <c r="AO509" s="66" t="n">
        <f aca="false">0.01*AD509/$AM$530</f>
        <v>5.66257211656168E-005</v>
      </c>
      <c r="AP509" s="65" t="n">
        <f aca="false">AO509*$J$530</f>
        <v>347.43917349025</v>
      </c>
      <c r="AQ509" s="66" t="n">
        <f aca="false">0.15*AF509/$AM$530</f>
        <v>0.0184969704345343</v>
      </c>
      <c r="AR509" s="65" t="n">
        <f aca="false">AQ509*$J$530</f>
        <v>113492.101955788</v>
      </c>
      <c r="AS509" s="66" t="n">
        <f aca="false">0.24*AH509/$AM$530</f>
        <v>0.00731831103537946</v>
      </c>
      <c r="AT509" s="65" t="n">
        <f aca="false">AS509*$J$530</f>
        <v>44903.0561578212</v>
      </c>
      <c r="AU509" s="66" t="n">
        <f aca="false">0.25*AJ509/$AM$530</f>
        <v>0.03108512279176</v>
      </c>
      <c r="AV509" s="65" t="n">
        <f aca="false">AU509*$J$530</f>
        <v>190729.392019998</v>
      </c>
      <c r="AW509" s="66" t="n">
        <f aca="false">0.35*AL509/$AM$530</f>
        <v>0.0303485554675537</v>
      </c>
      <c r="AX509" s="65" t="n">
        <f aca="false">AW509*$J$530</f>
        <v>186210.026313491</v>
      </c>
    </row>
    <row r="510" customFormat="false" ht="15" hidden="false" customHeight="false" outlineLevel="0" collapsed="false">
      <c r="A510" s="72" t="s">
        <v>49</v>
      </c>
      <c r="B510" s="65" t="n">
        <f aca="true">INDIRECT(ADDRESS(ROW()-35*INT((ROW()-15)/35)+138,2+INT((ROW()-15)/35), 1, 1, "Variables_Simulación"))</f>
        <v>0</v>
      </c>
      <c r="C510" s="65" t="n">
        <f aca="true">INDIRECT(ADDRESS(ROW()-35*INT((ROW()-15)/35)+108,2+INT((ROW()-15)/35), 1, 1, "Variables_Simulación"))</f>
        <v>0</v>
      </c>
      <c r="D510" s="65" t="n">
        <f aca="true">INDIRECT(ADDRESS(ROW()-35*INT((ROW()-15)/35)+78,2+INT((ROW()-15)/35), 1, 1, "Variables_Simulación"))</f>
        <v>0</v>
      </c>
      <c r="E510" s="65" t="n">
        <f aca="true">INDIRECT(ADDRESS(ROW()-35*INT((ROW()-15)/35)+48,2+INT((ROW()-15)/35), 1, 1, "Variables_Simulación"))</f>
        <v>0</v>
      </c>
      <c r="F510" s="65" t="n">
        <f aca="true">INDIRECT(ADDRESS(ROW()-35*INT((ROW()-15)/35)+18,2+INT((ROW()-15)/35), 1, 1, "Variables_Simulación"))</f>
        <v>0</v>
      </c>
      <c r="G510" s="65" t="n">
        <f aca="true">INDIRECT(ADDRESS(ROW()-35*INT((ROW()-15)/35)-12,2+INT((ROW()-15)/35), 1, 1, "Variables_Simulación"))</f>
        <v>0</v>
      </c>
      <c r="H510" s="65" t="n">
        <f aca="true">INDIRECT(ADDRESS(ROW()-35*INT((ROW()-15)/35)+168,2+INT((ROW()-15)/35), 1, 1, "Variables_Simulación"))</f>
        <v>0</v>
      </c>
      <c r="I510" s="66" t="n">
        <f aca="false">AO510+AQ510+AS510+AU510+AW510</f>
        <v>0.0401431622382531</v>
      </c>
      <c r="J510" s="65" t="n">
        <f aca="false">ROUND(AP510+AR510+AT510+AV510+AX510,0)</f>
        <v>246307</v>
      </c>
      <c r="K510" s="66" t="n">
        <f aca="false">I510-Tabla_Ministerio!J509</f>
        <v>0</v>
      </c>
      <c r="L510" s="65" t="n">
        <f aca="false">J510-Tabla_Ministerio!K509</f>
        <v>0</v>
      </c>
      <c r="M510" s="66" t="n">
        <f aca="false">P545/P$565</f>
        <v>0.0688754541709885</v>
      </c>
      <c r="N510" s="65" t="n">
        <f aca="false">ROUND(N$530*M510,0)</f>
        <v>8029399</v>
      </c>
      <c r="O510" s="65" t="n">
        <f aca="false">N510-Tabla_Ministerio!L509</f>
        <v>0</v>
      </c>
      <c r="P510" s="67" t="n">
        <f aca="false">N510+J510</f>
        <v>8275706</v>
      </c>
      <c r="Q510" s="65" t="n">
        <f aca="false">P510-Tabla_Ministerio!M509</f>
        <v>0</v>
      </c>
      <c r="S510" s="67" t="n">
        <f aca="false">B510+Tabla_Ministerio!B509</f>
        <v>17441</v>
      </c>
      <c r="T510" s="67" t="n">
        <f aca="false">C510+Tabla_Ministerio!C509</f>
        <v>93</v>
      </c>
      <c r="U510" s="67" t="n">
        <f aca="false">D510+Tabla_Ministerio!D509</f>
        <v>879.136363636364</v>
      </c>
      <c r="V510" s="67" t="n">
        <f aca="false">E510+Tabla_Ministerio!E509</f>
        <v>487.318181818182</v>
      </c>
      <c r="W510" s="67" t="n">
        <f aca="false">F510+Tabla_Ministerio!F509</f>
        <v>111</v>
      </c>
      <c r="X510" s="67" t="n">
        <f aca="false">G510+Tabla_Ministerio!G509</f>
        <v>208</v>
      </c>
      <c r="Y510" s="67" t="n">
        <f aca="false">H510+Tabla_Ministerio!H509</f>
        <v>21</v>
      </c>
      <c r="Z510" s="67" t="n">
        <f aca="false">X510+0.33*Y510</f>
        <v>214.93</v>
      </c>
      <c r="AC510" s="73" t="n">
        <f aca="false">IF(T510&gt;0,S510/T510,0)</f>
        <v>187.537634408602</v>
      </c>
      <c r="AD510" s="74" t="n">
        <f aca="false">EXP((((AC510-AC$530)/AC$531+2)/4-1.9)^3)</f>
        <v>0.0519661257730105</v>
      </c>
      <c r="AE510" s="75" t="n">
        <f aca="false">S510/U510</f>
        <v>19.8387880668011</v>
      </c>
      <c r="AF510" s="74" t="n">
        <f aca="false">EXP((((AE510-AE$530)/AE$531+2)/4-1.9)^3)</f>
        <v>0.054021162909923</v>
      </c>
      <c r="AG510" s="74" t="n">
        <f aca="false">V510/U510</f>
        <v>0.554314668321183</v>
      </c>
      <c r="AH510" s="74" t="n">
        <f aca="false">EXP((((AG510-AG$530)/AG$531+2)/4-1.9)^3)</f>
        <v>0.0936955662119882</v>
      </c>
      <c r="AI510" s="74" t="n">
        <f aca="false">W510/U510</f>
        <v>0.12626027609741</v>
      </c>
      <c r="AJ510" s="74" t="n">
        <f aca="false">EXP((((AI510-AI$530)/AI$531+2)/4-1.9)^3)</f>
        <v>0.187316563511601</v>
      </c>
      <c r="AK510" s="74" t="n">
        <f aca="false">Z510/U510</f>
        <v>0.24447856884339</v>
      </c>
      <c r="AL510" s="74" t="n">
        <f aca="false">EXP((((AK510-AK$530)/AK$531+2)/4-1.9)^3)</f>
        <v>0.0999875490597449</v>
      </c>
      <c r="AM510" s="74" t="n">
        <f aca="false">0.01*AD510+0.15*AF510+0.24*AH510+0.25*AJ510+0.35*AL510</f>
        <v>0.112934554633907</v>
      </c>
      <c r="AO510" s="66" t="n">
        <f aca="false">0.01*AD510/$AM$530</f>
        <v>0.000184716238936946</v>
      </c>
      <c r="AP510" s="65" t="n">
        <f aca="false">AO510*$J$530</f>
        <v>1133.36582855652</v>
      </c>
      <c r="AQ510" s="66" t="n">
        <f aca="false">0.15*AF510/$AM$530</f>
        <v>0.00288031459550431</v>
      </c>
      <c r="AR510" s="65" t="n">
        <f aca="false">AQ510*$J$530</f>
        <v>17672.7837077256</v>
      </c>
      <c r="AS510" s="66" t="n">
        <f aca="false">0.24*AH510/$AM$530</f>
        <v>0.00799309581230384</v>
      </c>
      <c r="AT510" s="65" t="n">
        <f aca="false">AS510*$J$530</f>
        <v>49043.3418857983</v>
      </c>
      <c r="AU510" s="66" t="n">
        <f aca="false">0.25*AJ510/$AM$530</f>
        <v>0.0166456564674419</v>
      </c>
      <c r="AV510" s="65" t="n">
        <f aca="false">AU510*$J$530</f>
        <v>102132.970780817</v>
      </c>
      <c r="AW510" s="66" t="n">
        <f aca="false">0.35*AL510/$AM$530</f>
        <v>0.0124393791240661</v>
      </c>
      <c r="AX510" s="65" t="n">
        <f aca="false">AW510*$J$530</f>
        <v>76324.460203461</v>
      </c>
    </row>
    <row r="511" customFormat="false" ht="15" hidden="false" customHeight="false" outlineLevel="0" collapsed="false">
      <c r="A511" s="72" t="s">
        <v>50</v>
      </c>
      <c r="B511" s="65" t="n">
        <f aca="true">INDIRECT(ADDRESS(ROW()-35*INT((ROW()-15)/35)+138,2+INT((ROW()-15)/35), 1, 1, "Variables_Simulación"))</f>
        <v>0</v>
      </c>
      <c r="C511" s="65" t="n">
        <f aca="true">INDIRECT(ADDRESS(ROW()-35*INT((ROW()-15)/35)+108,2+INT((ROW()-15)/35), 1, 1, "Variables_Simulación"))</f>
        <v>0</v>
      </c>
      <c r="D511" s="65" t="n">
        <f aca="true">INDIRECT(ADDRESS(ROW()-35*INT((ROW()-15)/35)+78,2+INT((ROW()-15)/35), 1, 1, "Variables_Simulación"))</f>
        <v>0</v>
      </c>
      <c r="E511" s="65" t="n">
        <f aca="true">INDIRECT(ADDRESS(ROW()-35*INT((ROW()-15)/35)+48,2+INT((ROW()-15)/35), 1, 1, "Variables_Simulación"))</f>
        <v>0</v>
      </c>
      <c r="F511" s="65" t="n">
        <f aca="true">INDIRECT(ADDRESS(ROW()-35*INT((ROW()-15)/35)+18,2+INT((ROW()-15)/35), 1, 1, "Variables_Simulación"))</f>
        <v>0</v>
      </c>
      <c r="G511" s="65" t="n">
        <f aca="true">INDIRECT(ADDRESS(ROW()-35*INT((ROW()-15)/35)-12,2+INT((ROW()-15)/35), 1, 1, "Variables_Simulación"))</f>
        <v>0</v>
      </c>
      <c r="H511" s="65" t="n">
        <f aca="true">INDIRECT(ADDRESS(ROW()-35*INT((ROW()-15)/35)+168,2+INT((ROW()-15)/35), 1, 1, "Variables_Simulación"))</f>
        <v>0</v>
      </c>
      <c r="I511" s="66" t="n">
        <f aca="false">AO511+AQ511+AS511+AU511+AW511</f>
        <v>0.0377464436235594</v>
      </c>
      <c r="J511" s="65" t="n">
        <f aca="false">ROUND(AP511+AR511+AT511+AV511+AX511,0)</f>
        <v>231601</v>
      </c>
      <c r="K511" s="66" t="n">
        <f aca="false">I511-Tabla_Ministerio!J510</f>
        <v>0</v>
      </c>
      <c r="L511" s="65" t="n">
        <f aca="false">J511-Tabla_Ministerio!K510</f>
        <v>0</v>
      </c>
      <c r="M511" s="66" t="n">
        <f aca="false">P546/P$565</f>
        <v>0.052280439075941</v>
      </c>
      <c r="N511" s="65" t="n">
        <f aca="false">ROUND(N$530*M511,0)</f>
        <v>6094777</v>
      </c>
      <c r="O511" s="65" t="n">
        <f aca="false">N511-Tabla_Ministerio!L510</f>
        <v>0</v>
      </c>
      <c r="P511" s="67" t="n">
        <f aca="false">N511+J511</f>
        <v>6326378</v>
      </c>
      <c r="Q511" s="65" t="n">
        <f aca="false">P511-Tabla_Ministerio!M510</f>
        <v>0</v>
      </c>
      <c r="S511" s="67" t="n">
        <f aca="false">B511+Tabla_Ministerio!B510</f>
        <v>9876</v>
      </c>
      <c r="T511" s="67" t="n">
        <f aca="false">C511+Tabla_Ministerio!C510</f>
        <v>55</v>
      </c>
      <c r="U511" s="67" t="n">
        <f aca="false">D511+Tabla_Ministerio!D510</f>
        <v>644.886363636364</v>
      </c>
      <c r="V511" s="67" t="n">
        <f aca="false">E511+Tabla_Ministerio!E510</f>
        <v>331.909090909091</v>
      </c>
      <c r="W511" s="67" t="n">
        <f aca="false">F511+Tabla_Ministerio!F510</f>
        <v>70</v>
      </c>
      <c r="X511" s="67" t="n">
        <f aca="false">G511+Tabla_Ministerio!G510</f>
        <v>181</v>
      </c>
      <c r="Y511" s="67" t="n">
        <f aca="false">H511+Tabla_Ministerio!H510</f>
        <v>48</v>
      </c>
      <c r="Z511" s="67" t="n">
        <f aca="false">X511+0.33*Y511</f>
        <v>196.84</v>
      </c>
      <c r="AC511" s="73" t="n">
        <f aca="false">IF(T511&gt;0,S511/T511,0)</f>
        <v>179.563636363636</v>
      </c>
      <c r="AD511" s="74" t="n">
        <f aca="false">EXP((((AC511-AC$530)/AC$531+2)/4-1.9)^3)</f>
        <v>0.0447690799046873</v>
      </c>
      <c r="AE511" s="75" t="n">
        <f aca="false">S511/U511</f>
        <v>15.3143259911894</v>
      </c>
      <c r="AF511" s="74" t="n">
        <f aca="false">EXP((((AE511-AE$530)/AE$531+2)/4-1.9)^3)</f>
        <v>0.00796220122108135</v>
      </c>
      <c r="AG511" s="74" t="n">
        <f aca="false">V511/U511</f>
        <v>0.514678414096916</v>
      </c>
      <c r="AH511" s="74" t="n">
        <f aca="false">EXP((((AG511-AG$530)/AG$531+2)/4-1.9)^3)</f>
        <v>0.0627640592487606</v>
      </c>
      <c r="AI511" s="74" t="n">
        <f aca="false">W511/U511</f>
        <v>0.108546255506608</v>
      </c>
      <c r="AJ511" s="74" t="n">
        <f aca="false">EXP((((AI511-AI$530)/AI$531+2)/4-1.9)^3)</f>
        <v>0.137141779061409</v>
      </c>
      <c r="AK511" s="74" t="n">
        <f aca="false">Z511/U511</f>
        <v>0.305232070484581</v>
      </c>
      <c r="AL511" s="74" t="n">
        <f aca="false">EXP((((AK511-AK$530)/AK$531+2)/4-1.9)^3)</f>
        <v>0.157717252426136</v>
      </c>
      <c r="AM511" s="74" t="n">
        <f aca="false">0.01*AD511+0.15*AF511+0.24*AH511+0.25*AJ511+0.35*AL511</f>
        <v>0.106191878316412</v>
      </c>
      <c r="AO511" s="66" t="n">
        <f aca="false">0.01*AD511/$AM$530</f>
        <v>0.00015913397309592</v>
      </c>
      <c r="AP511" s="65" t="n">
        <f aca="false">AO511*$J$530</f>
        <v>976.400387466285</v>
      </c>
      <c r="AQ511" s="66" t="n">
        <f aca="false">0.15*AF511/$AM$530</f>
        <v>0.000424530742288228</v>
      </c>
      <c r="AR511" s="65" t="n">
        <f aca="false">AQ511*$J$530</f>
        <v>2604.79879435753</v>
      </c>
      <c r="AS511" s="66" t="n">
        <f aca="false">0.24*AH511/$AM$530</f>
        <v>0.00535435303319902</v>
      </c>
      <c r="AT511" s="65" t="n">
        <f aca="false">AS511*$J$530</f>
        <v>32852.7735123887</v>
      </c>
      <c r="AU511" s="66" t="n">
        <f aca="false">0.25*AJ511/$AM$530</f>
        <v>0.0121869358416276</v>
      </c>
      <c r="AV511" s="65" t="n">
        <f aca="false">AU511*$J$530</f>
        <v>74775.5406736401</v>
      </c>
      <c r="AW511" s="66" t="n">
        <f aca="false">0.35*AL511/$AM$530</f>
        <v>0.0196214900333487</v>
      </c>
      <c r="AX511" s="65" t="n">
        <f aca="false">AW511*$J$530</f>
        <v>120391.831476988</v>
      </c>
    </row>
    <row r="512" customFormat="false" ht="15" hidden="false" customHeight="false" outlineLevel="0" collapsed="false">
      <c r="A512" s="72" t="s">
        <v>51</v>
      </c>
      <c r="B512" s="65" t="n">
        <f aca="true">INDIRECT(ADDRESS(ROW()-35*INT((ROW()-15)/35)+138,2+INT((ROW()-15)/35), 1, 1, "Variables_Simulación"))</f>
        <v>0</v>
      </c>
      <c r="C512" s="65" t="n">
        <f aca="true">INDIRECT(ADDRESS(ROW()-35*INT((ROW()-15)/35)+108,2+INT((ROW()-15)/35), 1, 1, "Variables_Simulación"))</f>
        <v>0</v>
      </c>
      <c r="D512" s="65" t="n">
        <f aca="true">INDIRECT(ADDRESS(ROW()-35*INT((ROW()-15)/35)+78,2+INT((ROW()-15)/35), 1, 1, "Variables_Simulación"))</f>
        <v>0</v>
      </c>
      <c r="E512" s="65" t="n">
        <f aca="true">INDIRECT(ADDRESS(ROW()-35*INT((ROW()-15)/35)+48,2+INT((ROW()-15)/35), 1, 1, "Variables_Simulación"))</f>
        <v>0</v>
      </c>
      <c r="F512" s="65" t="n">
        <f aca="true">INDIRECT(ADDRESS(ROW()-35*INT((ROW()-15)/35)+18,2+INT((ROW()-15)/35), 1, 1, "Variables_Simulación"))</f>
        <v>0</v>
      </c>
      <c r="G512" s="65" t="n">
        <f aca="true">INDIRECT(ADDRESS(ROW()-35*INT((ROW()-15)/35)-12,2+INT((ROW()-15)/35), 1, 1, "Variables_Simulación"))</f>
        <v>0</v>
      </c>
      <c r="H512" s="65" t="n">
        <f aca="true">INDIRECT(ADDRESS(ROW()-35*INT((ROW()-15)/35)+168,2+INT((ROW()-15)/35), 1, 1, "Variables_Simulación"))</f>
        <v>0</v>
      </c>
      <c r="I512" s="66" t="n">
        <f aca="false">AO512+AQ512+AS512+AU512+AW512</f>
        <v>0.0558083543174161</v>
      </c>
      <c r="J512" s="65" t="n">
        <f aca="false">ROUND(AP512+AR512+AT512+AV512+AX512,0)</f>
        <v>342424</v>
      </c>
      <c r="K512" s="66" t="n">
        <f aca="false">I512-Tabla_Ministerio!J511</f>
        <v>-2.56739074444567E-016</v>
      </c>
      <c r="L512" s="65" t="n">
        <f aca="false">J512-Tabla_Ministerio!K511</f>
        <v>0</v>
      </c>
      <c r="M512" s="66" t="n">
        <f aca="false">P547/P$565</f>
        <v>0.0485315789210636</v>
      </c>
      <c r="N512" s="65" t="n">
        <f aca="false">ROUND(N$530*M512,0)</f>
        <v>5657740</v>
      </c>
      <c r="O512" s="65" t="n">
        <f aca="false">N512-Tabla_Ministerio!L511</f>
        <v>0</v>
      </c>
      <c r="P512" s="67" t="n">
        <f aca="false">N512+J512</f>
        <v>6000164</v>
      </c>
      <c r="Q512" s="65" t="n">
        <f aca="false">P512-Tabla_Ministerio!M511</f>
        <v>0</v>
      </c>
      <c r="S512" s="67" t="n">
        <f aca="false">B512+Tabla_Ministerio!B511</f>
        <v>8420</v>
      </c>
      <c r="T512" s="67" t="n">
        <f aca="false">C512+Tabla_Ministerio!C511</f>
        <v>34</v>
      </c>
      <c r="U512" s="67" t="n">
        <f aca="false">D512+Tabla_Ministerio!D511</f>
        <v>375.261363636364</v>
      </c>
      <c r="V512" s="67" t="n">
        <f aca="false">E512+Tabla_Ministerio!E511</f>
        <v>237.681818181818</v>
      </c>
      <c r="W512" s="67" t="n">
        <f aca="false">F512+Tabla_Ministerio!F511</f>
        <v>45</v>
      </c>
      <c r="X512" s="67" t="n">
        <f aca="false">G512+Tabla_Ministerio!G511</f>
        <v>108</v>
      </c>
      <c r="Y512" s="67" t="n">
        <f aca="false">H512+Tabla_Ministerio!H511</f>
        <v>6</v>
      </c>
      <c r="Z512" s="67" t="n">
        <f aca="false">X512+0.33*Y512</f>
        <v>109.98</v>
      </c>
      <c r="AC512" s="73" t="n">
        <f aca="false">IF(T512&gt;0,S512/T512,0)</f>
        <v>247.647058823529</v>
      </c>
      <c r="AD512" s="74" t="n">
        <f aca="false">EXP((((AC512-AC$530)/AC$531+2)/4-1.9)^3)</f>
        <v>0.137546388634356</v>
      </c>
      <c r="AE512" s="75" t="n">
        <f aca="false">S512/U512</f>
        <v>22.4376949398904</v>
      </c>
      <c r="AF512" s="74" t="n">
        <f aca="false">EXP((((AE512-AE$530)/AE$531+2)/4-1.9)^3)</f>
        <v>0.123569053995389</v>
      </c>
      <c r="AG512" s="74" t="n">
        <f aca="false">V512/U512</f>
        <v>0.63337673742543</v>
      </c>
      <c r="AH512" s="74" t="n">
        <f aca="false">EXP((((AG512-AG$530)/AG$531+2)/4-1.9)^3)</f>
        <v>0.184932641506847</v>
      </c>
      <c r="AI512" s="74" t="n">
        <f aca="false">W512/U512</f>
        <v>0.119916421887775</v>
      </c>
      <c r="AJ512" s="74" t="n">
        <f aca="false">EXP((((AI512-AI$530)/AI$531+2)/4-1.9)^3)</f>
        <v>0.16820893250963</v>
      </c>
      <c r="AK512" s="74" t="n">
        <f aca="false">Z512/U512</f>
        <v>0.293075735093722</v>
      </c>
      <c r="AL512" s="74" t="n">
        <f aca="false">EXP((((AK512-AK$530)/AK$531+2)/4-1.9)^3)</f>
        <v>0.14473848842442</v>
      </c>
      <c r="AM512" s="74" t="n">
        <f aca="false">0.01*AD512+0.15*AF512+0.24*AH512+0.25*AJ512+0.35*AL512</f>
        <v>0.15700536002325</v>
      </c>
      <c r="AO512" s="66" t="n">
        <f aca="false">0.01*AD512/$AM$530</f>
        <v>0.000488915638985218</v>
      </c>
      <c r="AP512" s="65" t="n">
        <f aca="false">AO512*$J$530</f>
        <v>2999.84604202491</v>
      </c>
      <c r="AQ512" s="66" t="n">
        <f aca="false">0.15*AF512/$AM$530</f>
        <v>0.00658848737427313</v>
      </c>
      <c r="AR512" s="65" t="n">
        <f aca="false">AQ512*$J$530</f>
        <v>40425.0676326635</v>
      </c>
      <c r="AS512" s="66" t="n">
        <f aca="false">0.24*AH512/$AM$530</f>
        <v>0.0157764596783827</v>
      </c>
      <c r="AT512" s="65" t="n">
        <f aca="false">AS512*$J$530</f>
        <v>96799.8287426286</v>
      </c>
      <c r="AU512" s="66" t="n">
        <f aca="false">0.25*AJ512/$AM$530</f>
        <v>0.0149476802948983</v>
      </c>
      <c r="AV512" s="65" t="n">
        <f aca="false">AU512*$J$530</f>
        <v>91714.676305251</v>
      </c>
      <c r="AW512" s="66" t="n">
        <f aca="false">0.35*AL512/$AM$530</f>
        <v>0.0180068113308768</v>
      </c>
      <c r="AX512" s="65" t="n">
        <f aca="false">AW512*$J$530</f>
        <v>110484.626371408</v>
      </c>
    </row>
    <row r="513" customFormat="false" ht="15" hidden="false" customHeight="false" outlineLevel="0" collapsed="false">
      <c r="A513" s="72" t="s">
        <v>52</v>
      </c>
      <c r="B513" s="65" t="n">
        <f aca="true">INDIRECT(ADDRESS(ROW()-35*INT((ROW()-15)/35)+138,2+INT((ROW()-15)/35), 1, 1, "Variables_Simulación"))</f>
        <v>0</v>
      </c>
      <c r="C513" s="65" t="n">
        <f aca="true">INDIRECT(ADDRESS(ROW()-35*INT((ROW()-15)/35)+108,2+INT((ROW()-15)/35), 1, 1, "Variables_Simulación"))</f>
        <v>0</v>
      </c>
      <c r="D513" s="65" t="n">
        <f aca="true">INDIRECT(ADDRESS(ROW()-35*INT((ROW()-15)/35)+78,2+INT((ROW()-15)/35), 1, 1, "Variables_Simulación"))</f>
        <v>0</v>
      </c>
      <c r="E513" s="65" t="n">
        <f aca="true">INDIRECT(ADDRESS(ROW()-35*INT((ROW()-15)/35)+48,2+INT((ROW()-15)/35), 1, 1, "Variables_Simulación"))</f>
        <v>0</v>
      </c>
      <c r="F513" s="65" t="n">
        <f aca="true">INDIRECT(ADDRESS(ROW()-35*INT((ROW()-15)/35)+18,2+INT((ROW()-15)/35), 1, 1, "Variables_Simulación"))</f>
        <v>0</v>
      </c>
      <c r="G513" s="65" t="n">
        <f aca="true">INDIRECT(ADDRESS(ROW()-35*INT((ROW()-15)/35)-12,2+INT((ROW()-15)/35), 1, 1, "Variables_Simulación"))</f>
        <v>0</v>
      </c>
      <c r="H513" s="65" t="n">
        <f aca="true">INDIRECT(ADDRESS(ROW()-35*INT((ROW()-15)/35)+168,2+INT((ROW()-15)/35), 1, 1, "Variables_Simulación"))</f>
        <v>0</v>
      </c>
      <c r="I513" s="66" t="n">
        <f aca="false">AO513+AQ513+AS513+AU513+AW513</f>
        <v>0.0148527769909226</v>
      </c>
      <c r="J513" s="65" t="n">
        <f aca="false">ROUND(AP513+AR513+AT513+AV513+AX513,0)</f>
        <v>91132</v>
      </c>
      <c r="K513" s="66" t="n">
        <f aca="false">I513-Tabla_Ministerio!J512</f>
        <v>-7.97972798949331E-017</v>
      </c>
      <c r="L513" s="65" t="n">
        <f aca="false">J513-Tabla_Ministerio!K512</f>
        <v>0</v>
      </c>
      <c r="M513" s="66" t="n">
        <f aca="false">P548/P$565</f>
        <v>0.0217728860570313</v>
      </c>
      <c r="N513" s="65" t="n">
        <f aca="false">ROUND(N$530*M513,0)</f>
        <v>2538251</v>
      </c>
      <c r="O513" s="65" t="n">
        <f aca="false">N513-Tabla_Ministerio!L512</f>
        <v>0</v>
      </c>
      <c r="P513" s="67" t="n">
        <f aca="false">N513+J513</f>
        <v>2629383</v>
      </c>
      <c r="Q513" s="65" t="n">
        <f aca="false">P513-Tabla_Ministerio!M512</f>
        <v>0</v>
      </c>
      <c r="S513" s="67" t="n">
        <f aca="false">B513+Tabla_Ministerio!B512</f>
        <v>12948</v>
      </c>
      <c r="T513" s="67" t="n">
        <f aca="false">C513+Tabla_Ministerio!C512</f>
        <v>62</v>
      </c>
      <c r="U513" s="67" t="n">
        <f aca="false">D513+Tabla_Ministerio!D512</f>
        <v>573.602272727273</v>
      </c>
      <c r="V513" s="67" t="n">
        <f aca="false">E513+Tabla_Ministerio!E512</f>
        <v>191.181818181818</v>
      </c>
      <c r="W513" s="67" t="n">
        <f aca="false">F513+Tabla_Ministerio!F512</f>
        <v>26</v>
      </c>
      <c r="X513" s="67" t="n">
        <f aca="false">G513+Tabla_Ministerio!G512</f>
        <v>71</v>
      </c>
      <c r="Y513" s="67" t="n">
        <f aca="false">H513+Tabla_Ministerio!H512</f>
        <v>10</v>
      </c>
      <c r="Z513" s="67" t="n">
        <f aca="false">X513+0.33*Y513</f>
        <v>74.3</v>
      </c>
      <c r="AC513" s="73" t="n">
        <f aca="false">IF(T513&gt;0,S513/T513,0)</f>
        <v>208.838709677419</v>
      </c>
      <c r="AD513" s="74" t="n">
        <f aca="false">EXP((((AC513-AC$530)/AC$531+2)/4-1.9)^3)</f>
        <v>0.0755855602343514</v>
      </c>
      <c r="AE513" s="75" t="n">
        <f aca="false">S513/U513</f>
        <v>22.5731323176892</v>
      </c>
      <c r="AF513" s="74" t="n">
        <f aca="false">EXP((((AE513-AE$530)/AE$531+2)/4-1.9)^3)</f>
        <v>0.128379555036522</v>
      </c>
      <c r="AG513" s="74" t="n">
        <f aca="false">V513/U513</f>
        <v>0.333300314994948</v>
      </c>
      <c r="AH513" s="74" t="n">
        <f aca="false">EXP((((AG513-AG$530)/AG$531+2)/4-1.9)^3)</f>
        <v>0.005620435848018</v>
      </c>
      <c r="AI513" s="74" t="n">
        <f aca="false">W513/U513</f>
        <v>0.0453275749351189</v>
      </c>
      <c r="AJ513" s="74" t="n">
        <f aca="false">EXP((((AI513-AI$530)/AI$531+2)/4-1.9)^3)</f>
        <v>0.0330118450085676</v>
      </c>
      <c r="AK513" s="74" t="n">
        <f aca="false">Z513/U513</f>
        <v>0.129532262218436</v>
      </c>
      <c r="AL513" s="74" t="n">
        <f aca="false">EXP((((AK513-AK$530)/AK$531+2)/4-1.9)^3)</f>
        <v>0.0347731069439854</v>
      </c>
      <c r="AM513" s="74" t="n">
        <f aca="false">0.01*AD513+0.15*AF513+0.24*AH513+0.25*AJ513+0.35*AL513</f>
        <v>0.0417852421438829</v>
      </c>
      <c r="AO513" s="66" t="n">
        <f aca="false">0.01*AD513/$AM$530</f>
        <v>0.000268672720868538</v>
      </c>
      <c r="AP513" s="65" t="n">
        <f aca="false">AO513*$J$530</f>
        <v>1648.49870617846</v>
      </c>
      <c r="AQ513" s="66" t="n">
        <f aca="false">0.15*AF513/$AM$530</f>
        <v>0.00684497493607492</v>
      </c>
      <c r="AR513" s="65" t="n">
        <f aca="false">AQ513*$J$530</f>
        <v>41998.8016999491</v>
      </c>
      <c r="AS513" s="66" t="n">
        <f aca="false">0.24*AH513/$AM$530</f>
        <v>0.000479475006730543</v>
      </c>
      <c r="AT513" s="65" t="n">
        <f aca="false">AS513*$J$530</f>
        <v>2941.92103197168</v>
      </c>
      <c r="AU513" s="66" t="n">
        <f aca="false">0.25*AJ513/$AM$530</f>
        <v>0.00293355708148587</v>
      </c>
      <c r="AV513" s="65" t="n">
        <f aca="false">AU513*$J$530</f>
        <v>17999.4643211149</v>
      </c>
      <c r="AW513" s="66" t="n">
        <f aca="false">0.35*AL513/$AM$530</f>
        <v>0.00432609724576275</v>
      </c>
      <c r="AX513" s="65" t="n">
        <f aca="false">AW513*$J$530</f>
        <v>26543.6911100907</v>
      </c>
    </row>
    <row r="514" customFormat="false" ht="15" hidden="false" customHeight="false" outlineLevel="0" collapsed="false">
      <c r="A514" s="72" t="s">
        <v>53</v>
      </c>
      <c r="B514" s="65" t="n">
        <f aca="true">INDIRECT(ADDRESS(ROW()-35*INT((ROW()-15)/35)+138,2+INT((ROW()-15)/35), 1, 1, "Variables_Simulación"))</f>
        <v>0</v>
      </c>
      <c r="C514" s="65" t="n">
        <f aca="true">INDIRECT(ADDRESS(ROW()-35*INT((ROW()-15)/35)+108,2+INT((ROW()-15)/35), 1, 1, "Variables_Simulación"))</f>
        <v>0</v>
      </c>
      <c r="D514" s="65" t="n">
        <f aca="true">INDIRECT(ADDRESS(ROW()-35*INT((ROW()-15)/35)+78,2+INT((ROW()-15)/35), 1, 1, "Variables_Simulación"))</f>
        <v>0</v>
      </c>
      <c r="E514" s="65" t="n">
        <f aca="true">INDIRECT(ADDRESS(ROW()-35*INT((ROW()-15)/35)+48,2+INT((ROW()-15)/35), 1, 1, "Variables_Simulación"))</f>
        <v>0</v>
      </c>
      <c r="F514" s="65" t="n">
        <f aca="true">INDIRECT(ADDRESS(ROW()-35*INT((ROW()-15)/35)+18,2+INT((ROW()-15)/35), 1, 1, "Variables_Simulación"))</f>
        <v>0</v>
      </c>
      <c r="G514" s="65" t="n">
        <f aca="true">INDIRECT(ADDRESS(ROW()-35*INT((ROW()-15)/35)-12,2+INT((ROW()-15)/35), 1, 1, "Variables_Simulación"))</f>
        <v>0</v>
      </c>
      <c r="H514" s="65" t="n">
        <f aca="true">INDIRECT(ADDRESS(ROW()-35*INT((ROW()-15)/35)+168,2+INT((ROW()-15)/35), 1, 1, "Variables_Simulación"))</f>
        <v>0</v>
      </c>
      <c r="I514" s="66" t="n">
        <f aca="false">AO514+AQ514+AS514+AU514+AW514</f>
        <v>0.0120008680773538</v>
      </c>
      <c r="J514" s="65" t="n">
        <f aca="false">ROUND(AP514+AR514+AT514+AV514+AX514,0)</f>
        <v>73634</v>
      </c>
      <c r="K514" s="66" t="n">
        <f aca="false">I514-Tabla_Ministerio!J513</f>
        <v>0</v>
      </c>
      <c r="L514" s="65" t="n">
        <f aca="false">J514-Tabla_Ministerio!K513</f>
        <v>0</v>
      </c>
      <c r="M514" s="66" t="n">
        <f aca="false">P549/P$565</f>
        <v>0.0211667232168898</v>
      </c>
      <c r="N514" s="65" t="n">
        <f aca="false">ROUND(N$530*M514,0)</f>
        <v>2467586</v>
      </c>
      <c r="O514" s="65" t="n">
        <f aca="false">N514-Tabla_Ministerio!L513</f>
        <v>0</v>
      </c>
      <c r="P514" s="67" t="n">
        <f aca="false">N514+J514</f>
        <v>2541220</v>
      </c>
      <c r="Q514" s="65" t="n">
        <f aca="false">P514-Tabla_Ministerio!M513</f>
        <v>0</v>
      </c>
      <c r="S514" s="67" t="n">
        <f aca="false">B514+Tabla_Ministerio!B513</f>
        <v>6038</v>
      </c>
      <c r="T514" s="67" t="n">
        <f aca="false">C514+Tabla_Ministerio!C513</f>
        <v>33</v>
      </c>
      <c r="U514" s="67" t="n">
        <f aca="false">D514+Tabla_Ministerio!D513</f>
        <v>360.275</v>
      </c>
      <c r="V514" s="67" t="n">
        <f aca="false">E514+Tabla_Ministerio!E513</f>
        <v>177.25</v>
      </c>
      <c r="W514" s="67" t="n">
        <f aca="false">F514+Tabla_Ministerio!F513</f>
        <v>15</v>
      </c>
      <c r="X514" s="67" t="n">
        <f aca="false">G514+Tabla_Ministerio!G513</f>
        <v>43</v>
      </c>
      <c r="Y514" s="67" t="n">
        <f aca="false">H514+Tabla_Ministerio!H513</f>
        <v>7</v>
      </c>
      <c r="Z514" s="67" t="n">
        <f aca="false">X514+0.33*Y514</f>
        <v>45.31</v>
      </c>
      <c r="AC514" s="73" t="n">
        <f aca="false">IF(T514&gt;0,S514/T514,0)</f>
        <v>182.969696969697</v>
      </c>
      <c r="AD514" s="74" t="n">
        <f aca="false">EXP((((AC514-AC$530)/AC$531+2)/4-1.9)^3)</f>
        <v>0.0477410894060609</v>
      </c>
      <c r="AE514" s="75" t="n">
        <f aca="false">S514/U514</f>
        <v>16.7594198875859</v>
      </c>
      <c r="AF514" s="74" t="n">
        <f aca="false">EXP((((AE514-AE$530)/AE$531+2)/4-1.9)^3)</f>
        <v>0.0157462965991514</v>
      </c>
      <c r="AG514" s="74" t="n">
        <f aca="false">V514/U514</f>
        <v>0.491985289015336</v>
      </c>
      <c r="AH514" s="74" t="n">
        <f aca="false">EXP((((AG514-AG$530)/AG$531+2)/4-1.9)^3)</f>
        <v>0.0489522720801136</v>
      </c>
      <c r="AI514" s="74" t="n">
        <f aca="false">W514/U514</f>
        <v>0.0416348622579974</v>
      </c>
      <c r="AJ514" s="74" t="n">
        <f aca="false">EXP((((AI514-AI$530)/AI$531+2)/4-1.9)^3)</f>
        <v>0.0298855377163028</v>
      </c>
      <c r="AK514" s="74" t="n">
        <f aca="false">Z514/U514</f>
        <v>0.125765040593991</v>
      </c>
      <c r="AL514" s="74" t="n">
        <f aca="false">EXP((((AK514-AK$530)/AK$531+2)/4-1.9)^3)</f>
        <v>0.0334362747314676</v>
      </c>
      <c r="AM514" s="74" t="n">
        <f aca="false">0.01*AD514+0.15*AF514+0.24*AH514+0.25*AJ514+0.35*AL514</f>
        <v>0.03376198126825</v>
      </c>
      <c r="AO514" s="66" t="n">
        <f aca="false">0.01*AD514/$AM$530</f>
        <v>0.000169698132132453</v>
      </c>
      <c r="AP514" s="65" t="n">
        <f aca="false">AO514*$J$530</f>
        <v>1041.21903540081</v>
      </c>
      <c r="AQ514" s="66" t="n">
        <f aca="false">0.15*AF514/$AM$530</f>
        <v>0.000839565190318123</v>
      </c>
      <c r="AR514" s="65" t="n">
        <f aca="false">AQ514*$J$530</f>
        <v>5151.33105258238</v>
      </c>
      <c r="AS514" s="66" t="n">
        <f aca="false">0.24*AH514/$AM$530</f>
        <v>0.0041760802222064</v>
      </c>
      <c r="AT514" s="65" t="n">
        <f aca="false">AS514*$J$530</f>
        <v>25623.2297084347</v>
      </c>
      <c r="AU514" s="66" t="n">
        <f aca="false">0.25*AJ514/$AM$530</f>
        <v>0.00265574162180028</v>
      </c>
      <c r="AV514" s="65" t="n">
        <f aca="false">AU514*$J$530</f>
        <v>16294.8683935211</v>
      </c>
      <c r="AW514" s="66" t="n">
        <f aca="false">0.35*AL514/$AM$530</f>
        <v>0.00415978291089655</v>
      </c>
      <c r="AX514" s="65" t="n">
        <f aca="false">AW514*$J$530</f>
        <v>25523.2340835658</v>
      </c>
    </row>
    <row r="515" customFormat="false" ht="15" hidden="false" customHeight="false" outlineLevel="0" collapsed="false">
      <c r="A515" s="72" t="s">
        <v>54</v>
      </c>
      <c r="B515" s="65" t="n">
        <f aca="true">INDIRECT(ADDRESS(ROW()-35*INT((ROW()-15)/35)+138,2+INT((ROW()-15)/35), 1, 1, "Variables_Simulación"))</f>
        <v>0</v>
      </c>
      <c r="C515" s="65" t="n">
        <f aca="true">INDIRECT(ADDRESS(ROW()-35*INT((ROW()-15)/35)+108,2+INT((ROW()-15)/35), 1, 1, "Variables_Simulación"))</f>
        <v>0</v>
      </c>
      <c r="D515" s="65" t="n">
        <f aca="true">INDIRECT(ADDRESS(ROW()-35*INT((ROW()-15)/35)+78,2+INT((ROW()-15)/35), 1, 1, "Variables_Simulación"))</f>
        <v>0</v>
      </c>
      <c r="E515" s="65" t="n">
        <f aca="true">INDIRECT(ADDRESS(ROW()-35*INT((ROW()-15)/35)+48,2+INT((ROW()-15)/35), 1, 1, "Variables_Simulación"))</f>
        <v>0</v>
      </c>
      <c r="F515" s="65" t="n">
        <f aca="true">INDIRECT(ADDRESS(ROW()-35*INT((ROW()-15)/35)+18,2+INT((ROW()-15)/35), 1, 1, "Variables_Simulación"))</f>
        <v>0</v>
      </c>
      <c r="G515" s="65" t="n">
        <f aca="true">INDIRECT(ADDRESS(ROW()-35*INT((ROW()-15)/35)-12,2+INT((ROW()-15)/35), 1, 1, "Variables_Simulación"))</f>
        <v>0</v>
      </c>
      <c r="H515" s="65" t="n">
        <f aca="true">INDIRECT(ADDRESS(ROW()-35*INT((ROW()-15)/35)+168,2+INT((ROW()-15)/35), 1, 1, "Variables_Simulación"))</f>
        <v>0</v>
      </c>
      <c r="I515" s="66" t="n">
        <f aca="false">AO515+AQ515+AS515+AU515+AW515</f>
        <v>0.0238360007383351</v>
      </c>
      <c r="J515" s="65" t="n">
        <f aca="false">ROUND(AP515+AR515+AT515+AV515+AX515,0)</f>
        <v>146251</v>
      </c>
      <c r="K515" s="66" t="n">
        <f aca="false">I515-Tabla_Ministerio!J514</f>
        <v>0</v>
      </c>
      <c r="L515" s="65" t="n">
        <f aca="false">J515-Tabla_Ministerio!K514</f>
        <v>0</v>
      </c>
      <c r="M515" s="66" t="n">
        <f aca="false">P550/P$565</f>
        <v>0.020837940656994</v>
      </c>
      <c r="N515" s="65" t="n">
        <f aca="false">ROUND(N$530*M515,0)</f>
        <v>2429257</v>
      </c>
      <c r="O515" s="65" t="n">
        <f aca="false">N515-Tabla_Ministerio!L514</f>
        <v>0</v>
      </c>
      <c r="P515" s="67" t="n">
        <f aca="false">N515+J515</f>
        <v>2575508</v>
      </c>
      <c r="Q515" s="65" t="n">
        <f aca="false">P515-Tabla_Ministerio!M514</f>
        <v>0</v>
      </c>
      <c r="S515" s="67" t="n">
        <f aca="false">B515+Tabla_Ministerio!B514</f>
        <v>8098</v>
      </c>
      <c r="T515" s="67" t="n">
        <f aca="false">C515+Tabla_Ministerio!C514</f>
        <v>39</v>
      </c>
      <c r="U515" s="67" t="n">
        <f aca="false">D515+Tabla_Ministerio!D514</f>
        <v>311.431818181818</v>
      </c>
      <c r="V515" s="67" t="n">
        <f aca="false">E515+Tabla_Ministerio!E514</f>
        <v>144</v>
      </c>
      <c r="W515" s="67" t="n">
        <f aca="false">F515+Tabla_Ministerio!F514</f>
        <v>8</v>
      </c>
      <c r="X515" s="67" t="n">
        <f aca="false">G515+Tabla_Ministerio!G514</f>
        <v>30</v>
      </c>
      <c r="Y515" s="67" t="n">
        <f aca="false">H515+Tabla_Ministerio!H514</f>
        <v>10</v>
      </c>
      <c r="Z515" s="67" t="n">
        <f aca="false">X515+0.33*Y515</f>
        <v>33.3</v>
      </c>
      <c r="AC515" s="73" t="n">
        <f aca="false">IF(T515&gt;0,S515/T515,0)</f>
        <v>207.641025641026</v>
      </c>
      <c r="AD515" s="74" t="n">
        <f aca="false">EXP((((AC515-AC$530)/AC$531+2)/4-1.9)^3)</f>
        <v>0.0740759016818012</v>
      </c>
      <c r="AE515" s="75" t="n">
        <f aca="false">S515/U515</f>
        <v>26.0024812084945</v>
      </c>
      <c r="AF515" s="74" t="n">
        <f aca="false">EXP((((AE515-AE$530)/AE$531+2)/4-1.9)^3)</f>
        <v>0.291163808817382</v>
      </c>
      <c r="AG515" s="74" t="n">
        <f aca="false">V515/U515</f>
        <v>0.462380500620302</v>
      </c>
      <c r="AH515" s="74" t="n">
        <f aca="false">EXP((((AG515-AG$530)/AG$531+2)/4-1.9)^3)</f>
        <v>0.0346338706036653</v>
      </c>
      <c r="AI515" s="74" t="n">
        <f aca="false">W515/U515</f>
        <v>0.0256878055900168</v>
      </c>
      <c r="AJ515" s="74" t="n">
        <f aca="false">EXP((((AI515-AI$530)/AI$531+2)/4-1.9)^3)</f>
        <v>0.0190197935123285</v>
      </c>
      <c r="AK515" s="74" t="n">
        <f aca="false">Z515/U515</f>
        <v>0.106925490768445</v>
      </c>
      <c r="AL515" s="74" t="n">
        <f aca="false">EXP((((AK515-AK$530)/AK$531+2)/4-1.9)^3)</f>
        <v>0.0273579779091212</v>
      </c>
      <c r="AM515" s="74" t="n">
        <f aca="false">0.01*AD515+0.15*AF515+0.24*AH515+0.25*AJ515+0.35*AL515</f>
        <v>0.0670576999305795</v>
      </c>
      <c r="AO515" s="66" t="n">
        <f aca="false">0.01*AD515/$AM$530</f>
        <v>0.000263306562707659</v>
      </c>
      <c r="AP515" s="65" t="n">
        <f aca="false">AO515*$J$530</f>
        <v>1615.5734997907</v>
      </c>
      <c r="AQ515" s="66" t="n">
        <f aca="false">0.15*AF515/$AM$530</f>
        <v>0.0155243486634621</v>
      </c>
      <c r="AR515" s="65" t="n">
        <f aca="false">AQ515*$J$530</f>
        <v>95252.9479109372</v>
      </c>
      <c r="AS515" s="66" t="n">
        <f aca="false">0.24*AH515/$AM$530</f>
        <v>0.0029545885390104</v>
      </c>
      <c r="AT515" s="65" t="n">
        <f aca="false">AS515*$J$530</f>
        <v>18128.5073084571</v>
      </c>
      <c r="AU515" s="66" t="n">
        <f aca="false">0.25*AJ515/$AM$530</f>
        <v>0.00169017060185547</v>
      </c>
      <c r="AV515" s="65" t="n">
        <f aca="false">AU515*$J$530</f>
        <v>10370.4017340224</v>
      </c>
      <c r="AW515" s="66" t="n">
        <f aca="false">0.35*AL515/$AM$530</f>
        <v>0.00340358637129946</v>
      </c>
      <c r="AX515" s="65" t="n">
        <f aca="false">AW515*$J$530</f>
        <v>20883.4291450049</v>
      </c>
    </row>
    <row r="516" customFormat="false" ht="15" hidden="false" customHeight="false" outlineLevel="0" collapsed="false">
      <c r="A516" s="72" t="s">
        <v>55</v>
      </c>
      <c r="B516" s="65" t="n">
        <f aca="true">INDIRECT(ADDRESS(ROW()-35*INT((ROW()-15)/35)+138,2+INT((ROW()-15)/35), 1, 1, "Variables_Simulación"))</f>
        <v>0</v>
      </c>
      <c r="C516" s="65" t="n">
        <f aca="true">INDIRECT(ADDRESS(ROW()-35*INT((ROW()-15)/35)+108,2+INT((ROW()-15)/35), 1, 1, "Variables_Simulación"))</f>
        <v>0</v>
      </c>
      <c r="D516" s="65" t="n">
        <f aca="true">INDIRECT(ADDRESS(ROW()-35*INT((ROW()-15)/35)+78,2+INT((ROW()-15)/35), 1, 1, "Variables_Simulación"))</f>
        <v>0</v>
      </c>
      <c r="E516" s="65" t="n">
        <f aca="true">INDIRECT(ADDRESS(ROW()-35*INT((ROW()-15)/35)+48,2+INT((ROW()-15)/35), 1, 1, "Variables_Simulación"))</f>
        <v>0</v>
      </c>
      <c r="F516" s="65" t="n">
        <f aca="true">INDIRECT(ADDRESS(ROW()-35*INT((ROW()-15)/35)+18,2+INT((ROW()-15)/35), 1, 1, "Variables_Simulación"))</f>
        <v>0</v>
      </c>
      <c r="G516" s="65" t="n">
        <f aca="true">INDIRECT(ADDRESS(ROW()-35*INT((ROW()-15)/35)-12,2+INT((ROW()-15)/35), 1, 1, "Variables_Simulación"))</f>
        <v>0</v>
      </c>
      <c r="H516" s="65" t="n">
        <f aca="true">INDIRECT(ADDRESS(ROW()-35*INT((ROW()-15)/35)+168,2+INT((ROW()-15)/35), 1, 1, "Variables_Simulación"))</f>
        <v>0</v>
      </c>
      <c r="I516" s="66" t="n">
        <f aca="false">AO516+AQ516+AS516+AU516+AW516</f>
        <v>0.0229668660818655</v>
      </c>
      <c r="J516" s="65" t="n">
        <f aca="false">ROUND(AP516+AR516+AT516+AV516+AX516,0)</f>
        <v>140918</v>
      </c>
      <c r="K516" s="66" t="n">
        <f aca="false">I516-Tabla_Ministerio!J515</f>
        <v>0</v>
      </c>
      <c r="L516" s="65" t="n">
        <f aca="false">J516-Tabla_Ministerio!K515</f>
        <v>0</v>
      </c>
      <c r="M516" s="66" t="n">
        <f aca="false">P551/P$565</f>
        <v>0.0204175752829721</v>
      </c>
      <c r="N516" s="65" t="n">
        <f aca="false">ROUND(N$530*M516,0)</f>
        <v>2380251</v>
      </c>
      <c r="O516" s="65" t="n">
        <f aca="false">N516-Tabla_Ministerio!L515</f>
        <v>0</v>
      </c>
      <c r="P516" s="67" t="n">
        <f aca="false">N516+J516</f>
        <v>2521169</v>
      </c>
      <c r="Q516" s="65" t="n">
        <f aca="false">P516-Tabla_Ministerio!M515</f>
        <v>0</v>
      </c>
      <c r="S516" s="67" t="n">
        <f aca="false">B516+Tabla_Ministerio!B515</f>
        <v>8783</v>
      </c>
      <c r="T516" s="67" t="n">
        <f aca="false">C516+Tabla_Ministerio!C515</f>
        <v>36</v>
      </c>
      <c r="U516" s="67" t="n">
        <f aca="false">D516+Tabla_Ministerio!D515</f>
        <v>418.818181818182</v>
      </c>
      <c r="V516" s="67" t="n">
        <f aca="false">E516+Tabla_Ministerio!E515</f>
        <v>256.840909090909</v>
      </c>
      <c r="W516" s="67" t="n">
        <f aca="false">F516+Tabla_Ministerio!F515</f>
        <v>12</v>
      </c>
      <c r="X516" s="67" t="n">
        <f aca="false">G516+Tabla_Ministerio!G515</f>
        <v>36</v>
      </c>
      <c r="Y516" s="67" t="n">
        <f aca="false">H516+Tabla_Ministerio!H515</f>
        <v>11</v>
      </c>
      <c r="Z516" s="67" t="n">
        <f aca="false">X516+0.33*Y516</f>
        <v>39.63</v>
      </c>
      <c r="AC516" s="73" t="n">
        <f aca="false">IF(T516&gt;0,S516/T516,0)</f>
        <v>243.972222222222</v>
      </c>
      <c r="AD516" s="74" t="n">
        <f aca="false">EXP((((AC516-AC$530)/AC$531+2)/4-1.9)^3)</f>
        <v>0.130545567212538</v>
      </c>
      <c r="AE516" s="75" t="n">
        <f aca="false">S516/U516</f>
        <v>20.9709138267853</v>
      </c>
      <c r="AF516" s="74" t="n">
        <f aca="false">EXP((((AE516-AE$530)/AE$531+2)/4-1.9)^3)</f>
        <v>0.0792359817939242</v>
      </c>
      <c r="AG516" s="74" t="n">
        <f aca="false">V516/U516</f>
        <v>0.613251573692207</v>
      </c>
      <c r="AH516" s="74" t="n">
        <f aca="false">EXP((((AG516-AG$530)/AG$531+2)/4-1.9)^3)</f>
        <v>0.157796668591133</v>
      </c>
      <c r="AI516" s="74" t="n">
        <f aca="false">W516/U516</f>
        <v>0.0286520512263946</v>
      </c>
      <c r="AJ516" s="74" t="n">
        <f aca="false">EXP((((AI516-AI$530)/AI$531+2)/4-1.9)^3)</f>
        <v>0.0207438490641612</v>
      </c>
      <c r="AK516" s="74" t="n">
        <f aca="false">Z516/U516</f>
        <v>0.0946233991751682</v>
      </c>
      <c r="AL516" s="74" t="n">
        <f aca="false">EXP((((AK516-AK$530)/AK$531+2)/4-1.9)^3)</f>
        <v>0.0238987204071299</v>
      </c>
      <c r="AM516" s="74" t="n">
        <f aca="false">0.01*AD516+0.15*AF516+0.24*AH516+0.25*AJ516+0.35*AL516</f>
        <v>0.0646125678116217</v>
      </c>
      <c r="AO516" s="66" t="n">
        <f aca="false">0.01*AD516/$AM$530</f>
        <v>0.00046403086292637</v>
      </c>
      <c r="AP516" s="65" t="n">
        <f aca="false">AO516*$J$530</f>
        <v>2847.16019805855</v>
      </c>
      <c r="AQ516" s="66" t="n">
        <f aca="false">0.15*AF516/$AM$530</f>
        <v>0.00422472495141774</v>
      </c>
      <c r="AR516" s="65" t="n">
        <f aca="false">AQ516*$J$530</f>
        <v>25921.6998058382</v>
      </c>
      <c r="AS516" s="66" t="n">
        <f aca="false">0.24*AH516/$AM$530</f>
        <v>0.0134615109540787</v>
      </c>
      <c r="AT516" s="65" t="n">
        <f aca="false">AS516*$J$530</f>
        <v>82595.967760583</v>
      </c>
      <c r="AU516" s="66" t="n">
        <f aca="false">0.25*AJ516/$AM$530</f>
        <v>0.00184337668202582</v>
      </c>
      <c r="AV516" s="65" t="n">
        <f aca="false">AU516*$J$530</f>
        <v>11310.4302718027</v>
      </c>
      <c r="AW516" s="66" t="n">
        <f aca="false">0.35*AL516/$AM$530</f>
        <v>0.00297322263141693</v>
      </c>
      <c r="AX516" s="65" t="n">
        <f aca="false">AW516*$J$530</f>
        <v>18242.8407514791</v>
      </c>
    </row>
    <row r="517" customFormat="false" ht="15" hidden="false" customHeight="false" outlineLevel="0" collapsed="false">
      <c r="A517" s="72" t="s">
        <v>56</v>
      </c>
      <c r="B517" s="65" t="n">
        <f aca="true">INDIRECT(ADDRESS(ROW()-35*INT((ROW()-15)/35)+138,2+INT((ROW()-15)/35), 1, 1, "Variables_Simulación"))</f>
        <v>0</v>
      </c>
      <c r="C517" s="65" t="n">
        <f aca="true">INDIRECT(ADDRESS(ROW()-35*INT((ROW()-15)/35)+108,2+INT((ROW()-15)/35), 1, 1, "Variables_Simulación"))</f>
        <v>0</v>
      </c>
      <c r="D517" s="65" t="n">
        <f aca="true">INDIRECT(ADDRESS(ROW()-35*INT((ROW()-15)/35)+78,2+INT((ROW()-15)/35), 1, 1, "Variables_Simulación"))</f>
        <v>0</v>
      </c>
      <c r="E517" s="65" t="n">
        <f aca="true">INDIRECT(ADDRESS(ROW()-35*INT((ROW()-15)/35)+48,2+INT((ROW()-15)/35), 1, 1, "Variables_Simulación"))</f>
        <v>0</v>
      </c>
      <c r="F517" s="65" t="n">
        <f aca="true">INDIRECT(ADDRESS(ROW()-35*INT((ROW()-15)/35)+18,2+INT((ROW()-15)/35), 1, 1, "Variables_Simulación"))</f>
        <v>0</v>
      </c>
      <c r="G517" s="65" t="n">
        <f aca="true">INDIRECT(ADDRESS(ROW()-35*INT((ROW()-15)/35)-12,2+INT((ROW()-15)/35), 1, 1, "Variables_Simulación"))</f>
        <v>0</v>
      </c>
      <c r="H517" s="65" t="n">
        <f aca="true">INDIRECT(ADDRESS(ROW()-35*INT((ROW()-15)/35)+168,2+INT((ROW()-15)/35), 1, 1, "Variables_Simulación"))</f>
        <v>0</v>
      </c>
      <c r="I517" s="66" t="n">
        <f aca="false">AO517+AQ517+AS517+AU517+AW517</f>
        <v>0.0255225406034653</v>
      </c>
      <c r="J517" s="65" t="n">
        <f aca="false">ROUND(AP517+AR517+AT517+AV517+AX517,0)</f>
        <v>156599</v>
      </c>
      <c r="K517" s="66" t="n">
        <f aca="false">I517-Tabla_Ministerio!J516</f>
        <v>0</v>
      </c>
      <c r="L517" s="65" t="n">
        <f aca="false">J517-Tabla_Ministerio!K516</f>
        <v>0</v>
      </c>
      <c r="M517" s="66" t="n">
        <f aca="false">P552/P$565</f>
        <v>0.0211952790863884</v>
      </c>
      <c r="N517" s="65" t="n">
        <f aca="false">ROUND(N$530*M517,0)</f>
        <v>2470915</v>
      </c>
      <c r="O517" s="65" t="n">
        <f aca="false">N517-Tabla_Ministerio!L516</f>
        <v>0</v>
      </c>
      <c r="P517" s="67" t="n">
        <f aca="false">N517+J517</f>
        <v>2627514</v>
      </c>
      <c r="Q517" s="65" t="n">
        <f aca="false">P517-Tabla_Ministerio!M516</f>
        <v>0</v>
      </c>
      <c r="S517" s="67" t="n">
        <f aca="false">B517+Tabla_Ministerio!B516</f>
        <v>7218</v>
      </c>
      <c r="T517" s="67" t="n">
        <f aca="false">C517+Tabla_Ministerio!C516</f>
        <v>43</v>
      </c>
      <c r="U517" s="67" t="n">
        <f aca="false">D517+Tabla_Ministerio!D516</f>
        <v>423.136363636364</v>
      </c>
      <c r="V517" s="67" t="n">
        <f aca="false">E517+Tabla_Ministerio!E516</f>
        <v>234.568181818182</v>
      </c>
      <c r="W517" s="67" t="n">
        <f aca="false">F517+Tabla_Ministerio!F516</f>
        <v>36</v>
      </c>
      <c r="X517" s="67" t="n">
        <f aca="false">G517+Tabla_Ministerio!G516</f>
        <v>76</v>
      </c>
      <c r="Y517" s="67" t="n">
        <f aca="false">H517+Tabla_Ministerio!H516</f>
        <v>31</v>
      </c>
      <c r="Z517" s="67" t="n">
        <f aca="false">X517+0.33*Y517</f>
        <v>86.23</v>
      </c>
      <c r="AC517" s="73" t="n">
        <f aca="false">IF(T517&gt;0,S517/T517,0)</f>
        <v>167.860465116279</v>
      </c>
      <c r="AD517" s="74" t="n">
        <f aca="false">EXP((((AC517-AC$530)/AC$531+2)/4-1.9)^3)</f>
        <v>0.0356511116599088</v>
      </c>
      <c r="AE517" s="75" t="n">
        <f aca="false">S517/U517</f>
        <v>17.0583306477602</v>
      </c>
      <c r="AF517" s="74" t="n">
        <f aca="false">EXP((((AE517-AE$530)/AE$531+2)/4-1.9)^3)</f>
        <v>0.0179776577712292</v>
      </c>
      <c r="AG517" s="74" t="n">
        <f aca="false">V517/U517</f>
        <v>0.554355999570308</v>
      </c>
      <c r="AH517" s="74" t="n">
        <f aca="false">EXP((((AG517-AG$530)/AG$531+2)/4-1.9)^3)</f>
        <v>0.0937326963281616</v>
      </c>
      <c r="AI517" s="74" t="n">
        <f aca="false">W517/U517</f>
        <v>0.0850789558491781</v>
      </c>
      <c r="AJ517" s="74" t="n">
        <f aca="false">EXP((((AI517-AI$530)/AI$531+2)/4-1.9)^3)</f>
        <v>0.0857525450688743</v>
      </c>
      <c r="AK517" s="74" t="n">
        <f aca="false">Z517/U517</f>
        <v>0.203787732302073</v>
      </c>
      <c r="AL517" s="74" t="n">
        <f aca="false">EXP((((AK517-AK$530)/AK$531+2)/4-1.9)^3)</f>
        <v>0.0709008308776981</v>
      </c>
      <c r="AM517" s="74" t="n">
        <f aca="false">0.01*AD517+0.15*AF517+0.24*AH517+0.25*AJ517+0.35*AL517</f>
        <v>0.0718024339754552</v>
      </c>
      <c r="AO517" s="66" t="n">
        <f aca="false">0.01*AD517/$AM$530</f>
        <v>0.000126723690900191</v>
      </c>
      <c r="AP517" s="65" t="n">
        <f aca="false">AO517*$J$530</f>
        <v>777.540197664285</v>
      </c>
      <c r="AQ517" s="66" t="n">
        <f aca="false">0.15*AF517/$AM$530</f>
        <v>0.000958537493126449</v>
      </c>
      <c r="AR517" s="65" t="n">
        <f aca="false">AQ517*$J$530</f>
        <v>5881.31095756337</v>
      </c>
      <c r="AS517" s="66" t="n">
        <f aca="false">0.24*AH517/$AM$530</f>
        <v>0.0079962633536091</v>
      </c>
      <c r="AT517" s="65" t="n">
        <f aca="false">AS517*$J$530</f>
        <v>49062.777010163</v>
      </c>
      <c r="AU517" s="66" t="n">
        <f aca="false">0.25*AJ517/$AM$530</f>
        <v>0.00762029464808598</v>
      </c>
      <c r="AV517" s="65" t="n">
        <f aca="false">AU517*$J$530</f>
        <v>46755.9409360916</v>
      </c>
      <c r="AW517" s="66" t="n">
        <f aca="false">0.35*AL517/$AM$530</f>
        <v>0.00882072141774358</v>
      </c>
      <c r="AX517" s="65" t="n">
        <f aca="false">AW517*$J$530</f>
        <v>54121.4150722277</v>
      </c>
    </row>
    <row r="518" customFormat="false" ht="15" hidden="false" customHeight="false" outlineLevel="0" collapsed="false">
      <c r="A518" s="72" t="s">
        <v>57</v>
      </c>
      <c r="B518" s="65" t="n">
        <f aca="true">INDIRECT(ADDRESS(ROW()-35*INT((ROW()-15)/35)+138,2+INT((ROW()-15)/35), 1, 1, "Variables_Simulación"))</f>
        <v>0</v>
      </c>
      <c r="C518" s="65" t="n">
        <f aca="true">INDIRECT(ADDRESS(ROW()-35*INT((ROW()-15)/35)+108,2+INT((ROW()-15)/35), 1, 1, "Variables_Simulación"))</f>
        <v>0</v>
      </c>
      <c r="D518" s="65" t="n">
        <f aca="true">INDIRECT(ADDRESS(ROW()-35*INT((ROW()-15)/35)+78,2+INT((ROW()-15)/35), 1, 1, "Variables_Simulación"))</f>
        <v>0</v>
      </c>
      <c r="E518" s="65" t="n">
        <f aca="true">INDIRECT(ADDRESS(ROW()-35*INT((ROW()-15)/35)+48,2+INT((ROW()-15)/35), 1, 1, "Variables_Simulación"))</f>
        <v>0</v>
      </c>
      <c r="F518" s="65" t="n">
        <f aca="true">INDIRECT(ADDRESS(ROW()-35*INT((ROW()-15)/35)+18,2+INT((ROW()-15)/35), 1, 1, "Variables_Simulación"))</f>
        <v>0</v>
      </c>
      <c r="G518" s="65" t="n">
        <f aca="true">INDIRECT(ADDRESS(ROW()-35*INT((ROW()-15)/35)-12,2+INT((ROW()-15)/35), 1, 1, "Variables_Simulación"))</f>
        <v>0</v>
      </c>
      <c r="H518" s="65" t="n">
        <f aca="true">INDIRECT(ADDRESS(ROW()-35*INT((ROW()-15)/35)+168,2+INT((ROW()-15)/35), 1, 1, "Variables_Simulación"))</f>
        <v>0</v>
      </c>
      <c r="I518" s="66" t="n">
        <f aca="false">AO518+AQ518+AS518+AU518+AW518</f>
        <v>0.00814407965274951</v>
      </c>
      <c r="J518" s="65" t="n">
        <f aca="false">ROUND(AP518+AR518+AT518+AV518+AX518,0)</f>
        <v>49970</v>
      </c>
      <c r="K518" s="66" t="n">
        <f aca="false">I518-Tabla_Ministerio!J517</f>
        <v>0</v>
      </c>
      <c r="L518" s="65" t="n">
        <f aca="false">J518-Tabla_Ministerio!K517</f>
        <v>0</v>
      </c>
      <c r="M518" s="66" t="n">
        <f aca="false">P553/P$565</f>
        <v>0.0104982983796546</v>
      </c>
      <c r="N518" s="65" t="n">
        <f aca="false">ROUND(N$530*M518,0)</f>
        <v>1223876</v>
      </c>
      <c r="O518" s="65" t="n">
        <f aca="false">N518-Tabla_Ministerio!L517</f>
        <v>0</v>
      </c>
      <c r="P518" s="67" t="n">
        <f aca="false">N518+J518</f>
        <v>1273846</v>
      </c>
      <c r="Q518" s="65" t="n">
        <f aca="false">P518-Tabla_Ministerio!M517</f>
        <v>0</v>
      </c>
      <c r="S518" s="67" t="n">
        <f aca="false">B518+Tabla_Ministerio!B517</f>
        <v>3506</v>
      </c>
      <c r="T518" s="67" t="n">
        <f aca="false">C518+Tabla_Ministerio!C517</f>
        <v>63</v>
      </c>
      <c r="U518" s="67" t="n">
        <f aca="false">D518+Tabla_Ministerio!D517</f>
        <v>210.440284119643</v>
      </c>
      <c r="V518" s="67" t="n">
        <f aca="false">E518+Tabla_Ministerio!E517</f>
        <v>48.1306818181818</v>
      </c>
      <c r="W518" s="67" t="n">
        <f aca="false">F518+Tabla_Ministerio!F517</f>
        <v>8</v>
      </c>
      <c r="X518" s="67" t="n">
        <f aca="false">G518+Tabla_Ministerio!G517</f>
        <v>26</v>
      </c>
      <c r="Y518" s="67" t="n">
        <f aca="false">H518+Tabla_Ministerio!H517</f>
        <v>11</v>
      </c>
      <c r="Z518" s="67" t="n">
        <f aca="false">X518+0.33*Y518</f>
        <v>29.63</v>
      </c>
      <c r="AC518" s="73" t="n">
        <f aca="false">IF(T518&gt;0,S518/T518,0)</f>
        <v>55.6507936507937</v>
      </c>
      <c r="AD518" s="74" t="n">
        <f aca="false">EXP((((AC518-AC$530)/AC$531+2)/4-1.9)^3)</f>
        <v>0.00222955652481611</v>
      </c>
      <c r="AE518" s="75" t="n">
        <f aca="false">S518/U518</f>
        <v>16.6603082421553</v>
      </c>
      <c r="AF518" s="74" t="n">
        <f aca="false">EXP((((AE518-AE$530)/AE$531+2)/4-1.9)^3)</f>
        <v>0.0150597938446326</v>
      </c>
      <c r="AG518" s="74" t="n">
        <f aca="false">V518/U518</f>
        <v>0.22871420279407</v>
      </c>
      <c r="AH518" s="74" t="n">
        <f aca="false">EXP((((AG518-AG$530)/AG$531+2)/4-1.9)^3)</f>
        <v>0.000857288261474258</v>
      </c>
      <c r="AI518" s="74" t="n">
        <f aca="false">W518/U518</f>
        <v>0.0380155350648154</v>
      </c>
      <c r="AJ518" s="74" t="n">
        <f aca="false">EXP((((AI518-AI$530)/AI$531+2)/4-1.9)^3)</f>
        <v>0.0270584905511943</v>
      </c>
      <c r="AK518" s="74" t="n">
        <f aca="false">Z518/U518</f>
        <v>0.14080003799631</v>
      </c>
      <c r="AL518" s="74" t="n">
        <f aca="false">EXP((((AK518-AK$530)/AK$531+2)/4-1.9)^3)</f>
        <v>0.0390287471445666</v>
      </c>
      <c r="AM518" s="74" t="n">
        <f aca="false">0.01*AD518+0.15*AF518+0.24*AH518+0.25*AJ518+0.35*AL518</f>
        <v>0.0229116979630938</v>
      </c>
      <c r="AO518" s="66" t="n">
        <f aca="false">0.01*AD518/$AM$530</f>
        <v>7.92507214334716E-006</v>
      </c>
      <c r="AP518" s="65" t="n">
        <f aca="false">AO518*$J$530</f>
        <v>48.625968175873</v>
      </c>
      <c r="AQ518" s="66" t="n">
        <f aca="false">0.15*AF518/$AM$530</f>
        <v>0.000802962055598652</v>
      </c>
      <c r="AR518" s="65" t="n">
        <f aca="false">AQ518*$J$530</f>
        <v>4926.74472304337</v>
      </c>
      <c r="AS518" s="66" t="n">
        <f aca="false">0.24*AH518/$AM$530</f>
        <v>7.31345941943877E-005</v>
      </c>
      <c r="AT518" s="65" t="n">
        <f aca="false">AS518*$J$530</f>
        <v>448.732880348229</v>
      </c>
      <c r="AU518" s="66" t="n">
        <f aca="false">0.25*AJ518/$AM$530</f>
        <v>0.00240451954594399</v>
      </c>
      <c r="AV518" s="65" t="n">
        <f aca="false">AU518*$J$530</f>
        <v>14753.4418368026</v>
      </c>
      <c r="AW518" s="66" t="n">
        <f aca="false">0.35*AL518/$AM$530</f>
        <v>0.00485553838486913</v>
      </c>
      <c r="AX518" s="65" t="n">
        <f aca="false">AW518*$J$530</f>
        <v>29792.1899900405</v>
      </c>
    </row>
    <row r="519" customFormat="false" ht="15" hidden="false" customHeight="false" outlineLevel="0" collapsed="false">
      <c r="A519" s="72" t="s">
        <v>58</v>
      </c>
      <c r="B519" s="65" t="n">
        <f aca="true">INDIRECT(ADDRESS(ROW()-35*INT((ROW()-15)/35)+138,2+INT((ROW()-15)/35), 1, 1, "Variables_Simulación"))</f>
        <v>0</v>
      </c>
      <c r="C519" s="65" t="n">
        <f aca="true">INDIRECT(ADDRESS(ROW()-35*INT((ROW()-15)/35)+108,2+INT((ROW()-15)/35), 1, 1, "Variables_Simulación"))</f>
        <v>0</v>
      </c>
      <c r="D519" s="65" t="n">
        <f aca="true">INDIRECT(ADDRESS(ROW()-35*INT((ROW()-15)/35)+78,2+INT((ROW()-15)/35), 1, 1, "Variables_Simulación"))</f>
        <v>0</v>
      </c>
      <c r="E519" s="65" t="n">
        <f aca="true">INDIRECT(ADDRESS(ROW()-35*INT((ROW()-15)/35)+48,2+INT((ROW()-15)/35), 1, 1, "Variables_Simulación"))</f>
        <v>0</v>
      </c>
      <c r="F519" s="65" t="n">
        <f aca="true">INDIRECT(ADDRESS(ROW()-35*INT((ROW()-15)/35)+18,2+INT((ROW()-15)/35), 1, 1, "Variables_Simulación"))</f>
        <v>0</v>
      </c>
      <c r="G519" s="65" t="n">
        <f aca="true">INDIRECT(ADDRESS(ROW()-35*INT((ROW()-15)/35)-12,2+INT((ROW()-15)/35), 1, 1, "Variables_Simulación"))</f>
        <v>0</v>
      </c>
      <c r="H519" s="65" t="n">
        <f aca="true">INDIRECT(ADDRESS(ROW()-35*INT((ROW()-15)/35)+168,2+INT((ROW()-15)/35), 1, 1, "Variables_Simulación"))</f>
        <v>0</v>
      </c>
      <c r="I519" s="66" t="n">
        <f aca="false">AO519+AQ519+AS519+AU519+AW519</f>
        <v>0.098736299012478</v>
      </c>
      <c r="J519" s="65" t="n">
        <f aca="false">ROUND(AP519+AR519+AT519+AV519+AX519,0)</f>
        <v>605818</v>
      </c>
      <c r="K519" s="66" t="n">
        <f aca="false">I519-Tabla_Ministerio!J518</f>
        <v>4.44089209850063E-016</v>
      </c>
      <c r="L519" s="65" t="n">
        <f aca="false">J519-Tabla_Ministerio!K518</f>
        <v>0</v>
      </c>
      <c r="M519" s="66" t="n">
        <f aca="false">P554/P$565</f>
        <v>0.0525818316619405</v>
      </c>
      <c r="N519" s="65" t="n">
        <f aca="false">ROUND(N$530*M519,0)</f>
        <v>6129913</v>
      </c>
      <c r="O519" s="65" t="n">
        <f aca="false">N519-Tabla_Ministerio!L518</f>
        <v>0</v>
      </c>
      <c r="P519" s="67" t="n">
        <f aca="false">N519+J519</f>
        <v>6735731</v>
      </c>
      <c r="Q519" s="65" t="n">
        <f aca="false">P519-Tabla_Ministerio!M518</f>
        <v>0</v>
      </c>
      <c r="S519" s="67" t="n">
        <f aca="false">B519+Tabla_Ministerio!B518</f>
        <v>5729</v>
      </c>
      <c r="T519" s="67" t="n">
        <f aca="false">C519+Tabla_Ministerio!C518</f>
        <v>23</v>
      </c>
      <c r="U519" s="67" t="n">
        <f aca="false">D519+Tabla_Ministerio!D518</f>
        <v>256.863636363636</v>
      </c>
      <c r="V519" s="67" t="n">
        <f aca="false">E519+Tabla_Ministerio!E518</f>
        <v>221.363636363636</v>
      </c>
      <c r="W519" s="67" t="n">
        <f aca="false">F519+Tabla_Ministerio!F518</f>
        <v>27</v>
      </c>
      <c r="X519" s="67" t="n">
        <f aca="false">G519+Tabla_Ministerio!G518</f>
        <v>76</v>
      </c>
      <c r="Y519" s="67" t="n">
        <f aca="false">H519+Tabla_Ministerio!H518</f>
        <v>47</v>
      </c>
      <c r="Z519" s="67" t="n">
        <f aca="false">X519+0.33*Y519</f>
        <v>91.51</v>
      </c>
      <c r="AC519" s="73" t="n">
        <f aca="false">IF(T519&gt;0,S519/T519,0)</f>
        <v>249.086956521739</v>
      </c>
      <c r="AD519" s="74" t="n">
        <f aca="false">EXP((((AC519-AC$530)/AC$531+2)/4-1.9)^3)</f>
        <v>0.140356219621174</v>
      </c>
      <c r="AE519" s="75" t="n">
        <f aca="false">S519/U519</f>
        <v>22.3036630684835</v>
      </c>
      <c r="AF519" s="74" t="n">
        <f aca="false">EXP((((AE519-AE$530)/AE$531+2)/4-1.9)^3)</f>
        <v>0.118930822476125</v>
      </c>
      <c r="AG519" s="74" t="n">
        <f aca="false">V519/U519</f>
        <v>0.861794372677402</v>
      </c>
      <c r="AH519" s="74" t="n">
        <f aca="false">EXP((((AG519-AG$530)/AG$531+2)/4-1.9)^3)</f>
        <v>0.622476424987194</v>
      </c>
      <c r="AI519" s="74" t="n">
        <f aca="false">W519/U519</f>
        <v>0.105114139090427</v>
      </c>
      <c r="AJ519" s="74" t="n">
        <f aca="false">EXP((((AI519-AI$530)/AI$531+2)/4-1.9)^3)</f>
        <v>0.128567152955804</v>
      </c>
      <c r="AK519" s="74" t="n">
        <f aca="false">Z519/U519</f>
        <v>0.356259069191294</v>
      </c>
      <c r="AL519" s="74" t="n">
        <f aca="false">EXP((((AK519-AK$530)/AK$531+2)/4-1.9)^3)</f>
        <v>0.219985752025959</v>
      </c>
      <c r="AM519" s="74" t="n">
        <f aca="false">0.01*AD519+0.15*AF519+0.24*AH519+0.25*AJ519+0.35*AL519</f>
        <v>0.277774329012594</v>
      </c>
      <c r="AO519" s="66" t="n">
        <f aca="false">0.01*AD519/$AM$530</f>
        <v>0.000498903326237501</v>
      </c>
      <c r="AP519" s="65" t="n">
        <f aca="false">AO519*$J$530</f>
        <v>3061.12762453867</v>
      </c>
      <c r="AQ519" s="66" t="n">
        <f aca="false">0.15*AF519/$AM$530</f>
        <v>0.00634118492422145</v>
      </c>
      <c r="AR519" s="65" t="n">
        <f aca="false">AQ519*$J$530</f>
        <v>38907.6907749496</v>
      </c>
      <c r="AS519" s="66" t="n">
        <f aca="false">0.24*AH519/$AM$530</f>
        <v>0.0531029792227927</v>
      </c>
      <c r="AT519" s="65" t="n">
        <f aca="false">AS519*$J$530</f>
        <v>325824.639956019</v>
      </c>
      <c r="AU519" s="66" t="n">
        <f aca="false">0.25*AJ519/$AM$530</f>
        <v>0.0114249622189275</v>
      </c>
      <c r="AV519" s="65" t="n">
        <f aca="false">AU519*$J$530</f>
        <v>70100.2892111822</v>
      </c>
      <c r="AW519" s="66" t="n">
        <f aca="false">0.35*AL519/$AM$530</f>
        <v>0.0273682693202989</v>
      </c>
      <c r="AX519" s="65" t="n">
        <f aca="false">AW519*$J$530</f>
        <v>167923.845856059</v>
      </c>
    </row>
    <row r="520" customFormat="false" ht="15" hidden="false" customHeight="false" outlineLevel="0" collapsed="false">
      <c r="A520" s="72" t="s">
        <v>59</v>
      </c>
      <c r="B520" s="65" t="n">
        <f aca="true">INDIRECT(ADDRESS(ROW()-35*INT((ROW()-15)/35)+138,2+INT((ROW()-15)/35), 1, 1, "Variables_Simulación"))</f>
        <v>0</v>
      </c>
      <c r="C520" s="65" t="n">
        <f aca="true">INDIRECT(ADDRESS(ROW()-35*INT((ROW()-15)/35)+108,2+INT((ROW()-15)/35), 1, 1, "Variables_Simulación"))</f>
        <v>0</v>
      </c>
      <c r="D520" s="65" t="n">
        <f aca="true">INDIRECT(ADDRESS(ROW()-35*INT((ROW()-15)/35)+78,2+INT((ROW()-15)/35), 1, 1, "Variables_Simulación"))</f>
        <v>0</v>
      </c>
      <c r="E520" s="65" t="n">
        <f aca="true">INDIRECT(ADDRESS(ROW()-35*INT((ROW()-15)/35)+48,2+INT((ROW()-15)/35), 1, 1, "Variables_Simulación"))</f>
        <v>0</v>
      </c>
      <c r="F520" s="65" t="n">
        <f aca="true">INDIRECT(ADDRESS(ROW()-35*INT((ROW()-15)/35)+18,2+INT((ROW()-15)/35), 1, 1, "Variables_Simulación"))</f>
        <v>0</v>
      </c>
      <c r="G520" s="65" t="n">
        <f aca="true">INDIRECT(ADDRESS(ROW()-35*INT((ROW()-15)/35)-12,2+INT((ROW()-15)/35), 1, 1, "Variables_Simulación"))</f>
        <v>0</v>
      </c>
      <c r="H520" s="65" t="n">
        <f aca="true">INDIRECT(ADDRESS(ROW()-35*INT((ROW()-15)/35)+168,2+INT((ROW()-15)/35), 1, 1, "Variables_Simulación"))</f>
        <v>0</v>
      </c>
      <c r="I520" s="66" t="n">
        <f aca="false">AO520+AQ520+AS520+AU520+AW520</f>
        <v>0.00809239359714034</v>
      </c>
      <c r="J520" s="65" t="n">
        <f aca="false">ROUND(AP520+AR520+AT520+AV520+AX520,0)</f>
        <v>49653</v>
      </c>
      <c r="K520" s="66" t="n">
        <f aca="false">I520-Tabla_Ministerio!J519</f>
        <v>-1.02348685082632E-016</v>
      </c>
      <c r="L520" s="65" t="n">
        <f aca="false">J520-Tabla_Ministerio!K519</f>
        <v>0</v>
      </c>
      <c r="M520" s="66" t="n">
        <f aca="false">P555/P$565</f>
        <v>0.0101486497175794</v>
      </c>
      <c r="N520" s="65" t="n">
        <f aca="false">ROUND(N$530*M520,0)</f>
        <v>1183115</v>
      </c>
      <c r="O520" s="65" t="n">
        <f aca="false">N520-Tabla_Ministerio!L519</f>
        <v>0</v>
      </c>
      <c r="P520" s="67" t="n">
        <f aca="false">N520+J520</f>
        <v>1232768</v>
      </c>
      <c r="Q520" s="65" t="n">
        <f aca="false">P520-Tabla_Ministerio!M519</f>
        <v>0</v>
      </c>
      <c r="S520" s="67" t="n">
        <f aca="false">B520+Tabla_Ministerio!B519</f>
        <v>3627</v>
      </c>
      <c r="T520" s="67" t="n">
        <f aca="false">C520+Tabla_Ministerio!C519</f>
        <v>30</v>
      </c>
      <c r="U520" s="67" t="n">
        <f aca="false">D520+Tabla_Ministerio!D519</f>
        <v>164.636363636364</v>
      </c>
      <c r="V520" s="67" t="n">
        <f aca="false">E520+Tabla_Ministerio!E519</f>
        <v>43.2272727272727</v>
      </c>
      <c r="W520" s="67" t="n">
        <f aca="false">F520+Tabla_Ministerio!F519</f>
        <v>1</v>
      </c>
      <c r="X520" s="67" t="n">
        <f aca="false">G520+Tabla_Ministerio!G519</f>
        <v>2</v>
      </c>
      <c r="Y520" s="67" t="n">
        <f aca="false">H520+Tabla_Ministerio!H519</f>
        <v>1</v>
      </c>
      <c r="Z520" s="67" t="n">
        <f aca="false">X520+0.33*Y520</f>
        <v>2.33</v>
      </c>
      <c r="AC520" s="73" t="n">
        <f aca="false">IF(T520&gt;0,S520/T520,0)</f>
        <v>120.9</v>
      </c>
      <c r="AD520" s="74" t="n">
        <f aca="false">EXP((((AC520-AC$530)/AC$531+2)/4-1.9)^3)</f>
        <v>0.0127828064266567</v>
      </c>
      <c r="AE520" s="75" t="n">
        <f aca="false">S520/U520</f>
        <v>22.0303699613473</v>
      </c>
      <c r="AF520" s="74" t="n">
        <f aca="false">EXP((((AE520-AE$530)/AE$531+2)/4-1.9)^3)</f>
        <v>0.109847484931326</v>
      </c>
      <c r="AG520" s="74" t="n">
        <f aca="false">V520/U520</f>
        <v>0.262562120375482</v>
      </c>
      <c r="AH520" s="74" t="n">
        <f aca="false">EXP((((AG520-AG$530)/AG$531+2)/4-1.9)^3)</f>
        <v>0.00164418699866952</v>
      </c>
      <c r="AI520" s="74" t="n">
        <f aca="false">W520/U520</f>
        <v>0.00607399226946437</v>
      </c>
      <c r="AJ520" s="74" t="n">
        <f aca="false">EXP((((AI520-AI$530)/AI$531+2)/4-1.9)^3)</f>
        <v>0.0103656973163609</v>
      </c>
      <c r="AK520" s="74" t="n">
        <f aca="false">Z520/U520</f>
        <v>0.014152401987852</v>
      </c>
      <c r="AL520" s="74" t="n">
        <f aca="false">EXP((((AK520-AK$530)/AK$531+2)/4-1.9)^3)</f>
        <v>0.00907231380678035</v>
      </c>
      <c r="AM520" s="74" t="n">
        <f aca="false">0.01*AD520+0.15*AF520+0.24*AH520+0.25*AJ520+0.35*AL520</f>
        <v>0.0227662898451094</v>
      </c>
      <c r="AO520" s="66" t="n">
        <f aca="false">0.01*AD520/$AM$530</f>
        <v>4.54371360394423E-005</v>
      </c>
      <c r="AP520" s="65" t="n">
        <f aca="false">AO520*$J$530</f>
        <v>278.789226279974</v>
      </c>
      <c r="AQ520" s="66" t="n">
        <f aca="false">0.15*AF520/$AM$530</f>
        <v>0.00585687714007022</v>
      </c>
      <c r="AR520" s="65" t="n">
        <f aca="false">AQ520*$J$530</f>
        <v>35936.1172077317</v>
      </c>
      <c r="AS520" s="66" t="n">
        <f aca="false">0.24*AH520/$AM$530</f>
        <v>0.00014026431287021</v>
      </c>
      <c r="AT520" s="65" t="n">
        <f aca="false">AS520*$J$530</f>
        <v>860.621567913814</v>
      </c>
      <c r="AU520" s="66" t="n">
        <f aca="false">0.25*AJ520/$AM$530</f>
        <v>0.000921134967132483</v>
      </c>
      <c r="AV520" s="65" t="n">
        <f aca="false">AU520*$J$530</f>
        <v>5651.81979258935</v>
      </c>
      <c r="AW520" s="66" t="n">
        <f aca="false">0.35*AL520/$AM$530</f>
        <v>0.00112868004102798</v>
      </c>
      <c r="AX520" s="65" t="n">
        <f aca="false">AW520*$J$530</f>
        <v>6925.25680057592</v>
      </c>
    </row>
    <row r="521" customFormat="false" ht="15" hidden="false" customHeight="false" outlineLevel="0" collapsed="false">
      <c r="A521" s="72" t="s">
        <v>60</v>
      </c>
      <c r="B521" s="65" t="n">
        <f aca="true">INDIRECT(ADDRESS(ROW()-35*INT((ROW()-15)/35)+138,2+INT((ROW()-15)/35), 1, 1, "Variables_Simulación"))</f>
        <v>0</v>
      </c>
      <c r="C521" s="65" t="n">
        <f aca="true">INDIRECT(ADDRESS(ROW()-35*INT((ROW()-15)/35)+108,2+INT((ROW()-15)/35), 1, 1, "Variables_Simulación"))</f>
        <v>0</v>
      </c>
      <c r="D521" s="65" t="n">
        <f aca="true">INDIRECT(ADDRESS(ROW()-35*INT((ROW()-15)/35)+78,2+INT((ROW()-15)/35), 1, 1, "Variables_Simulación"))</f>
        <v>0</v>
      </c>
      <c r="E521" s="65" t="n">
        <f aca="true">INDIRECT(ADDRESS(ROW()-35*INT((ROW()-15)/35)+48,2+INT((ROW()-15)/35), 1, 1, "Variables_Simulación"))</f>
        <v>0</v>
      </c>
      <c r="F521" s="65" t="n">
        <f aca="true">INDIRECT(ADDRESS(ROW()-35*INT((ROW()-15)/35)+18,2+INT((ROW()-15)/35), 1, 1, "Variables_Simulación"))</f>
        <v>0</v>
      </c>
      <c r="G521" s="65" t="n">
        <f aca="true">INDIRECT(ADDRESS(ROW()-35*INT((ROW()-15)/35)-12,2+INT((ROW()-15)/35), 1, 1, "Variables_Simulación"))</f>
        <v>0</v>
      </c>
      <c r="H521" s="65" t="n">
        <f aca="true">INDIRECT(ADDRESS(ROW()-35*INT((ROW()-15)/35)+168,2+INT((ROW()-15)/35), 1, 1, "Variables_Simulación"))</f>
        <v>0</v>
      </c>
      <c r="I521" s="66" t="n">
        <f aca="false">AO521+AQ521+AS521+AU521+AW521</f>
        <v>0.0716741124714108</v>
      </c>
      <c r="J521" s="65" t="n">
        <f aca="false">ROUND(AP521+AR521+AT521+AV521+AX521,0)</f>
        <v>439772</v>
      </c>
      <c r="K521" s="66" t="n">
        <f aca="false">I521-Tabla_Ministerio!J520</f>
        <v>0</v>
      </c>
      <c r="L521" s="65" t="n">
        <f aca="false">J521-Tabla_Ministerio!K520</f>
        <v>0</v>
      </c>
      <c r="M521" s="66" t="n">
        <f aca="false">P556/P$565</f>
        <v>0.0343264869286</v>
      </c>
      <c r="N521" s="65" t="n">
        <f aca="false">ROUND(N$530*M521,0)</f>
        <v>4001731</v>
      </c>
      <c r="O521" s="65" t="n">
        <f aca="false">N521-Tabla_Ministerio!L520</f>
        <v>0</v>
      </c>
      <c r="P521" s="67" t="n">
        <f aca="false">N521+J521</f>
        <v>4441503</v>
      </c>
      <c r="Q521" s="65" t="n">
        <f aca="false">P521-Tabla_Ministerio!M520</f>
        <v>0</v>
      </c>
      <c r="S521" s="67" t="n">
        <f aca="false">B521+Tabla_Ministerio!B520</f>
        <v>7689</v>
      </c>
      <c r="T521" s="67" t="n">
        <f aca="false">C521+Tabla_Ministerio!C520</f>
        <v>48</v>
      </c>
      <c r="U521" s="67" t="n">
        <f aca="false">D521+Tabla_Ministerio!D520</f>
        <v>248.5</v>
      </c>
      <c r="V521" s="67" t="n">
        <f aca="false">E521+Tabla_Ministerio!E520</f>
        <v>171.409090909091</v>
      </c>
      <c r="W521" s="67" t="n">
        <f aca="false">F521+Tabla_Ministerio!F520</f>
        <v>14</v>
      </c>
      <c r="X521" s="67" t="n">
        <f aca="false">G521+Tabla_Ministerio!G520</f>
        <v>54</v>
      </c>
      <c r="Y521" s="67" t="n">
        <f aca="false">H521+Tabla_Ministerio!H520</f>
        <v>13</v>
      </c>
      <c r="Z521" s="67" t="n">
        <f aca="false">X521+0.33*Y521</f>
        <v>58.29</v>
      </c>
      <c r="AC521" s="73" t="n">
        <f aca="false">IF(T521&gt;0,S521/T521,0)</f>
        <v>160.1875</v>
      </c>
      <c r="AD521" s="74" t="n">
        <f aca="false">EXP((((AC521-AC$530)/AC$531+2)/4-1.9)^3)</f>
        <v>0.0305262197269737</v>
      </c>
      <c r="AE521" s="75" t="n">
        <f aca="false">S521/U521</f>
        <v>30.9416498993964</v>
      </c>
      <c r="AF521" s="74" t="n">
        <f aca="false">EXP((((AE521-AE$530)/AE$531+2)/4-1.9)^3)</f>
        <v>0.614308951691788</v>
      </c>
      <c r="AG521" s="74" t="n">
        <f aca="false">V521/U521</f>
        <v>0.689775013718676</v>
      </c>
      <c r="AH521" s="74" t="n">
        <f aca="false">EXP((((AG521-AG$530)/AG$531+2)/4-1.9)^3)</f>
        <v>0.274709607150018</v>
      </c>
      <c r="AI521" s="74" t="n">
        <f aca="false">W521/U521</f>
        <v>0.0563380281690141</v>
      </c>
      <c r="AJ521" s="74" t="n">
        <f aca="false">EXP((((AI521-AI$530)/AI$531+2)/4-1.9)^3)</f>
        <v>0.0439179903529635</v>
      </c>
      <c r="AK521" s="74" t="n">
        <f aca="false">Z521/U521</f>
        <v>0.234567404426559</v>
      </c>
      <c r="AL521" s="74" t="n">
        <f aca="false">EXP((((AK521-AK$530)/AK$531+2)/4-1.9)^3)</f>
        <v>0.0922257390798242</v>
      </c>
      <c r="AM521" s="74" t="n">
        <f aca="false">0.01*AD521+0.15*AF521+0.24*AH521+0.25*AJ521+0.35*AL521</f>
        <v>0.201640416933222</v>
      </c>
      <c r="AO521" s="66" t="n">
        <f aca="false">0.01*AD521/$AM$530</f>
        <v>0.000108507001687202</v>
      </c>
      <c r="AP521" s="65" t="n">
        <f aca="false">AO521*$J$530</f>
        <v>665.767820843185</v>
      </c>
      <c r="AQ521" s="66" t="n">
        <f aca="false">0.15*AF521/$AM$530</f>
        <v>0.0327538865214209</v>
      </c>
      <c r="AR521" s="65" t="n">
        <f aca="false">AQ521*$J$530</f>
        <v>200968.447330007</v>
      </c>
      <c r="AS521" s="66" t="n">
        <f aca="false">0.24*AH521/$AM$530</f>
        <v>0.0234352627267596</v>
      </c>
      <c r="AT521" s="65" t="n">
        <f aca="false">AS521*$J$530</f>
        <v>143792.046170994</v>
      </c>
      <c r="AU521" s="66" t="n">
        <f aca="false">0.25*AJ521/$AM$530</f>
        <v>0.00390271829917797</v>
      </c>
      <c r="AV521" s="65" t="n">
        <f aca="false">AU521*$J$530</f>
        <v>23945.9594036042</v>
      </c>
      <c r="AW521" s="66" t="n">
        <f aca="false">0.35*AL521/$AM$530</f>
        <v>0.0114737379223651</v>
      </c>
      <c r="AX521" s="65" t="n">
        <f aca="false">AW521*$J$530</f>
        <v>70399.5629288483</v>
      </c>
    </row>
    <row r="522" customFormat="false" ht="15" hidden="false" customHeight="false" outlineLevel="0" collapsed="false">
      <c r="A522" s="72" t="s">
        <v>61</v>
      </c>
      <c r="B522" s="65" t="n">
        <f aca="true">INDIRECT(ADDRESS(ROW()-35*INT((ROW()-15)/35)+138,2+INT((ROW()-15)/35), 1, 1, "Variables_Simulación"))</f>
        <v>0</v>
      </c>
      <c r="C522" s="65" t="n">
        <f aca="true">INDIRECT(ADDRESS(ROW()-35*INT((ROW()-15)/35)+108,2+INT((ROW()-15)/35), 1, 1, "Variables_Simulación"))</f>
        <v>0</v>
      </c>
      <c r="D522" s="65" t="n">
        <f aca="true">INDIRECT(ADDRESS(ROW()-35*INT((ROW()-15)/35)+78,2+INT((ROW()-15)/35), 1, 1, "Variables_Simulación"))</f>
        <v>0</v>
      </c>
      <c r="E522" s="65" t="n">
        <f aca="true">INDIRECT(ADDRESS(ROW()-35*INT((ROW()-15)/35)+48,2+INT((ROW()-15)/35), 1, 1, "Variables_Simulación"))</f>
        <v>0</v>
      </c>
      <c r="F522" s="65" t="n">
        <f aca="true">INDIRECT(ADDRESS(ROW()-35*INT((ROW()-15)/35)+18,2+INT((ROW()-15)/35), 1, 1, "Variables_Simulación"))</f>
        <v>0</v>
      </c>
      <c r="G522" s="65" t="n">
        <f aca="true">INDIRECT(ADDRESS(ROW()-35*INT((ROW()-15)/35)-12,2+INT((ROW()-15)/35), 1, 1, "Variables_Simulación"))</f>
        <v>0</v>
      </c>
      <c r="H522" s="65" t="n">
        <f aca="true">INDIRECT(ADDRESS(ROW()-35*INT((ROW()-15)/35)+168,2+INT((ROW()-15)/35), 1, 1, "Variables_Simulación"))</f>
        <v>0</v>
      </c>
      <c r="I522" s="66" t="n">
        <f aca="false">AO522+AQ522+AS522+AU522+AW522</f>
        <v>0.00441698722175284</v>
      </c>
      <c r="J522" s="65" t="n">
        <f aca="false">ROUND(AP522+AR522+AT522+AV522+AX522,0)</f>
        <v>27101</v>
      </c>
      <c r="K522" s="66" t="n">
        <f aca="false">I522-Tabla_Ministerio!J521</f>
        <v>0</v>
      </c>
      <c r="L522" s="65" t="n">
        <f aca="false">J522-Tabla_Ministerio!K521</f>
        <v>0</v>
      </c>
      <c r="M522" s="66" t="n">
        <f aca="false">P557/P$565</f>
        <v>0.0139631858004752</v>
      </c>
      <c r="N522" s="65" t="n">
        <f aca="false">ROUND(N$530*M522,0)</f>
        <v>1627808</v>
      </c>
      <c r="O522" s="65" t="n">
        <f aca="false">N522-Tabla_Ministerio!L521</f>
        <v>0</v>
      </c>
      <c r="P522" s="67" t="n">
        <f aca="false">N522+J522</f>
        <v>1654909</v>
      </c>
      <c r="Q522" s="65" t="n">
        <f aca="false">P522-Tabla_Ministerio!M521</f>
        <v>0</v>
      </c>
      <c r="S522" s="67" t="n">
        <f aca="false">B522+Tabla_Ministerio!B521</f>
        <v>6639</v>
      </c>
      <c r="T522" s="67" t="n">
        <f aca="false">C522+Tabla_Ministerio!C521</f>
        <v>58</v>
      </c>
      <c r="U522" s="67" t="n">
        <f aca="false">D522+Tabla_Ministerio!D521</f>
        <v>420.272727272727</v>
      </c>
      <c r="V522" s="67" t="n">
        <f aca="false">E522+Tabla_Ministerio!E521</f>
        <v>130.795454545455</v>
      </c>
      <c r="W522" s="67" t="n">
        <f aca="false">F522+Tabla_Ministerio!F521</f>
        <v>9</v>
      </c>
      <c r="X522" s="67" t="n">
        <f aca="false">G522+Tabla_Ministerio!G521</f>
        <v>23</v>
      </c>
      <c r="Y522" s="67" t="n">
        <f aca="false">H522+Tabla_Ministerio!H521</f>
        <v>8</v>
      </c>
      <c r="Z522" s="67" t="n">
        <f aca="false">X522+0.33*Y522</f>
        <v>25.64</v>
      </c>
      <c r="AC522" s="73" t="n">
        <f aca="false">IF(T522&gt;0,S522/T522,0)</f>
        <v>114.465517241379</v>
      </c>
      <c r="AD522" s="74" t="n">
        <f aca="false">EXP((((AC522-AC$530)/AC$531+2)/4-1.9)^3)</f>
        <v>0.0109465525137244</v>
      </c>
      <c r="AE522" s="75" t="n">
        <f aca="false">S522/U522</f>
        <v>15.7968851395198</v>
      </c>
      <c r="AF522" s="74" t="n">
        <f aca="false">EXP((((AE522-AE$530)/AE$531+2)/4-1.9)^3)</f>
        <v>0.0100756260146432</v>
      </c>
      <c r="AG522" s="74" t="n">
        <f aca="false">V522/U522</f>
        <v>0.311215660826304</v>
      </c>
      <c r="AH522" s="74" t="n">
        <f aca="false">EXP((((AG522-AG$530)/AG$531+2)/4-1.9)^3)</f>
        <v>0.00390122687698858</v>
      </c>
      <c r="AI522" s="74" t="n">
        <f aca="false">W522/U522</f>
        <v>0.0214146658014277</v>
      </c>
      <c r="AJ522" s="74" t="n">
        <f aca="false">EXP((((AI522-AI$530)/AI$531+2)/4-1.9)^3)</f>
        <v>0.0167455370831125</v>
      </c>
      <c r="AK522" s="74" t="n">
        <f aca="false">Z522/U522</f>
        <v>0.0610080034609561</v>
      </c>
      <c r="AL522" s="74" t="n">
        <f aca="false">EXP((((AK522-AK$530)/AK$531+2)/4-1.9)^3)</f>
        <v>0.0162365702573504</v>
      </c>
      <c r="AM522" s="74" t="n">
        <f aca="false">0.01*AD522+0.15*AF522+0.24*AH522+0.25*AJ522+0.35*AL522</f>
        <v>0.0124262877386617</v>
      </c>
      <c r="AO522" s="66" t="n">
        <f aca="false">0.01*AD522/$AM$530</f>
        <v>3.89100780476326E-005</v>
      </c>
      <c r="AP522" s="65" t="n">
        <f aca="false">AO522*$J$530</f>
        <v>238.741071707874</v>
      </c>
      <c r="AQ522" s="66" t="n">
        <f aca="false">0.15*AF522/$AM$530</f>
        <v>0.000537214882197382</v>
      </c>
      <c r="AR522" s="65" t="n">
        <f aca="false">AQ522*$J$530</f>
        <v>3296.19633649194</v>
      </c>
      <c r="AS522" s="66" t="n">
        <f aca="false">0.24*AH522/$AM$530</f>
        <v>0.000332810627802309</v>
      </c>
      <c r="AT522" s="65" t="n">
        <f aca="false">AS522*$J$530</f>
        <v>2042.03049554479</v>
      </c>
      <c r="AU522" s="66" t="n">
        <f aca="false">0.25*AJ522/$AM$530</f>
        <v>0.0014880715961407</v>
      </c>
      <c r="AV522" s="65" t="n">
        <f aca="false">AU522*$J$530</f>
        <v>9130.38023737126</v>
      </c>
      <c r="AW522" s="66" t="n">
        <f aca="false">0.35*AL522/$AM$530</f>
        <v>0.00201998003756481</v>
      </c>
      <c r="AX522" s="65" t="n">
        <f aca="false">AW522*$J$530</f>
        <v>12394.0177762269</v>
      </c>
    </row>
    <row r="523" customFormat="false" ht="15" hidden="false" customHeight="false" outlineLevel="0" collapsed="false">
      <c r="A523" s="72" t="s">
        <v>62</v>
      </c>
      <c r="B523" s="65" t="n">
        <f aca="true">INDIRECT(ADDRESS(ROW()-35*INT((ROW()-15)/35)+138,2+INT((ROW()-15)/35), 1, 1, "Variables_Simulación"))</f>
        <v>0</v>
      </c>
      <c r="C523" s="65" t="n">
        <f aca="true">INDIRECT(ADDRESS(ROW()-35*INT((ROW()-15)/35)+108,2+INT((ROW()-15)/35), 1, 1, "Variables_Simulación"))</f>
        <v>0</v>
      </c>
      <c r="D523" s="65" t="n">
        <f aca="true">INDIRECT(ADDRESS(ROW()-35*INT((ROW()-15)/35)+78,2+INT((ROW()-15)/35), 1, 1, "Variables_Simulación"))</f>
        <v>0</v>
      </c>
      <c r="E523" s="65" t="n">
        <f aca="true">INDIRECT(ADDRESS(ROW()-35*INT((ROW()-15)/35)+48,2+INT((ROW()-15)/35), 1, 1, "Variables_Simulación"))</f>
        <v>0</v>
      </c>
      <c r="F523" s="65" t="n">
        <f aca="true">INDIRECT(ADDRESS(ROW()-35*INT((ROW()-15)/35)+18,2+INT((ROW()-15)/35), 1, 1, "Variables_Simulación"))</f>
        <v>0</v>
      </c>
      <c r="G523" s="65" t="n">
        <f aca="true">INDIRECT(ADDRESS(ROW()-35*INT((ROW()-15)/35)-12,2+INT((ROW()-15)/35), 1, 1, "Variables_Simulación"))</f>
        <v>0</v>
      </c>
      <c r="H523" s="65" t="n">
        <f aca="true">INDIRECT(ADDRESS(ROW()-35*INT((ROW()-15)/35)+168,2+INT((ROW()-15)/35), 1, 1, "Variables_Simulación"))</f>
        <v>0</v>
      </c>
      <c r="I523" s="66" t="n">
        <f aca="false">AO523+AQ523+AS523+AU523+AW523</f>
        <v>0.0128547581610164</v>
      </c>
      <c r="J523" s="65" t="n">
        <f aca="false">ROUND(AP523+AR523+AT523+AV523+AX523,0)</f>
        <v>78873</v>
      </c>
      <c r="K523" s="66" t="n">
        <f aca="false">I523-Tabla_Ministerio!J522</f>
        <v>0</v>
      </c>
      <c r="L523" s="65" t="n">
        <f aca="false">J523-Tabla_Ministerio!K522</f>
        <v>0</v>
      </c>
      <c r="M523" s="66" t="n">
        <f aca="false">P558/P$565</f>
        <v>0.0274131717895819</v>
      </c>
      <c r="N523" s="65" t="n">
        <f aca="false">ROUND(N$530*M523,0)</f>
        <v>3195787</v>
      </c>
      <c r="O523" s="65" t="n">
        <f aca="false">N523-Tabla_Ministerio!L522</f>
        <v>0</v>
      </c>
      <c r="P523" s="67" t="n">
        <f aca="false">N523+J523</f>
        <v>3274660</v>
      </c>
      <c r="Q523" s="65" t="n">
        <f aca="false">P523-Tabla_Ministerio!M522</f>
        <v>0</v>
      </c>
      <c r="S523" s="67" t="n">
        <f aca="false">B523+Tabla_Ministerio!B522</f>
        <v>6793</v>
      </c>
      <c r="T523" s="67" t="n">
        <f aca="false">C523+Tabla_Ministerio!C522</f>
        <v>38</v>
      </c>
      <c r="U523" s="67" t="n">
        <f aca="false">D523+Tabla_Ministerio!D522</f>
        <v>326.568181818182</v>
      </c>
      <c r="V523" s="67" t="n">
        <f aca="false">E523+Tabla_Ministerio!E522</f>
        <v>172.045454545455</v>
      </c>
      <c r="W523" s="67" t="n">
        <f aca="false">F523+Tabla_Ministerio!F522</f>
        <v>7</v>
      </c>
      <c r="X523" s="67" t="n">
        <f aca="false">G523+Tabla_Ministerio!G522</f>
        <v>3</v>
      </c>
      <c r="Y523" s="67" t="n">
        <f aca="false">H523+Tabla_Ministerio!H522</f>
        <v>5</v>
      </c>
      <c r="Z523" s="67" t="n">
        <f aca="false">X523+0.33*Y523</f>
        <v>4.65</v>
      </c>
      <c r="AC523" s="73" t="n">
        <f aca="false">IF(T523&gt;0,S523/T523,0)</f>
        <v>178.763157894737</v>
      </c>
      <c r="AD523" s="74" t="n">
        <f aca="false">EXP((((AC523-AC$530)/AC$531+2)/4-1.9)^3)</f>
        <v>0.0440921557308525</v>
      </c>
      <c r="AE523" s="75" t="n">
        <f aca="false">S523/U523</f>
        <v>20.8011691836593</v>
      </c>
      <c r="AF523" s="74" t="n">
        <f aca="false">EXP((((AE523-AE$530)/AE$531+2)/4-1.9)^3)</f>
        <v>0.074983937188667</v>
      </c>
      <c r="AG523" s="74" t="n">
        <f aca="false">V523/U523</f>
        <v>0.526828589324241</v>
      </c>
      <c r="AH523" s="74" t="n">
        <f aca="false">EXP((((AG523-AG$530)/AG$531+2)/4-1.9)^3)</f>
        <v>0.0712828441619903</v>
      </c>
      <c r="AI523" s="74" t="n">
        <f aca="false">W523/U523</f>
        <v>0.0214350337532187</v>
      </c>
      <c r="AJ523" s="74" t="n">
        <f aca="false">EXP((((AI523-AI$530)/AI$531+2)/4-1.9)^3)</f>
        <v>0.0167558117526559</v>
      </c>
      <c r="AK523" s="74" t="n">
        <f aca="false">Z523/U523</f>
        <v>0.0142389867074953</v>
      </c>
      <c r="AL523" s="74" t="n">
        <f aca="false">EXP((((AK523-AK$530)/AK$531+2)/4-1.9)^3)</f>
        <v>0.00908250924352102</v>
      </c>
      <c r="AM523" s="74" t="n">
        <f aca="false">0.01*AD523+0.15*AF523+0.24*AH523+0.25*AJ523+0.35*AL523</f>
        <v>0.0361642259078826</v>
      </c>
      <c r="AO523" s="66" t="n">
        <f aca="false">0.01*AD523/$AM$530</f>
        <v>0.000156727811667176</v>
      </c>
      <c r="AP523" s="65" t="n">
        <f aca="false">AO523*$J$530</f>
        <v>961.636871507844</v>
      </c>
      <c r="AQ523" s="66" t="n">
        <f aca="false">0.15*AF523/$AM$530</f>
        <v>0.00399801331698515</v>
      </c>
      <c r="AR523" s="65" t="n">
        <f aca="false">AQ523*$J$530</f>
        <v>24530.6622831989</v>
      </c>
      <c r="AS523" s="66" t="n">
        <f aca="false">0.24*AH523/$AM$530</f>
        <v>0.00608108394234145</v>
      </c>
      <c r="AT523" s="65" t="n">
        <f aca="false">AS523*$J$530</f>
        <v>37311.7857991157</v>
      </c>
      <c r="AU523" s="66" t="n">
        <f aca="false">0.25*AJ523/$AM$530</f>
        <v>0.00148898464203654</v>
      </c>
      <c r="AV523" s="65" t="n">
        <f aca="false">AU523*$J$530</f>
        <v>9135.98242494392</v>
      </c>
      <c r="AW523" s="66" t="n">
        <f aca="false">0.35*AL523/$AM$530</f>
        <v>0.0011299484479861</v>
      </c>
      <c r="AX523" s="65" t="n">
        <f aca="false">AW523*$J$530</f>
        <v>6933.03938163814</v>
      </c>
    </row>
    <row r="524" customFormat="false" ht="15" hidden="false" customHeight="false" outlineLevel="0" collapsed="false">
      <c r="A524" s="72" t="s">
        <v>63</v>
      </c>
      <c r="B524" s="65" t="n">
        <f aca="true">INDIRECT(ADDRESS(ROW()-35*INT((ROW()-15)/35)+138,2+INT((ROW()-15)/35), 1, 1, "Variables_Simulación"))</f>
        <v>0</v>
      </c>
      <c r="C524" s="65" t="n">
        <f aca="true">INDIRECT(ADDRESS(ROW()-35*INT((ROW()-15)/35)+108,2+INT((ROW()-15)/35), 1, 1, "Variables_Simulación"))</f>
        <v>0</v>
      </c>
      <c r="D524" s="65" t="n">
        <f aca="true">INDIRECT(ADDRESS(ROW()-35*INT((ROW()-15)/35)+78,2+INT((ROW()-15)/35), 1, 1, "Variables_Simulación"))</f>
        <v>0</v>
      </c>
      <c r="E524" s="65" t="n">
        <f aca="true">INDIRECT(ADDRESS(ROW()-35*INT((ROW()-15)/35)+48,2+INT((ROW()-15)/35), 1, 1, "Variables_Simulación"))</f>
        <v>0</v>
      </c>
      <c r="F524" s="65" t="n">
        <f aca="true">INDIRECT(ADDRESS(ROW()-35*INT((ROW()-15)/35)+18,2+INT((ROW()-15)/35), 1, 1, "Variables_Simulación"))</f>
        <v>0</v>
      </c>
      <c r="G524" s="65" t="n">
        <f aca="true">INDIRECT(ADDRESS(ROW()-35*INT((ROW()-15)/35)-12,2+INT((ROW()-15)/35), 1, 1, "Variables_Simulación"))</f>
        <v>0</v>
      </c>
      <c r="H524" s="65" t="n">
        <f aca="true">INDIRECT(ADDRESS(ROW()-35*INT((ROW()-15)/35)+168,2+INT((ROW()-15)/35), 1, 1, "Variables_Simulación"))</f>
        <v>0</v>
      </c>
      <c r="I524" s="66" t="n">
        <f aca="false">AO524+AQ524+AS524+AU524+AW524</f>
        <v>0.0113776612409623</v>
      </c>
      <c r="J524" s="65" t="n">
        <f aca="false">ROUND(AP524+AR524+AT524+AV524+AX524,0)</f>
        <v>69810</v>
      </c>
      <c r="K524" s="66" t="n">
        <f aca="false">I524-Tabla_Ministerio!J523</f>
        <v>0</v>
      </c>
      <c r="L524" s="65" t="n">
        <f aca="false">J524-Tabla_Ministerio!K523</f>
        <v>0</v>
      </c>
      <c r="M524" s="66" t="n">
        <f aca="false">P559/P$565</f>
        <v>0.0112524013698828</v>
      </c>
      <c r="N524" s="65" t="n">
        <f aca="false">ROUND(N$530*M524,0)</f>
        <v>1311788</v>
      </c>
      <c r="O524" s="65" t="n">
        <f aca="false">N524-Tabla_Ministerio!L523</f>
        <v>0</v>
      </c>
      <c r="P524" s="67" t="n">
        <f aca="false">N524+J524</f>
        <v>1381598</v>
      </c>
      <c r="Q524" s="65" t="n">
        <f aca="false">P524-Tabla_Ministerio!M523</f>
        <v>0</v>
      </c>
      <c r="S524" s="67" t="n">
        <f aca="false">B524+Tabla_Ministerio!B523</f>
        <v>8513</v>
      </c>
      <c r="T524" s="67" t="n">
        <f aca="false">C524+Tabla_Ministerio!C523</f>
        <v>67</v>
      </c>
      <c r="U524" s="67" t="n">
        <f aca="false">D524+Tabla_Ministerio!D523</f>
        <v>379.068181818182</v>
      </c>
      <c r="V524" s="67" t="n">
        <f aca="false">E524+Tabla_Ministerio!E523</f>
        <v>172.477272727273</v>
      </c>
      <c r="W524" s="67" t="n">
        <f aca="false">F524+Tabla_Ministerio!F523</f>
        <v>2</v>
      </c>
      <c r="X524" s="67" t="n">
        <f aca="false">G524+Tabla_Ministerio!G523</f>
        <v>4</v>
      </c>
      <c r="Y524" s="67" t="n">
        <f aca="false">H524+Tabla_Ministerio!H523</f>
        <v>2</v>
      </c>
      <c r="Z524" s="67" t="n">
        <f aca="false">X524+0.33*Y524</f>
        <v>4.66</v>
      </c>
      <c r="AC524" s="73" t="n">
        <f aca="false">IF(T524&gt;0,S524/T524,0)</f>
        <v>127.059701492537</v>
      </c>
      <c r="AD524" s="74" t="n">
        <f aca="false">EXP((((AC524-AC$530)/AC$531+2)/4-1.9)^3)</f>
        <v>0.014778728116503</v>
      </c>
      <c r="AE524" s="75" t="n">
        <f aca="false">S524/U524</f>
        <v>22.4577013010372</v>
      </c>
      <c r="AF524" s="74" t="n">
        <f aca="false">EXP((((AE524-AE$530)/AE$531+2)/4-1.9)^3)</f>
        <v>0.12427180664348</v>
      </c>
      <c r="AG524" s="74" t="n">
        <f aca="false">V524/U524</f>
        <v>0.455003297559806</v>
      </c>
      <c r="AH524" s="74" t="n">
        <f aca="false">EXP((((AG524-AG$530)/AG$531+2)/4-1.9)^3)</f>
        <v>0.0316480493700071</v>
      </c>
      <c r="AI524" s="74" t="n">
        <f aca="false">W524/U524</f>
        <v>0.00527609568919</v>
      </c>
      <c r="AJ524" s="74" t="n">
        <f aca="false">EXP((((AI524-AI$530)/AI$531+2)/4-1.9)^3)</f>
        <v>0.0101004411067555</v>
      </c>
      <c r="AK524" s="74" t="n">
        <f aca="false">Z524/U524</f>
        <v>0.0122933029558127</v>
      </c>
      <c r="AL524" s="74" t="n">
        <f aca="false">EXP((((AK524-AK$530)/AK$531+2)/4-1.9)^3)</f>
        <v>0.00885576066992695</v>
      </c>
      <c r="AM524" s="74" t="n">
        <f aca="false">0.01*AD524+0.15*AF524+0.24*AH524+0.25*AJ524+0.35*AL524</f>
        <v>0.032008716637652</v>
      </c>
      <c r="AO524" s="66" t="n">
        <f aca="false">0.01*AD524/$AM$530</f>
        <v>5.2531741270771E-005</v>
      </c>
      <c r="AP524" s="65" t="n">
        <f aca="false">AO524*$J$530</f>
        <v>322.319687827706</v>
      </c>
      <c r="AQ524" s="66" t="n">
        <f aca="false">0.15*AF524/$AM$530</f>
        <v>0.006625956925099</v>
      </c>
      <c r="AR524" s="65" t="n">
        <f aca="false">AQ524*$J$530</f>
        <v>40654.97004277</v>
      </c>
      <c r="AS524" s="66" t="n">
        <f aca="false">0.24*AH524/$AM$530</f>
        <v>0.00269987045400471</v>
      </c>
      <c r="AT524" s="65" t="n">
        <f aca="false">AS524*$J$530</f>
        <v>16565.6302429526</v>
      </c>
      <c r="AU524" s="66" t="n">
        <f aca="false">0.25*AJ524/$AM$530</f>
        <v>0.000897563299693291</v>
      </c>
      <c r="AV524" s="65" t="n">
        <f aca="false">AU524*$J$530</f>
        <v>5507.19080625102</v>
      </c>
      <c r="AW524" s="66" t="n">
        <f aca="false">0.35*AL524/$AM$530</f>
        <v>0.00110173882089451</v>
      </c>
      <c r="AX524" s="65" t="n">
        <f aca="false">AW524*$J$530</f>
        <v>6759.9532059671</v>
      </c>
    </row>
    <row r="525" customFormat="false" ht="15" hidden="false" customHeight="false" outlineLevel="0" collapsed="false">
      <c r="A525" s="72" t="s">
        <v>64</v>
      </c>
      <c r="B525" s="65" t="n">
        <f aca="true">INDIRECT(ADDRESS(ROW()-35*INT((ROW()-15)/35)+138,2+INT((ROW()-15)/35), 1, 1, "Variables_Simulación"))</f>
        <v>0</v>
      </c>
      <c r="C525" s="65" t="n">
        <f aca="true">INDIRECT(ADDRESS(ROW()-35*INT((ROW()-15)/35)+108,2+INT((ROW()-15)/35), 1, 1, "Variables_Simulación"))</f>
        <v>0</v>
      </c>
      <c r="D525" s="65" t="n">
        <f aca="true">INDIRECT(ADDRESS(ROW()-35*INT((ROW()-15)/35)+78,2+INT((ROW()-15)/35), 1, 1, "Variables_Simulación"))</f>
        <v>0</v>
      </c>
      <c r="E525" s="65" t="n">
        <f aca="true">INDIRECT(ADDRESS(ROW()-35*INT((ROW()-15)/35)+48,2+INT((ROW()-15)/35), 1, 1, "Variables_Simulación"))</f>
        <v>0</v>
      </c>
      <c r="F525" s="65" t="n">
        <f aca="true">INDIRECT(ADDRESS(ROW()-35*INT((ROW()-15)/35)+18,2+INT((ROW()-15)/35), 1, 1, "Variables_Simulación"))</f>
        <v>0</v>
      </c>
      <c r="G525" s="65" t="n">
        <f aca="true">INDIRECT(ADDRESS(ROW()-35*INT((ROW()-15)/35)-12,2+INT((ROW()-15)/35), 1, 1, "Variables_Simulación"))</f>
        <v>0</v>
      </c>
      <c r="H525" s="65" t="n">
        <f aca="true">INDIRECT(ADDRESS(ROW()-35*INT((ROW()-15)/35)+168,2+INT((ROW()-15)/35), 1, 1, "Variables_Simulación"))</f>
        <v>0</v>
      </c>
      <c r="I525" s="66" t="n">
        <f aca="false">AO525+AQ525+AS525+AU525+AW525</f>
        <v>0.0137482298398071</v>
      </c>
      <c r="J525" s="65" t="n">
        <f aca="false">ROUND(AP525+AR525+AT525+AV525+AX525,0)</f>
        <v>84355</v>
      </c>
      <c r="K525" s="66" t="n">
        <f aca="false">I525-Tabla_Ministerio!J524</f>
        <v>-8.15320033709099E-017</v>
      </c>
      <c r="L525" s="65" t="n">
        <f aca="false">J525-Tabla_Ministerio!K524</f>
        <v>0</v>
      </c>
      <c r="M525" s="66" t="n">
        <f aca="false">P560/P$565</f>
        <v>0.0140369801339019</v>
      </c>
      <c r="N525" s="65" t="n">
        <f aca="false">ROUND(N$530*M525,0)</f>
        <v>1636411</v>
      </c>
      <c r="O525" s="65" t="n">
        <f aca="false">N525-Tabla_Ministerio!L524</f>
        <v>0</v>
      </c>
      <c r="P525" s="67" t="n">
        <f aca="false">N525+J525</f>
        <v>1720766</v>
      </c>
      <c r="Q525" s="65" t="n">
        <f aca="false">P525-Tabla_Ministerio!M524</f>
        <v>0</v>
      </c>
      <c r="S525" s="67" t="n">
        <f aca="false">B525+Tabla_Ministerio!B524</f>
        <v>7917</v>
      </c>
      <c r="T525" s="67" t="n">
        <f aca="false">C525+Tabla_Ministerio!C524</f>
        <v>34</v>
      </c>
      <c r="U525" s="67" t="n">
        <f aca="false">D525+Tabla_Ministerio!D524</f>
        <v>348.272727272727</v>
      </c>
      <c r="V525" s="67" t="n">
        <f aca="false">E525+Tabla_Ministerio!E524</f>
        <v>162.613636363636</v>
      </c>
      <c r="W525" s="67" t="n">
        <f aca="false">F525+Tabla_Ministerio!F524</f>
        <v>2</v>
      </c>
      <c r="X525" s="67" t="n">
        <f aca="false">G525+Tabla_Ministerio!G524</f>
        <v>23</v>
      </c>
      <c r="Y525" s="67" t="n">
        <f aca="false">H525+Tabla_Ministerio!H524</f>
        <v>1</v>
      </c>
      <c r="Z525" s="67" t="n">
        <f aca="false">X525+0.33*Y525</f>
        <v>23.33</v>
      </c>
      <c r="AC525" s="73" t="n">
        <f aca="false">IF(T525&gt;0,S525/T525,0)</f>
        <v>232.852941176471</v>
      </c>
      <c r="AD525" s="74" t="n">
        <f aca="false">EXP((((AC525-AC$530)/AC$531+2)/4-1.9)^3)</f>
        <v>0.110840163754269</v>
      </c>
      <c r="AE525" s="75" t="n">
        <f aca="false">S525/U525</f>
        <v>22.7321848081441</v>
      </c>
      <c r="AF525" s="74" t="n">
        <f aca="false">EXP((((AE525-AE$530)/AE$531+2)/4-1.9)^3)</f>
        <v>0.134188301900266</v>
      </c>
      <c r="AG525" s="74" t="n">
        <f aca="false">V525/U525</f>
        <v>0.466914643696162</v>
      </c>
      <c r="AH525" s="74" t="n">
        <f aca="false">EXP((((AG525-AG$530)/AG$531+2)/4-1.9)^3)</f>
        <v>0.0365783587382725</v>
      </c>
      <c r="AI525" s="74" t="n">
        <f aca="false">W525/U525</f>
        <v>0.00574262594622814</v>
      </c>
      <c r="AJ525" s="74" t="n">
        <f aca="false">EXP((((AI525-AI$530)/AI$531+2)/4-1.9)^3)</f>
        <v>0.0102548227154158</v>
      </c>
      <c r="AK525" s="74" t="n">
        <f aca="false">Z525/U525</f>
        <v>0.0669877316627513</v>
      </c>
      <c r="AL525" s="74" t="n">
        <f aca="false">EXP((((AK525-AK$530)/AK$531+2)/4-1.9)^3)</f>
        <v>0.0174247615703588</v>
      </c>
      <c r="AM525" s="74" t="n">
        <f aca="false">0.01*AD525+0.15*AF525+0.24*AH525+0.25*AJ525+0.35*AL525</f>
        <v>0.0386778252482475</v>
      </c>
      <c r="AO525" s="66" t="n">
        <f aca="false">0.01*AD525/$AM$530</f>
        <v>0.000393987003404386</v>
      </c>
      <c r="AP525" s="65" t="n">
        <f aca="false">AO525*$J$530</f>
        <v>2417.39117861934</v>
      </c>
      <c r="AQ525" s="66" t="n">
        <f aca="false">0.15*AF525/$AM$530</f>
        <v>0.00715468723162714</v>
      </c>
      <c r="AR525" s="65" t="n">
        <f aca="false">AQ525*$J$530</f>
        <v>43899.1074580287</v>
      </c>
      <c r="AS525" s="66" t="n">
        <f aca="false">0.24*AH525/$AM$530</f>
        <v>0.00312047130800544</v>
      </c>
      <c r="AT525" s="65" t="n">
        <f aca="false">AS525*$J$530</f>
        <v>19146.316370656</v>
      </c>
      <c r="AU525" s="66" t="n">
        <f aca="false">0.25*AJ525/$AM$530</f>
        <v>0.000911282231828686</v>
      </c>
      <c r="AV525" s="65" t="n">
        <f aca="false">AU525*$J$530</f>
        <v>5591.36623650028</v>
      </c>
      <c r="AW525" s="66" t="n">
        <f aca="false">0.35*AL525/$AM$530</f>
        <v>0.00216780206494146</v>
      </c>
      <c r="AX525" s="65" t="n">
        <f aca="false">AW525*$J$530</f>
        <v>13301.0113112882</v>
      </c>
    </row>
    <row r="526" customFormat="false" ht="15" hidden="false" customHeight="false" outlineLevel="0" collapsed="false">
      <c r="A526" s="72" t="s">
        <v>65</v>
      </c>
      <c r="B526" s="65" t="n">
        <f aca="true">INDIRECT(ADDRESS(ROW()-35*INT((ROW()-15)/35)+138,2+INT((ROW()-15)/35), 1, 1, "Variables_Simulación"))</f>
        <v>0</v>
      </c>
      <c r="C526" s="65" t="n">
        <f aca="true">INDIRECT(ADDRESS(ROW()-35*INT((ROW()-15)/35)+108,2+INT((ROW()-15)/35), 1, 1, "Variables_Simulación"))</f>
        <v>0</v>
      </c>
      <c r="D526" s="65" t="n">
        <f aca="true">INDIRECT(ADDRESS(ROW()-35*INT((ROW()-15)/35)+78,2+INT((ROW()-15)/35), 1, 1, "Variables_Simulación"))</f>
        <v>0</v>
      </c>
      <c r="E526" s="65" t="n">
        <f aca="true">INDIRECT(ADDRESS(ROW()-35*INT((ROW()-15)/35)+48,2+INT((ROW()-15)/35), 1, 1, "Variables_Simulación"))</f>
        <v>0</v>
      </c>
      <c r="F526" s="65" t="n">
        <f aca="true">INDIRECT(ADDRESS(ROW()-35*INT((ROW()-15)/35)+18,2+INT((ROW()-15)/35), 1, 1, "Variables_Simulación"))</f>
        <v>0</v>
      </c>
      <c r="G526" s="65" t="n">
        <f aca="true">INDIRECT(ADDRESS(ROW()-35*INT((ROW()-15)/35)-12,2+INT((ROW()-15)/35), 1, 1, "Variables_Simulación"))</f>
        <v>0</v>
      </c>
      <c r="H526" s="65" t="n">
        <f aca="true">INDIRECT(ADDRESS(ROW()-35*INT((ROW()-15)/35)+168,2+INT((ROW()-15)/35), 1, 1, "Variables_Simulación"))</f>
        <v>0</v>
      </c>
      <c r="I526" s="66" t="n">
        <f aca="false">AO526+AQ526+AS526+AU526+AW526</f>
        <v>0.0189252999085364</v>
      </c>
      <c r="J526" s="65" t="n">
        <f aca="false">ROUND(AP526+AR526+AT526+AV526+AX526,0)</f>
        <v>116120</v>
      </c>
      <c r="K526" s="66" t="n">
        <f aca="false">I526-Tabla_Ministerio!J525</f>
        <v>0</v>
      </c>
      <c r="L526" s="65" t="n">
        <f aca="false">J526-Tabla_Ministerio!K525</f>
        <v>0</v>
      </c>
      <c r="M526" s="66" t="n">
        <f aca="false">P561/P$565</f>
        <v>0.0134347521914187</v>
      </c>
      <c r="N526" s="65" t="n">
        <f aca="false">ROUND(N$530*M526,0)</f>
        <v>1566204</v>
      </c>
      <c r="O526" s="65" t="n">
        <f aca="false">N526-Tabla_Ministerio!L525</f>
        <v>0</v>
      </c>
      <c r="P526" s="67" t="n">
        <f aca="false">N526+J526</f>
        <v>1682324</v>
      </c>
      <c r="Q526" s="65" t="n">
        <f aca="false">P526-Tabla_Ministerio!M525</f>
        <v>0</v>
      </c>
      <c r="S526" s="67" t="n">
        <f aca="false">B526+Tabla_Ministerio!B525</f>
        <v>4514</v>
      </c>
      <c r="T526" s="67" t="n">
        <f aca="false">C526+Tabla_Ministerio!C525</f>
        <v>36</v>
      </c>
      <c r="U526" s="67" t="n">
        <f aca="false">D526+Tabla_Ministerio!D525</f>
        <v>260.704545454545</v>
      </c>
      <c r="V526" s="67" t="n">
        <f aca="false">E526+Tabla_Ministerio!E525</f>
        <v>144.022727272727</v>
      </c>
      <c r="W526" s="67" t="n">
        <f aca="false">F526+Tabla_Ministerio!F525</f>
        <v>20</v>
      </c>
      <c r="X526" s="67" t="n">
        <f aca="false">G526+Tabla_Ministerio!G525</f>
        <v>27</v>
      </c>
      <c r="Y526" s="67" t="n">
        <f aca="false">H526+Tabla_Ministerio!H525</f>
        <v>7</v>
      </c>
      <c r="Z526" s="67" t="n">
        <f aca="false">X526+0.33*Y526</f>
        <v>29.31</v>
      </c>
      <c r="AC526" s="73" t="n">
        <f aca="false">IF(T526&gt;0,S526/T526,0)</f>
        <v>125.388888888889</v>
      </c>
      <c r="AD526" s="74" t="n">
        <f aca="false">EXP((((AC526-AC$530)/AC$531+2)/4-1.9)^3)</f>
        <v>0.0142130025072217</v>
      </c>
      <c r="AE526" s="75" t="n">
        <f aca="false">S526/U526</f>
        <v>17.3146194751984</v>
      </c>
      <c r="AF526" s="74" t="n">
        <f aca="false">EXP((((AE526-AE$530)/AE$531+2)/4-1.9)^3)</f>
        <v>0.0200953040072567</v>
      </c>
      <c r="AG526" s="74" t="n">
        <f aca="false">V526/U526</f>
        <v>0.552436579199721</v>
      </c>
      <c r="AH526" s="74" t="n">
        <f aca="false">EXP((((AG526-AG$530)/AG$531+2)/4-1.9)^3)</f>
        <v>0.0920195089388798</v>
      </c>
      <c r="AI526" s="74" t="n">
        <f aca="false">W526/U526</f>
        <v>0.0767151948391598</v>
      </c>
      <c r="AJ526" s="74" t="n">
        <f aca="false">EXP((((AI526-AI$530)/AI$531+2)/4-1.9)^3)</f>
        <v>0.0713612628007132</v>
      </c>
      <c r="AK526" s="74" t="n">
        <f aca="false">Z526/U526</f>
        <v>0.112426118036789</v>
      </c>
      <c r="AL526" s="74" t="n">
        <f aca="false">EXP((((AK526-AK$530)/AK$531+2)/4-1.9)^3)</f>
        <v>0.0290315049482605</v>
      </c>
      <c r="AM526" s="74" t="n">
        <f aca="false">0.01*AD526+0.15*AF526+0.24*AH526+0.25*AJ526+0.35*AL526</f>
        <v>0.0532424502035613</v>
      </c>
      <c r="AO526" s="66" t="n">
        <f aca="false">0.01*AD526/$AM$530</f>
        <v>5.05208407993137E-005</v>
      </c>
      <c r="AP526" s="65" t="n">
        <f aca="false">AO526*$J$530</f>
        <v>309.981379663279</v>
      </c>
      <c r="AQ526" s="66" t="n">
        <f aca="false">0.15*AF526/$AM$530</f>
        <v>0.00107144671301709</v>
      </c>
      <c r="AR526" s="65" t="n">
        <f aca="false">AQ526*$J$530</f>
        <v>6574.08952586626</v>
      </c>
      <c r="AS526" s="66" t="n">
        <f aca="false">0.24*AH526/$AM$530</f>
        <v>0.007850112671132</v>
      </c>
      <c r="AT526" s="65" t="n">
        <f aca="false">AS526*$J$530</f>
        <v>48166.0383677293</v>
      </c>
      <c r="AU526" s="66" t="n">
        <f aca="false">0.25*AJ526/$AM$530</f>
        <v>0.00634143101600274</v>
      </c>
      <c r="AV526" s="65" t="n">
        <f aca="false">AU526*$J$530</f>
        <v>38909.2007234912</v>
      </c>
      <c r="AW526" s="66" t="n">
        <f aca="false">0.35*AL526/$AM$530</f>
        <v>0.00361178866758528</v>
      </c>
      <c r="AX526" s="65" t="n">
        <f aca="false">AW526*$J$530</f>
        <v>22160.8986809556</v>
      </c>
    </row>
    <row r="527" customFormat="false" ht="15" hidden="false" customHeight="false" outlineLevel="0" collapsed="false">
      <c r="A527" s="72" t="s">
        <v>66</v>
      </c>
      <c r="B527" s="65" t="n">
        <f aca="true">INDIRECT(ADDRESS(ROW()-35*INT((ROW()-15)/35)+138,2+INT((ROW()-15)/35), 1, 1, "Variables_Simulación"))</f>
        <v>0</v>
      </c>
      <c r="C527" s="65" t="n">
        <f aca="true">INDIRECT(ADDRESS(ROW()-35*INT((ROW()-15)/35)+108,2+INT((ROW()-15)/35), 1, 1, "Variables_Simulación"))</f>
        <v>0</v>
      </c>
      <c r="D527" s="65" t="n">
        <f aca="true">INDIRECT(ADDRESS(ROW()-35*INT((ROW()-15)/35)+78,2+INT((ROW()-15)/35), 1, 1, "Variables_Simulación"))</f>
        <v>0</v>
      </c>
      <c r="E527" s="65" t="n">
        <f aca="true">INDIRECT(ADDRESS(ROW()-35*INT((ROW()-15)/35)+48,2+INT((ROW()-15)/35), 1, 1, "Variables_Simulación"))</f>
        <v>0</v>
      </c>
      <c r="F527" s="65" t="n">
        <f aca="true">INDIRECT(ADDRESS(ROW()-35*INT((ROW()-15)/35)+18,2+INT((ROW()-15)/35), 1, 1, "Variables_Simulación"))</f>
        <v>0</v>
      </c>
      <c r="G527" s="65" t="n">
        <f aca="true">INDIRECT(ADDRESS(ROW()-35*INT((ROW()-15)/35)-12,2+INT((ROW()-15)/35), 1, 1, "Variables_Simulación"))</f>
        <v>0</v>
      </c>
      <c r="H527" s="65" t="n">
        <f aca="true">INDIRECT(ADDRESS(ROW()-35*INT((ROW()-15)/35)+168,2+INT((ROW()-15)/35), 1, 1, "Variables_Simulación"))</f>
        <v>0</v>
      </c>
      <c r="I527" s="66" t="n">
        <f aca="false">AO527+AQ527+AS527+AU527+AW527</f>
        <v>0.0253629945198953</v>
      </c>
      <c r="J527" s="65" t="n">
        <f aca="false">ROUND(AP527+AR527+AT527+AV527+AX527,0)</f>
        <v>155620</v>
      </c>
      <c r="K527" s="66" t="n">
        <f aca="false">I527-Tabla_Ministerio!J526</f>
        <v>1.07552855510562E-016</v>
      </c>
      <c r="L527" s="65" t="n">
        <f aca="false">J527-Tabla_Ministerio!K526</f>
        <v>0</v>
      </c>
      <c r="M527" s="66" t="n">
        <f aca="false">P562/P$565</f>
        <v>0.0070963864668908</v>
      </c>
      <c r="N527" s="65" t="n">
        <f aca="false">ROUND(N$530*M527,0)</f>
        <v>827286</v>
      </c>
      <c r="O527" s="65" t="n">
        <f aca="false">N527-Tabla_Ministerio!L526</f>
        <v>0</v>
      </c>
      <c r="P527" s="67" t="n">
        <f aca="false">N527+J527</f>
        <v>982906</v>
      </c>
      <c r="Q527" s="65" t="n">
        <f aca="false">P527-Tabla_Ministerio!M526</f>
        <v>0</v>
      </c>
      <c r="S527" s="67" t="n">
        <f aca="false">B527+Tabla_Ministerio!B526</f>
        <v>4666</v>
      </c>
      <c r="T527" s="67" t="n">
        <f aca="false">C527+Tabla_Ministerio!C526</f>
        <v>22</v>
      </c>
      <c r="U527" s="67" t="n">
        <f aca="false">D527+Tabla_Ministerio!D526</f>
        <v>197.090909090909</v>
      </c>
      <c r="V527" s="67" t="n">
        <f aca="false">E527+Tabla_Ministerio!E526</f>
        <v>120.159090909091</v>
      </c>
      <c r="W527" s="67" t="n">
        <f aca="false">F527+Tabla_Ministerio!F526</f>
        <v>1</v>
      </c>
      <c r="X527" s="67" t="n">
        <f aca="false">G527+Tabla_Ministerio!G526</f>
        <v>10</v>
      </c>
      <c r="Y527" s="67" t="n">
        <f aca="false">H527+Tabla_Ministerio!H526</f>
        <v>4</v>
      </c>
      <c r="Z527" s="67" t="n">
        <f aca="false">X527+0.33*Y527</f>
        <v>11.32</v>
      </c>
      <c r="AC527" s="73" t="n">
        <f aca="false">IF(T527&gt;0,S527/T527,0)</f>
        <v>212.090909090909</v>
      </c>
      <c r="AD527" s="74" t="n">
        <f aca="false">EXP((((AC527-AC$530)/AC$531+2)/4-1.9)^3)</f>
        <v>0.0797998859660394</v>
      </c>
      <c r="AE527" s="75" t="n">
        <f aca="false">S527/U527</f>
        <v>23.6743542435424</v>
      </c>
      <c r="AF527" s="74" t="n">
        <f aca="false">EXP((((AE527-AE$530)/AE$531+2)/4-1.9)^3)</f>
        <v>0.172156293468881</v>
      </c>
      <c r="AG527" s="74" t="n">
        <f aca="false">V527/U527</f>
        <v>0.609663284132842</v>
      </c>
      <c r="AH527" s="74" t="n">
        <f aca="false">EXP((((AG527-AG$530)/AG$531+2)/4-1.9)^3)</f>
        <v>0.153240549154318</v>
      </c>
      <c r="AI527" s="74" t="n">
        <f aca="false">W527/U527</f>
        <v>0.00507380073800738</v>
      </c>
      <c r="AJ527" s="74" t="n">
        <f aca="false">EXP((((AI527-AI$530)/AI$531+2)/4-1.9)^3)</f>
        <v>0.0100341189138978</v>
      </c>
      <c r="AK527" s="74" t="n">
        <f aca="false">Z527/U527</f>
        <v>0.0574354243542436</v>
      </c>
      <c r="AL527" s="74" t="n">
        <f aca="false">EXP((((AK527-AK$530)/AK$531+2)/4-1.9)^3)</f>
        <v>0.0155596553788557</v>
      </c>
      <c r="AM527" s="74" t="n">
        <f aca="false">0.01*AD527+0.15*AF527+0.24*AH527+0.25*AJ527+0.35*AL527</f>
        <v>0.0713535837881027</v>
      </c>
      <c r="AO527" s="66" t="n">
        <f aca="false">0.01*AD527/$AM$530</f>
        <v>0.000283652756174862</v>
      </c>
      <c r="AP527" s="65" t="n">
        <f aca="false">AO527*$J$530</f>
        <v>1740.41190354793</v>
      </c>
      <c r="AQ527" s="66" t="n">
        <f aca="false">0.15*AF527/$AM$530</f>
        <v>0.00917907460846715</v>
      </c>
      <c r="AR527" s="65" t="n">
        <f aca="false">AQ527*$J$530</f>
        <v>56320.1674031418</v>
      </c>
      <c r="AS527" s="66" t="n">
        <f aca="false">0.24*AH527/$AM$530</f>
        <v>0.0130728319518261</v>
      </c>
      <c r="AT527" s="65" t="n">
        <f aca="false">AS527*$J$530</f>
        <v>80211.1449536348</v>
      </c>
      <c r="AU527" s="66" t="n">
        <f aca="false">0.25*AJ527/$AM$530</f>
        <v>0.000891669659441837</v>
      </c>
      <c r="AV527" s="65" t="n">
        <f aca="false">AU527*$J$530</f>
        <v>5471.02912114285</v>
      </c>
      <c r="AW527" s="66" t="n">
        <f aca="false">0.35*AL527/$AM$530</f>
        <v>0.00193576554398536</v>
      </c>
      <c r="AX527" s="65" t="n">
        <f aca="false">AW527*$J$530</f>
        <v>11877.3018131831</v>
      </c>
    </row>
    <row r="528" customFormat="false" ht="15" hidden="false" customHeight="false" outlineLevel="0" collapsed="false">
      <c r="A528" s="72" t="s">
        <v>67</v>
      </c>
      <c r="B528" s="65" t="n">
        <f aca="true">INDIRECT(ADDRESS(ROW()-35*INT((ROW()-15)/35)+138,2+INT((ROW()-15)/35), 1, 1, "Variables_Simulación"))</f>
        <v>0</v>
      </c>
      <c r="C528" s="65" t="n">
        <f aca="true">INDIRECT(ADDRESS(ROW()-35*INT((ROW()-15)/35)+108,2+INT((ROW()-15)/35), 1, 1, "Variables_Simulación"))</f>
        <v>0</v>
      </c>
      <c r="D528" s="65" t="n">
        <f aca="true">INDIRECT(ADDRESS(ROW()-35*INT((ROW()-15)/35)+78,2+INT((ROW()-15)/35), 1, 1, "Variables_Simulación"))</f>
        <v>0</v>
      </c>
      <c r="E528" s="65" t="n">
        <f aca="true">INDIRECT(ADDRESS(ROW()-35*INT((ROW()-15)/35)+48,2+INT((ROW()-15)/35), 1, 1, "Variables_Simulación"))</f>
        <v>0</v>
      </c>
      <c r="F528" s="65" t="n">
        <f aca="true">INDIRECT(ADDRESS(ROW()-35*INT((ROW()-15)/35)+18,2+INT((ROW()-15)/35), 1, 1, "Variables_Simulación"))</f>
        <v>0</v>
      </c>
      <c r="G528" s="65" t="n">
        <f aca="true">INDIRECT(ADDRESS(ROW()-35*INT((ROW()-15)/35)-12,2+INT((ROW()-15)/35), 1, 1, "Variables_Simulación"))</f>
        <v>0</v>
      </c>
      <c r="H528" s="65" t="n">
        <f aca="true">INDIRECT(ADDRESS(ROW()-35*INT((ROW()-15)/35)+168,2+INT((ROW()-15)/35), 1, 1, "Variables_Simulación"))</f>
        <v>0</v>
      </c>
      <c r="I528" s="66" t="n">
        <f aca="false">AO528+AQ528+AS528+AU528+AW528</f>
        <v>0.00589849143880245</v>
      </c>
      <c r="J528" s="65" t="n">
        <f aca="false">ROUND(AP528+AR528+AT528+AV528+AX528,0)</f>
        <v>36191</v>
      </c>
      <c r="K528" s="66" t="n">
        <f aca="false">I528-Tabla_Ministerio!J527</f>
        <v>-3.81639164714898E-017</v>
      </c>
      <c r="L528" s="65" t="n">
        <f aca="false">J528-Tabla_Ministerio!K527</f>
        <v>0</v>
      </c>
      <c r="M528" s="66" t="n">
        <f aca="false">P563/P$565</f>
        <v>0.00518728385442137</v>
      </c>
      <c r="N528" s="65" t="n">
        <f aca="false">ROUND(N$530*M528,0)</f>
        <v>604726</v>
      </c>
      <c r="O528" s="65" t="n">
        <f aca="false">N528-Tabla_Ministerio!L527</f>
        <v>0</v>
      </c>
      <c r="P528" s="67" t="n">
        <f aca="false">N528+J528</f>
        <v>640917</v>
      </c>
      <c r="Q528" s="65" t="n">
        <f aca="false">P528-Tabla_Ministerio!M527</f>
        <v>0</v>
      </c>
      <c r="S528" s="67" t="n">
        <f aca="false">B528+Tabla_Ministerio!B527</f>
        <v>5084</v>
      </c>
      <c r="T528" s="67" t="n">
        <f aca="false">C528+Tabla_Ministerio!C527</f>
        <v>25</v>
      </c>
      <c r="U528" s="67" t="n">
        <f aca="false">D528+Tabla_Ministerio!D527</f>
        <v>288.102272727273</v>
      </c>
      <c r="V528" s="67" t="n">
        <f aca="false">E528+Tabla_Ministerio!E527</f>
        <v>111.822727272727</v>
      </c>
      <c r="W528" s="67" t="n">
        <f aca="false">F528+Tabla_Ministerio!F527</f>
        <v>5</v>
      </c>
      <c r="X528" s="67" t="n">
        <f aca="false">G528+Tabla_Ministerio!G527</f>
        <v>15</v>
      </c>
      <c r="Y528" s="67" t="n">
        <f aca="false">H528+Tabla_Ministerio!H527</f>
        <v>7</v>
      </c>
      <c r="Z528" s="67" t="n">
        <f aca="false">X528+0.33*Y528</f>
        <v>17.31</v>
      </c>
      <c r="AC528" s="73" t="n">
        <f aca="false">IF(T528&gt;0,S528/T528,0)</f>
        <v>203.36</v>
      </c>
      <c r="AD528" s="74" t="n">
        <f aca="false">EXP((((AC528-AC$530)/AC$531+2)/4-1.9)^3)</f>
        <v>0.0688629054047633</v>
      </c>
      <c r="AE528" s="75" t="n">
        <f aca="false">S528/U528</f>
        <v>17.6465112609947</v>
      </c>
      <c r="AF528" s="74" t="n">
        <f aca="false">EXP((((AE528-AE$530)/AE$531+2)/4-1.9)^3)</f>
        <v>0.0231410733017649</v>
      </c>
      <c r="AG528" s="74" t="n">
        <f aca="false">V528/U528</f>
        <v>0.388135526367687</v>
      </c>
      <c r="AH528" s="74" t="n">
        <f aca="false">EXP((((AG528-AG$530)/AG$531+2)/4-1.9)^3)</f>
        <v>0.012973812074727</v>
      </c>
      <c r="AI528" s="74" t="n">
        <f aca="false">W528/U528</f>
        <v>0.0173549481323709</v>
      </c>
      <c r="AJ528" s="74" t="n">
        <f aca="false">EXP((((AI528-AI$530)/AI$531+2)/4-1.9)^3)</f>
        <v>0.0148002380786709</v>
      </c>
      <c r="AK528" s="74" t="n">
        <f aca="false">Z528/U528</f>
        <v>0.0600828304342681</v>
      </c>
      <c r="AL528" s="74" t="n">
        <f aca="false">EXP((((AK528-AK$530)/AK$531+2)/4-1.9)^3)</f>
        <v>0.0160589473378627</v>
      </c>
      <c r="AM528" s="74" t="n">
        <f aca="false">0.01*AD528+0.15*AF528+0.24*AH528+0.25*AJ528+0.35*AL528</f>
        <v>0.0165941960351665</v>
      </c>
      <c r="AO528" s="66" t="n">
        <f aca="false">0.01*AD528/$AM$530</f>
        <v>0.000244776702119383</v>
      </c>
      <c r="AP528" s="65" t="n">
        <f aca="false">AO528*$J$530</f>
        <v>1501.87959329102</v>
      </c>
      <c r="AQ528" s="66" t="n">
        <f aca="false">0.15*AF528/$AM$530</f>
        <v>0.00123384184264692</v>
      </c>
      <c r="AR528" s="65" t="n">
        <f aca="false">AQ528*$J$530</f>
        <v>7570.49943387265</v>
      </c>
      <c r="AS528" s="66" t="n">
        <f aca="false">0.24*AH528/$AM$530</f>
        <v>0.00110678580808714</v>
      </c>
      <c r="AT528" s="65" t="n">
        <f aca="false">AS528*$J$530</f>
        <v>6790.92007089576</v>
      </c>
      <c r="AU528" s="66" t="n">
        <f aca="false">0.25*AJ528/$AM$530</f>
        <v>0.00131520498815179</v>
      </c>
      <c r="AV528" s="65" t="n">
        <f aca="false">AU528*$J$530</f>
        <v>8069.72034346776</v>
      </c>
      <c r="AW528" s="66" t="n">
        <f aca="false">0.35*AL528/$AM$530</f>
        <v>0.00199788209779723</v>
      </c>
      <c r="AX528" s="65" t="n">
        <f aca="false">AW528*$J$530</f>
        <v>12258.4311599217</v>
      </c>
    </row>
    <row r="529" customFormat="false" ht="15" hidden="false" customHeight="false" outlineLevel="0" collapsed="false">
      <c r="A529" s="76" t="s">
        <v>68</v>
      </c>
      <c r="B529" s="78" t="n">
        <f aca="true">INDIRECT(ADDRESS(ROW()-35*INT((ROW()-15)/35)+138,2+INT((ROW()-15)/35), 1, 1, "Variables_Simulación"))</f>
        <v>0</v>
      </c>
      <c r="C529" s="78" t="n">
        <f aca="true">INDIRECT(ADDRESS(ROW()-35*INT((ROW()-15)/35)+108,2+INT((ROW()-15)/35), 1, 1, "Variables_Simulación"))</f>
        <v>0</v>
      </c>
      <c r="D529" s="78" t="n">
        <f aca="true">INDIRECT(ADDRESS(ROW()-35*INT((ROW()-15)/35)+78,2+INT((ROW()-15)/35), 1, 1, "Variables_Simulación"))</f>
        <v>0</v>
      </c>
      <c r="E529" s="78" t="n">
        <f aca="true">INDIRECT(ADDRESS(ROW()-35*INT((ROW()-15)/35)+48,2+INT((ROW()-15)/35), 1, 1, "Variables_Simulación"))</f>
        <v>0</v>
      </c>
      <c r="F529" s="78" t="n">
        <f aca="true">INDIRECT(ADDRESS(ROW()-35*INT((ROW()-15)/35)+18,2+INT((ROW()-15)/35), 1, 1, "Variables_Simulación"))</f>
        <v>0</v>
      </c>
      <c r="G529" s="78" t="n">
        <f aca="true">INDIRECT(ADDRESS(ROW()-35*INT((ROW()-15)/35)-12,2+INT((ROW()-15)/35), 1, 1, "Variables_Simulación"))</f>
        <v>0</v>
      </c>
      <c r="H529" s="78" t="n">
        <f aca="true">INDIRECT(ADDRESS(ROW()-35*INT((ROW()-15)/35)+168,2+INT((ROW()-15)/35), 1, 1, "Variables_Simulación"))</f>
        <v>0</v>
      </c>
      <c r="I529" s="77" t="n">
        <f aca="false">AO529+AQ529+AS529+AU529+AW529</f>
        <v>0.00954046566263904</v>
      </c>
      <c r="J529" s="78" t="n">
        <f aca="false">ROUND(AP529+AR529+AT529+AV529+AX529,0)</f>
        <v>58538</v>
      </c>
      <c r="K529" s="66" t="n">
        <f aca="false">I529-Tabla_Ministerio!J528</f>
        <v>0</v>
      </c>
      <c r="L529" s="65" t="n">
        <f aca="false">J529-Tabla_Ministerio!K528</f>
        <v>0</v>
      </c>
      <c r="M529" s="66" t="n">
        <f aca="false">P564/P$565</f>
        <v>0.00584572339591475</v>
      </c>
      <c r="N529" s="65" t="n">
        <f aca="false">ROUND(N$530*M529,0)</f>
        <v>681486</v>
      </c>
      <c r="O529" s="65" t="n">
        <f aca="false">N529-Tabla_Ministerio!L528</f>
        <v>0</v>
      </c>
      <c r="P529" s="67" t="n">
        <f aca="false">N529+J529</f>
        <v>740024</v>
      </c>
      <c r="Q529" s="65" t="n">
        <f aca="false">P529-Tabla_Ministerio!M528</f>
        <v>0</v>
      </c>
      <c r="S529" s="79" t="n">
        <f aca="false">B529+Tabla_Ministerio!B528</f>
        <v>5051</v>
      </c>
      <c r="T529" s="79" t="n">
        <f aca="false">C529+Tabla_Ministerio!C528</f>
        <v>35</v>
      </c>
      <c r="U529" s="79" t="n">
        <f aca="false">D529+Tabla_Ministerio!D528</f>
        <v>259.403181818182</v>
      </c>
      <c r="V529" s="79" t="n">
        <f aca="false">E529+Tabla_Ministerio!E528</f>
        <v>122.663181818182</v>
      </c>
      <c r="W529" s="79" t="n">
        <f aca="false">F529+Tabla_Ministerio!F528</f>
        <v>5</v>
      </c>
      <c r="X529" s="79" t="n">
        <f aca="false">G529+Tabla_Ministerio!G528</f>
        <v>16</v>
      </c>
      <c r="Y529" s="79" t="n">
        <f aca="false">H529+Tabla_Ministerio!H528</f>
        <v>5</v>
      </c>
      <c r="Z529" s="79" t="n">
        <f aca="false">X529+0.33*Y529</f>
        <v>17.65</v>
      </c>
      <c r="AC529" s="73" t="n">
        <f aca="false">IF(T529&gt;0,S529/T529,0)</f>
        <v>144.314285714286</v>
      </c>
      <c r="AD529" s="74" t="n">
        <f aca="false">EXP((((AC529-AC$530)/AC$531+2)/4-1.9)^3)</f>
        <v>0.0218106170846601</v>
      </c>
      <c r="AE529" s="75" t="n">
        <f aca="false">S529/U529</f>
        <v>19.4716192939387</v>
      </c>
      <c r="AF529" s="74" t="n">
        <f aca="false">EXP((((AE529-AE$530)/AE$531+2)/4-1.9)^3)</f>
        <v>0.0473388515215884</v>
      </c>
      <c r="AG529" s="74" t="n">
        <f aca="false">V529/U529</f>
        <v>0.472866913036393</v>
      </c>
      <c r="AH529" s="74" t="n">
        <f aca="false">EXP((((AG529-AG$530)/AG$531+2)/4-1.9)^3)</f>
        <v>0.0392622626996111</v>
      </c>
      <c r="AI529" s="74" t="n">
        <f aca="false">W529/U529</f>
        <v>0.0192750141496126</v>
      </c>
      <c r="AJ529" s="74" t="n">
        <f aca="false">EXP((((AI529-AI$530)/AI$531+2)/4-1.9)^3)</f>
        <v>0.015695171330335</v>
      </c>
      <c r="AK529" s="74" t="n">
        <f aca="false">Z529/U529</f>
        <v>0.0680407999481326</v>
      </c>
      <c r="AL529" s="74" t="n">
        <f aca="false">EXP((((AK529-AK$530)/AK$531+2)/4-1.9)^3)</f>
        <v>0.0176413538849123</v>
      </c>
      <c r="AM529" s="74" t="n">
        <f aca="false">0.01*AD529+0.15*AF529+0.24*AH529+0.25*AJ529+0.35*AL529</f>
        <v>0.0268401436392946</v>
      </c>
      <c r="AO529" s="66" t="n">
        <f aca="false">0.01*AD529/$AM$530</f>
        <v>7.75269485043028E-005</v>
      </c>
      <c r="AP529" s="65" t="n">
        <f aca="false">AO529*$J$530</f>
        <v>475.683105788181</v>
      </c>
      <c r="AQ529" s="66" t="n">
        <f aca="false">0.15*AF529/$AM$530</f>
        <v>0.00252402535649593</v>
      </c>
      <c r="AR529" s="65" t="n">
        <f aca="false">AQ529*$J$530</f>
        <v>15486.6951921817</v>
      </c>
      <c r="AS529" s="66" t="n">
        <f aca="false">0.24*AH529/$AM$530</f>
        <v>0.0033494330655497</v>
      </c>
      <c r="AT529" s="65" t="n">
        <f aca="false">AS529*$J$530</f>
        <v>20551.1600029232</v>
      </c>
      <c r="AU529" s="66" t="n">
        <f aca="false">0.25*AJ529/$AM$530</f>
        <v>0.00139473213294466</v>
      </c>
      <c r="AV529" s="65" t="n">
        <f aca="false">AU529*$J$530</f>
        <v>8557.67607962627</v>
      </c>
      <c r="AW529" s="66" t="n">
        <f aca="false">0.35*AL529/$AM$530</f>
        <v>0.00219474815914445</v>
      </c>
      <c r="AX529" s="65" t="n">
        <f aca="false">AW529*$J$530</f>
        <v>13466.3448117887</v>
      </c>
    </row>
    <row r="530" customFormat="false" ht="15" hidden="false" customHeight="false" outlineLevel="0" collapsed="false">
      <c r="A530" s="83" t="s">
        <v>71</v>
      </c>
      <c r="B530" s="86"/>
      <c r="C530" s="86"/>
      <c r="D530" s="86"/>
      <c r="E530" s="86"/>
      <c r="F530" s="86"/>
      <c r="G530" s="86"/>
      <c r="H530" s="86"/>
      <c r="I530" s="88" t="n">
        <f aca="false">SUM(I503:I529)</f>
        <v>1</v>
      </c>
      <c r="J530" s="86" t="n">
        <f aca="false">Tabla_Ministerio!K529</f>
        <v>6135713</v>
      </c>
      <c r="K530" s="84" t="n">
        <f aca="false">I530-Tabla_Ministerio!J529</f>
        <v>0</v>
      </c>
      <c r="L530" s="86" t="n">
        <f aca="false">J530-Tabla_Ministerio!K529</f>
        <v>0</v>
      </c>
      <c r="M530" s="84"/>
      <c r="N530" s="86" t="n">
        <f aca="false">Tabla_Ministerio!L529</f>
        <v>116578533</v>
      </c>
      <c r="O530" s="86"/>
      <c r="P530" s="88" t="n">
        <f aca="false">Tabla_Ministerio!M529</f>
        <v>122714246</v>
      </c>
      <c r="Q530" s="86"/>
      <c r="S530" s="88"/>
      <c r="T530" s="88"/>
      <c r="U530" s="88"/>
      <c r="V530" s="88"/>
      <c r="W530" s="88"/>
      <c r="X530" s="88"/>
      <c r="Y530" s="88"/>
      <c r="Z530" s="88"/>
      <c r="AB530" s="89" t="s">
        <v>241</v>
      </c>
      <c r="AC530" s="89" t="n">
        <f aca="false">AVERAGE(AC505:AC529)</f>
        <v>199.419495632315</v>
      </c>
      <c r="AD530" s="88"/>
      <c r="AE530" s="89" t="n">
        <f aca="false">AVERAGE(AE505:AE529)</f>
        <v>20.341056992056</v>
      </c>
      <c r="AF530" s="88"/>
      <c r="AG530" s="91" t="n">
        <f aca="false">AVERAGE(AG505:AG529)</f>
        <v>0.516975887204628</v>
      </c>
      <c r="AH530" s="88"/>
      <c r="AI530" s="91" t="n">
        <f aca="false">AVERAGE(AI505:AI529)</f>
        <v>0.0721514096088919</v>
      </c>
      <c r="AJ530" s="88"/>
      <c r="AK530" s="91" t="n">
        <f aca="false">AVERAGE(AK505:AK529)</f>
        <v>0.192891664879424</v>
      </c>
      <c r="AL530" s="88"/>
      <c r="AM530" s="91" t="n">
        <f aca="false">SUM(AM505:AM529)</f>
        <v>2.81329492588627</v>
      </c>
      <c r="AO530" s="84" t="n">
        <f aca="false">SUM(AO503:AO529)</f>
        <v>0.00963546262616399</v>
      </c>
      <c r="AP530" s="86" t="n">
        <f aca="false">SUM(AP503:AP529)</f>
        <v>59120.4332963685</v>
      </c>
      <c r="AQ530" s="84" t="n">
        <f aca="false">SUM(AQ503:AQ529)</f>
        <v>0.149856642073763</v>
      </c>
      <c r="AR530" s="86" t="n">
        <f aca="false">SUM(AR503:AR529)</f>
        <v>919477.346908332</v>
      </c>
      <c r="AS530" s="84" t="n">
        <f aca="false">SUM(AS503:AS529)</f>
        <v>0.232780108481916</v>
      </c>
      <c r="AT530" s="86" t="n">
        <f aca="false">SUM(AT503:AT529)</f>
        <v>1428271.9377539</v>
      </c>
      <c r="AU530" s="84" t="n">
        <f aca="false">SUM(AU503:AU529)</f>
        <v>0.256061849074068</v>
      </c>
      <c r="AV530" s="86" t="n">
        <f aca="false">SUM(AV503:AV529)</f>
        <v>1571122.0161678</v>
      </c>
      <c r="AW530" s="84" t="n">
        <f aca="false">SUM(AW503:AW529)</f>
        <v>0.35166593774409</v>
      </c>
      <c r="AX530" s="86" t="n">
        <f aca="false">SUM(AX503:AX529)</f>
        <v>2157721.2658736</v>
      </c>
    </row>
    <row r="531" customFormat="false" ht="15" hidden="false" customHeight="false" outlineLevel="0" collapsed="false">
      <c r="A531" s="43" t="s">
        <v>72</v>
      </c>
      <c r="I531" s="37"/>
      <c r="S531" s="37"/>
      <c r="T531" s="37"/>
      <c r="U531" s="37"/>
      <c r="V531" s="37"/>
      <c r="W531" s="37"/>
      <c r="X531" s="37"/>
      <c r="Y531" s="37"/>
      <c r="Z531" s="37"/>
      <c r="AB531" s="89" t="s">
        <v>242</v>
      </c>
      <c r="AC531" s="89" t="n">
        <f aca="false">_xlfn.STDEV.P(AC505:AC529)</f>
        <v>84.0252858783607</v>
      </c>
      <c r="AD531" s="88"/>
      <c r="AE531" s="89" t="n">
        <f aca="false">_xlfn.STDEV.P(AE505:AE529)</f>
        <v>4.3225370882458</v>
      </c>
      <c r="AF531" s="88"/>
      <c r="AG531" s="91" t="n">
        <f aca="false">_xlfn.STDEV.P(AG505:AG529)</f>
        <v>0.138977979437086</v>
      </c>
      <c r="AH531" s="88"/>
      <c r="AI531" s="91" t="n">
        <f aca="false">_xlfn.STDEV.P(AI505:AI529)</f>
        <v>0.0636854487947213</v>
      </c>
      <c r="AJ531" s="88"/>
      <c r="AK531" s="91" t="n">
        <f aca="false">_xlfn.STDEV.P(AK505:AK529)</f>
        <v>0.162272529891504</v>
      </c>
      <c r="AL531" s="88"/>
      <c r="AM531" s="91"/>
    </row>
    <row r="532" customFormat="false" ht="15" hidden="false" customHeight="false" outlineLevel="0" collapsed="false">
      <c r="A532" s="43" t="s">
        <v>187</v>
      </c>
      <c r="I532" s="37"/>
      <c r="S532" s="37"/>
      <c r="T532" s="37"/>
      <c r="U532" s="37"/>
      <c r="V532" s="37"/>
      <c r="W532" s="37"/>
      <c r="X532" s="37"/>
      <c r="Y532" s="37"/>
      <c r="Z532" s="37"/>
    </row>
    <row r="533" customFormat="false" ht="15" hidden="false" customHeight="false" outlineLevel="0" collapsed="false">
      <c r="I533" s="37"/>
      <c r="S533" s="37"/>
      <c r="T533" s="37"/>
      <c r="U533" s="37"/>
      <c r="V533" s="37"/>
      <c r="W533" s="37"/>
      <c r="X533" s="37"/>
      <c r="Y533" s="37"/>
      <c r="Z533" s="37"/>
    </row>
    <row r="534" customFormat="false" ht="15" hidden="false" customHeight="false" outlineLevel="0" collapsed="false">
      <c r="I534" s="37"/>
      <c r="S534" s="37"/>
      <c r="T534" s="37"/>
      <c r="U534" s="37"/>
      <c r="V534" s="37"/>
      <c r="W534" s="37"/>
      <c r="X534" s="37"/>
      <c r="Y534" s="37"/>
      <c r="Z534" s="37"/>
    </row>
    <row r="535" customFormat="false" ht="15" hidden="false" customHeight="false" outlineLevel="0" collapsed="false">
      <c r="I535" s="37"/>
      <c r="S535" s="37"/>
      <c r="T535" s="37"/>
      <c r="U535" s="37"/>
      <c r="V535" s="37"/>
      <c r="W535" s="37"/>
      <c r="X535" s="37"/>
      <c r="Y535" s="37"/>
      <c r="Z535" s="37"/>
    </row>
    <row r="536" customFormat="false" ht="15" hidden="false" customHeight="false" outlineLevel="0" collapsed="false">
      <c r="A536" s="14" t="str">
        <f aca="false">"Tabla " &amp; TEXT((ROW()+24) / 35, "0")</f>
        <v>Tabla 16</v>
      </c>
      <c r="B536" s="14"/>
      <c r="C536" s="14"/>
      <c r="D536" s="14"/>
      <c r="E536" s="14"/>
      <c r="F536" s="14"/>
      <c r="G536" s="14"/>
      <c r="H536" s="14"/>
      <c r="I536" s="14"/>
      <c r="J536" s="14"/>
      <c r="S536" s="97"/>
      <c r="T536" s="97"/>
      <c r="U536" s="97"/>
      <c r="V536" s="97"/>
      <c r="W536" s="97"/>
      <c r="X536" s="97"/>
      <c r="Y536" s="97"/>
      <c r="Z536" s="97"/>
    </row>
    <row r="537" customFormat="false" ht="15" hidden="false" customHeight="false" outlineLevel="0" collapsed="false">
      <c r="A537" s="14" t="s">
        <v>212</v>
      </c>
      <c r="B537" s="14"/>
      <c r="C537" s="14"/>
      <c r="D537" s="14"/>
      <c r="E537" s="14"/>
      <c r="F537" s="14"/>
      <c r="G537" s="14"/>
      <c r="H537" s="14"/>
      <c r="I537" s="14"/>
      <c r="J537" s="14"/>
      <c r="S537" s="97"/>
      <c r="T537" s="97"/>
      <c r="U537" s="97"/>
      <c r="V537" s="97"/>
      <c r="W537" s="97"/>
      <c r="X537" s="97"/>
      <c r="Y537" s="97"/>
      <c r="Z537" s="97"/>
    </row>
    <row r="538" customFormat="false" ht="15.8" hidden="false" customHeight="true" outlineLevel="0" collapsed="false">
      <c r="A538" s="52" t="s">
        <v>30</v>
      </c>
      <c r="B538" s="103" t="s">
        <v>253</v>
      </c>
      <c r="C538" s="103"/>
      <c r="D538" s="103"/>
      <c r="E538" s="103"/>
      <c r="F538" s="103"/>
      <c r="G538" s="103"/>
      <c r="H538" s="103"/>
      <c r="I538" s="52" t="s">
        <v>32</v>
      </c>
      <c r="J538" s="54" t="s">
        <v>33</v>
      </c>
      <c r="K538" s="55" t="s">
        <v>223</v>
      </c>
      <c r="L538" s="54" t="s">
        <v>224</v>
      </c>
      <c r="M538" s="55" t="s">
        <v>225</v>
      </c>
      <c r="N538" s="54" t="s">
        <v>34</v>
      </c>
      <c r="O538" s="54" t="s">
        <v>226</v>
      </c>
      <c r="P538" s="52" t="s">
        <v>227</v>
      </c>
      <c r="Q538" s="54" t="s">
        <v>228</v>
      </c>
      <c r="S538" s="56" t="s">
        <v>253</v>
      </c>
      <c r="T538" s="56"/>
      <c r="U538" s="56"/>
      <c r="V538" s="56"/>
      <c r="W538" s="56"/>
      <c r="X538" s="56"/>
      <c r="Y538" s="56"/>
      <c r="Z538" s="56"/>
      <c r="AC538" s="57" t="s">
        <v>230</v>
      </c>
      <c r="AD538" s="57"/>
      <c r="AE538" s="57" t="s">
        <v>231</v>
      </c>
      <c r="AF538" s="57"/>
      <c r="AG538" s="57" t="s">
        <v>232</v>
      </c>
      <c r="AH538" s="57"/>
      <c r="AI538" s="57" t="s">
        <v>233</v>
      </c>
      <c r="AJ538" s="57"/>
      <c r="AK538" s="57" t="s">
        <v>234</v>
      </c>
      <c r="AL538" s="57"/>
      <c r="AM538" s="58" t="s">
        <v>235</v>
      </c>
      <c r="AO538" s="57" t="s">
        <v>230</v>
      </c>
      <c r="AP538" s="57"/>
      <c r="AQ538" s="57" t="s">
        <v>231</v>
      </c>
      <c r="AR538" s="57"/>
      <c r="AS538" s="57" t="s">
        <v>232</v>
      </c>
      <c r="AT538" s="57"/>
      <c r="AU538" s="57" t="s">
        <v>233</v>
      </c>
      <c r="AV538" s="57"/>
      <c r="AW538" s="58" t="s">
        <v>234</v>
      </c>
      <c r="AX538" s="58"/>
    </row>
    <row r="539" customFormat="false" ht="37.3" hidden="false" customHeight="false" outlineLevel="0" collapsed="false">
      <c r="A539" s="52"/>
      <c r="B539" s="104" t="s">
        <v>213</v>
      </c>
      <c r="C539" s="104" t="s">
        <v>214</v>
      </c>
      <c r="D539" s="104" t="s">
        <v>215</v>
      </c>
      <c r="E539" s="104" t="s">
        <v>216</v>
      </c>
      <c r="F539" s="104" t="s">
        <v>217</v>
      </c>
      <c r="G539" s="104" t="s">
        <v>218</v>
      </c>
      <c r="H539" s="104" t="s">
        <v>219</v>
      </c>
      <c r="I539" s="52"/>
      <c r="J539" s="54"/>
      <c r="K539" s="55"/>
      <c r="L539" s="54"/>
      <c r="M539" s="55"/>
      <c r="N539" s="54"/>
      <c r="O539" s="54"/>
      <c r="P539" s="52"/>
      <c r="Q539" s="54"/>
      <c r="S539" s="59" t="s">
        <v>213</v>
      </c>
      <c r="T539" s="59" t="s">
        <v>214</v>
      </c>
      <c r="U539" s="59" t="s">
        <v>215</v>
      </c>
      <c r="V539" s="59" t="s">
        <v>216</v>
      </c>
      <c r="W539" s="59" t="s">
        <v>217</v>
      </c>
      <c r="X539" s="59" t="s">
        <v>218</v>
      </c>
      <c r="Y539" s="59" t="s">
        <v>219</v>
      </c>
      <c r="Z539" s="52" t="s">
        <v>43</v>
      </c>
      <c r="AC539" s="59" t="s">
        <v>236</v>
      </c>
      <c r="AD539" s="59" t="s">
        <v>237</v>
      </c>
      <c r="AE539" s="59" t="s">
        <v>236</v>
      </c>
      <c r="AF539" s="59" t="s">
        <v>237</v>
      </c>
      <c r="AG539" s="59" t="s">
        <v>236</v>
      </c>
      <c r="AH539" s="59" t="s">
        <v>237</v>
      </c>
      <c r="AI539" s="59" t="s">
        <v>236</v>
      </c>
      <c r="AJ539" s="59" t="s">
        <v>237</v>
      </c>
      <c r="AK539" s="59" t="s">
        <v>236</v>
      </c>
      <c r="AL539" s="59" t="s">
        <v>237</v>
      </c>
      <c r="AM539" s="60" t="s">
        <v>238</v>
      </c>
      <c r="AO539" s="59" t="s">
        <v>239</v>
      </c>
      <c r="AP539" s="59" t="s">
        <v>240</v>
      </c>
      <c r="AQ539" s="59" t="s">
        <v>239</v>
      </c>
      <c r="AR539" s="59" t="s">
        <v>240</v>
      </c>
      <c r="AS539" s="59" t="s">
        <v>239</v>
      </c>
      <c r="AT539" s="59" t="s">
        <v>240</v>
      </c>
      <c r="AU539" s="59" t="s">
        <v>239</v>
      </c>
      <c r="AV539" s="59" t="s">
        <v>240</v>
      </c>
      <c r="AW539" s="59" t="s">
        <v>239</v>
      </c>
      <c r="AX539" s="60" t="s">
        <v>240</v>
      </c>
      <c r="AY539" s="105" t="s">
        <v>244</v>
      </c>
    </row>
    <row r="540" customFormat="false" ht="15" hidden="false" customHeight="false" outlineLevel="0" collapsed="false">
      <c r="A540" s="61" t="s">
        <v>44</v>
      </c>
      <c r="B540" s="64" t="n">
        <f aca="true">INDIRECT(ADDRESS(ROW()-35*INT((ROW()-15)/35)+138,2+INT((ROW()-15)/35), 1, 1, "Variables_Simulación"))</f>
        <v>0</v>
      </c>
      <c r="C540" s="64" t="n">
        <f aca="true">INDIRECT(ADDRESS(ROW()-35*INT((ROW()-15)/35)+108,2+INT((ROW()-15)/35), 1, 1, "Variables_Simulación"))</f>
        <v>0</v>
      </c>
      <c r="D540" s="64" t="n">
        <f aca="true">INDIRECT(ADDRESS(ROW()-35*INT((ROW()-15)/35)+78,2+INT((ROW()-15)/35), 1, 1, "Variables_Simulación"))</f>
        <v>0</v>
      </c>
      <c r="E540" s="64" t="n">
        <f aca="true">INDIRECT(ADDRESS(ROW()-35*INT((ROW()-15)/35)+48,2+INT((ROW()-15)/35), 1, 1, "Variables_Simulación"))</f>
        <v>0</v>
      </c>
      <c r="F540" s="64" t="n">
        <f aca="true">INDIRECT(ADDRESS(ROW()-35*INT((ROW()-15)/35)+18,2+INT((ROW()-15)/35), 1, 1, "Variables_Simulación"))</f>
        <v>0</v>
      </c>
      <c r="G540" s="64" t="n">
        <f aca="true">INDIRECT(ADDRESS(ROW()-35*INT((ROW()-15)/35)-12,2+INT((ROW()-15)/35), 1, 1, "Variables_Simulación"))</f>
        <v>0</v>
      </c>
      <c r="H540" s="64" t="n">
        <f aca="true">INDIRECT(ADDRESS(ROW()-35*INT((ROW()-15)/35)+168,2+INT((ROW()-15)/35), 1, 1, "Variables_Simulación"))</f>
        <v>0</v>
      </c>
      <c r="I540" s="63" t="n">
        <f aca="false">AO540+AQ540+AS540+AU540+AW540</f>
        <v>0.151195574534508</v>
      </c>
      <c r="J540" s="64" t="n">
        <f aca="false">AP540+AR540+AT540+AV540+AX540</f>
        <v>881837.000000003</v>
      </c>
      <c r="K540" s="63" t="n">
        <f aca="false">I540-Tabla_Ministerio!J539</f>
        <v>0</v>
      </c>
      <c r="L540" s="64" t="n">
        <f aca="false">J540-Tabla_Ministerio!K539</f>
        <v>0</v>
      </c>
      <c r="M540" s="66" t="n">
        <f aca="false">N540/N$565</f>
        <v>0.212129461661152</v>
      </c>
      <c r="N540" s="65" t="n">
        <f aca="false">Tabla_Ministerio!L539</f>
        <v>23507359</v>
      </c>
      <c r="O540" s="65" t="n">
        <f aca="false">N540-Tabla_Ministerio!L539</f>
        <v>0</v>
      </c>
      <c r="P540" s="67" t="n">
        <f aca="false">N540+J540</f>
        <v>24389196</v>
      </c>
      <c r="Q540" s="65" t="n">
        <f aca="false">P540-Tabla_Ministerio!M539</f>
        <v>0</v>
      </c>
      <c r="S540" s="68" t="n">
        <f aca="false">B540+Tabla_Ministerio!B539</f>
        <v>24019</v>
      </c>
      <c r="T540" s="68" t="n">
        <f aca="false">C540+Tabla_Ministerio!C539</f>
        <v>63</v>
      </c>
      <c r="U540" s="68" t="n">
        <f aca="false">D540+Tabla_Ministerio!D539</f>
        <v>1650.49772727273</v>
      </c>
      <c r="V540" s="68" t="n">
        <f aca="false">E540+Tabla_Ministerio!E539</f>
        <v>869.384090909091</v>
      </c>
      <c r="W540" s="68" t="n">
        <f aca="false">F540+Tabla_Ministerio!F539</f>
        <v>387</v>
      </c>
      <c r="X540" s="68" t="n">
        <f aca="false">G540+Tabla_Ministerio!G539</f>
        <v>1041</v>
      </c>
      <c r="Y540" s="68" t="n">
        <f aca="false">H540+Tabla_Ministerio!H539</f>
        <v>238</v>
      </c>
      <c r="Z540" s="68" t="n">
        <f aca="false">X540+0.33*Y540</f>
        <v>1119.54</v>
      </c>
      <c r="AC540" s="69" t="n">
        <f aca="false">IF(T540&gt;0,S540/T540,0)</f>
        <v>381.253968253968</v>
      </c>
      <c r="AD540" s="70" t="n">
        <f aca="false">EXP((((AC540-AC$565)/AC$566+2)/4-1.9)^3)</f>
        <v>0.491227726551053</v>
      </c>
      <c r="AE540" s="71" t="n">
        <f aca="false">S540/U540</f>
        <v>14.5525798691579</v>
      </c>
      <c r="AF540" s="70" t="n">
        <f aca="false">EXP((((AE540-AE$565)/AE$566+2)/4-1.9)^3)</f>
        <v>0.00666877206525537</v>
      </c>
      <c r="AG540" s="70" t="n">
        <f aca="false">V540/U540</f>
        <v>0.526740556223397</v>
      </c>
      <c r="AH540" s="70" t="n">
        <f aca="false">EXP((((AG540-AG$565)/AG$566+2)/4-1.9)^3)</f>
        <v>0.080794922609226</v>
      </c>
      <c r="AI540" s="70" t="n">
        <f aca="false">W540/U540</f>
        <v>0.234474724566556</v>
      </c>
      <c r="AJ540" s="70" t="n">
        <f aca="false">EXP((((AI540-AI$565)/AI$566+2)/4-1.9)^3)</f>
        <v>0.624021558874429</v>
      </c>
      <c r="AK540" s="70" t="n">
        <f aca="false">Z540/U540</f>
        <v>0.678304478401142</v>
      </c>
      <c r="AL540" s="70" t="n">
        <f aca="false">EXP((((AK540-AK$565)/AK$566+2)/4-1.9)^3)</f>
        <v>0.709406038950477</v>
      </c>
      <c r="AM540" s="70" t="n">
        <f aca="false">0.01*AD540+0.15*AF540+0.24*AH540+0.25*AJ540+0.35*AL540</f>
        <v>0.429600877852787</v>
      </c>
      <c r="AO540" s="63" t="n">
        <f aca="false">0.01*AD540/$AM$565*$AY540</f>
        <v>0.00172884791843041</v>
      </c>
      <c r="AP540" s="64" t="n">
        <f aca="false">AO540*$J$565</f>
        <v>10083.3775494994</v>
      </c>
      <c r="AQ540" s="63" t="n">
        <f aca="false">0.15*AF540/$AM$565*$AY540</f>
        <v>0.00035205543418075</v>
      </c>
      <c r="AR540" s="64" t="n">
        <f aca="false">AQ540*$J$565</f>
        <v>2053.3372677571</v>
      </c>
      <c r="AS540" s="63" t="n">
        <f aca="false">0.24*AH540/$AM$565*$AY540</f>
        <v>0.00682447473818752</v>
      </c>
      <c r="AT540" s="64" t="n">
        <f aca="false">AS540*$J$565</f>
        <v>39803.2438993481</v>
      </c>
      <c r="AU540" s="63" t="n">
        <f aca="false">0.25*AJ540/$AM$565*$AY540</f>
        <v>0.0549052056105607</v>
      </c>
      <c r="AV540" s="64" t="n">
        <f aca="false">AU540*$J$565</f>
        <v>320230.54873838</v>
      </c>
      <c r="AW540" s="63" t="n">
        <f aca="false">0.35*AL540/$AM$565*$AY540</f>
        <v>0.0873849908331487</v>
      </c>
      <c r="AX540" s="64" t="n">
        <f aca="false">AW540*$J$565</f>
        <v>509666.492545018</v>
      </c>
      <c r="AY540" s="48" t="n">
        <v>1.00051157983342</v>
      </c>
      <c r="AZ540" s="48"/>
    </row>
    <row r="541" customFormat="false" ht="15" hidden="false" customHeight="false" outlineLevel="0" collapsed="false">
      <c r="A541" s="72" t="s">
        <v>45</v>
      </c>
      <c r="B541" s="65" t="n">
        <f aca="true">INDIRECT(ADDRESS(ROW()-35*INT((ROW()-15)/35)+138,2+INT((ROW()-15)/35), 1, 1, "Variables_Simulación"))</f>
        <v>0</v>
      </c>
      <c r="C541" s="65" t="n">
        <f aca="true">INDIRECT(ADDRESS(ROW()-35*INT((ROW()-15)/35)+108,2+INT((ROW()-15)/35), 1, 1, "Variables_Simulación"))</f>
        <v>0</v>
      </c>
      <c r="D541" s="65" t="n">
        <f aca="true">INDIRECT(ADDRESS(ROW()-35*INT((ROW()-15)/35)+78,2+INT((ROW()-15)/35), 1, 1, "Variables_Simulación"))</f>
        <v>0</v>
      </c>
      <c r="E541" s="65" t="n">
        <f aca="true">INDIRECT(ADDRESS(ROW()-35*INT((ROW()-15)/35)+48,2+INT((ROW()-15)/35), 1, 1, "Variables_Simulación"))</f>
        <v>0</v>
      </c>
      <c r="F541" s="65" t="n">
        <f aca="true">INDIRECT(ADDRESS(ROW()-35*INT((ROW()-15)/35)+18,2+INT((ROW()-15)/35), 1, 1, "Variables_Simulación"))</f>
        <v>0</v>
      </c>
      <c r="G541" s="65" t="n">
        <f aca="true">INDIRECT(ADDRESS(ROW()-35*INT((ROW()-15)/35)-12,2+INT((ROW()-15)/35), 1, 1, "Variables_Simulación"))</f>
        <v>0</v>
      </c>
      <c r="H541" s="65" t="n">
        <f aca="true">INDIRECT(ADDRESS(ROW()-35*INT((ROW()-15)/35)+168,2+INT((ROW()-15)/35), 1, 1, "Variables_Simulación"))</f>
        <v>0</v>
      </c>
      <c r="I541" s="66" t="n">
        <f aca="false">AO541+AQ541+AS541+AU541+AW541</f>
        <v>0.10583691931968</v>
      </c>
      <c r="J541" s="65" t="n">
        <f aca="false">AP541+AR541+AT541+AV541+AX541</f>
        <v>617286.000000001</v>
      </c>
      <c r="K541" s="66" t="n">
        <f aca="false">I541-Tabla_Ministerio!J540</f>
        <v>4.85722573273506E-016</v>
      </c>
      <c r="L541" s="65" t="n">
        <f aca="false">J541-Tabla_Ministerio!K540</f>
        <v>0</v>
      </c>
      <c r="M541" s="66" t="n">
        <f aca="false">N541/N$565</f>
        <v>0.13179147610658</v>
      </c>
      <c r="N541" s="65" t="n">
        <f aca="false">Tabla_Ministerio!L540</f>
        <v>14604617</v>
      </c>
      <c r="O541" s="65" t="n">
        <f aca="false">N541-Tabla_Ministerio!L540</f>
        <v>0</v>
      </c>
      <c r="P541" s="67" t="n">
        <f aca="false">N541+J541</f>
        <v>15221903</v>
      </c>
      <c r="Q541" s="65" t="n">
        <f aca="false">P541-Tabla_Ministerio!M540</f>
        <v>0</v>
      </c>
      <c r="S541" s="67" t="n">
        <f aca="false">B541+Tabla_Ministerio!B540</f>
        <v>17877</v>
      </c>
      <c r="T541" s="67" t="n">
        <f aca="false">C541+Tabla_Ministerio!C540</f>
        <v>36</v>
      </c>
      <c r="U541" s="67" t="n">
        <f aca="false">D541+Tabla_Ministerio!D540</f>
        <v>1489.27272727273</v>
      </c>
      <c r="V541" s="67" t="n">
        <f aca="false">E541+Tabla_Ministerio!E540</f>
        <v>833.590909090909</v>
      </c>
      <c r="W541" s="67" t="n">
        <f aca="false">F541+Tabla_Ministerio!F540</f>
        <v>285</v>
      </c>
      <c r="X541" s="67" t="n">
        <f aca="false">G541+Tabla_Ministerio!G540</f>
        <v>704</v>
      </c>
      <c r="Y541" s="67" t="n">
        <f aca="false">H541+Tabla_Ministerio!H540</f>
        <v>193</v>
      </c>
      <c r="Z541" s="67" t="n">
        <f aca="false">X541+0.33*Y541</f>
        <v>767.69</v>
      </c>
      <c r="AC541" s="73" t="n">
        <f aca="false">IF(T541&gt;0,S541/T541,0)</f>
        <v>496.583333333333</v>
      </c>
      <c r="AD541" s="74" t="n">
        <f aca="false">EXP((((AC541-AC$565)/AC$566+2)/4-1.9)^3)</f>
        <v>0.839250461831259</v>
      </c>
      <c r="AE541" s="75" t="n">
        <f aca="false">S541/U541</f>
        <v>12.0038456842876</v>
      </c>
      <c r="AF541" s="74" t="n">
        <f aca="false">EXP((((AE541-AE$565)/AE$566+2)/4-1.9)^3)</f>
        <v>0.0016537816603025</v>
      </c>
      <c r="AG541" s="74" t="n">
        <f aca="false">V541/U541</f>
        <v>0.559730191673787</v>
      </c>
      <c r="AH541" s="74" t="n">
        <f aca="false">EXP((((AG541-AG$565)/AG$566+2)/4-1.9)^3)</f>
        <v>0.113573586873818</v>
      </c>
      <c r="AI541" s="74" t="n">
        <f aca="false">W541/U541</f>
        <v>0.191368575265535</v>
      </c>
      <c r="AJ541" s="74" t="n">
        <f aca="false">EXP((((AI541-AI$565)/AI$566+2)/4-1.9)^3)</f>
        <v>0.433164689704535</v>
      </c>
      <c r="AK541" s="74" t="n">
        <f aca="false">Z541/U541</f>
        <v>0.515479794896837</v>
      </c>
      <c r="AL541" s="74" t="n">
        <f aca="false">EXP((((AK541-AK$565)/AK$566+2)/4-1.9)^3)</f>
        <v>0.446912810353092</v>
      </c>
      <c r="AM541" s="74" t="n">
        <f aca="false">0.01*AD541+0.15*AF541+0.24*AH541+0.25*AJ541+0.35*AL541</f>
        <v>0.30060888876679</v>
      </c>
      <c r="AO541" s="66" t="n">
        <f aca="false">0.01*AD541/$AM$565*$AY541</f>
        <v>0.00295479231443311</v>
      </c>
      <c r="AP541" s="65" t="n">
        <f aca="false">AO541*$J$565</f>
        <v>17233.6075192998</v>
      </c>
      <c r="AQ541" s="66" t="n">
        <f aca="false">0.15*AF541/$AM$565*$AY541</f>
        <v>8.73383136831939E-005</v>
      </c>
      <c r="AR541" s="65" t="n">
        <f aca="false">AQ541*$J$565</f>
        <v>509.394251522016</v>
      </c>
      <c r="AS541" s="66" t="n">
        <f aca="false">0.24*AH541/$AM$565*$AY541</f>
        <v>0.00959674500654123</v>
      </c>
      <c r="AT541" s="65" t="n">
        <f aca="false">AS541*$J$565</f>
        <v>55972.3050915212</v>
      </c>
      <c r="AU541" s="66" t="n">
        <f aca="false">0.25*AJ541/$AM$565*$AY541</f>
        <v>0.0381266306732191</v>
      </c>
      <c r="AV541" s="65" t="n">
        <f aca="false">AU541*$J$565</f>
        <v>222370.752030881</v>
      </c>
      <c r="AW541" s="66" t="n">
        <f aca="false">0.35*AL541/$AM$565*$AY541</f>
        <v>0.0550714130118028</v>
      </c>
      <c r="AX541" s="65" t="n">
        <f aca="false">AW541*$J$565</f>
        <v>321199.941106777</v>
      </c>
      <c r="AY541" s="48" t="n">
        <v>1.0008835968711</v>
      </c>
      <c r="AZ541" s="48"/>
    </row>
    <row r="542" customFormat="false" ht="15" hidden="false" customHeight="false" outlineLevel="0" collapsed="false">
      <c r="A542" s="72" t="s">
        <v>46</v>
      </c>
      <c r="B542" s="65" t="n">
        <f aca="true">INDIRECT(ADDRESS(ROW()-35*INT((ROW()-15)/35)+138,2+INT((ROW()-15)/35), 1, 1, "Variables_Simulación"))</f>
        <v>0</v>
      </c>
      <c r="C542" s="65" t="n">
        <f aca="true">INDIRECT(ADDRESS(ROW()-35*INT((ROW()-15)/35)+108,2+INT((ROW()-15)/35), 1, 1, "Variables_Simulación"))</f>
        <v>0</v>
      </c>
      <c r="D542" s="65" t="n">
        <f aca="true">INDIRECT(ADDRESS(ROW()-35*INT((ROW()-15)/35)+78,2+INT((ROW()-15)/35), 1, 1, "Variables_Simulación"))</f>
        <v>0</v>
      </c>
      <c r="E542" s="65" t="n">
        <f aca="true">INDIRECT(ADDRESS(ROW()-35*INT((ROW()-15)/35)+48,2+INT((ROW()-15)/35), 1, 1, "Variables_Simulación"))</f>
        <v>0</v>
      </c>
      <c r="F542" s="65" t="n">
        <f aca="true">INDIRECT(ADDRESS(ROW()-35*INT((ROW()-15)/35)+18,2+INT((ROW()-15)/35), 1, 1, "Variables_Simulación"))</f>
        <v>0</v>
      </c>
      <c r="G542" s="65" t="n">
        <f aca="true">INDIRECT(ADDRESS(ROW()-35*INT((ROW()-15)/35)-12,2+INT((ROW()-15)/35), 1, 1, "Variables_Simulación"))</f>
        <v>0</v>
      </c>
      <c r="H542" s="65" t="n">
        <f aca="true">INDIRECT(ADDRESS(ROW()-35*INT((ROW()-15)/35)+168,2+INT((ROW()-15)/35), 1, 1, "Variables_Simulación"))</f>
        <v>0</v>
      </c>
      <c r="I542" s="66" t="n">
        <f aca="false">AO542+AQ542+AS542+AU542+AW542</f>
        <v>0.0755977015396338</v>
      </c>
      <c r="J542" s="65" t="n">
        <f aca="false">AP542+AR542+AT542+AV542+AX542</f>
        <v>440918</v>
      </c>
      <c r="K542" s="66" t="n">
        <f aca="false">I542-Tabla_Ministerio!J541</f>
        <v>0</v>
      </c>
      <c r="L542" s="65" t="n">
        <f aca="false">J542-Tabla_Ministerio!K541</f>
        <v>0</v>
      </c>
      <c r="M542" s="66" t="n">
        <f aca="false">N542/N$565</f>
        <v>0.0751344815907025</v>
      </c>
      <c r="N542" s="65" t="n">
        <f aca="false">Tabla_Ministerio!L541</f>
        <v>8326110</v>
      </c>
      <c r="O542" s="65" t="n">
        <f aca="false">N542-Tabla_Ministerio!L541</f>
        <v>0</v>
      </c>
      <c r="P542" s="67" t="n">
        <f aca="false">N542+J542</f>
        <v>8767028</v>
      </c>
      <c r="Q542" s="65" t="n">
        <f aca="false">P542-Tabla_Ministerio!M541</f>
        <v>0</v>
      </c>
      <c r="S542" s="67" t="n">
        <f aca="false">B542+Tabla_Ministerio!B541</f>
        <v>18363</v>
      </c>
      <c r="T542" s="67" t="n">
        <f aca="false">C542+Tabla_Ministerio!C541</f>
        <v>83</v>
      </c>
      <c r="U542" s="67" t="n">
        <f aca="false">D542+Tabla_Ministerio!D541</f>
        <v>1126.97727272727</v>
      </c>
      <c r="V542" s="67" t="n">
        <f aca="false">E542+Tabla_Ministerio!E541</f>
        <v>699.727272727273</v>
      </c>
      <c r="W542" s="67" t="n">
        <f aca="false">F542+Tabla_Ministerio!F541</f>
        <v>143</v>
      </c>
      <c r="X542" s="67" t="n">
        <f aca="false">G542+Tabla_Ministerio!G541</f>
        <v>481</v>
      </c>
      <c r="Y542" s="67" t="n">
        <f aca="false">H542+Tabla_Ministerio!H541</f>
        <v>67</v>
      </c>
      <c r="Z542" s="67" t="n">
        <f aca="false">X542+0.33*Y542</f>
        <v>503.11</v>
      </c>
      <c r="AC542" s="73" t="n">
        <f aca="false">IF(T542&gt;0,S542/T542,0)</f>
        <v>221.240963855422</v>
      </c>
      <c r="AD542" s="74" t="n">
        <f aca="false">EXP((((AC542-AC$565)/AC$566+2)/4-1.9)^3)</f>
        <v>0.0834159036775313</v>
      </c>
      <c r="AE542" s="75" t="n">
        <f aca="false">S542/U542</f>
        <v>16.294028676871</v>
      </c>
      <c r="AF542" s="74" t="n">
        <f aca="false">EXP((((AE542-AE$565)/AE$566+2)/4-1.9)^3)</f>
        <v>0.0152301924653474</v>
      </c>
      <c r="AG542" s="74" t="n">
        <f aca="false">V542/U542</f>
        <v>0.620888539334908</v>
      </c>
      <c r="AH542" s="74" t="n">
        <f aca="false">EXP((((AG542-AG$565)/AG$566+2)/4-1.9)^3)</f>
        <v>0.196324887975696</v>
      </c>
      <c r="AI542" s="74" t="n">
        <f aca="false">W542/U542</f>
        <v>0.126888095670236</v>
      </c>
      <c r="AJ542" s="74" t="n">
        <f aca="false">EXP((((AI542-AI$565)/AI$566+2)/4-1.9)^3)</f>
        <v>0.187413537705507</v>
      </c>
      <c r="AK542" s="74" t="n">
        <f aca="false">Z542/U542</f>
        <v>0.446424264424145</v>
      </c>
      <c r="AL542" s="74" t="n">
        <f aca="false">EXP((((AK542-AK$565)/AK$566+2)/4-1.9)^3)</f>
        <v>0.337418004824392</v>
      </c>
      <c r="AM542" s="74" t="n">
        <f aca="false">0.01*AD542+0.15*AF542+0.24*AH542+0.25*AJ542+0.35*AL542</f>
        <v>0.215186347135658</v>
      </c>
      <c r="AO542" s="66" t="n">
        <f aca="false">0.01*AD542/$AM$565*$AY542</f>
        <v>0.000293050682527613</v>
      </c>
      <c r="AP542" s="65" t="n">
        <f aca="false">AO542*$J$565</f>
        <v>1709.19642009179</v>
      </c>
      <c r="AQ542" s="66" t="n">
        <f aca="false">0.15*AF542/$AM$565*$AY542</f>
        <v>0.000802584057756692</v>
      </c>
      <c r="AR542" s="65" t="n">
        <f aca="false">AQ542*$J$565</f>
        <v>4681.01212564563</v>
      </c>
      <c r="AS542" s="66" t="n">
        <f aca="false">0.24*AH542/$AM$565*$AY542</f>
        <v>0.0165531434315009</v>
      </c>
      <c r="AT542" s="65" t="n">
        <f aca="false">AS542*$J$565</f>
        <v>96544.984131615</v>
      </c>
      <c r="AU542" s="66" t="n">
        <f aca="false">0.25*AJ542/$AM$565*$AY542</f>
        <v>0.016460190059149</v>
      </c>
      <c r="AV542" s="65" t="n">
        <f aca="false">AU542*$J$565</f>
        <v>96002.8404659222</v>
      </c>
      <c r="AW542" s="66" t="n">
        <f aca="false">0.35*AL542/$AM$565*$AY542</f>
        <v>0.0414887333086996</v>
      </c>
      <c r="AX542" s="65" t="n">
        <f aca="false">AW542*$J$565</f>
        <v>241979.966856726</v>
      </c>
      <c r="AY542" s="48" t="n">
        <v>0.998716162304353</v>
      </c>
      <c r="AZ542" s="48"/>
    </row>
    <row r="543" customFormat="false" ht="15" hidden="false" customHeight="false" outlineLevel="0" collapsed="false">
      <c r="A543" s="72" t="s">
        <v>220</v>
      </c>
      <c r="B543" s="65" t="n">
        <f aca="true">INDIRECT(ADDRESS(ROW()-35*INT((ROW()-15)/35)+138,2+INT((ROW()-15)/35), 1, 1, "Variables_Simulación"))</f>
        <v>0</v>
      </c>
      <c r="C543" s="65" t="n">
        <f aca="true">INDIRECT(ADDRESS(ROW()-35*INT((ROW()-15)/35)+108,2+INT((ROW()-15)/35), 1, 1, "Variables_Simulación"))</f>
        <v>0</v>
      </c>
      <c r="D543" s="65" t="n">
        <f aca="true">INDIRECT(ADDRESS(ROW()-35*INT((ROW()-15)/35)+78,2+INT((ROW()-15)/35), 1, 1, "Variables_Simulación"))</f>
        <v>0</v>
      </c>
      <c r="E543" s="65" t="n">
        <f aca="true">INDIRECT(ADDRESS(ROW()-35*INT((ROW()-15)/35)+48,2+INT((ROW()-15)/35), 1, 1, "Variables_Simulación"))</f>
        <v>0</v>
      </c>
      <c r="F543" s="65" t="n">
        <f aca="true">INDIRECT(ADDRESS(ROW()-35*INT((ROW()-15)/35)+18,2+INT((ROW()-15)/35), 1, 1, "Variables_Simulación"))</f>
        <v>0</v>
      </c>
      <c r="G543" s="65" t="n">
        <f aca="true">INDIRECT(ADDRESS(ROW()-35*INT((ROW()-15)/35)-12,2+INT((ROW()-15)/35), 1, 1, "Variables_Simulación"))</f>
        <v>0</v>
      </c>
      <c r="H543" s="65" t="n">
        <f aca="true">INDIRECT(ADDRESS(ROW()-35*INT((ROW()-15)/35)+168,2+INT((ROW()-15)/35), 1, 1, "Variables_Simulación"))</f>
        <v>0</v>
      </c>
      <c r="I543" s="66" t="n">
        <f aca="false">AO543+AQ543+AS543+AU543+AW543</f>
        <v>0.0661042248971528</v>
      </c>
      <c r="J543" s="65" t="n">
        <f aca="false">AP543+AR543+AT543+AV543+AX543</f>
        <v>385548.000000001</v>
      </c>
      <c r="K543" s="66" t="n">
        <f aca="false">I543-Tabla_Ministerio!J542</f>
        <v>0</v>
      </c>
      <c r="L543" s="65" t="n">
        <f aca="false">J543-Tabla_Ministerio!K542</f>
        <v>1.39698386192322E-009</v>
      </c>
      <c r="M543" s="66" t="n">
        <f aca="false">N543/N$565</f>
        <v>0.0554994460777661</v>
      </c>
      <c r="N543" s="65" t="n">
        <f aca="false">Tabla_Ministerio!L542</f>
        <v>6150232</v>
      </c>
      <c r="O543" s="65" t="n">
        <f aca="false">N543-Tabla_Ministerio!L542</f>
        <v>0</v>
      </c>
      <c r="P543" s="67" t="n">
        <f aca="false">N543+J543</f>
        <v>6535780</v>
      </c>
      <c r="Q543" s="65" t="n">
        <f aca="false">P543-Tabla_Ministerio!M542</f>
        <v>0</v>
      </c>
      <c r="S543" s="67" t="n">
        <f aca="false">B543+Tabla_Ministerio!B542</f>
        <v>13592</v>
      </c>
      <c r="T543" s="67" t="n">
        <f aca="false">C543+Tabla_Ministerio!C542</f>
        <v>57</v>
      </c>
      <c r="U543" s="67" t="n">
        <f aca="false">D543+Tabla_Ministerio!D542</f>
        <v>491.892045454545</v>
      </c>
      <c r="V543" s="67" t="n">
        <f aca="false">E543+Tabla_Ministerio!E542</f>
        <v>325.642045454545</v>
      </c>
      <c r="W543" s="67" t="n">
        <f aca="false">F543+Tabla_Ministerio!F542</f>
        <v>54</v>
      </c>
      <c r="X543" s="67" t="n">
        <f aca="false">G543+Tabla_Ministerio!G542</f>
        <v>89</v>
      </c>
      <c r="Y543" s="67" t="n">
        <f aca="false">H543+Tabla_Ministerio!H542</f>
        <v>27</v>
      </c>
      <c r="Z543" s="67" t="n">
        <f aca="false">X543+0.33*Y543</f>
        <v>97.91</v>
      </c>
      <c r="AC543" s="73" t="n">
        <f aca="false">IF(T543&gt;0,S543/T543,0)</f>
        <v>238.456140350877</v>
      </c>
      <c r="AD543" s="74" t="n">
        <f aca="false">EXP((((AC543-AC$565)/AC$566+2)/4-1.9)^3)</f>
        <v>0.108561815506207</v>
      </c>
      <c r="AE543" s="75" t="n">
        <f aca="false">S543/U543</f>
        <v>27.6320792856896</v>
      </c>
      <c r="AF543" s="74" t="n">
        <f aca="false">EXP((((AE543-AE$565)/AE$566+2)/4-1.9)^3)</f>
        <v>0.410274025495576</v>
      </c>
      <c r="AG543" s="74" t="n">
        <f aca="false">V543/U543</f>
        <v>0.662019336282674</v>
      </c>
      <c r="AH543" s="74" t="n">
        <f aca="false">EXP((((AG543-AG$565)/AG$566+2)/4-1.9)^3)</f>
        <v>0.26792751226554</v>
      </c>
      <c r="AI543" s="74" t="n">
        <f aca="false">W543/U543</f>
        <v>0.109780185508184</v>
      </c>
      <c r="AJ543" s="74" t="n">
        <f aca="false">EXP((((AI543-AI$565)/AI$566+2)/4-1.9)^3)</f>
        <v>0.140157780670307</v>
      </c>
      <c r="AK543" s="74" t="n">
        <f aca="false">Z543/U543</f>
        <v>0.199047740057524</v>
      </c>
      <c r="AL543" s="74" t="n">
        <f aca="false">EXP((((AK543-AK$565)/AK$566+2)/4-1.9)^3)</f>
        <v>0.0731625141282558</v>
      </c>
      <c r="AM543" s="74" t="n">
        <f aca="false">0.01*AD543+0.15*AF543+0.24*AH543+0.25*AJ543+0.35*AL543</f>
        <v>0.187575650035594</v>
      </c>
      <c r="AO543" s="66" t="n">
        <f aca="false">0.01*AD543/$AM$565*$AY543</f>
        <v>0.000382586687883193</v>
      </c>
      <c r="AP543" s="65" t="n">
        <f aca="false">AO543*$J$565</f>
        <v>2231.40854566382</v>
      </c>
      <c r="AQ543" s="66" t="n">
        <f aca="false">0.15*AF543/$AM$565*$AY543</f>
        <v>0.0216879268010053</v>
      </c>
      <c r="AR543" s="65" t="n">
        <f aca="false">AQ543*$J$565</f>
        <v>126493.22816028</v>
      </c>
      <c r="AS543" s="66" t="n">
        <f aca="false">0.24*AH543/$AM$565*$AY543</f>
        <v>0.0226611168648916</v>
      </c>
      <c r="AT543" s="65" t="n">
        <f aca="false">AS543*$J$565</f>
        <v>132169.287191833</v>
      </c>
      <c r="AU543" s="66" t="n">
        <f aca="false">0.25*AJ543/$AM$565*$AY543</f>
        <v>0.0123483797773827</v>
      </c>
      <c r="AV543" s="65" t="n">
        <f aca="false">AU543*$J$565</f>
        <v>72021.0112714812</v>
      </c>
      <c r="AW543" s="66" t="n">
        <f aca="false">0.35*AL543/$AM$565*$AY543</f>
        <v>0.00902421476598993</v>
      </c>
      <c r="AX543" s="65" t="n">
        <f aca="false">AW543*$J$565</f>
        <v>52633.0648307436</v>
      </c>
      <c r="AY543" s="48" t="n">
        <v>1.00184597365126</v>
      </c>
      <c r="AZ543" s="48"/>
    </row>
    <row r="544" customFormat="false" ht="15" hidden="false" customHeight="false" outlineLevel="0" collapsed="false">
      <c r="A544" s="72" t="s">
        <v>48</v>
      </c>
      <c r="B544" s="65" t="n">
        <f aca="true">INDIRECT(ADDRESS(ROW()-35*INT((ROW()-15)/35)+138,2+INT((ROW()-15)/35), 1, 1, "Variables_Simulación"))</f>
        <v>0</v>
      </c>
      <c r="C544" s="65" t="n">
        <f aca="true">INDIRECT(ADDRESS(ROW()-35*INT((ROW()-15)/35)+108,2+INT((ROW()-15)/35), 1, 1, "Variables_Simulación"))</f>
        <v>0</v>
      </c>
      <c r="D544" s="65" t="n">
        <f aca="true">INDIRECT(ADDRESS(ROW()-35*INT((ROW()-15)/35)+78,2+INT((ROW()-15)/35), 1, 1, "Variables_Simulación"))</f>
        <v>0</v>
      </c>
      <c r="E544" s="65" t="n">
        <f aca="true">INDIRECT(ADDRESS(ROW()-35*INT((ROW()-15)/35)+48,2+INT((ROW()-15)/35), 1, 1, "Variables_Simulación"))</f>
        <v>0</v>
      </c>
      <c r="F544" s="65" t="n">
        <f aca="true">INDIRECT(ADDRESS(ROW()-35*INT((ROW()-15)/35)+18,2+INT((ROW()-15)/35), 1, 1, "Variables_Simulación"))</f>
        <v>0</v>
      </c>
      <c r="G544" s="65" t="n">
        <f aca="true">INDIRECT(ADDRESS(ROW()-35*INT((ROW()-15)/35)-12,2+INT((ROW()-15)/35), 1, 1, "Variables_Simulación"))</f>
        <v>0</v>
      </c>
      <c r="H544" s="65" t="n">
        <f aca="true">INDIRECT(ADDRESS(ROW()-35*INT((ROW()-15)/35)+168,2+INT((ROW()-15)/35), 1, 1, "Variables_Simulación"))</f>
        <v>0</v>
      </c>
      <c r="I544" s="66" t="n">
        <f aca="false">AO544+AQ544+AS544+AU544+AW544</f>
        <v>0.092827067158675</v>
      </c>
      <c r="J544" s="65" t="n">
        <f aca="false">AP544+AR544+AT544+AV544+AX544</f>
        <v>541407.000000002</v>
      </c>
      <c r="K544" s="66" t="n">
        <f aca="false">I544-Tabla_Ministerio!J543</f>
        <v>4.30211422042248E-016</v>
      </c>
      <c r="L544" s="65" t="n">
        <f aca="false">J544-Tabla_Ministerio!K543</f>
        <v>2.3283064365387E-009</v>
      </c>
      <c r="M544" s="66" t="n">
        <f aca="false">N544/N$565</f>
        <v>0.046033447649758</v>
      </c>
      <c r="N544" s="65" t="n">
        <f aca="false">Tabla_Ministerio!L543</f>
        <v>5101247</v>
      </c>
      <c r="O544" s="65" t="n">
        <f aca="false">N544-Tabla_Ministerio!L543</f>
        <v>0</v>
      </c>
      <c r="P544" s="67" t="n">
        <f aca="false">N544+J544</f>
        <v>5642654</v>
      </c>
      <c r="Q544" s="65" t="n">
        <f aca="false">P544-Tabla_Ministerio!M543</f>
        <v>0</v>
      </c>
      <c r="S544" s="67" t="n">
        <f aca="false">B544+Tabla_Ministerio!B543</f>
        <v>8704</v>
      </c>
      <c r="T544" s="67" t="n">
        <f aca="false">C544+Tabla_Ministerio!C543</f>
        <v>72</v>
      </c>
      <c r="U544" s="67" t="n">
        <f aca="false">D544+Tabla_Ministerio!D543</f>
        <v>347</v>
      </c>
      <c r="V544" s="67" t="n">
        <f aca="false">E544+Tabla_Ministerio!E543</f>
        <v>194.681818181818</v>
      </c>
      <c r="W544" s="67" t="n">
        <f aca="false">F544+Tabla_Ministerio!F543</f>
        <v>63</v>
      </c>
      <c r="X544" s="67" t="n">
        <f aca="false">G544+Tabla_Ministerio!G543</f>
        <v>138</v>
      </c>
      <c r="Y544" s="67" t="n">
        <f aca="false">H544+Tabla_Ministerio!H543</f>
        <v>14</v>
      </c>
      <c r="Z544" s="67" t="n">
        <f aca="false">X544+0.33*Y544</f>
        <v>142.62</v>
      </c>
      <c r="AC544" s="73" t="n">
        <f aca="false">IF(T544&gt;0,S544/T544,0)</f>
        <v>120.888888888889</v>
      </c>
      <c r="AD544" s="74" t="n">
        <f aca="false">EXP((((AC544-AC$565)/AC$566+2)/4-1.9)^3)</f>
        <v>0.0117642148455389</v>
      </c>
      <c r="AE544" s="75" t="n">
        <f aca="false">S544/U544</f>
        <v>25.0835734870317</v>
      </c>
      <c r="AF544" s="74" t="n">
        <f aca="false">EXP((((AE544-AE$565)/AE$566+2)/4-1.9)^3)</f>
        <v>0.256445487080314</v>
      </c>
      <c r="AG544" s="74" t="n">
        <f aca="false">V544/U544</f>
        <v>0.561042703694</v>
      </c>
      <c r="AH544" s="74" t="n">
        <f aca="false">EXP((((AG544-AG$565)/AG$566+2)/4-1.9)^3)</f>
        <v>0.115044923786988</v>
      </c>
      <c r="AI544" s="74" t="n">
        <f aca="false">W544/U544</f>
        <v>0.181556195965418</v>
      </c>
      <c r="AJ544" s="74" t="n">
        <f aca="false">EXP((((AI544-AI$565)/AI$566+2)/4-1.9)^3)</f>
        <v>0.390622886422082</v>
      </c>
      <c r="AK544" s="74" t="n">
        <f aca="false">Z544/U544</f>
        <v>0.411008645533141</v>
      </c>
      <c r="AL544" s="74" t="n">
        <f aca="false">EXP((((AK544-AK$565)/AK$566+2)/4-1.9)^3)</f>
        <v>0.285641408658312</v>
      </c>
      <c r="AM544" s="74" t="n">
        <f aca="false">0.01*AD544+0.15*AF544+0.24*AH544+0.25*AJ544+0.35*AL544</f>
        <v>0.263825461555309</v>
      </c>
      <c r="AO544" s="66" t="n">
        <f aca="false">0.01*AD544/$AM$565*$AY544</f>
        <v>4.13924249425404E-005</v>
      </c>
      <c r="AP544" s="65" t="n">
        <f aca="false">AO544*$J$565</f>
        <v>241.418255437921</v>
      </c>
      <c r="AQ544" s="66" t="n">
        <f aca="false">0.15*AF544/$AM$565*$AY544</f>
        <v>0.013534563141522</v>
      </c>
      <c r="AR544" s="65" t="n">
        <f aca="false">AQ544*$J$565</f>
        <v>78939.3379652545</v>
      </c>
      <c r="AS544" s="66" t="n">
        <f aca="false">0.24*AH544/$AM$565*$AY544</f>
        <v>0.00971486176081658</v>
      </c>
      <c r="AT544" s="65" t="n">
        <f aca="false">AS544*$J$565</f>
        <v>56661.2123201924</v>
      </c>
      <c r="AU544" s="66" t="n">
        <f aca="false">0.25*AJ544/$AM$565*$AY544</f>
        <v>0.0343601947077579</v>
      </c>
      <c r="AV544" s="65" t="n">
        <f aca="false">AU544*$J$565</f>
        <v>200403.292978589</v>
      </c>
      <c r="AW544" s="66" t="n">
        <f aca="false">0.35*AL544/$AM$565*$AY544</f>
        <v>0.0351760551236361</v>
      </c>
      <c r="AX544" s="65" t="n">
        <f aca="false">AW544*$J$565</f>
        <v>205161.738480528</v>
      </c>
      <c r="AY544" s="48" t="n">
        <v>1.00024438632641</v>
      </c>
      <c r="AZ544" s="48"/>
    </row>
    <row r="545" customFormat="false" ht="15" hidden="false" customHeight="false" outlineLevel="0" collapsed="false">
      <c r="A545" s="72" t="s">
        <v>49</v>
      </c>
      <c r="B545" s="65" t="n">
        <f aca="true">INDIRECT(ADDRESS(ROW()-35*INT((ROW()-15)/35)+138,2+INT((ROW()-15)/35), 1, 1, "Variables_Simulación"))</f>
        <v>0</v>
      </c>
      <c r="C545" s="65" t="n">
        <f aca="true">INDIRECT(ADDRESS(ROW()-35*INT((ROW()-15)/35)+108,2+INT((ROW()-15)/35), 1, 1, "Variables_Simulación"))</f>
        <v>0</v>
      </c>
      <c r="D545" s="65" t="n">
        <f aca="true">INDIRECT(ADDRESS(ROW()-35*INT((ROW()-15)/35)+78,2+INT((ROW()-15)/35), 1, 1, "Variables_Simulación"))</f>
        <v>0</v>
      </c>
      <c r="E545" s="65" t="n">
        <f aca="true">INDIRECT(ADDRESS(ROW()-35*INT((ROW()-15)/35)+48,2+INT((ROW()-15)/35), 1, 1, "Variables_Simulación"))</f>
        <v>0</v>
      </c>
      <c r="F545" s="65" t="n">
        <f aca="true">INDIRECT(ADDRESS(ROW()-35*INT((ROW()-15)/35)+18,2+INT((ROW()-15)/35), 1, 1, "Variables_Simulación"))</f>
        <v>0</v>
      </c>
      <c r="G545" s="65" t="n">
        <f aca="true">INDIRECT(ADDRESS(ROW()-35*INT((ROW()-15)/35)-12,2+INT((ROW()-15)/35), 1, 1, "Variables_Simulación"))</f>
        <v>0</v>
      </c>
      <c r="H545" s="65" t="n">
        <f aca="true">INDIRECT(ADDRESS(ROW()-35*INT((ROW()-15)/35)+168,2+INT((ROW()-15)/35), 1, 1, "Variables_Simulación"))</f>
        <v>0</v>
      </c>
      <c r="I545" s="66" t="n">
        <f aca="false">AO545+AQ545+AS545+AU545+AW545</f>
        <v>0.0432488984858102</v>
      </c>
      <c r="J545" s="65" t="n">
        <f aca="false">AP545+AR545+AT545+AV545+AX545</f>
        <v>252246</v>
      </c>
      <c r="K545" s="66" t="n">
        <f aca="false">I545-Tabla_Ministerio!J544</f>
        <v>0</v>
      </c>
      <c r="L545" s="65" t="n">
        <f aca="false">J545-Tabla_Ministerio!K544</f>
        <v>0</v>
      </c>
      <c r="M545" s="66" t="n">
        <f aca="false">N545/N$565</f>
        <v>0.0702242202231685</v>
      </c>
      <c r="N545" s="65" t="n">
        <f aca="false">Tabla_Ministerio!L544</f>
        <v>7781974</v>
      </c>
      <c r="O545" s="65" t="n">
        <f aca="false">N545-Tabla_Ministerio!L544</f>
        <v>0</v>
      </c>
      <c r="P545" s="67" t="n">
        <f aca="false">N545+J545</f>
        <v>8034220</v>
      </c>
      <c r="Q545" s="65" t="n">
        <f aca="false">P545-Tabla_Ministerio!M544</f>
        <v>0</v>
      </c>
      <c r="S545" s="67" t="n">
        <f aca="false">B545+Tabla_Ministerio!B544</f>
        <v>15846</v>
      </c>
      <c r="T545" s="67" t="n">
        <f aca="false">C545+Tabla_Ministerio!C544</f>
        <v>77</v>
      </c>
      <c r="U545" s="67" t="n">
        <f aca="false">D545+Tabla_Ministerio!D544</f>
        <v>814.026893939394</v>
      </c>
      <c r="V545" s="67" t="n">
        <f aca="false">E545+Tabla_Ministerio!E544</f>
        <v>464.068181818182</v>
      </c>
      <c r="W545" s="67" t="n">
        <f aca="false">F545+Tabla_Ministerio!F544</f>
        <v>110</v>
      </c>
      <c r="X545" s="67" t="n">
        <f aca="false">G545+Tabla_Ministerio!G544</f>
        <v>175</v>
      </c>
      <c r="Y545" s="67" t="n">
        <f aca="false">H545+Tabla_Ministerio!H544</f>
        <v>23</v>
      </c>
      <c r="Z545" s="67" t="n">
        <f aca="false">X545+0.33*Y545</f>
        <v>182.59</v>
      </c>
      <c r="AC545" s="73" t="n">
        <f aca="false">IF(T545&gt;0,S545/T545,0)</f>
        <v>205.792207792208</v>
      </c>
      <c r="AD545" s="74" t="n">
        <f aca="false">EXP((((AC545-AC$565)/AC$566+2)/4-1.9)^3)</f>
        <v>0.0647372556525413</v>
      </c>
      <c r="AE545" s="75" t="n">
        <f aca="false">S545/U545</f>
        <v>19.4661873188428</v>
      </c>
      <c r="AF545" s="74" t="n">
        <f aca="false">EXP((((AE545-AE$565)/AE$566+2)/4-1.9)^3)</f>
        <v>0.0537717810381345</v>
      </c>
      <c r="AG545" s="74" t="n">
        <f aca="false">V545/U545</f>
        <v>0.57008949614966</v>
      </c>
      <c r="AH545" s="74" t="n">
        <f aca="false">EXP((((AG545-AG$565)/AG$566+2)/4-1.9)^3)</f>
        <v>0.125545155501201</v>
      </c>
      <c r="AI545" s="74" t="n">
        <f aca="false">W545/U545</f>
        <v>0.135130670520807</v>
      </c>
      <c r="AJ545" s="74" t="n">
        <f aca="false">EXP((((AI545-AI$565)/AI$566+2)/4-1.9)^3)</f>
        <v>0.213244290735774</v>
      </c>
      <c r="AK545" s="74" t="n">
        <f aca="false">Z545/U545</f>
        <v>0.224304628458128</v>
      </c>
      <c r="AL545" s="74" t="n">
        <f aca="false">EXP((((AK545-AK$565)/AK$566+2)/4-1.9)^3)</f>
        <v>0.0891902754997622</v>
      </c>
      <c r="AM545" s="74" t="n">
        <f aca="false">0.01*AD545+0.15*AF545+0.24*AH545+0.25*AJ545+0.35*AL545</f>
        <v>0.123371646141394</v>
      </c>
      <c r="AO545" s="66" t="n">
        <f aca="false">0.01*AD545/$AM$565*$AY545</f>
        <v>0.000226941528749473</v>
      </c>
      <c r="AP545" s="65" t="n">
        <f aca="false">AO545*$J$565</f>
        <v>1323.61967275818</v>
      </c>
      <c r="AQ545" s="66" t="n">
        <f aca="false">0.15*AF545/$AM$565*$AY545</f>
        <v>0.00282751795763615</v>
      </c>
      <c r="AR545" s="65" t="n">
        <f aca="false">AQ545*$J$565</f>
        <v>16491.289251584</v>
      </c>
      <c r="AS545" s="66" t="n">
        <f aca="false">0.24*AH545/$AM$565*$AY545</f>
        <v>0.010562601418677</v>
      </c>
      <c r="AT545" s="65" t="n">
        <f aca="false">AS545*$J$565</f>
        <v>61605.5911419286</v>
      </c>
      <c r="AU545" s="66" t="n">
        <f aca="false">0.25*AJ545/$AM$565*$AY545</f>
        <v>0.0186886147894555</v>
      </c>
      <c r="AV545" s="65" t="n">
        <f aca="false">AU545*$J$565</f>
        <v>108999.962802005</v>
      </c>
      <c r="AW545" s="66" t="n">
        <f aca="false">0.35*AL545/$AM$565*$AY545</f>
        <v>0.0109432227912921</v>
      </c>
      <c r="AX545" s="65" t="n">
        <f aca="false">AW545*$J$565</f>
        <v>63825.5371317248</v>
      </c>
      <c r="AY545" s="48" t="n">
        <v>0.996570187953714</v>
      </c>
      <c r="AZ545" s="48"/>
    </row>
    <row r="546" customFormat="false" ht="15" hidden="false" customHeight="false" outlineLevel="0" collapsed="false">
      <c r="A546" s="72" t="s">
        <v>50</v>
      </c>
      <c r="B546" s="65" t="n">
        <f aca="true">INDIRECT(ADDRESS(ROW()-35*INT((ROW()-15)/35)+138,2+INT((ROW()-15)/35), 1, 1, "Variables_Simulación"))</f>
        <v>0</v>
      </c>
      <c r="C546" s="65" t="n">
        <f aca="true">INDIRECT(ADDRESS(ROW()-35*INT((ROW()-15)/35)+108,2+INT((ROW()-15)/35), 1, 1, "Variables_Simulación"))</f>
        <v>0</v>
      </c>
      <c r="D546" s="65" t="n">
        <f aca="true">INDIRECT(ADDRESS(ROW()-35*INT((ROW()-15)/35)+78,2+INT((ROW()-15)/35), 1, 1, "Variables_Simulación"))</f>
        <v>0</v>
      </c>
      <c r="E546" s="65" t="n">
        <f aca="true">INDIRECT(ADDRESS(ROW()-35*INT((ROW()-15)/35)+48,2+INT((ROW()-15)/35), 1, 1, "Variables_Simulación"))</f>
        <v>0</v>
      </c>
      <c r="F546" s="65" t="n">
        <f aca="true">INDIRECT(ADDRESS(ROW()-35*INT((ROW()-15)/35)+18,2+INT((ROW()-15)/35), 1, 1, "Variables_Simulación"))</f>
        <v>0</v>
      </c>
      <c r="G546" s="65" t="n">
        <f aca="true">INDIRECT(ADDRESS(ROW()-35*INT((ROW()-15)/35)-12,2+INT((ROW()-15)/35), 1, 1, "Variables_Simulación"))</f>
        <v>0</v>
      </c>
      <c r="H546" s="65" t="n">
        <f aca="true">INDIRECT(ADDRESS(ROW()-35*INT((ROW()-15)/35)+168,2+INT((ROW()-15)/35), 1, 1, "Variables_Simulación"))</f>
        <v>0</v>
      </c>
      <c r="I546" s="66" t="n">
        <f aca="false">AO546+AQ546+AS546+AU546+AW546</f>
        <v>0.0432488984858102</v>
      </c>
      <c r="J546" s="65" t="n">
        <f aca="false">AP546+AR546+AT546+AV546+AX546</f>
        <v>252246</v>
      </c>
      <c r="K546" s="66" t="n">
        <f aca="false">I546-Tabla_Ministerio!J545</f>
        <v>0</v>
      </c>
      <c r="L546" s="65" t="n">
        <f aca="false">J546-Tabla_Ministerio!K545</f>
        <v>0</v>
      </c>
      <c r="M546" s="66" t="n">
        <f aca="false">N546/N$565</f>
        <v>0.0527557833046583</v>
      </c>
      <c r="N546" s="65" t="n">
        <f aca="false">Tabla_Ministerio!L545</f>
        <v>5846190</v>
      </c>
      <c r="O546" s="65" t="n">
        <f aca="false">N546-Tabla_Ministerio!L545</f>
        <v>0</v>
      </c>
      <c r="P546" s="67" t="n">
        <f aca="false">N546+J546</f>
        <v>6098436</v>
      </c>
      <c r="Q546" s="65" t="n">
        <f aca="false">P546-Tabla_Ministerio!M545</f>
        <v>0</v>
      </c>
      <c r="S546" s="67" t="n">
        <f aca="false">B546+Tabla_Ministerio!B545</f>
        <v>9493</v>
      </c>
      <c r="T546" s="67" t="n">
        <f aca="false">C546+Tabla_Ministerio!C545</f>
        <v>55</v>
      </c>
      <c r="U546" s="67" t="n">
        <f aca="false">D546+Tabla_Ministerio!D545</f>
        <v>583.204545454545</v>
      </c>
      <c r="V546" s="67" t="n">
        <f aca="false">E546+Tabla_Ministerio!E545</f>
        <v>316.272727272727</v>
      </c>
      <c r="W546" s="67" t="n">
        <f aca="false">F546+Tabla_Ministerio!F545</f>
        <v>62</v>
      </c>
      <c r="X546" s="67" t="n">
        <f aca="false">G546+Tabla_Ministerio!G545</f>
        <v>174</v>
      </c>
      <c r="Y546" s="67" t="n">
        <f aca="false">H546+Tabla_Ministerio!H545</f>
        <v>56</v>
      </c>
      <c r="Z546" s="67" t="n">
        <f aca="false">X546+0.33*Y546</f>
        <v>192.48</v>
      </c>
      <c r="AC546" s="73" t="n">
        <f aca="false">IF(T546&gt;0,S546/T546,0)</f>
        <v>172.6</v>
      </c>
      <c r="AD546" s="74" t="n">
        <f aca="false">EXP((((AC546-AC$565)/AC$566+2)/4-1.9)^3)</f>
        <v>0.0354651328911071</v>
      </c>
      <c r="AE546" s="75" t="n">
        <f aca="false">S546/U546</f>
        <v>16.2773079770859</v>
      </c>
      <c r="AF546" s="74" t="n">
        <f aca="false">EXP((((AE546-AE$565)/AE$566+2)/4-1.9)^3)</f>
        <v>0.0151169552515597</v>
      </c>
      <c r="AG546" s="74" t="n">
        <f aca="false">V546/U546</f>
        <v>0.542301547094813</v>
      </c>
      <c r="AH546" s="74" t="n">
        <f aca="false">EXP((((AG546-AG$565)/AG$566+2)/4-1.9)^3)</f>
        <v>0.0952645150393859</v>
      </c>
      <c r="AI546" s="74" t="n">
        <f aca="false">W546/U546</f>
        <v>0.106309185144772</v>
      </c>
      <c r="AJ546" s="74" t="n">
        <f aca="false">EXP((((AI546-AI$565)/AI$566+2)/4-1.9)^3)</f>
        <v>0.131629650093355</v>
      </c>
      <c r="AK546" s="74" t="n">
        <f aca="false">Z546/U546</f>
        <v>0.330038579946222</v>
      </c>
      <c r="AL546" s="74" t="n">
        <f aca="false">EXP((((AK546-AK$565)/AK$566+2)/4-1.9)^3)</f>
        <v>0.183415683753071</v>
      </c>
      <c r="AM546" s="74" t="n">
        <f aca="false">0.01*AD546+0.15*AF546+0.24*AH546+0.25*AJ546+0.35*AL546</f>
        <v>0.122588580063011</v>
      </c>
      <c r="AO546" s="66" t="n">
        <f aca="false">0.01*AD546/$AM$565*$AY546</f>
        <v>0.000125119968875148</v>
      </c>
      <c r="AP546" s="65" t="n">
        <f aca="false">AO546*$J$565</f>
        <v>729.752959586604</v>
      </c>
      <c r="AQ546" s="66" t="n">
        <f aca="false">0.15*AF546/$AM$565*$AY546</f>
        <v>0.000799982750538246</v>
      </c>
      <c r="AR546" s="65" t="n">
        <f aca="false">AQ546*$J$565</f>
        <v>4665.84019379078</v>
      </c>
      <c r="AS546" s="66" t="n">
        <f aca="false">0.24*AH546/$AM$565*$AY546</f>
        <v>0.00806617126284471</v>
      </c>
      <c r="AT546" s="65" t="n">
        <f aca="false">AS546*$J$565</f>
        <v>47045.3469938683</v>
      </c>
      <c r="AU546" s="66" t="n">
        <f aca="false">0.25*AJ546/$AM$565*$AY546</f>
        <v>0.0116096404976795</v>
      </c>
      <c r="AV546" s="65" t="n">
        <f aca="false">AU546*$J$565</f>
        <v>67712.3690893188</v>
      </c>
      <c r="AW546" s="66" t="n">
        <f aca="false">0.35*AL546/$AM$565*$AY546</f>
        <v>0.0226479840058726</v>
      </c>
      <c r="AX546" s="65" t="n">
        <f aca="false">AW546*$J$565</f>
        <v>132092.690763436</v>
      </c>
      <c r="AY546" s="48" t="n">
        <v>1.00293603629385</v>
      </c>
      <c r="AZ546" s="48"/>
    </row>
    <row r="547" customFormat="false" ht="15" hidden="false" customHeight="false" outlineLevel="0" collapsed="false">
      <c r="A547" s="72" t="s">
        <v>51</v>
      </c>
      <c r="B547" s="65" t="n">
        <f aca="true">INDIRECT(ADDRESS(ROW()-35*INT((ROW()-15)/35)+138,2+INT((ROW()-15)/35), 1, 1, "Variables_Simulación"))</f>
        <v>0</v>
      </c>
      <c r="C547" s="65" t="n">
        <f aca="true">INDIRECT(ADDRESS(ROW()-35*INT((ROW()-15)/35)+108,2+INT((ROW()-15)/35), 1, 1, "Variables_Simulación"))</f>
        <v>0</v>
      </c>
      <c r="D547" s="65" t="n">
        <f aca="true">INDIRECT(ADDRESS(ROW()-35*INT((ROW()-15)/35)+78,2+INT((ROW()-15)/35), 1, 1, "Variables_Simulación"))</f>
        <v>0</v>
      </c>
      <c r="E547" s="65" t="n">
        <f aca="true">INDIRECT(ADDRESS(ROW()-35*INT((ROW()-15)/35)+48,2+INT((ROW()-15)/35), 1, 1, "Variables_Simulación"))</f>
        <v>0</v>
      </c>
      <c r="F547" s="65" t="n">
        <f aca="true">INDIRECT(ADDRESS(ROW()-35*INT((ROW()-15)/35)+18,2+INT((ROW()-15)/35), 1, 1, "Variables_Simulación"))</f>
        <v>0</v>
      </c>
      <c r="G547" s="65" t="n">
        <f aca="true">INDIRECT(ADDRESS(ROW()-35*INT((ROW()-15)/35)-12,2+INT((ROW()-15)/35), 1, 1, "Variables_Simulación"))</f>
        <v>0</v>
      </c>
      <c r="H547" s="65" t="n">
        <f aca="true">INDIRECT(ADDRESS(ROW()-35*INT((ROW()-15)/35)+168,2+INT((ROW()-15)/35), 1, 1, "Variables_Simulación"))</f>
        <v>0</v>
      </c>
      <c r="I547" s="66" t="n">
        <f aca="false">AO547+AQ547+AS547+AU547+AW547</f>
        <v>0.0527425465835314</v>
      </c>
      <c r="J547" s="65" t="n">
        <f aca="false">AP547+AR547+AT547+AV547+AX547</f>
        <v>307617</v>
      </c>
      <c r="K547" s="66" t="n">
        <f aca="false">I547-Tabla_Ministerio!J546</f>
        <v>0</v>
      </c>
      <c r="L547" s="65" t="n">
        <f aca="false">J547-Tabla_Ministerio!K546</f>
        <v>0</v>
      </c>
      <c r="M547" s="66" t="n">
        <f aca="false">N547/N$565</f>
        <v>0.0483099490500915</v>
      </c>
      <c r="N547" s="65" t="n">
        <f aca="false">Tabla_Ministerio!L546</f>
        <v>5353520</v>
      </c>
      <c r="O547" s="65" t="n">
        <f aca="false">N547-Tabla_Ministerio!L546</f>
        <v>0</v>
      </c>
      <c r="P547" s="67" t="n">
        <f aca="false">N547+J547</f>
        <v>5661137</v>
      </c>
      <c r="Q547" s="65" t="n">
        <f aca="false">P547-Tabla_Ministerio!M546</f>
        <v>0</v>
      </c>
      <c r="S547" s="67" t="n">
        <f aca="false">B547+Tabla_Ministerio!B546</f>
        <v>8088</v>
      </c>
      <c r="T547" s="67" t="n">
        <f aca="false">C547+Tabla_Ministerio!C546</f>
        <v>35</v>
      </c>
      <c r="U547" s="67" t="n">
        <f aca="false">D547+Tabla_Ministerio!D546</f>
        <v>339</v>
      </c>
      <c r="V547" s="67" t="n">
        <f aca="false">E547+Tabla_Ministerio!E546</f>
        <v>207.227272727273</v>
      </c>
      <c r="W547" s="67" t="n">
        <f aca="false">F547+Tabla_Ministerio!F546</f>
        <v>36</v>
      </c>
      <c r="X547" s="67" t="n">
        <f aca="false">G547+Tabla_Ministerio!G546</f>
        <v>86</v>
      </c>
      <c r="Y547" s="67" t="n">
        <f aca="false">H547+Tabla_Ministerio!H546</f>
        <v>18</v>
      </c>
      <c r="Z547" s="67" t="n">
        <f aca="false">X547+0.33*Y547</f>
        <v>91.94</v>
      </c>
      <c r="AC547" s="73" t="n">
        <f aca="false">IF(T547&gt;0,S547/T547,0)</f>
        <v>231.085714285714</v>
      </c>
      <c r="AD547" s="74" t="n">
        <f aca="false">EXP((((AC547-AC$565)/AC$566+2)/4-1.9)^3)</f>
        <v>0.0972147842418346</v>
      </c>
      <c r="AE547" s="75" t="n">
        <f aca="false">S547/U547</f>
        <v>23.858407079646</v>
      </c>
      <c r="AF547" s="74" t="n">
        <f aca="false">EXP((((AE547-AE$565)/AE$566+2)/4-1.9)^3)</f>
        <v>0.194760053924886</v>
      </c>
      <c r="AG547" s="74" t="n">
        <f aca="false">V547/U547</f>
        <v>0.611289890050953</v>
      </c>
      <c r="AH547" s="74" t="n">
        <f aca="false">EXP((((AG547-AG$565)/AG$566+2)/4-1.9)^3)</f>
        <v>0.181413450713425</v>
      </c>
      <c r="AI547" s="74" t="n">
        <f aca="false">W547/U547</f>
        <v>0.106194690265487</v>
      </c>
      <c r="AJ547" s="74" t="n">
        <f aca="false">EXP((((AI547-AI$565)/AI$566+2)/4-1.9)^3)</f>
        <v>0.131354408700632</v>
      </c>
      <c r="AK547" s="74" t="n">
        <f aca="false">Z547/U547</f>
        <v>0.271209439528024</v>
      </c>
      <c r="AL547" s="74" t="n">
        <f aca="false">EXP((((AK547-AK$565)/AK$566+2)/4-1.9)^3)</f>
        <v>0.125413897731641</v>
      </c>
      <c r="AM547" s="74" t="n">
        <f aca="false">0.01*AD547+0.15*AF547+0.24*AH547+0.25*AJ547+0.35*AL547</f>
        <v>0.150458850483606</v>
      </c>
      <c r="AO547" s="66" t="n">
        <f aca="false">0.01*AD547/$AM$565*$AY547</f>
        <v>0.000340781234869371</v>
      </c>
      <c r="AP547" s="65" t="n">
        <f aca="false">AO547*$J$565</f>
        <v>1987.58133456423</v>
      </c>
      <c r="AQ547" s="66" t="n">
        <f aca="false">0.15*AF547/$AM$565*$AY547</f>
        <v>0.010240814532074</v>
      </c>
      <c r="AR547" s="65" t="n">
        <f aca="false">AQ547*$J$565</f>
        <v>59728.7929380462</v>
      </c>
      <c r="AS547" s="66" t="n">
        <f aca="false">0.24*AH547/$AM$565*$AY547</f>
        <v>0.0152624439350073</v>
      </c>
      <c r="AT547" s="65" t="n">
        <f aca="false">AS547*$J$565</f>
        <v>89017.074830079</v>
      </c>
      <c r="AU547" s="66" t="n">
        <f aca="false">0.25*AJ547/$AM$565*$AY547</f>
        <v>0.01151139663366</v>
      </c>
      <c r="AV547" s="65" t="n">
        <f aca="false">AU547*$J$565</f>
        <v>67139.369022471</v>
      </c>
      <c r="AW547" s="66" t="n">
        <f aca="false">0.35*AL547/$AM$565*$AY547</f>
        <v>0.0153871102479207</v>
      </c>
      <c r="AX547" s="65" t="n">
        <f aca="false">AW547*$J$565</f>
        <v>89744.1818748392</v>
      </c>
      <c r="AY547" s="48" t="n">
        <v>0.996532703559012</v>
      </c>
      <c r="AZ547" s="48"/>
    </row>
    <row r="548" customFormat="false" ht="15" hidden="false" customHeight="false" outlineLevel="0" collapsed="false">
      <c r="A548" s="72" t="s">
        <v>52</v>
      </c>
      <c r="B548" s="65" t="n">
        <f aca="true">INDIRECT(ADDRESS(ROW()-35*INT((ROW()-15)/35)+138,2+INT((ROW()-15)/35), 1, 1, "Variables_Simulación"))</f>
        <v>0</v>
      </c>
      <c r="C548" s="65" t="n">
        <f aca="true">INDIRECT(ADDRESS(ROW()-35*INT((ROW()-15)/35)+108,2+INT((ROW()-15)/35), 1, 1, "Variables_Simulación"))</f>
        <v>0</v>
      </c>
      <c r="D548" s="65" t="n">
        <f aca="true">INDIRECT(ADDRESS(ROW()-35*INT((ROW()-15)/35)+78,2+INT((ROW()-15)/35), 1, 1, "Variables_Simulación"))</f>
        <v>0</v>
      </c>
      <c r="E548" s="65" t="n">
        <f aca="true">INDIRECT(ADDRESS(ROW()-35*INT((ROW()-15)/35)+48,2+INT((ROW()-15)/35), 1, 1, "Variables_Simulación"))</f>
        <v>0</v>
      </c>
      <c r="F548" s="65" t="n">
        <f aca="true">INDIRECT(ADDRESS(ROW()-35*INT((ROW()-15)/35)+18,2+INT((ROW()-15)/35), 1, 1, "Variables_Simulación"))</f>
        <v>0</v>
      </c>
      <c r="G548" s="65" t="n">
        <f aca="true">INDIRECT(ADDRESS(ROW()-35*INT((ROW()-15)/35)-12,2+INT((ROW()-15)/35), 1, 1, "Variables_Simulación"))</f>
        <v>0</v>
      </c>
      <c r="H548" s="65" t="n">
        <f aca="true">INDIRECT(ADDRESS(ROW()-35*INT((ROW()-15)/35)+168,2+INT((ROW()-15)/35), 1, 1, "Variables_Simulación"))</f>
        <v>0</v>
      </c>
      <c r="I548" s="66" t="n">
        <f aca="false">AO548+AQ548+AS548+AU548+AW548</f>
        <v>0.0137131615557574</v>
      </c>
      <c r="J548" s="65" t="n">
        <f aca="false">AP548+AR548+AT548+AV548+AX548</f>
        <v>79980.9999999999</v>
      </c>
      <c r="K548" s="66" t="n">
        <f aca="false">I548-Tabla_Ministerio!J547</f>
        <v>0</v>
      </c>
      <c r="L548" s="65" t="n">
        <f aca="false">J548-Tabla_Ministerio!K547</f>
        <v>0</v>
      </c>
      <c r="M548" s="66" t="n">
        <f aca="false">N548/N$565</f>
        <v>0.0221970820719304</v>
      </c>
      <c r="N548" s="65" t="n">
        <f aca="false">Tabla_Ministerio!L547</f>
        <v>2459794</v>
      </c>
      <c r="O548" s="65" t="n">
        <f aca="false">N548-Tabla_Ministerio!L547</f>
        <v>0</v>
      </c>
      <c r="P548" s="67" t="n">
        <f aca="false">N548+J548</f>
        <v>2539775</v>
      </c>
      <c r="Q548" s="65" t="n">
        <f aca="false">P548-Tabla_Ministerio!M547</f>
        <v>0</v>
      </c>
      <c r="S548" s="67" t="n">
        <f aca="false">B548+Tabla_Ministerio!B547</f>
        <v>11549</v>
      </c>
      <c r="T548" s="67" t="n">
        <f aca="false">C548+Tabla_Ministerio!C547</f>
        <v>54</v>
      </c>
      <c r="U548" s="67" t="n">
        <f aca="false">D548+Tabla_Ministerio!D547</f>
        <v>528.152272727273</v>
      </c>
      <c r="V548" s="67" t="n">
        <f aca="false">E548+Tabla_Ministerio!E547</f>
        <v>160.397727272727</v>
      </c>
      <c r="W548" s="67" t="n">
        <f aca="false">F548+Tabla_Ministerio!F547</f>
        <v>17</v>
      </c>
      <c r="X548" s="67" t="n">
        <f aca="false">G548+Tabla_Ministerio!G547</f>
        <v>62</v>
      </c>
      <c r="Y548" s="67" t="n">
        <f aca="false">H548+Tabla_Ministerio!H547</f>
        <v>21</v>
      </c>
      <c r="Z548" s="67" t="n">
        <f aca="false">X548+0.33*Y548</f>
        <v>68.93</v>
      </c>
      <c r="AC548" s="73" t="n">
        <f aca="false">IF(T548&gt;0,S548/T548,0)</f>
        <v>213.87037037037</v>
      </c>
      <c r="AD548" s="74" t="n">
        <f aca="false">EXP((((AC548-AC$565)/AC$566+2)/4-1.9)^3)</f>
        <v>0.0740648454515665</v>
      </c>
      <c r="AE548" s="75" t="n">
        <f aca="false">S548/U548</f>
        <v>21.8667997779566</v>
      </c>
      <c r="AF548" s="74" t="n">
        <f aca="false">EXP((((AE548-AE$565)/AE$566+2)/4-1.9)^3)</f>
        <v>0.115506011575977</v>
      </c>
      <c r="AG548" s="74" t="n">
        <f aca="false">V548/U548</f>
        <v>0.303695989878951</v>
      </c>
      <c r="AH548" s="74" t="n">
        <f aca="false">EXP((((AG548-AG$565)/AG$566+2)/4-1.9)^3)</f>
        <v>0.00307099513919481</v>
      </c>
      <c r="AI548" s="74" t="n">
        <f aca="false">W548/U548</f>
        <v>0.0321876869188035</v>
      </c>
      <c r="AJ548" s="74" t="n">
        <f aca="false">EXP((((AI548-AI$565)/AI$566+2)/4-1.9)^3)</f>
        <v>0.0245646948401011</v>
      </c>
      <c r="AK548" s="74" t="n">
        <f aca="false">Z548/U548</f>
        <v>0.130511603489008</v>
      </c>
      <c r="AL548" s="74" t="n">
        <f aca="false">EXP((((AK548-AK$565)/AK$566+2)/4-1.9)^3)</f>
        <v>0.0404989492411691</v>
      </c>
      <c r="AM548" s="74" t="n">
        <f aca="false">0.01*AD548+0.15*AF548+0.24*AH548+0.25*AJ548+0.35*AL548</f>
        <v>0.0391193949687534</v>
      </c>
      <c r="AO548" s="66" t="n">
        <f aca="false">0.01*AD548/$AM$565*$AY548</f>
        <v>0.000259631620604254</v>
      </c>
      <c r="AP548" s="65" t="n">
        <f aca="false">AO548*$J$565</f>
        <v>1514.28221443439</v>
      </c>
      <c r="AQ548" s="66" t="n">
        <f aca="false">0.15*AF548/$AM$565*$AY548</f>
        <v>0.00607353180692493</v>
      </c>
      <c r="AR548" s="65" t="n">
        <f aca="false">AQ548*$J$565</f>
        <v>35423.424822536</v>
      </c>
      <c r="AS548" s="66" t="n">
        <f aca="false">0.24*AH548/$AM$565*$AY548</f>
        <v>0.000258366281059481</v>
      </c>
      <c r="AT548" s="65" t="n">
        <f aca="false">AS548*$J$565</f>
        <v>1506.90221517463</v>
      </c>
      <c r="AU548" s="66" t="n">
        <f aca="false">0.25*AJ548/$AM$565*$AY548</f>
        <v>0.00215276609709362</v>
      </c>
      <c r="AV548" s="65" t="n">
        <f aca="false">AU548*$J$565</f>
        <v>12555.8489566073</v>
      </c>
      <c r="AW548" s="66" t="n">
        <f aca="false">0.35*AL548/$AM$565*$AY548</f>
        <v>0.00496886575007512</v>
      </c>
      <c r="AX548" s="65" t="n">
        <f aca="false">AW548*$J$565</f>
        <v>28980.5417912476</v>
      </c>
      <c r="AY548" s="48" t="n">
        <v>0.996537539602946</v>
      </c>
      <c r="AZ548" s="48"/>
    </row>
    <row r="549" customFormat="false" ht="15" hidden="false" customHeight="false" outlineLevel="0" collapsed="false">
      <c r="A549" s="72" t="s">
        <v>53</v>
      </c>
      <c r="B549" s="65" t="n">
        <f aca="true">INDIRECT(ADDRESS(ROW()-35*INT((ROW()-15)/35)+138,2+INT((ROW()-15)/35), 1, 1, "Variables_Simulación"))</f>
        <v>0</v>
      </c>
      <c r="C549" s="65" t="n">
        <f aca="true">INDIRECT(ADDRESS(ROW()-35*INT((ROW()-15)/35)+108,2+INT((ROW()-15)/35), 1, 1, "Variables_Simulación"))</f>
        <v>0</v>
      </c>
      <c r="D549" s="65" t="n">
        <f aca="true">INDIRECT(ADDRESS(ROW()-35*INT((ROW()-15)/35)+78,2+INT((ROW()-15)/35), 1, 1, "Variables_Simulación"))</f>
        <v>0</v>
      </c>
      <c r="E549" s="65" t="n">
        <f aca="true">INDIRECT(ADDRESS(ROW()-35*INT((ROW()-15)/35)+48,2+INT((ROW()-15)/35), 1, 1, "Variables_Simulación"))</f>
        <v>0</v>
      </c>
      <c r="F549" s="65" t="n">
        <f aca="true">INDIRECT(ADDRESS(ROW()-35*INT((ROW()-15)/35)+18,2+INT((ROW()-15)/35), 1, 1, "Variables_Simulación"))</f>
        <v>0</v>
      </c>
      <c r="G549" s="65" t="n">
        <f aca="true">INDIRECT(ADDRESS(ROW()-35*INT((ROW()-15)/35)-12,2+INT((ROW()-15)/35), 1, 1, "Variables_Simulación"))</f>
        <v>0</v>
      </c>
      <c r="H549" s="65" t="n">
        <f aca="true">INDIRECT(ADDRESS(ROW()-35*INT((ROW()-15)/35)+168,2+INT((ROW()-15)/35), 1, 1, "Variables_Simulación"))</f>
        <v>0</v>
      </c>
      <c r="I549" s="66" t="n">
        <f aca="false">AO549+AQ549+AS549+AU549+AW549</f>
        <v>0.00914199340034493</v>
      </c>
      <c r="J549" s="65" t="n">
        <f aca="false">AP549+AR549+AT549+AV549+AX549</f>
        <v>53320.0000000002</v>
      </c>
      <c r="K549" s="66" t="n">
        <f aca="false">I549-Tabla_Ministerio!J548</f>
        <v>3.29597460435593E-017</v>
      </c>
      <c r="L549" s="65" t="n">
        <f aca="false">J549-Tabla_Ministerio!K548</f>
        <v>2.03726813197136E-010</v>
      </c>
      <c r="M549" s="66" t="n">
        <f aca="false">N549/N$565</f>
        <v>0.0217996037164168</v>
      </c>
      <c r="N549" s="65" t="n">
        <f aca="false">Tabla_Ministerio!L548</f>
        <v>2415747</v>
      </c>
      <c r="O549" s="65" t="n">
        <f aca="false">N549-Tabla_Ministerio!L548</f>
        <v>0</v>
      </c>
      <c r="P549" s="67" t="n">
        <f aca="false">N549+J549</f>
        <v>2469067</v>
      </c>
      <c r="Q549" s="65" t="n">
        <f aca="false">P549-Tabla_Ministerio!M548</f>
        <v>0</v>
      </c>
      <c r="S549" s="67" t="n">
        <f aca="false">B549+Tabla_Ministerio!B548</f>
        <v>6304</v>
      </c>
      <c r="T549" s="67" t="n">
        <f aca="false">C549+Tabla_Ministerio!C548</f>
        <v>32</v>
      </c>
      <c r="U549" s="67" t="n">
        <f aca="false">D549+Tabla_Ministerio!D548</f>
        <v>387.277272727273</v>
      </c>
      <c r="V549" s="67" t="n">
        <f aca="false">E549+Tabla_Ministerio!E548</f>
        <v>162.586363636364</v>
      </c>
      <c r="W549" s="67" t="n">
        <f aca="false">F549+Tabla_Ministerio!F548</f>
        <v>18</v>
      </c>
      <c r="X549" s="67" t="n">
        <f aca="false">G549+Tabla_Ministerio!G548</f>
        <v>31</v>
      </c>
      <c r="Y549" s="67" t="n">
        <f aca="false">H549+Tabla_Ministerio!H548</f>
        <v>5</v>
      </c>
      <c r="Z549" s="67" t="n">
        <f aca="false">X549+0.33*Y549</f>
        <v>32.65</v>
      </c>
      <c r="AC549" s="73" t="n">
        <f aca="false">IF(T549&gt;0,S549/T549,0)</f>
        <v>197</v>
      </c>
      <c r="AD549" s="74" t="n">
        <f aca="false">EXP((((AC549-AC$565)/AC$566+2)/4-1.9)^3)</f>
        <v>0.0556257930456756</v>
      </c>
      <c r="AE549" s="75" t="n">
        <f aca="false">S549/U549</f>
        <v>16.2777432189763</v>
      </c>
      <c r="AF549" s="74" t="n">
        <f aca="false">EXP((((AE549-AE$565)/AE$566+2)/4-1.9)^3)</f>
        <v>0.0151198938298754</v>
      </c>
      <c r="AG549" s="74" t="n">
        <f aca="false">V549/U549</f>
        <v>0.419819016208731</v>
      </c>
      <c r="AH549" s="74" t="n">
        <f aca="false">EXP((((AG549-AG$565)/AG$566+2)/4-1.9)^3)</f>
        <v>0.0210660713770794</v>
      </c>
      <c r="AI549" s="74" t="n">
        <f aca="false">W549/U549</f>
        <v>0.0464783277191582</v>
      </c>
      <c r="AJ549" s="74" t="n">
        <f aca="false">EXP((((AI549-AI$565)/AI$566+2)/4-1.9)^3)</f>
        <v>0.0358091610542335</v>
      </c>
      <c r="AK549" s="74" t="n">
        <f aca="false">Z549/U549</f>
        <v>0.0843065222239175</v>
      </c>
      <c r="AL549" s="74" t="n">
        <f aca="false">EXP((((AK549-AK$565)/AK$566+2)/4-1.9)^3)</f>
        <v>0.0259463719021882</v>
      </c>
      <c r="AM549" s="74" t="n">
        <f aca="false">0.01*AD549+0.15*AF549+0.24*AH549+0.25*AJ549+0.35*AL549</f>
        <v>0.0259136195647614</v>
      </c>
      <c r="AO549" s="66" t="n">
        <f aca="false">0.01*AD549/$AM$565*$AY549</f>
        <v>0.000196240680172694</v>
      </c>
      <c r="AP549" s="65" t="n">
        <f aca="false">AO549*$J$565</f>
        <v>1144.5592452969</v>
      </c>
      <c r="AQ549" s="66" t="n">
        <f aca="false">0.15*AF549/$AM$565*$AY549</f>
        <v>0.000800115761103111</v>
      </c>
      <c r="AR549" s="65" t="n">
        <f aca="false">AQ549*$J$565</f>
        <v>4666.61596806758</v>
      </c>
      <c r="AS549" s="66" t="n">
        <f aca="false">0.24*AH549/$AM$565*$AY549</f>
        <v>0.00178364170256487</v>
      </c>
      <c r="AT549" s="65" t="n">
        <f aca="false">AS549*$J$565</f>
        <v>10402.9582407236</v>
      </c>
      <c r="AU549" s="66" t="n">
        <f aca="false">0.25*AJ549/$AM$565*$AY549</f>
        <v>0.00315825345443889</v>
      </c>
      <c r="AV549" s="65" t="n">
        <f aca="false">AU549*$J$565</f>
        <v>18420.2795622592</v>
      </c>
      <c r="AW549" s="66" t="n">
        <f aca="false">0.35*AL549/$AM$565*$AY549</f>
        <v>0.00320374180206537</v>
      </c>
      <c r="AX549" s="65" t="n">
        <f aca="false">AW549*$J$565</f>
        <v>18685.5869836529</v>
      </c>
      <c r="AY549" s="48" t="n">
        <v>1.00290783643486</v>
      </c>
      <c r="AZ549" s="48"/>
    </row>
    <row r="550" customFormat="false" ht="15" hidden="false" customHeight="false" outlineLevel="0" collapsed="false">
      <c r="A550" s="72" t="s">
        <v>54</v>
      </c>
      <c r="B550" s="65" t="n">
        <f aca="true">INDIRECT(ADDRESS(ROW()-35*INT((ROW()-15)/35)+138,2+INT((ROW()-15)/35), 1, 1, "Variables_Simulación"))</f>
        <v>0</v>
      </c>
      <c r="C550" s="65" t="n">
        <f aca="true">INDIRECT(ADDRESS(ROW()-35*INT((ROW()-15)/35)+108,2+INT((ROW()-15)/35), 1, 1, "Variables_Simulación"))</f>
        <v>0</v>
      </c>
      <c r="D550" s="65" t="n">
        <f aca="true">INDIRECT(ADDRESS(ROW()-35*INT((ROW()-15)/35)+78,2+INT((ROW()-15)/35), 1, 1, "Variables_Simulación"))</f>
        <v>0</v>
      </c>
      <c r="E550" s="65" t="n">
        <f aca="true">INDIRECT(ADDRESS(ROW()-35*INT((ROW()-15)/35)+48,2+INT((ROW()-15)/35), 1, 1, "Variables_Simulación"))</f>
        <v>0</v>
      </c>
      <c r="F550" s="65" t="n">
        <f aca="true">INDIRECT(ADDRESS(ROW()-35*INT((ROW()-15)/35)+18,2+INT((ROW()-15)/35), 1, 1, "Variables_Simulación"))</f>
        <v>0</v>
      </c>
      <c r="G550" s="65" t="n">
        <f aca="true">INDIRECT(ADDRESS(ROW()-35*INT((ROW()-15)/35)-12,2+INT((ROW()-15)/35), 1, 1, "Variables_Simulación"))</f>
        <v>0</v>
      </c>
      <c r="H550" s="65" t="n">
        <f aca="true">INDIRECT(ADDRESS(ROW()-35*INT((ROW()-15)/35)+168,2+INT((ROW()-15)/35), 1, 1, "Variables_Simulación"))</f>
        <v>0</v>
      </c>
      <c r="I550" s="66" t="n">
        <f aca="false">AO550+AQ550+AS550+AU550+AW550</f>
        <v>0.0239099475929913</v>
      </c>
      <c r="J550" s="65" t="n">
        <f aca="false">AP550+AR550+AT550+AV550+AX550</f>
        <v>139453</v>
      </c>
      <c r="K550" s="66" t="n">
        <f aca="false">I550-Tabla_Ministerio!J549</f>
        <v>0</v>
      </c>
      <c r="L550" s="65" t="n">
        <f aca="false">J550-Tabla_Ministerio!K549</f>
        <v>0</v>
      </c>
      <c r="M550" s="66" t="n">
        <f aca="false">N550/N$565</f>
        <v>0.0206762560857923</v>
      </c>
      <c r="N550" s="65" t="n">
        <f aca="false">Tabla_Ministerio!L549</f>
        <v>2291262</v>
      </c>
      <c r="O550" s="65" t="n">
        <f aca="false">N550-Tabla_Ministerio!L549</f>
        <v>0</v>
      </c>
      <c r="P550" s="67" t="n">
        <f aca="false">N550+J550</f>
        <v>2430715</v>
      </c>
      <c r="Q550" s="65" t="n">
        <f aca="false">P550-Tabla_Ministerio!M549</f>
        <v>0</v>
      </c>
      <c r="S550" s="67" t="n">
        <f aca="false">B550+Tabla_Ministerio!B549</f>
        <v>7854</v>
      </c>
      <c r="T550" s="67" t="n">
        <f aca="false">C550+Tabla_Ministerio!C549</f>
        <v>40</v>
      </c>
      <c r="U550" s="67" t="n">
        <f aca="false">D550+Tabla_Ministerio!D549</f>
        <v>304.272727272727</v>
      </c>
      <c r="V550" s="67" t="n">
        <f aca="false">E550+Tabla_Ministerio!E549</f>
        <v>141.090909090909</v>
      </c>
      <c r="W550" s="67" t="n">
        <f aca="false">F550+Tabla_Ministerio!F549</f>
        <v>8</v>
      </c>
      <c r="X550" s="67" t="n">
        <f aca="false">G550+Tabla_Ministerio!G549</f>
        <v>23</v>
      </c>
      <c r="Y550" s="67" t="n">
        <f aca="false">H550+Tabla_Ministerio!H549</f>
        <v>3</v>
      </c>
      <c r="Z550" s="67" t="n">
        <f aca="false">X550+0.33*Y550</f>
        <v>23.99</v>
      </c>
      <c r="AC550" s="73" t="n">
        <f aca="false">IF(T550&gt;0,S550/T550,0)</f>
        <v>196.35</v>
      </c>
      <c r="AD550" s="74" t="n">
        <f aca="false">EXP((((AC550-AC$565)/AC$566+2)/4-1.9)^3)</f>
        <v>0.0549935254887542</v>
      </c>
      <c r="AE550" s="75" t="n">
        <f aca="false">S550/U550</f>
        <v>25.8123692859277</v>
      </c>
      <c r="AF550" s="74" t="n">
        <f aca="false">EXP((((AE550-AE$565)/AE$566+2)/4-1.9)^3)</f>
        <v>0.297357456942692</v>
      </c>
      <c r="AG550" s="74" t="n">
        <f aca="false">V550/U550</f>
        <v>0.463698834777413</v>
      </c>
      <c r="AH550" s="74" t="n">
        <f aca="false">EXP((((AG550-AG$565)/AG$566+2)/4-1.9)^3)</f>
        <v>0.0383129668164114</v>
      </c>
      <c r="AI550" s="74" t="n">
        <f aca="false">W550/U550</f>
        <v>0.0262922019719152</v>
      </c>
      <c r="AJ550" s="74" t="n">
        <f aca="false">EXP((((AI550-AI$565)/AI$566+2)/4-1.9)^3)</f>
        <v>0.0208612141369784</v>
      </c>
      <c r="AK550" s="74" t="n">
        <f aca="false">Z550/U550</f>
        <v>0.0788437406632806</v>
      </c>
      <c r="AL550" s="74" t="n">
        <f aca="false">EXP((((AK550-AK$565)/AK$566+2)/4-1.9)^3)</f>
        <v>0.0245525991782328</v>
      </c>
      <c r="AM550" s="74" t="n">
        <f aca="false">0.01*AD550+0.15*AF550+0.24*AH550+0.25*AJ550+0.35*AL550</f>
        <v>0.0681573790788562</v>
      </c>
      <c r="AO550" s="66" t="n">
        <f aca="false">0.01*AD550/$AM$565*$AY550</f>
        <v>0.000192920022770924</v>
      </c>
      <c r="AP550" s="65" t="n">
        <f aca="false">AO550*$J$565</f>
        <v>1125.19175672973</v>
      </c>
      <c r="AQ550" s="66" t="n">
        <f aca="false">0.15*AF550/$AM$565*$AY550</f>
        <v>0.0156471712409725</v>
      </c>
      <c r="AR550" s="65" t="n">
        <f aca="false">AQ550*$J$565</f>
        <v>91260.9683723004</v>
      </c>
      <c r="AS550" s="66" t="n">
        <f aca="false">0.24*AH550/$AM$565*$AY550</f>
        <v>0.00322569103833369</v>
      </c>
      <c r="AT550" s="65" t="n">
        <f aca="false">AS550*$J$565</f>
        <v>18813.6042799444</v>
      </c>
      <c r="AU550" s="66" t="n">
        <f aca="false">0.25*AJ550/$AM$565*$AY550</f>
        <v>0.0018295544205281</v>
      </c>
      <c r="AV550" s="65" t="n">
        <f aca="false">AU550*$J$565</f>
        <v>10670.740770703</v>
      </c>
      <c r="AW550" s="66" t="n">
        <f aca="false">0.35*AL550/$AM$565*$AY550</f>
        <v>0.00301461087038607</v>
      </c>
      <c r="AX550" s="65" t="n">
        <f aca="false">AW550*$J$565</f>
        <v>17582.4948203224</v>
      </c>
      <c r="AY550" s="48" t="n">
        <v>0.997272727373738</v>
      </c>
      <c r="AZ550" s="48"/>
    </row>
    <row r="551" customFormat="false" ht="15" hidden="false" customHeight="false" outlineLevel="0" collapsed="false">
      <c r="A551" s="72" t="s">
        <v>55</v>
      </c>
      <c r="B551" s="65" t="n">
        <f aca="true">INDIRECT(ADDRESS(ROW()-35*INT((ROW()-15)/35)+138,2+INT((ROW()-15)/35), 1, 1, "Variables_Simulación"))</f>
        <v>0</v>
      </c>
      <c r="C551" s="65" t="n">
        <f aca="true">INDIRECT(ADDRESS(ROW()-35*INT((ROW()-15)/35)+108,2+INT((ROW()-15)/35), 1, 1, "Variables_Simulación"))</f>
        <v>0</v>
      </c>
      <c r="D551" s="65" t="n">
        <f aca="true">INDIRECT(ADDRESS(ROW()-35*INT((ROW()-15)/35)+78,2+INT((ROW()-15)/35), 1, 1, "Variables_Simulación"))</f>
        <v>0</v>
      </c>
      <c r="E551" s="65" t="n">
        <f aca="true">INDIRECT(ADDRESS(ROW()-35*INT((ROW()-15)/35)+48,2+INT((ROW()-15)/35), 1, 1, "Variables_Simulación"))</f>
        <v>0</v>
      </c>
      <c r="F551" s="65" t="n">
        <f aca="true">INDIRECT(ADDRESS(ROW()-35*INT((ROW()-15)/35)+18,2+INT((ROW()-15)/35), 1, 1, "Variables_Simulación"))</f>
        <v>0</v>
      </c>
      <c r="G551" s="65" t="n">
        <f aca="true">INDIRECT(ADDRESS(ROW()-35*INT((ROW()-15)/35)-12,2+INT((ROW()-15)/35), 1, 1, "Variables_Simulación"))</f>
        <v>0</v>
      </c>
      <c r="H551" s="65" t="n">
        <f aca="true">INDIRECT(ADDRESS(ROW()-35*INT((ROW()-15)/35)+168,2+INT((ROW()-15)/35), 1, 1, "Variables_Simulación"))</f>
        <v>0</v>
      </c>
      <c r="I551" s="66" t="n">
        <f aca="false">AO551+AQ551+AS551+AU551+AW551</f>
        <v>0.0242616022903676</v>
      </c>
      <c r="J551" s="65" t="n">
        <f aca="false">AP551+AR551+AT551+AV551+AX551</f>
        <v>141504</v>
      </c>
      <c r="K551" s="66" t="n">
        <f aca="false">I551-Tabla_Ministerio!J550</f>
        <v>-9.36750677027476E-017</v>
      </c>
      <c r="L551" s="65" t="n">
        <f aca="false">J551-Tabla_Ministerio!K550</f>
        <v>0</v>
      </c>
      <c r="M551" s="66" t="n">
        <f aca="false">N551/N$565</f>
        <v>0.0202152580775336</v>
      </c>
      <c r="N551" s="65" t="n">
        <f aca="false">Tabla_Ministerio!L550</f>
        <v>2240176</v>
      </c>
      <c r="O551" s="65" t="n">
        <f aca="false">N551-Tabla_Ministerio!L550</f>
        <v>0</v>
      </c>
      <c r="P551" s="67" t="n">
        <f aca="false">N551+J551</f>
        <v>2381680</v>
      </c>
      <c r="Q551" s="65" t="n">
        <f aca="false">P551-Tabla_Ministerio!M550</f>
        <v>0</v>
      </c>
      <c r="S551" s="67" t="n">
        <f aca="false">B551+Tabla_Ministerio!B550</f>
        <v>8829</v>
      </c>
      <c r="T551" s="67" t="n">
        <f aca="false">C551+Tabla_Ministerio!C550</f>
        <v>38</v>
      </c>
      <c r="U551" s="67" t="n">
        <f aca="false">D551+Tabla_Ministerio!D550</f>
        <v>410.886363636364</v>
      </c>
      <c r="V551" s="67" t="n">
        <f aca="false">E551+Tabla_Ministerio!E550</f>
        <v>245.340909090909</v>
      </c>
      <c r="W551" s="67" t="n">
        <f aca="false">F551+Tabla_Ministerio!F550</f>
        <v>10</v>
      </c>
      <c r="X551" s="67" t="n">
        <f aca="false">G551+Tabla_Ministerio!G550</f>
        <v>28</v>
      </c>
      <c r="Y551" s="67" t="n">
        <f aca="false">H551+Tabla_Ministerio!H550</f>
        <v>12</v>
      </c>
      <c r="Z551" s="67" t="n">
        <f aca="false">X551+0.33*Y551</f>
        <v>31.96</v>
      </c>
      <c r="AC551" s="73" t="n">
        <f aca="false">IF(T551&gt;0,S551/T551,0)</f>
        <v>232.342105263158</v>
      </c>
      <c r="AD551" s="74" t="n">
        <f aca="false">EXP((((AC551-AC$565)/AC$566+2)/4-1.9)^3)</f>
        <v>0.0990866194708929</v>
      </c>
      <c r="AE551" s="75" t="n">
        <f aca="false">S551/U551</f>
        <v>21.4876929033685</v>
      </c>
      <c r="AF551" s="74" t="n">
        <f aca="false">EXP((((AE551-AE$565)/AE$566+2)/4-1.9)^3)</f>
        <v>0.103412073950753</v>
      </c>
      <c r="AG551" s="74" t="n">
        <f aca="false">V551/U551</f>
        <v>0.5971016096023</v>
      </c>
      <c r="AH551" s="74" t="n">
        <f aca="false">EXP((((AG551-AG$565)/AG$566+2)/4-1.9)^3)</f>
        <v>0.160677407689838</v>
      </c>
      <c r="AI551" s="74" t="n">
        <f aca="false">W551/U551</f>
        <v>0.0243376292936556</v>
      </c>
      <c r="AJ551" s="74" t="n">
        <f aca="false">EXP((((AI551-AI$565)/AI$566+2)/4-1.9)^3)</f>
        <v>0.019740466417253</v>
      </c>
      <c r="AK551" s="74" t="n">
        <f aca="false">Z551/U551</f>
        <v>0.0777830632225233</v>
      </c>
      <c r="AL551" s="74" t="n">
        <f aca="false">EXP((((AK551-AK$565)/AK$566+2)/4-1.9)^3)</f>
        <v>0.0242892290730571</v>
      </c>
      <c r="AM551" s="74" t="n">
        <f aca="false">0.01*AD551+0.15*AF551+0.24*AH551+0.25*AJ551+0.35*AL551</f>
        <v>0.0685016019127662</v>
      </c>
      <c r="AO551" s="66" t="n">
        <f aca="false">0.01*AD551/$AM$565*$AY551</f>
        <v>0.000350940720621568</v>
      </c>
      <c r="AP551" s="65" t="n">
        <f aca="false">AO551*$J$565</f>
        <v>2046.83578341197</v>
      </c>
      <c r="AQ551" s="66" t="n">
        <f aca="false">0.15*AF551/$AM$565*$AY551</f>
        <v>0.00549390643464865</v>
      </c>
      <c r="AR551" s="65" t="n">
        <f aca="false">AQ551*$J$565</f>
        <v>32042.8027310121</v>
      </c>
      <c r="AS551" s="66" t="n">
        <f aca="false">0.24*AH551/$AM$565*$AY551</f>
        <v>0.0136579277105341</v>
      </c>
      <c r="AT551" s="65" t="n">
        <f aca="false">AS551*$J$565</f>
        <v>79658.8526850396</v>
      </c>
      <c r="AU551" s="66" t="n">
        <f aca="false">0.25*AJ551/$AM$565*$AY551</f>
        <v>0.00174789834058061</v>
      </c>
      <c r="AV551" s="65" t="n">
        <f aca="false">AU551*$J$565</f>
        <v>10194.4877269592</v>
      </c>
      <c r="AW551" s="66" t="n">
        <f aca="false">0.35*AL551/$AM$565*$AY551</f>
        <v>0.00301092908398267</v>
      </c>
      <c r="AX551" s="65" t="n">
        <f aca="false">AW551*$J$565</f>
        <v>17561.0210735767</v>
      </c>
      <c r="AY551" s="48" t="n">
        <v>1.0068550476247</v>
      </c>
      <c r="AZ551" s="48"/>
    </row>
    <row r="552" customFormat="false" ht="15" hidden="false" customHeight="false" outlineLevel="0" collapsed="false">
      <c r="A552" s="72" t="s">
        <v>56</v>
      </c>
      <c r="B552" s="65" t="n">
        <f aca="true">INDIRECT(ADDRESS(ROW()-35*INT((ROW()-15)/35)+138,2+INT((ROW()-15)/35), 1, 1, "Variables_Simulación"))</f>
        <v>0</v>
      </c>
      <c r="C552" s="65" t="n">
        <f aca="true">INDIRECT(ADDRESS(ROW()-35*INT((ROW()-15)/35)+108,2+INT((ROW()-15)/35), 1, 1, "Variables_Simulación"))</f>
        <v>0</v>
      </c>
      <c r="D552" s="65" t="n">
        <f aca="true">INDIRECT(ADDRESS(ROW()-35*INT((ROW()-15)/35)+78,2+INT((ROW()-15)/35), 1, 1, "Variables_Simulación"))</f>
        <v>0</v>
      </c>
      <c r="E552" s="65" t="n">
        <f aca="true">INDIRECT(ADDRESS(ROW()-35*INT((ROW()-15)/35)+48,2+INT((ROW()-15)/35), 1, 1, "Variables_Simulación"))</f>
        <v>0</v>
      </c>
      <c r="F552" s="65" t="n">
        <f aca="true">INDIRECT(ADDRESS(ROW()-35*INT((ROW()-15)/35)+18,2+INT((ROW()-15)/35), 1, 1, "Variables_Simulación"))</f>
        <v>0</v>
      </c>
      <c r="G552" s="65" t="n">
        <f aca="true">INDIRECT(ADDRESS(ROW()-35*INT((ROW()-15)/35)-12,2+INT((ROW()-15)/35), 1, 1, "Variables_Simulación"))</f>
        <v>0</v>
      </c>
      <c r="H552" s="65" t="n">
        <f aca="true">INDIRECT(ADDRESS(ROW()-35*INT((ROW()-15)/35)+168,2+INT((ROW()-15)/35), 1, 1, "Variables_Simulación"))</f>
        <v>0</v>
      </c>
      <c r="I552" s="66" t="n">
        <f aca="false">AO552+AQ552+AS552+AU552+AW552</f>
        <v>0.0179325035585535</v>
      </c>
      <c r="J552" s="65" t="n">
        <f aca="false">AP552+AR552+AT552+AV552+AX552</f>
        <v>104590</v>
      </c>
      <c r="K552" s="66" t="n">
        <f aca="false">I552-Tabla_Ministerio!J551</f>
        <v>0</v>
      </c>
      <c r="L552" s="65" t="n">
        <f aca="false">J552-Tabla_Ministerio!K551</f>
        <v>0</v>
      </c>
      <c r="M552" s="66" t="n">
        <f aca="false">N552/N$565</f>
        <v>0.0213670041095203</v>
      </c>
      <c r="N552" s="65" t="n">
        <f aca="false">Tabla_Ministerio!L551</f>
        <v>2367808</v>
      </c>
      <c r="O552" s="65" t="n">
        <f aca="false">N552-Tabla_Ministerio!L551</f>
        <v>0</v>
      </c>
      <c r="P552" s="67" t="n">
        <f aca="false">N552+J552</f>
        <v>2472398</v>
      </c>
      <c r="Q552" s="65" t="n">
        <f aca="false">P552-Tabla_Ministerio!M551</f>
        <v>0</v>
      </c>
      <c r="S552" s="67" t="n">
        <f aca="false">B552+Tabla_Ministerio!B551</f>
        <v>7455</v>
      </c>
      <c r="T552" s="67" t="n">
        <f aca="false">C552+Tabla_Ministerio!C551</f>
        <v>40</v>
      </c>
      <c r="U552" s="67" t="n">
        <f aca="false">D552+Tabla_Ministerio!D551</f>
        <v>451.613636363636</v>
      </c>
      <c r="V552" s="67" t="n">
        <f aca="false">E552+Tabla_Ministerio!E551</f>
        <v>236.568181818182</v>
      </c>
      <c r="W552" s="67" t="n">
        <f aca="false">F552+Tabla_Ministerio!F551</f>
        <v>23</v>
      </c>
      <c r="X552" s="67" t="n">
        <f aca="false">G552+Tabla_Ministerio!G551</f>
        <v>67</v>
      </c>
      <c r="Y552" s="67" t="n">
        <f aca="false">H552+Tabla_Ministerio!H551</f>
        <v>20</v>
      </c>
      <c r="Z552" s="67" t="n">
        <f aca="false">X552+0.33*Y552</f>
        <v>73.6</v>
      </c>
      <c r="AC552" s="73" t="n">
        <f aca="false">IF(T552&gt;0,S552/T552,0)</f>
        <v>186.375</v>
      </c>
      <c r="AD552" s="74" t="n">
        <f aca="false">EXP((((AC552-AC$565)/AC$566+2)/4-1.9)^3)</f>
        <v>0.0459697876760426</v>
      </c>
      <c r="AE552" s="75" t="n">
        <f aca="false">S552/U552</f>
        <v>16.5074732021539</v>
      </c>
      <c r="AF552" s="74" t="n">
        <f aca="false">EXP((((AE552-AE$565)/AE$566+2)/4-1.9)^3)</f>
        <v>0.0167394477739748</v>
      </c>
      <c r="AG552" s="74" t="n">
        <f aca="false">V552/U552</f>
        <v>0.523828695083288</v>
      </c>
      <c r="AH552" s="74" t="n">
        <f aca="false">EXP((((AG552-AG$565)/AG$566+2)/4-1.9)^3)</f>
        <v>0.0782771759841438</v>
      </c>
      <c r="AI552" s="74" t="n">
        <f aca="false">W552/U552</f>
        <v>0.0509284887524534</v>
      </c>
      <c r="AJ552" s="74" t="n">
        <f aca="false">EXP((((AI552-AI$565)/AI$566+2)/4-1.9)^3)</f>
        <v>0.0400497529363862</v>
      </c>
      <c r="AK552" s="74" t="n">
        <f aca="false">Z552/U552</f>
        <v>0.162971164007851</v>
      </c>
      <c r="AL552" s="74" t="n">
        <f aca="false">EXP((((AK552-AK$565)/AK$566+2)/4-1.9)^3)</f>
        <v>0.0541301944033208</v>
      </c>
      <c r="AM552" s="74" t="n">
        <f aca="false">0.01*AD552+0.15*AF552+0.24*AH552+0.25*AJ552+0.35*AL552</f>
        <v>0.05071514355431</v>
      </c>
      <c r="AO552" s="66" t="n">
        <f aca="false">0.01*AD552/$AM$565*$AY552</f>
        <v>0.000162545804529528</v>
      </c>
      <c r="AP552" s="65" t="n">
        <f aca="false">AO552*$J$565</f>
        <v>948.036376528938</v>
      </c>
      <c r="AQ552" s="66" t="n">
        <f aca="false">0.15*AF552/$AM$565*$AY552</f>
        <v>0.000887841931632017</v>
      </c>
      <c r="AR552" s="65" t="n">
        <f aca="false">AQ552*$J$565</f>
        <v>5178.2723659408</v>
      </c>
      <c r="AS552" s="66" t="n">
        <f aca="false">0.24*AH552/$AM$565*$AY552</f>
        <v>0.00664277675745182</v>
      </c>
      <c r="AT552" s="65" t="n">
        <f aca="false">AS552*$J$565</f>
        <v>38743.5038723577</v>
      </c>
      <c r="AU552" s="66" t="n">
        <f aca="false">0.25*AJ552/$AM$565*$AY552</f>
        <v>0.00354032487496479</v>
      </c>
      <c r="AV552" s="65" t="n">
        <f aca="false">AU552*$J$565</f>
        <v>20648.6828491914</v>
      </c>
      <c r="AW552" s="66" t="n">
        <f aca="false">0.35*AL552/$AM$565*$AY552</f>
        <v>0.00669901418997537</v>
      </c>
      <c r="AX552" s="65" t="n">
        <f aca="false">AW552*$J$565</f>
        <v>39071.5045359813</v>
      </c>
      <c r="AY552" s="48" t="n">
        <v>1.00519765447653</v>
      </c>
      <c r="AZ552" s="48"/>
    </row>
    <row r="553" customFormat="false" ht="15" hidden="false" customHeight="false" outlineLevel="0" collapsed="false">
      <c r="A553" s="72" t="s">
        <v>57</v>
      </c>
      <c r="B553" s="65" t="n">
        <f aca="true">INDIRECT(ADDRESS(ROW()-35*INT((ROW()-15)/35)+138,2+INT((ROW()-15)/35), 1, 1, "Variables_Simulación"))</f>
        <v>0</v>
      </c>
      <c r="C553" s="65" t="n">
        <f aca="true">INDIRECT(ADDRESS(ROW()-35*INT((ROW()-15)/35)+108,2+INT((ROW()-15)/35), 1, 1, "Variables_Simulación"))</f>
        <v>0</v>
      </c>
      <c r="D553" s="65" t="n">
        <f aca="true">INDIRECT(ADDRESS(ROW()-35*INT((ROW()-15)/35)+78,2+INT((ROW()-15)/35), 1, 1, "Variables_Simulación"))</f>
        <v>0</v>
      </c>
      <c r="E553" s="65" t="n">
        <f aca="true">INDIRECT(ADDRESS(ROW()-35*INT((ROW()-15)/35)+48,2+INT((ROW()-15)/35), 1, 1, "Variables_Simulación"))</f>
        <v>0</v>
      </c>
      <c r="F553" s="65" t="n">
        <f aca="true">INDIRECT(ADDRESS(ROW()-35*INT((ROW()-15)/35)+18,2+INT((ROW()-15)/35), 1, 1, "Variables_Simulación"))</f>
        <v>0</v>
      </c>
      <c r="G553" s="65" t="n">
        <f aca="true">INDIRECT(ADDRESS(ROW()-35*INT((ROW()-15)/35)-12,2+INT((ROW()-15)/35), 1, 1, "Variables_Simulación"))</f>
        <v>0</v>
      </c>
      <c r="H553" s="65" t="n">
        <f aca="true">INDIRECT(ADDRESS(ROW()-35*INT((ROW()-15)/35)+168,2+INT((ROW()-15)/35), 1, 1, "Variables_Simulación"))</f>
        <v>0</v>
      </c>
      <c r="I553" s="66" t="n">
        <f aca="false">AO553+AQ553+AS553+AU553+AW553</f>
        <v>0.00632909873181416</v>
      </c>
      <c r="J553" s="65" t="n">
        <f aca="false">AP553+AR553+AT553+AV553+AX553</f>
        <v>36913.9999999999</v>
      </c>
      <c r="K553" s="66" t="n">
        <f aca="false">I553-Tabla_Ministerio!J552</f>
        <v>0</v>
      </c>
      <c r="L553" s="65" t="n">
        <f aca="false">J553-Tabla_Ministerio!K552</f>
        <v>0</v>
      </c>
      <c r="M553" s="66" t="n">
        <f aca="false">N553/N$565</f>
        <v>0.0107177299341268</v>
      </c>
      <c r="N553" s="65" t="n">
        <f aca="false">Tabla_Ministerio!L552</f>
        <v>1187697</v>
      </c>
      <c r="O553" s="65" t="n">
        <f aca="false">N553-Tabla_Ministerio!L552</f>
        <v>0</v>
      </c>
      <c r="P553" s="67" t="n">
        <f aca="false">N553+J553</f>
        <v>1224611</v>
      </c>
      <c r="Q553" s="65" t="n">
        <f aca="false">P553-Tabla_Ministerio!M552</f>
        <v>0</v>
      </c>
      <c r="S553" s="67" t="n">
        <f aca="false">B553+Tabla_Ministerio!B552</f>
        <v>3490</v>
      </c>
      <c r="T553" s="67" t="n">
        <f aca="false">C553+Tabla_Ministerio!C552</f>
        <v>53</v>
      </c>
      <c r="U553" s="67" t="n">
        <f aca="false">D553+Tabla_Ministerio!D552</f>
        <v>243.986988943815</v>
      </c>
      <c r="V553" s="67" t="n">
        <f aca="false">E553+Tabla_Ministerio!E552</f>
        <v>68.2102272727273</v>
      </c>
      <c r="W553" s="67" t="n">
        <f aca="false">F553+Tabla_Ministerio!F552</f>
        <v>8</v>
      </c>
      <c r="X553" s="67" t="n">
        <f aca="false">G553+Tabla_Ministerio!G552</f>
        <v>20</v>
      </c>
      <c r="Y553" s="67" t="n">
        <f aca="false">H553+Tabla_Ministerio!H552</f>
        <v>11</v>
      </c>
      <c r="Z553" s="67" t="n">
        <f aca="false">X553+0.33*Y553</f>
        <v>23.63</v>
      </c>
      <c r="AC553" s="73" t="n">
        <f aca="false">IF(T553&gt;0,S553/T553,0)</f>
        <v>65.8490566037736</v>
      </c>
      <c r="AD553" s="74" t="n">
        <f aca="false">EXP((((AC553-AC$565)/AC$566+2)/4-1.9)^3)</f>
        <v>0.00285392073127853</v>
      </c>
      <c r="AE553" s="75" t="n">
        <f aca="false">S553/U553</f>
        <v>14.304041437241</v>
      </c>
      <c r="AF553" s="74" t="n">
        <f aca="false">EXP((((AE553-AE$565)/AE$566+2)/4-1.9)^3)</f>
        <v>0.00587899788859095</v>
      </c>
      <c r="AG553" s="74" t="n">
        <f aca="false">V553/U553</f>
        <v>0.279565019298774</v>
      </c>
      <c r="AH553" s="74" t="n">
        <f aca="false">EXP((((AG553-AG$565)/AG$566+2)/4-1.9)^3)</f>
        <v>0.00192469838959832</v>
      </c>
      <c r="AI553" s="74" t="n">
        <f aca="false">W553/U553</f>
        <v>0.0327886336670282</v>
      </c>
      <c r="AJ553" s="74" t="n">
        <f aca="false">EXP((((AI553-AI$565)/AI$566+2)/4-1.9)^3)</f>
        <v>0.0249707422836392</v>
      </c>
      <c r="AK553" s="74" t="n">
        <f aca="false">Z553/U553</f>
        <v>0.0968494266939844</v>
      </c>
      <c r="AL553" s="74" t="n">
        <f aca="false">EXP((((AK553-AK$565)/AK$566+2)/4-1.9)^3)</f>
        <v>0.0293921141498374</v>
      </c>
      <c r="AM553" s="74" t="n">
        <f aca="false">0.01*AD553+0.15*AF553+0.24*AH553+0.25*AJ553+0.35*AL553</f>
        <v>0.0179022420274579</v>
      </c>
      <c r="AO553" s="66" t="n">
        <f aca="false">0.01*AD553/$AM$565*$AY553</f>
        <v>1.00896558393798E-005</v>
      </c>
      <c r="AP553" s="65" t="n">
        <f aca="false">AO553*$J$565</f>
        <v>58.8471710486505</v>
      </c>
      <c r="AQ553" s="66" t="n">
        <f aca="false">0.15*AF553/$AM$565*$AY553</f>
        <v>0.00031176618568738</v>
      </c>
      <c r="AR553" s="65" t="n">
        <f aca="false">AQ553*$J$565</f>
        <v>1818.3532073239</v>
      </c>
      <c r="AS553" s="66" t="n">
        <f aca="false">0.24*AH553/$AM$565*$AY553</f>
        <v>0.000163308342515505</v>
      </c>
      <c r="AT553" s="65" t="n">
        <f aca="false">AS553*$J$565</f>
        <v>952.483822904334</v>
      </c>
      <c r="AU553" s="66" t="n">
        <f aca="false">0.25*AJ553/$AM$565*$AY553</f>
        <v>0.00220701816394614</v>
      </c>
      <c r="AV553" s="65" t="n">
        <f aca="false">AU553*$J$565</f>
        <v>12872.2701218718</v>
      </c>
      <c r="AW553" s="66" t="n">
        <f aca="false">0.35*AL553/$AM$565*$AY553</f>
        <v>0.00363691638382575</v>
      </c>
      <c r="AX553" s="65" t="n">
        <f aca="false">AW553*$J$565</f>
        <v>21212.0456768513</v>
      </c>
      <c r="AY553" s="48" t="n">
        <v>1.00503837907104</v>
      </c>
      <c r="AZ553" s="48"/>
    </row>
    <row r="554" customFormat="false" ht="15" hidden="false" customHeight="false" outlineLevel="0" collapsed="false">
      <c r="A554" s="72" t="s">
        <v>58</v>
      </c>
      <c r="B554" s="65" t="n">
        <f aca="true">INDIRECT(ADDRESS(ROW()-35*INT((ROW()-15)/35)+138,2+INT((ROW()-15)/35), 1, 1, "Variables_Simulación"))</f>
        <v>0</v>
      </c>
      <c r="C554" s="65" t="n">
        <f aca="true">INDIRECT(ADDRESS(ROW()-35*INT((ROW()-15)/35)+108,2+INT((ROW()-15)/35), 1, 1, "Variables_Simulación"))</f>
        <v>0</v>
      </c>
      <c r="D554" s="65" t="n">
        <f aca="true">INDIRECT(ADDRESS(ROW()-35*INT((ROW()-15)/35)+78,2+INT((ROW()-15)/35), 1, 1, "Variables_Simulación"))</f>
        <v>0</v>
      </c>
      <c r="E554" s="65" t="n">
        <f aca="true">INDIRECT(ADDRESS(ROW()-35*INT((ROW()-15)/35)+48,2+INT((ROW()-15)/35), 1, 1, "Variables_Simulación"))</f>
        <v>0</v>
      </c>
      <c r="F554" s="65" t="n">
        <f aca="true">INDIRECT(ADDRESS(ROW()-35*INT((ROW()-15)/35)+18,2+INT((ROW()-15)/35), 1, 1, "Variables_Simulación"))</f>
        <v>0</v>
      </c>
      <c r="G554" s="65" t="n">
        <f aca="true">INDIRECT(ADDRESS(ROW()-35*INT((ROW()-15)/35)-12,2+INT((ROW()-15)/35), 1, 1, "Variables_Simulación"))</f>
        <v>0</v>
      </c>
      <c r="H554" s="65" t="n">
        <f aca="true">INDIRECT(ADDRESS(ROW()-35*INT((ROW()-15)/35)+168,2+INT((ROW()-15)/35), 1, 1, "Variables_Simulación"))</f>
        <v>0</v>
      </c>
      <c r="I554" s="66" t="n">
        <f aca="false">AO554+AQ554+AS554+AU554+AW554</f>
        <v>0.116385360054289</v>
      </c>
      <c r="J554" s="65" t="n">
        <f aca="false">AP554+AR554+AT554+AV554+AX554</f>
        <v>678808.999999999</v>
      </c>
      <c r="K554" s="66" t="n">
        <f aca="false">I554-Tabla_Ministerio!J553</f>
        <v>-5.55111512312578E-016</v>
      </c>
      <c r="L554" s="65" t="n">
        <f aca="false">J554-Tabla_Ministerio!K553</f>
        <v>0</v>
      </c>
      <c r="M554" s="66" t="n">
        <f aca="false">N554/N$565</f>
        <v>0.0492237513111475</v>
      </c>
      <c r="N554" s="65" t="n">
        <f aca="false">Tabla_Ministerio!L553</f>
        <v>5454784</v>
      </c>
      <c r="O554" s="65" t="n">
        <f aca="false">N554-Tabla_Ministerio!L553</f>
        <v>0</v>
      </c>
      <c r="P554" s="67" t="n">
        <f aca="false">N554+J554</f>
        <v>6133593</v>
      </c>
      <c r="Q554" s="65" t="n">
        <f aca="false">P554-Tabla_Ministerio!M553</f>
        <v>0</v>
      </c>
      <c r="S554" s="67" t="n">
        <f aca="false">B554+Tabla_Ministerio!B553</f>
        <v>5342</v>
      </c>
      <c r="T554" s="67" t="n">
        <f aca="false">C554+Tabla_Ministerio!C553</f>
        <v>19</v>
      </c>
      <c r="U554" s="67" t="n">
        <f aca="false">D554+Tabla_Ministerio!D553</f>
        <v>235.068181818182</v>
      </c>
      <c r="V554" s="67" t="n">
        <f aca="false">E554+Tabla_Ministerio!E553</f>
        <v>202.431818181818</v>
      </c>
      <c r="W554" s="67" t="n">
        <f aca="false">F554+Tabla_Ministerio!F553</f>
        <v>36</v>
      </c>
      <c r="X554" s="67" t="n">
        <f aca="false">G554+Tabla_Ministerio!G553</f>
        <v>69</v>
      </c>
      <c r="Y554" s="67" t="n">
        <f aca="false">H554+Tabla_Ministerio!H553</f>
        <v>35</v>
      </c>
      <c r="Z554" s="67" t="n">
        <f aca="false">X554+0.33*Y554</f>
        <v>80.55</v>
      </c>
      <c r="AC554" s="73" t="n">
        <f aca="false">IF(T554&gt;0,S554/T554,0)</f>
        <v>281.157894736842</v>
      </c>
      <c r="AD554" s="74" t="n">
        <f aca="false">EXP((((AC554-AC$565)/AC$566+2)/4-1.9)^3)</f>
        <v>0.192294817654754</v>
      </c>
      <c r="AE554" s="75" t="n">
        <f aca="false">S554/U554</f>
        <v>22.7253214734603</v>
      </c>
      <c r="AF554" s="74" t="n">
        <f aca="false">EXP((((AE554-AE$565)/AE$566+2)/4-1.9)^3)</f>
        <v>0.146405153335069</v>
      </c>
      <c r="AG554" s="74" t="n">
        <f aca="false">V554/U554</f>
        <v>0.861162138644492</v>
      </c>
      <c r="AH554" s="74" t="n">
        <f aca="false">EXP((((AG554-AG$565)/AG$566+2)/4-1.9)^3)</f>
        <v>0.701655475592033</v>
      </c>
      <c r="AI554" s="74" t="n">
        <f aca="false">W554/U554</f>
        <v>0.15314705597989</v>
      </c>
      <c r="AJ554" s="74" t="n">
        <f aca="false">EXP((((AI554-AI$565)/AI$566+2)/4-1.9)^3)</f>
        <v>0.276219227339152</v>
      </c>
      <c r="AK554" s="74" t="n">
        <f aca="false">Z554/U554</f>
        <v>0.342666537755003</v>
      </c>
      <c r="AL554" s="74" t="n">
        <f aca="false">EXP((((AK554-AK$565)/AK$566+2)/4-1.9)^3)</f>
        <v>0.197706542348872</v>
      </c>
      <c r="AM554" s="74" t="n">
        <f aca="false">0.01*AD554+0.15*AF554+0.24*AH554+0.25*AJ554+0.35*AL554</f>
        <v>0.330533131975789</v>
      </c>
      <c r="AO554" s="66" t="n">
        <f aca="false">0.01*AD554/$AM$565*$AY554</f>
        <v>0.000677097072101135</v>
      </c>
      <c r="AP554" s="65" t="n">
        <f aca="false">AO554*$J$565</f>
        <v>3949.11856784653</v>
      </c>
      <c r="AQ554" s="66" t="n">
        <f aca="false">0.15*AF554/$AM$565*$AY554</f>
        <v>0.00773269674185954</v>
      </c>
      <c r="AR554" s="65" t="n">
        <f aca="false">AQ554*$J$565</f>
        <v>45100.3815273369</v>
      </c>
      <c r="AS554" s="66" t="n">
        <f aca="false">0.24*AH554/$AM$565*$AY554</f>
        <v>0.059295060442043</v>
      </c>
      <c r="AT554" s="65" t="n">
        <f aca="false">AS554*$J$565</f>
        <v>345834.052193743</v>
      </c>
      <c r="AU554" s="66" t="n">
        <f aca="false">0.25*AJ554/$AM$565*$AY554</f>
        <v>0.0243151677682191</v>
      </c>
      <c r="AV554" s="65" t="n">
        <f aca="false">AU554*$J$565</f>
        <v>141816.416685723</v>
      </c>
      <c r="AW554" s="66" t="n">
        <f aca="false">0.35*AL554/$AM$565*$AY554</f>
        <v>0.0243653380300666</v>
      </c>
      <c r="AX554" s="65" t="n">
        <f aca="false">AW554*$J$565</f>
        <v>142109.031025349</v>
      </c>
      <c r="AY554" s="48" t="n">
        <v>1.00099418749916</v>
      </c>
      <c r="AZ554" s="48"/>
    </row>
    <row r="555" customFormat="false" ht="15" hidden="false" customHeight="false" outlineLevel="0" collapsed="false">
      <c r="A555" s="72" t="s">
        <v>59</v>
      </c>
      <c r="B555" s="65" t="n">
        <f aca="true">INDIRECT(ADDRESS(ROW()-35*INT((ROW()-15)/35)+138,2+INT((ROW()-15)/35), 1, 1, "Variables_Simulación"))</f>
        <v>0</v>
      </c>
      <c r="C555" s="65" t="n">
        <f aca="true">INDIRECT(ADDRESS(ROW()-35*INT((ROW()-15)/35)+108,2+INT((ROW()-15)/35), 1, 1, "Variables_Simulación"))</f>
        <v>0</v>
      </c>
      <c r="D555" s="65" t="n">
        <f aca="true">INDIRECT(ADDRESS(ROW()-35*INT((ROW()-15)/35)+78,2+INT((ROW()-15)/35), 1, 1, "Variables_Simulación"))</f>
        <v>0</v>
      </c>
      <c r="E555" s="65" t="n">
        <f aca="true">INDIRECT(ADDRESS(ROW()-35*INT((ROW()-15)/35)+48,2+INT((ROW()-15)/35), 1, 1, "Variables_Simulación"))</f>
        <v>0</v>
      </c>
      <c r="F555" s="65" t="n">
        <f aca="true">INDIRECT(ADDRESS(ROW()-35*INT((ROW()-15)/35)+18,2+INT((ROW()-15)/35), 1, 1, "Variables_Simulación"))</f>
        <v>0</v>
      </c>
      <c r="G555" s="65" t="n">
        <f aca="true">INDIRECT(ADDRESS(ROW()-35*INT((ROW()-15)/35)-12,2+INT((ROW()-15)/35), 1, 1, "Variables_Simulación"))</f>
        <v>0</v>
      </c>
      <c r="H555" s="65" t="n">
        <f aca="true">INDIRECT(ADDRESS(ROW()-35*INT((ROW()-15)/35)+168,2+INT((ROW()-15)/35), 1, 1, "Variables_Simulación"))</f>
        <v>0</v>
      </c>
      <c r="I555" s="66" t="n">
        <f aca="false">AO555+AQ555+AS555+AU555+AW555</f>
        <v>0.00738389136870315</v>
      </c>
      <c r="J555" s="65" t="n">
        <f aca="false">AP555+AR555+AT555+AV555+AX555</f>
        <v>43065.9999999998</v>
      </c>
      <c r="K555" s="66" t="n">
        <f aca="false">I555-Tabla_Ministerio!J554</f>
        <v>-3.03576608295941E-017</v>
      </c>
      <c r="L555" s="65" t="n">
        <f aca="false">J555-Tabla_Ministerio!K554</f>
        <v>-1.67347025126219E-010</v>
      </c>
      <c r="M555" s="66" t="n">
        <f aca="false">N555/N$565</f>
        <v>0.0102941633109493</v>
      </c>
      <c r="N555" s="65" t="n">
        <f aca="false">Tabla_Ministerio!L554</f>
        <v>1140759</v>
      </c>
      <c r="O555" s="65" t="n">
        <f aca="false">N555-Tabla_Ministerio!L554</f>
        <v>0</v>
      </c>
      <c r="P555" s="67" t="n">
        <f aca="false">N555+J555</f>
        <v>1183825</v>
      </c>
      <c r="Q555" s="65" t="n">
        <f aca="false">P555-Tabla_Ministerio!M554</f>
        <v>0</v>
      </c>
      <c r="S555" s="67" t="n">
        <f aca="false">B555+Tabla_Ministerio!B554</f>
        <v>2675</v>
      </c>
      <c r="T555" s="67" t="n">
        <f aca="false">C555+Tabla_Ministerio!C554</f>
        <v>21</v>
      </c>
      <c r="U555" s="67" t="n">
        <f aca="false">D555+Tabla_Ministerio!D554</f>
        <v>126.477272727273</v>
      </c>
      <c r="V555" s="67" t="n">
        <f aca="false">E555+Tabla_Ministerio!E554</f>
        <v>39.1363636363636</v>
      </c>
      <c r="W555" s="67" t="n">
        <f aca="false">F555+Tabla_Ministerio!F554</f>
        <v>0</v>
      </c>
      <c r="X555" s="67" t="n">
        <f aca="false">G555+Tabla_Ministerio!G554</f>
        <v>0</v>
      </c>
      <c r="Y555" s="67" t="n">
        <f aca="false">H555+Tabla_Ministerio!H554</f>
        <v>0</v>
      </c>
      <c r="Z555" s="67" t="n">
        <f aca="false">X555+0.33*Y555</f>
        <v>0</v>
      </c>
      <c r="AC555" s="73" t="n">
        <f aca="false">IF(T555&gt;0,S555/T555,0)</f>
        <v>127.380952380952</v>
      </c>
      <c r="AD555" s="74" t="n">
        <f aca="false">EXP((((AC555-AC$565)/AC$566+2)/4-1.9)^3)</f>
        <v>0.0136706175678518</v>
      </c>
      <c r="AE555" s="75" t="n">
        <f aca="false">S555/U555</f>
        <v>21.1500449236298</v>
      </c>
      <c r="AF555" s="74" t="n">
        <f aca="false">EXP((((AE555-AE$565)/AE$566+2)/4-1.9)^3)</f>
        <v>0.0934185643759617</v>
      </c>
      <c r="AG555" s="74" t="n">
        <f aca="false">V555/U555</f>
        <v>0.30943396226415</v>
      </c>
      <c r="AH555" s="74" t="n">
        <f aca="false">EXP((((AG555-AG$565)/AG$566+2)/4-1.9)^3)</f>
        <v>0.00341974314222944</v>
      </c>
      <c r="AI555" s="74" t="n">
        <f aca="false">W555/U555</f>
        <v>0</v>
      </c>
      <c r="AJ555" s="74" t="n">
        <f aca="false">EXP((((AI555-AI$565)/AI$566+2)/4-1.9)^3)</f>
        <v>0.00949253213891416</v>
      </c>
      <c r="AK555" s="74" t="n">
        <f aca="false">Z555/U555</f>
        <v>0</v>
      </c>
      <c r="AL555" s="74" t="n">
        <f aca="false">EXP((((AK555-AK$565)/AK$566+2)/4-1.9)^3)</f>
        <v>0.0103902427696829</v>
      </c>
      <c r="AM555" s="74" t="n">
        <f aca="false">0.01*AD555+0.15*AF555+0.24*AH555+0.25*AJ555+0.35*AL555</f>
        <v>0.0209799471903254</v>
      </c>
      <c r="AO555" s="66" t="n">
        <f aca="false">0.01*AD555/$AM$565*$AY555</f>
        <v>4.81137317212364E-005</v>
      </c>
      <c r="AP555" s="65" t="n">
        <f aca="false">AO555*$J$565</f>
        <v>280.619779847964</v>
      </c>
      <c r="AQ555" s="66" t="n">
        <f aca="false">0.15*AF555/$AM$565*$AY555</f>
        <v>0.00493179886189412</v>
      </c>
      <c r="AR555" s="65" t="n">
        <f aca="false">AQ555*$J$565</f>
        <v>28764.3519088817</v>
      </c>
      <c r="AS555" s="66" t="n">
        <f aca="false">0.24*AH555/$AM$565*$AY555</f>
        <v>0.000288858822859961</v>
      </c>
      <c r="AT555" s="65" t="n">
        <f aca="false">AS555*$J$565</f>
        <v>1684.74770877783</v>
      </c>
      <c r="AU555" s="66" t="n">
        <f aca="false">0.25*AJ555/$AM$565*$AY555</f>
        <v>0.000835224053375923</v>
      </c>
      <c r="AV555" s="65" t="n">
        <f aca="false">AU555*$J$565</f>
        <v>4871.38248473512</v>
      </c>
      <c r="AW555" s="66" t="n">
        <f aca="false">0.35*AL555/$AM$565*$AY555</f>
        <v>0.00127989589885191</v>
      </c>
      <c r="AX555" s="65" t="n">
        <f aca="false">AW555*$J$565</f>
        <v>7464.89811775726</v>
      </c>
      <c r="AY555" s="48" t="n">
        <v>1.00052767999826</v>
      </c>
      <c r="AZ555" s="48"/>
    </row>
    <row r="556" customFormat="false" ht="15" hidden="false" customHeight="false" outlineLevel="0" collapsed="false">
      <c r="A556" s="72" t="s">
        <v>60</v>
      </c>
      <c r="B556" s="65" t="n">
        <f aca="true">INDIRECT(ADDRESS(ROW()-35*INT((ROW()-15)/35)+138,2+INT((ROW()-15)/35), 1, 1, "Variables_Simulación"))</f>
        <v>0</v>
      </c>
      <c r="C556" s="65" t="n">
        <f aca="true">INDIRECT(ADDRESS(ROW()-35*INT((ROW()-15)/35)+108,2+INT((ROW()-15)/35), 1, 1, "Variables_Simulación"))</f>
        <v>0</v>
      </c>
      <c r="D556" s="65" t="n">
        <f aca="true">INDIRECT(ADDRESS(ROW()-35*INT((ROW()-15)/35)+78,2+INT((ROW()-15)/35), 1, 1, "Variables_Simulación"))</f>
        <v>0</v>
      </c>
      <c r="E556" s="65" t="n">
        <f aca="true">INDIRECT(ADDRESS(ROW()-35*INT((ROW()-15)/35)+48,2+INT((ROW()-15)/35), 1, 1, "Variables_Simulación"))</f>
        <v>0</v>
      </c>
      <c r="F556" s="65" t="n">
        <f aca="true">INDIRECT(ADDRESS(ROW()-35*INT((ROW()-15)/35)+18,2+INT((ROW()-15)/35), 1, 1, "Variables_Simulación"))</f>
        <v>0</v>
      </c>
      <c r="G556" s="65" t="n">
        <f aca="true">INDIRECT(ADDRESS(ROW()-35*INT((ROW()-15)/35)-12,2+INT((ROW()-15)/35), 1, 1, "Variables_Simulación"))</f>
        <v>0</v>
      </c>
      <c r="H556" s="65" t="n">
        <f aca="true">INDIRECT(ADDRESS(ROW()-35*INT((ROW()-15)/35)+168,2+INT((ROW()-15)/35), 1, 1, "Variables_Simulación"))</f>
        <v>0</v>
      </c>
      <c r="I556" s="66" t="n">
        <f aca="false">AO556+AQ556+AS556+AU556+AW556</f>
        <v>0.0699719122025725</v>
      </c>
      <c r="J556" s="65" t="n">
        <f aca="false">AP556+AR556+AT556+AV556+AX556</f>
        <v>408106.000000001</v>
      </c>
      <c r="K556" s="66" t="n">
        <f aca="false">I556-Tabla_Ministerio!J555</f>
        <v>0</v>
      </c>
      <c r="L556" s="65" t="n">
        <f aca="false">J556-Tabla_Ministerio!K555</f>
        <v>0</v>
      </c>
      <c r="M556" s="66" t="n">
        <f aca="false">N556/N$565</f>
        <v>0.0324504119649693</v>
      </c>
      <c r="N556" s="65" t="n">
        <f aca="false">Tabla_Ministerio!L555</f>
        <v>3596028</v>
      </c>
      <c r="O556" s="65" t="n">
        <f aca="false">N556-Tabla_Ministerio!L555</f>
        <v>0</v>
      </c>
      <c r="P556" s="67" t="n">
        <f aca="false">N556+J556</f>
        <v>4004134</v>
      </c>
      <c r="Q556" s="65" t="n">
        <f aca="false">P556-Tabla_Ministerio!M555</f>
        <v>0</v>
      </c>
      <c r="S556" s="67" t="n">
        <f aca="false">B556+Tabla_Ministerio!B555</f>
        <v>7690</v>
      </c>
      <c r="T556" s="67" t="n">
        <f aca="false">C556+Tabla_Ministerio!C555</f>
        <v>43</v>
      </c>
      <c r="U556" s="67" t="n">
        <f aca="false">D556+Tabla_Ministerio!D555</f>
        <v>243.636363636364</v>
      </c>
      <c r="V556" s="67" t="n">
        <f aca="false">E556+Tabla_Ministerio!E555</f>
        <v>159.136363636364</v>
      </c>
      <c r="W556" s="67" t="n">
        <f aca="false">F556+Tabla_Ministerio!F555</f>
        <v>10</v>
      </c>
      <c r="X556" s="67" t="n">
        <f aca="false">G556+Tabla_Ministerio!G555</f>
        <v>45</v>
      </c>
      <c r="Y556" s="67" t="n">
        <f aca="false">H556+Tabla_Ministerio!H555</f>
        <v>25</v>
      </c>
      <c r="Z556" s="67" t="n">
        <f aca="false">X556+0.33*Y556</f>
        <v>53.25</v>
      </c>
      <c r="AC556" s="73" t="n">
        <f aca="false">IF(T556&gt;0,S556/T556,0)</f>
        <v>178.837209302326</v>
      </c>
      <c r="AD556" s="74" t="n">
        <f aca="false">EXP((((AC556-AC$565)/AC$566+2)/4-1.9)^3)</f>
        <v>0.0399549793625919</v>
      </c>
      <c r="AE556" s="75" t="n">
        <f aca="false">S556/U556</f>
        <v>31.5634328358208</v>
      </c>
      <c r="AF556" s="74" t="n">
        <f aca="false">EXP((((AE556-AE$565)/AE$566+2)/4-1.9)^3)</f>
        <v>0.669966044594393</v>
      </c>
      <c r="AG556" s="74" t="n">
        <f aca="false">V556/U556</f>
        <v>0.653171641791045</v>
      </c>
      <c r="AH556" s="74" t="n">
        <f aca="false">EXP((((AG556-AG$565)/AG$566+2)/4-1.9)^3)</f>
        <v>0.251516820207236</v>
      </c>
      <c r="AI556" s="74" t="n">
        <f aca="false">W556/U556</f>
        <v>0.0410447761194029</v>
      </c>
      <c r="AJ556" s="74" t="n">
        <f aca="false">EXP((((AI556-AI$565)/AI$566+2)/4-1.9)^3)</f>
        <v>0.0311268808359526</v>
      </c>
      <c r="AK556" s="74" t="n">
        <f aca="false">Z556/U556</f>
        <v>0.218563432835821</v>
      </c>
      <c r="AL556" s="74" t="n">
        <f aca="false">EXP((((AK556-AK$565)/AK$566+2)/4-1.9)^3)</f>
        <v>0.0853410261927782</v>
      </c>
      <c r="AM556" s="74" t="n">
        <f aca="false">0.01*AD556+0.15*AF556+0.24*AH556+0.25*AJ556+0.35*AL556</f>
        <v>0.198909572708982</v>
      </c>
      <c r="AO556" s="66" t="n">
        <f aca="false">0.01*AD556/$AM$565*$AY556</f>
        <v>0.000140552627505022</v>
      </c>
      <c r="AP556" s="65" t="n">
        <f aca="false">AO556*$J$565</f>
        <v>819.762799028608</v>
      </c>
      <c r="AQ556" s="66" t="n">
        <f aca="false">0.15*AF556/$AM$565*$AY556</f>
        <v>0.035351847032257</v>
      </c>
      <c r="AR556" s="65" t="n">
        <f aca="false">AQ556*$J$565</f>
        <v>206187.031778959</v>
      </c>
      <c r="AS556" s="66" t="n">
        <f aca="false">0.24*AH556/$AM$565*$AY556</f>
        <v>0.0212347099695514</v>
      </c>
      <c r="AT556" s="65" t="n">
        <f aca="false">AS556*$J$565</f>
        <v>123849.874528871</v>
      </c>
      <c r="AU556" s="66" t="n">
        <f aca="false">0.25*AJ556/$AM$565*$AY556</f>
        <v>0.00273743408038458</v>
      </c>
      <c r="AV556" s="65" t="n">
        <f aca="false">AU556*$J$565</f>
        <v>15965.8817037211</v>
      </c>
      <c r="AW556" s="66" t="n">
        <f aca="false">0.35*AL556/$AM$565*$AY556</f>
        <v>0.0105073684928745</v>
      </c>
      <c r="AX556" s="65" t="n">
        <f aca="false">AW556*$J$565</f>
        <v>61283.4491894219</v>
      </c>
      <c r="AY556" s="48" t="n">
        <v>1.00003743629218</v>
      </c>
      <c r="AZ556" s="48"/>
    </row>
    <row r="557" customFormat="false" ht="15" hidden="false" customHeight="false" outlineLevel="0" collapsed="false">
      <c r="A557" s="72" t="s">
        <v>61</v>
      </c>
      <c r="B557" s="65" t="n">
        <f aca="true">INDIRECT(ADDRESS(ROW()-35*INT((ROW()-15)/35)+138,2+INT((ROW()-15)/35), 1, 1, "Variables_Simulación"))</f>
        <v>0</v>
      </c>
      <c r="C557" s="65" t="n">
        <f aca="true">INDIRECT(ADDRESS(ROW()-35*INT((ROW()-15)/35)+108,2+INT((ROW()-15)/35), 1, 1, "Variables_Simulación"))</f>
        <v>0</v>
      </c>
      <c r="D557" s="65" t="n">
        <f aca="true">INDIRECT(ADDRESS(ROW()-35*INT((ROW()-15)/35)+78,2+INT((ROW()-15)/35), 1, 1, "Variables_Simulación"))</f>
        <v>0</v>
      </c>
      <c r="E557" s="65" t="n">
        <f aca="true">INDIRECT(ADDRESS(ROW()-35*INT((ROW()-15)/35)+48,2+INT((ROW()-15)/35), 1, 1, "Variables_Simulación"))</f>
        <v>0</v>
      </c>
      <c r="F557" s="65" t="n">
        <f aca="true">INDIRECT(ADDRESS(ROW()-35*INT((ROW()-15)/35)+18,2+INT((ROW()-15)/35), 1, 1, "Variables_Simulación"))</f>
        <v>0</v>
      </c>
      <c r="G557" s="65" t="n">
        <f aca="true">INDIRECT(ADDRESS(ROW()-35*INT((ROW()-15)/35)-12,2+INT((ROW()-15)/35), 1, 1, "Variables_Simulación"))</f>
        <v>0</v>
      </c>
      <c r="H557" s="65" t="n">
        <f aca="true">INDIRECT(ADDRESS(ROW()-35*INT((ROW()-15)/35)+168,2+INT((ROW()-15)/35), 1, 1, "Variables_Simulación"))</f>
        <v>0</v>
      </c>
      <c r="I557" s="66" t="n">
        <f aca="false">AO557+AQ557+AS557+AU557+AW557</f>
        <v>0.0105484407346103</v>
      </c>
      <c r="J557" s="65" t="n">
        <f aca="false">AP557+AR557+AT557+AV557+AX557</f>
        <v>61523.0000000001</v>
      </c>
      <c r="K557" s="66" t="n">
        <f aca="false">I557-Tabla_Ministerio!J556</f>
        <v>0</v>
      </c>
      <c r="L557" s="65" t="n">
        <f aca="false">J557-Tabla_Ministerio!K556</f>
        <v>0</v>
      </c>
      <c r="M557" s="66" t="n">
        <f aca="false">N557/N$565</f>
        <v>0.0141429092201289</v>
      </c>
      <c r="N557" s="65" t="n">
        <f aca="false">Tabla_Ministerio!L556</f>
        <v>1567262</v>
      </c>
      <c r="O557" s="65" t="n">
        <f aca="false">N557-Tabla_Ministerio!L556</f>
        <v>0</v>
      </c>
      <c r="P557" s="67" t="n">
        <f aca="false">N557+J557</f>
        <v>1628785</v>
      </c>
      <c r="Q557" s="65" t="n">
        <f aca="false">P557-Tabla_Ministerio!M556</f>
        <v>0</v>
      </c>
      <c r="S557" s="67" t="n">
        <f aca="false">B557+Tabla_Ministerio!B556</f>
        <v>5388</v>
      </c>
      <c r="T557" s="67" t="n">
        <f aca="false">C557+Tabla_Ministerio!C556</f>
        <v>51</v>
      </c>
      <c r="U557" s="67" t="n">
        <f aca="false">D557+Tabla_Ministerio!D556</f>
        <v>257.318181818182</v>
      </c>
      <c r="V557" s="67" t="n">
        <f aca="false">E557+Tabla_Ministerio!E556</f>
        <v>87.6590909090909</v>
      </c>
      <c r="W557" s="67" t="n">
        <f aca="false">F557+Tabla_Ministerio!F556</f>
        <v>13</v>
      </c>
      <c r="X557" s="67" t="n">
        <f aca="false">G557+Tabla_Ministerio!G556</f>
        <v>7</v>
      </c>
      <c r="Y557" s="67" t="n">
        <f aca="false">H557+Tabla_Ministerio!H556</f>
        <v>3</v>
      </c>
      <c r="Z557" s="67" t="n">
        <f aca="false">X557+0.33*Y557</f>
        <v>7.99</v>
      </c>
      <c r="AC557" s="73" t="n">
        <f aca="false">IF(T557&gt;0,S557/T557,0)</f>
        <v>105.647058823529</v>
      </c>
      <c r="AD557" s="74" t="n">
        <f aca="false">EXP((((AC557-AC$565)/AC$566+2)/4-1.9)^3)</f>
        <v>0.00815622324063409</v>
      </c>
      <c r="AE557" s="75" t="n">
        <f aca="false">S557/U557</f>
        <v>20.9390567037626</v>
      </c>
      <c r="AF557" s="74" t="n">
        <f aca="false">EXP((((AE557-AE$565)/AE$566+2)/4-1.9)^3)</f>
        <v>0.0875375217977967</v>
      </c>
      <c r="AG557" s="74" t="n">
        <f aca="false">V557/U557</f>
        <v>0.34066419360537</v>
      </c>
      <c r="AH557" s="74" t="n">
        <f aca="false">EXP((((AG557-AG$565)/AG$566+2)/4-1.9)^3)</f>
        <v>0.00599966891420487</v>
      </c>
      <c r="AI557" s="74" t="n">
        <f aca="false">W557/U557</f>
        <v>0.0505211093446387</v>
      </c>
      <c r="AJ557" s="74" t="n">
        <f aca="false">EXP((((AI557-AI$565)/AI$566+2)/4-1.9)^3)</f>
        <v>0.0396457233095609</v>
      </c>
      <c r="AK557" s="74" t="n">
        <f aca="false">Z557/U557</f>
        <v>0.031051051051051</v>
      </c>
      <c r="AL557" s="74" t="n">
        <f aca="false">EXP((((AK557-AK$565)/AK$566+2)/4-1.9)^3)</f>
        <v>0.0147883822635952</v>
      </c>
      <c r="AM557" s="74" t="n">
        <f aca="false">0.01*AD557+0.15*AF557+0.24*AH557+0.25*AJ557+0.35*AL557</f>
        <v>0.0297394756611336</v>
      </c>
      <c r="AO557" s="66" t="n">
        <f aca="false">0.01*AD557/$AM$565*$AY557</f>
        <v>2.89297089338126E-005</v>
      </c>
      <c r="AP557" s="65" t="n">
        <f aca="false">AO557*$J$565</f>
        <v>168.730386558001</v>
      </c>
      <c r="AQ557" s="66" t="n">
        <f aca="false">0.15*AF557/$AM$565*$AY557</f>
        <v>0.00465736705276961</v>
      </c>
      <c r="AR557" s="65" t="n">
        <f aca="false">AQ557*$J$565</f>
        <v>27163.7486901168</v>
      </c>
      <c r="AS557" s="66" t="n">
        <f aca="false">0.24*AH557/$AM$565*$AY557</f>
        <v>0.000510732490564924</v>
      </c>
      <c r="AT557" s="65" t="n">
        <f aca="false">AS557*$J$565</f>
        <v>2978.80945701562</v>
      </c>
      <c r="AU557" s="66" t="n">
        <f aca="false">0.25*AJ557/$AM$565*$AY557</f>
        <v>0.00351553409579953</v>
      </c>
      <c r="AV557" s="65" t="n">
        <f aca="false">AU557*$J$565</f>
        <v>20504.0924642276</v>
      </c>
      <c r="AW557" s="66" t="n">
        <f aca="false">0.35*AL557/$AM$565*$AY557</f>
        <v>0.00183587738654241</v>
      </c>
      <c r="AX557" s="65" t="n">
        <f aca="false">AW557*$J$565</f>
        <v>10707.619002082</v>
      </c>
      <c r="AY557" s="48" t="n">
        <v>1.00833109450277</v>
      </c>
      <c r="AZ557" s="48"/>
    </row>
    <row r="558" customFormat="false" ht="15" hidden="false" customHeight="false" outlineLevel="0" collapsed="false">
      <c r="A558" s="72" t="s">
        <v>62</v>
      </c>
      <c r="B558" s="65" t="n">
        <f aca="true">INDIRECT(ADDRESS(ROW()-35*INT((ROW()-15)/35)+138,2+INT((ROW()-15)/35), 1, 1, "Variables_Simulación"))</f>
        <v>0</v>
      </c>
      <c r="C558" s="65" t="n">
        <f aca="true">INDIRECT(ADDRESS(ROW()-35*INT((ROW()-15)/35)+108,2+INT((ROW()-15)/35), 1, 1, "Variables_Simulación"))</f>
        <v>0</v>
      </c>
      <c r="D558" s="65" t="n">
        <f aca="true">INDIRECT(ADDRESS(ROW()-35*INT((ROW()-15)/35)+78,2+INT((ROW()-15)/35), 1, 1, "Variables_Simulación"))</f>
        <v>0</v>
      </c>
      <c r="E558" s="65" t="n">
        <f aca="true">INDIRECT(ADDRESS(ROW()-35*INT((ROW()-15)/35)+48,2+INT((ROW()-15)/35), 1, 1, "Variables_Simulación"))</f>
        <v>0</v>
      </c>
      <c r="F558" s="65" t="n">
        <f aca="true">INDIRECT(ADDRESS(ROW()-35*INT((ROW()-15)/35)+18,2+INT((ROW()-15)/35), 1, 1, "Variables_Simulación"))</f>
        <v>0</v>
      </c>
      <c r="G558" s="65" t="n">
        <f aca="true">INDIRECT(ADDRESS(ROW()-35*INT((ROW()-15)/35)-12,2+INT((ROW()-15)/35), 1, 1, "Variables_Simulación"))</f>
        <v>0</v>
      </c>
      <c r="H558" s="65" t="n">
        <f aca="true">INDIRECT(ADDRESS(ROW()-35*INT((ROW()-15)/35)+168,2+INT((ROW()-15)/35), 1, 1, "Variables_Simulación"))</f>
        <v>0</v>
      </c>
      <c r="I558" s="66" t="n">
        <f aca="false">AO558+AQ558+AS558+AU558+AW558</f>
        <v>0.0119550595241157</v>
      </c>
      <c r="J558" s="65" t="n">
        <f aca="false">AP558+AR558+AT558+AV558+AX558</f>
        <v>69727</v>
      </c>
      <c r="K558" s="66" t="n">
        <f aca="false">I558-Tabla_Ministerio!J557</f>
        <v>0</v>
      </c>
      <c r="L558" s="65" t="n">
        <f aca="false">J558-Tabla_Ministerio!K557</f>
        <v>0</v>
      </c>
      <c r="M558" s="66" t="n">
        <f aca="false">N558/N$565</f>
        <v>0.0282267566236338</v>
      </c>
      <c r="N558" s="65" t="n">
        <f aca="false">Tabla_Ministerio!L557</f>
        <v>3127979</v>
      </c>
      <c r="O558" s="65" t="n">
        <f aca="false">N558-Tabla_Ministerio!L557</f>
        <v>0</v>
      </c>
      <c r="P558" s="67" t="n">
        <f aca="false">N558+J558</f>
        <v>3197706</v>
      </c>
      <c r="Q558" s="65" t="n">
        <f aca="false">P558-Tabla_Ministerio!M557</f>
        <v>0</v>
      </c>
      <c r="S558" s="67" t="n">
        <f aca="false">B558+Tabla_Ministerio!B557</f>
        <v>6564</v>
      </c>
      <c r="T558" s="67" t="n">
        <f aca="false">C558+Tabla_Ministerio!C557</f>
        <v>31</v>
      </c>
      <c r="U558" s="67" t="n">
        <f aca="false">D558+Tabla_Ministerio!D557</f>
        <v>337.727272727273</v>
      </c>
      <c r="V558" s="67" t="n">
        <f aca="false">E558+Tabla_Ministerio!E557</f>
        <v>174.727272727273</v>
      </c>
      <c r="W558" s="67" t="n">
        <f aca="false">F558+Tabla_Ministerio!F557</f>
        <v>3</v>
      </c>
      <c r="X558" s="67" t="n">
        <f aca="false">G558+Tabla_Ministerio!G557</f>
        <v>6</v>
      </c>
      <c r="Y558" s="67" t="n">
        <f aca="false">H558+Tabla_Ministerio!H557</f>
        <v>5</v>
      </c>
      <c r="Z558" s="67" t="n">
        <f aca="false">X558+0.33*Y558</f>
        <v>7.65</v>
      </c>
      <c r="AC558" s="73" t="n">
        <f aca="false">IF(T558&gt;0,S558/T558,0)</f>
        <v>211.741935483871</v>
      </c>
      <c r="AD558" s="74" t="n">
        <f aca="false">EXP((((AC558-AC$565)/AC$566+2)/4-1.9)^3)</f>
        <v>0.0715154787949478</v>
      </c>
      <c r="AE558" s="75" t="n">
        <f aca="false">S558/U558</f>
        <v>19.435800807537</v>
      </c>
      <c r="AF558" s="74" t="n">
        <f aca="false">EXP((((AE558-AE$565)/AE$566+2)/4-1.9)^3)</f>
        <v>0.0532003518320497</v>
      </c>
      <c r="AG558" s="74" t="n">
        <f aca="false">V558/U558</f>
        <v>0.517362045760431</v>
      </c>
      <c r="AH558" s="74" t="n">
        <f aca="false">EXP((((AG558-AG$565)/AG$566+2)/4-1.9)^3)</f>
        <v>0.0728937230397362</v>
      </c>
      <c r="AI558" s="74" t="n">
        <f aca="false">W558/U558</f>
        <v>0.0088829071332436</v>
      </c>
      <c r="AJ558" s="74" t="n">
        <f aca="false">EXP((((AI558-AI$565)/AI$566+2)/4-1.9)^3)</f>
        <v>0.0125212869017802</v>
      </c>
      <c r="AK558" s="74" t="n">
        <f aca="false">Z558/U558</f>
        <v>0.0226514131897712</v>
      </c>
      <c r="AL558" s="74" t="n">
        <f aca="false">EXP((((AK558-AK$565)/AK$566+2)/4-1.9)^3)</f>
        <v>0.0134667287378699</v>
      </c>
      <c r="AM558" s="74" t="n">
        <f aca="false">0.01*AD558+0.15*AF558+0.24*AH558+0.25*AJ558+0.35*AL558</f>
        <v>0.0340333778759931</v>
      </c>
      <c r="AO558" s="66" t="n">
        <f aca="false">0.01*AD558/$AM$565*$AY558</f>
        <v>0.000251215676858313</v>
      </c>
      <c r="AP558" s="65" t="n">
        <f aca="false">AO558*$J$565</f>
        <v>1465.19684531602</v>
      </c>
      <c r="AQ558" s="66" t="n">
        <f aca="false">0.15*AF558/$AM$565*$AY558</f>
        <v>0.00280318945348365</v>
      </c>
      <c r="AR558" s="65" t="n">
        <f aca="false">AQ558*$J$565</f>
        <v>16349.3950514238</v>
      </c>
      <c r="AS558" s="66" t="n">
        <f aca="false">0.24*AH558/$AM$565*$AY558</f>
        <v>0.0061453703553005</v>
      </c>
      <c r="AT558" s="65" t="n">
        <f aca="false">AS558*$J$565</f>
        <v>35842.4178398839</v>
      </c>
      <c r="AU558" s="66" t="n">
        <f aca="false">0.25*AJ558/$AM$565*$AY558</f>
        <v>0.00109960235782902</v>
      </c>
      <c r="AV558" s="65" t="n">
        <f aca="false">AU558*$J$565</f>
        <v>6413.34938146329</v>
      </c>
      <c r="AW558" s="66" t="n">
        <f aca="false">0.35*AL558/$AM$565*$AY558</f>
        <v>0.00165568168064422</v>
      </c>
      <c r="AX558" s="65" t="n">
        <f aca="false">AW558*$J$565</f>
        <v>9656.64088191303</v>
      </c>
      <c r="AY558" s="48" t="n">
        <v>0.998607646107983</v>
      </c>
      <c r="AZ558" s="48"/>
    </row>
    <row r="559" customFormat="false" ht="15" hidden="false" customHeight="false" outlineLevel="0" collapsed="false">
      <c r="A559" s="72" t="s">
        <v>63</v>
      </c>
      <c r="B559" s="65" t="n">
        <f aca="true">INDIRECT(ADDRESS(ROW()-35*INT((ROW()-15)/35)+138,2+INT((ROW()-15)/35), 1, 1, "Variables_Simulación"))</f>
        <v>0</v>
      </c>
      <c r="C559" s="65" t="n">
        <f aca="true">INDIRECT(ADDRESS(ROW()-35*INT((ROW()-15)/35)+108,2+INT((ROW()-15)/35), 1, 1, "Variables_Simulación"))</f>
        <v>0</v>
      </c>
      <c r="D559" s="65" t="n">
        <f aca="true">INDIRECT(ADDRESS(ROW()-35*INT((ROW()-15)/35)+78,2+INT((ROW()-15)/35), 1, 1, "Variables_Simulación"))</f>
        <v>0</v>
      </c>
      <c r="E559" s="65" t="n">
        <f aca="true">INDIRECT(ADDRESS(ROW()-35*INT((ROW()-15)/35)+48,2+INT((ROW()-15)/35), 1, 1, "Variables_Simulación"))</f>
        <v>0</v>
      </c>
      <c r="F559" s="65" t="n">
        <f aca="true">INDIRECT(ADDRESS(ROW()-35*INT((ROW()-15)/35)+18,2+INT((ROW()-15)/35), 1, 1, "Variables_Simulación"))</f>
        <v>0</v>
      </c>
      <c r="G559" s="65" t="n">
        <f aca="true">INDIRECT(ADDRESS(ROW()-35*INT((ROW()-15)/35)-12,2+INT((ROW()-15)/35), 1, 1, "Variables_Simulación"))</f>
        <v>0</v>
      </c>
      <c r="H559" s="65" t="n">
        <f aca="true">INDIRECT(ADDRESS(ROW()-35*INT((ROW()-15)/35)+168,2+INT((ROW()-15)/35), 1, 1, "Variables_Simulación"))</f>
        <v>0</v>
      </c>
      <c r="I559" s="66" t="n">
        <f aca="false">AO559+AQ559+AS559+AU559+AW559</f>
        <v>0.00562596079230152</v>
      </c>
      <c r="J559" s="65" t="n">
        <f aca="false">AP559+AR559+AT559+AV559+AX559</f>
        <v>32813</v>
      </c>
      <c r="K559" s="66" t="n">
        <f aca="false">I559-Tabla_Ministerio!J558</f>
        <v>0</v>
      </c>
      <c r="L559" s="65" t="n">
        <f aca="false">J559-Tabla_Ministerio!K558</f>
        <v>0</v>
      </c>
      <c r="M559" s="66" t="n">
        <f aca="false">N559/N$565</f>
        <v>0.0115485298133176</v>
      </c>
      <c r="N559" s="65" t="n">
        <f aca="false">Tabla_Ministerio!L558</f>
        <v>1279763</v>
      </c>
      <c r="O559" s="65" t="n">
        <f aca="false">N559-Tabla_Ministerio!L558</f>
        <v>0</v>
      </c>
      <c r="P559" s="67" t="n">
        <f aca="false">N559+J559</f>
        <v>1312576</v>
      </c>
      <c r="Q559" s="65" t="n">
        <f aca="false">P559-Tabla_Ministerio!M558</f>
        <v>0</v>
      </c>
      <c r="S559" s="67" t="n">
        <f aca="false">B559+Tabla_Ministerio!B558</f>
        <v>6917</v>
      </c>
      <c r="T559" s="67" t="n">
        <f aca="false">C559+Tabla_Ministerio!C558</f>
        <v>56</v>
      </c>
      <c r="U559" s="67" t="n">
        <f aca="false">D559+Tabla_Ministerio!D558</f>
        <v>384.068181818182</v>
      </c>
      <c r="V559" s="67" t="n">
        <f aca="false">E559+Tabla_Ministerio!E558</f>
        <v>157.840909090909</v>
      </c>
      <c r="W559" s="67" t="n">
        <f aca="false">F559+Tabla_Ministerio!F558</f>
        <v>2</v>
      </c>
      <c r="X559" s="67" t="n">
        <f aca="false">G559+Tabla_Ministerio!G558</f>
        <v>4</v>
      </c>
      <c r="Y559" s="67" t="n">
        <f aca="false">H559+Tabla_Ministerio!H558</f>
        <v>2</v>
      </c>
      <c r="Z559" s="67" t="n">
        <f aca="false">X559+0.33*Y559</f>
        <v>4.66</v>
      </c>
      <c r="AC559" s="73" t="n">
        <f aca="false">IF(T559&gt;0,S559/T559,0)</f>
        <v>123.517857142857</v>
      </c>
      <c r="AD559" s="74" t="n">
        <f aca="false">EXP((((AC559-AC$565)/AC$566+2)/4-1.9)^3)</f>
        <v>0.0125070875250113</v>
      </c>
      <c r="AE559" s="75" t="n">
        <f aca="false">S559/U559</f>
        <v>18.0098230664536</v>
      </c>
      <c r="AF559" s="74" t="n">
        <f aca="false">EXP((((AE559-AE$565)/AE$566+2)/4-1.9)^3)</f>
        <v>0.0312778590704471</v>
      </c>
      <c r="AG559" s="74" t="n">
        <f aca="false">V559/U559</f>
        <v>0.410971063376531</v>
      </c>
      <c r="AH559" s="74" t="n">
        <f aca="false">EXP((((AG559-AG$565)/AG$566+2)/4-1.9)^3)</f>
        <v>0.0185194569690477</v>
      </c>
      <c r="AI559" s="74" t="n">
        <f aca="false">W559/U559</f>
        <v>0.00520740872240961</v>
      </c>
      <c r="AJ559" s="74" t="n">
        <f aca="false">EXP((((AI559-AI$565)/AI$566+2)/4-1.9)^3)</f>
        <v>0.0111810248777407</v>
      </c>
      <c r="AK559" s="74" t="n">
        <f aca="false">Z559/U559</f>
        <v>0.0121332623232144</v>
      </c>
      <c r="AL559" s="74" t="n">
        <f aca="false">EXP((((AK559-AK$565)/AK$566+2)/4-1.9)^3)</f>
        <v>0.011953783710758</v>
      </c>
      <c r="AM559" s="74" t="n">
        <f aca="false">0.01*AD559+0.15*AF559+0.24*AH559+0.25*AJ559+0.35*AL559</f>
        <v>0.0162404999265891</v>
      </c>
      <c r="AO559" s="66" t="n">
        <f aca="false">0.01*AD559/$AM$565*$AY559</f>
        <v>4.33264889379397E-005</v>
      </c>
      <c r="AP559" s="65" t="n">
        <f aca="false">AO559*$J$565</f>
        <v>252.698540570352</v>
      </c>
      <c r="AQ559" s="66" t="n">
        <f aca="false">0.15*AF559/$AM$565*$AY559</f>
        <v>0.00162527024653999</v>
      </c>
      <c r="AR559" s="65" t="n">
        <f aca="false">AQ559*$J$565</f>
        <v>9479.26844294625</v>
      </c>
      <c r="AS559" s="66" t="n">
        <f aca="false">0.24*AH559/$AM$565*$AY559</f>
        <v>0.0015397024368492</v>
      </c>
      <c r="AT559" s="65" t="n">
        <f aca="false">AS559*$J$565</f>
        <v>8980.20052494266</v>
      </c>
      <c r="AU559" s="66" t="n">
        <f aca="false">0.25*AJ559/$AM$565*$AY559</f>
        <v>0.000968320061947876</v>
      </c>
      <c r="AV559" s="65" t="n">
        <f aca="false">AU559*$J$565</f>
        <v>5647.6551056264</v>
      </c>
      <c r="AW559" s="66" t="n">
        <f aca="false">0.35*AL559/$AM$565*$AY559</f>
        <v>0.00144934155802651</v>
      </c>
      <c r="AX559" s="65" t="n">
        <f aca="false">AW559*$J$565</f>
        <v>8453.17738591431</v>
      </c>
      <c r="AY559" s="48" t="n">
        <v>0.984794257142933</v>
      </c>
      <c r="AZ559" s="48"/>
    </row>
    <row r="560" customFormat="false" ht="15" hidden="false" customHeight="false" outlineLevel="0" collapsed="false">
      <c r="A560" s="72" t="s">
        <v>64</v>
      </c>
      <c r="B560" s="65" t="n">
        <f aca="true">INDIRECT(ADDRESS(ROW()-35*INT((ROW()-15)/35)+138,2+INT((ROW()-15)/35), 1, 1, "Variables_Simulación"))</f>
        <v>0</v>
      </c>
      <c r="C560" s="65" t="n">
        <f aca="true">INDIRECT(ADDRESS(ROW()-35*INT((ROW()-15)/35)+108,2+INT((ROW()-15)/35), 1, 1, "Variables_Simulación"))</f>
        <v>0</v>
      </c>
      <c r="D560" s="65" t="n">
        <f aca="true">INDIRECT(ADDRESS(ROW()-35*INT((ROW()-15)/35)+78,2+INT((ROW()-15)/35), 1, 1, "Variables_Simulación"))</f>
        <v>0</v>
      </c>
      <c r="E560" s="65" t="n">
        <f aca="true">INDIRECT(ADDRESS(ROW()-35*INT((ROW()-15)/35)+48,2+INT((ROW()-15)/35), 1, 1, "Variables_Simulación"))</f>
        <v>0</v>
      </c>
      <c r="F560" s="65" t="n">
        <f aca="true">INDIRECT(ADDRESS(ROW()-35*INT((ROW()-15)/35)+18,2+INT((ROW()-15)/35), 1, 1, "Variables_Simulación"))</f>
        <v>0</v>
      </c>
      <c r="G560" s="65" t="n">
        <f aca="true">INDIRECT(ADDRESS(ROW()-35*INT((ROW()-15)/35)-12,2+INT((ROW()-15)/35), 1, 1, "Variables_Simulación"))</f>
        <v>0</v>
      </c>
      <c r="H560" s="65" t="n">
        <f aca="true">INDIRECT(ADDRESS(ROW()-35*INT((ROW()-15)/35)+168,2+INT((ROW()-15)/35), 1, 1, "Variables_Simulación"))</f>
        <v>0</v>
      </c>
      <c r="I560" s="66" t="n">
        <f aca="false">AO560+AQ560+AS560+AU560+AW560</f>
        <v>0.00808720076345589</v>
      </c>
      <c r="J560" s="65" t="n">
        <f aca="false">AP560+AR560+AT560+AV560+AX560</f>
        <v>47168</v>
      </c>
      <c r="K560" s="66" t="n">
        <f aca="false">I560-Tabla_Ministerio!J559</f>
        <v>0</v>
      </c>
      <c r="L560" s="65" t="n">
        <f aca="false">J560-Tabla_Ministerio!K559</f>
        <v>0</v>
      </c>
      <c r="M560" s="66" t="n">
        <f aca="false">N560/N$565</f>
        <v>0.0143501264080795</v>
      </c>
      <c r="N560" s="65" t="n">
        <f aca="false">Tabla_Ministerio!L559</f>
        <v>1590225</v>
      </c>
      <c r="O560" s="65" t="n">
        <f aca="false">N560-Tabla_Ministerio!L559</f>
        <v>0</v>
      </c>
      <c r="P560" s="67" t="n">
        <f aca="false">N560+J560</f>
        <v>1637393</v>
      </c>
      <c r="Q560" s="65" t="n">
        <f aca="false">P560-Tabla_Ministerio!M559</f>
        <v>0</v>
      </c>
      <c r="S560" s="67" t="n">
        <f aca="false">B560+Tabla_Ministerio!B559</f>
        <v>7342</v>
      </c>
      <c r="T560" s="67" t="n">
        <f aca="false">C560+Tabla_Ministerio!C559</f>
        <v>34</v>
      </c>
      <c r="U560" s="67" t="n">
        <f aca="false">D560+Tabla_Ministerio!D559</f>
        <v>375.045454545455</v>
      </c>
      <c r="V560" s="67" t="n">
        <f aca="false">E560+Tabla_Ministerio!E559</f>
        <v>164.045454545455</v>
      </c>
      <c r="W560" s="67" t="n">
        <f aca="false">F560+Tabla_Ministerio!F559</f>
        <v>3</v>
      </c>
      <c r="X560" s="67" t="n">
        <f aca="false">G560+Tabla_Ministerio!G559</f>
        <v>7</v>
      </c>
      <c r="Y560" s="67" t="n">
        <f aca="false">H560+Tabla_Ministerio!H559</f>
        <v>1</v>
      </c>
      <c r="Z560" s="67" t="n">
        <f aca="false">X560+0.33*Y560</f>
        <v>7.33</v>
      </c>
      <c r="AC560" s="73" t="n">
        <f aca="false">IF(T560&gt;0,S560/T560,0)</f>
        <v>215.941176470588</v>
      </c>
      <c r="AD560" s="74" t="n">
        <f aca="false">EXP((((AC560-AC$565)/AC$566+2)/4-1.9)^3)</f>
        <v>0.076609475549155</v>
      </c>
      <c r="AE560" s="75" t="n">
        <f aca="false">S560/U560</f>
        <v>19.5762937825718</v>
      </c>
      <c r="AF560" s="74" t="n">
        <f aca="false">EXP((((AE560-AE$565)/AE$566+2)/4-1.9)^3)</f>
        <v>0.055882126778132</v>
      </c>
      <c r="AG560" s="74" t="n">
        <f aca="false">V560/U560</f>
        <v>0.437401527087626</v>
      </c>
      <c r="AH560" s="74" t="n">
        <f aca="false">EXP((((AG560-AG$565)/AG$566+2)/4-1.9)^3)</f>
        <v>0.0269882594973672</v>
      </c>
      <c r="AI560" s="74" t="n">
        <f aca="false">W560/U560</f>
        <v>0.00799903042055507</v>
      </c>
      <c r="AJ560" s="74" t="n">
        <f aca="false">EXP((((AI560-AI$565)/AI$566+2)/4-1.9)^3)</f>
        <v>0.0121871350727487</v>
      </c>
      <c r="AK560" s="74" t="n">
        <f aca="false">Z560/U560</f>
        <v>0.0195442976608896</v>
      </c>
      <c r="AL560" s="74" t="n">
        <f aca="false">EXP((((AK560-AK$565)/AK$566+2)/4-1.9)^3)</f>
        <v>0.0130038169892789</v>
      </c>
      <c r="AM560" s="74" t="n">
        <f aca="false">0.01*AD560+0.15*AF560+0.24*AH560+0.25*AJ560+0.35*AL560</f>
        <v>0.0232237157660143</v>
      </c>
      <c r="AO560" s="66" t="n">
        <f aca="false">0.01*AD560/$AM$565*$AY560</f>
        <v>0.000266777381962169</v>
      </c>
      <c r="AP560" s="65" t="n">
        <f aca="false">AO560*$J$565</f>
        <v>1555.95933876808</v>
      </c>
      <c r="AQ560" s="66" t="n">
        <f aca="false">0.15*AF560/$AM$565*$AY560</f>
        <v>0.00291897719704057</v>
      </c>
      <c r="AR560" s="65" t="n">
        <f aca="false">AQ560*$J$565</f>
        <v>17024.7184974265</v>
      </c>
      <c r="AS560" s="66" t="n">
        <f aca="false">0.24*AH560/$AM$565*$AY560</f>
        <v>0.00225555092055533</v>
      </c>
      <c r="AT560" s="65" t="n">
        <f aca="false">AS560*$J$565</f>
        <v>13155.3338333709</v>
      </c>
      <c r="AU560" s="66" t="n">
        <f aca="false">0.25*AJ560/$AM$565*$AY560</f>
        <v>0.00106098232791096</v>
      </c>
      <c r="AV560" s="65" t="n">
        <f aca="false">AU560*$J$565</f>
        <v>6188.10091484842</v>
      </c>
      <c r="AW560" s="66" t="n">
        <f aca="false">0.35*AL560/$AM$565*$AY560</f>
        <v>0.00158491293598686</v>
      </c>
      <c r="AX560" s="65" t="n">
        <f aca="false">AW560*$J$565</f>
        <v>9243.88741558607</v>
      </c>
      <c r="AY560" s="48" t="n">
        <v>0.989953321153134</v>
      </c>
      <c r="AZ560" s="48"/>
    </row>
    <row r="561" customFormat="false" ht="15" hidden="false" customHeight="false" outlineLevel="0" collapsed="false">
      <c r="A561" s="72" t="s">
        <v>65</v>
      </c>
      <c r="B561" s="65" t="n">
        <f aca="true">INDIRECT(ADDRESS(ROW()-35*INT((ROW()-15)/35)+138,2+INT((ROW()-15)/35), 1, 1, "Variables_Simulación"))</f>
        <v>0</v>
      </c>
      <c r="C561" s="65" t="n">
        <f aca="true">INDIRECT(ADDRESS(ROW()-35*INT((ROW()-15)/35)+108,2+INT((ROW()-15)/35), 1, 1, "Variables_Simulación"))</f>
        <v>0</v>
      </c>
      <c r="D561" s="65" t="n">
        <f aca="true">INDIRECT(ADDRESS(ROW()-35*INT((ROW()-15)/35)+78,2+INT((ROW()-15)/35), 1, 1, "Variables_Simulación"))</f>
        <v>0</v>
      </c>
      <c r="E561" s="65" t="n">
        <f aca="true">INDIRECT(ADDRESS(ROW()-35*INT((ROW()-15)/35)+48,2+INT((ROW()-15)/35), 1, 1, "Variables_Simulación"))</f>
        <v>0</v>
      </c>
      <c r="F561" s="65" t="n">
        <f aca="true">INDIRECT(ADDRESS(ROW()-35*INT((ROW()-15)/35)+18,2+INT((ROW()-15)/35), 1, 1, "Variables_Simulación"))</f>
        <v>0</v>
      </c>
      <c r="G561" s="65" t="n">
        <f aca="true">INDIRECT(ADDRESS(ROW()-35*INT((ROW()-15)/35)-12,2+INT((ROW()-15)/35), 1, 1, "Variables_Simulación"))</f>
        <v>0</v>
      </c>
      <c r="H561" s="65" t="n">
        <f aca="true">INDIRECT(ADDRESS(ROW()-35*INT((ROW()-15)/35)+168,2+INT((ROW()-15)/35), 1, 1, "Variables_Simulación"))</f>
        <v>0</v>
      </c>
      <c r="I561" s="66" t="n">
        <f aca="false">AO561+AQ561+AS561+AU561+AW561</f>
        <v>0.0140646447978937</v>
      </c>
      <c r="J561" s="65" t="n">
        <f aca="false">AP561+AR561+AT561+AV561+AX561</f>
        <v>82030.9999999999</v>
      </c>
      <c r="K561" s="66" t="n">
        <f aca="false">I561-Tabla_Ministerio!J560</f>
        <v>0</v>
      </c>
      <c r="L561" s="65" t="n">
        <f aca="false">J561-Tabla_Ministerio!K560</f>
        <v>0</v>
      </c>
      <c r="M561" s="66" t="n">
        <f aca="false">N561/N$565</f>
        <v>0.0134015999498701</v>
      </c>
      <c r="N561" s="65" t="n">
        <f aca="false">Tabla_Ministerio!L560</f>
        <v>1485113</v>
      </c>
      <c r="O561" s="65" t="n">
        <f aca="false">N561-Tabla_Ministerio!L560</f>
        <v>0</v>
      </c>
      <c r="P561" s="67" t="n">
        <f aca="false">N561+J561</f>
        <v>1567144</v>
      </c>
      <c r="Q561" s="65" t="n">
        <f aca="false">P561-Tabla_Ministerio!M560</f>
        <v>0</v>
      </c>
      <c r="S561" s="67" t="n">
        <f aca="false">B561+Tabla_Ministerio!B560</f>
        <v>4325</v>
      </c>
      <c r="T561" s="67" t="n">
        <f aca="false">C561+Tabla_Ministerio!C560</f>
        <v>34</v>
      </c>
      <c r="U561" s="67" t="n">
        <f aca="false">D561+Tabla_Ministerio!D560</f>
        <v>232.272727272727</v>
      </c>
      <c r="V561" s="67" t="n">
        <f aca="false">E561+Tabla_Ministerio!E560</f>
        <v>115</v>
      </c>
      <c r="W561" s="67" t="n">
        <f aca="false">F561+Tabla_Ministerio!F560</f>
        <v>14</v>
      </c>
      <c r="X561" s="67" t="n">
        <f aca="false">G561+Tabla_Ministerio!G560</f>
        <v>15</v>
      </c>
      <c r="Y561" s="67" t="n">
        <f aca="false">H561+Tabla_Ministerio!H560</f>
        <v>7</v>
      </c>
      <c r="Z561" s="67" t="n">
        <f aca="false">X561+0.33*Y561</f>
        <v>17.31</v>
      </c>
      <c r="AC561" s="73" t="n">
        <f aca="false">IF(T561&gt;0,S561/T561,0)</f>
        <v>127.205882352941</v>
      </c>
      <c r="AD561" s="74" t="n">
        <f aca="false">EXP((((AC561-AC$565)/AC$566+2)/4-1.9)^3)</f>
        <v>0.0136159768533476</v>
      </c>
      <c r="AE561" s="75" t="n">
        <f aca="false">S561/U561</f>
        <v>18.6203522504893</v>
      </c>
      <c r="AF561" s="74" t="n">
        <f aca="false">EXP((((AE561-AE$565)/AE$566+2)/4-1.9)^3)</f>
        <v>0.0395490831491131</v>
      </c>
      <c r="AG561" s="74" t="n">
        <f aca="false">V561/U561</f>
        <v>0.495107632093934</v>
      </c>
      <c r="AH561" s="74" t="n">
        <f aca="false">EXP((((AG561-AG$565)/AG$566+2)/4-1.9)^3)</f>
        <v>0.0564668798721141</v>
      </c>
      <c r="AI561" s="74" t="n">
        <f aca="false">W561/U561</f>
        <v>0.0602739726027398</v>
      </c>
      <c r="AJ561" s="74" t="n">
        <f aca="false">EXP((((AI561-AI$565)/AI$566+2)/4-1.9)^3)</f>
        <v>0.050246133879072</v>
      </c>
      <c r="AK561" s="74" t="n">
        <f aca="false">Z561/U561</f>
        <v>0.0745244618395304</v>
      </c>
      <c r="AL561" s="74" t="n">
        <f aca="false">EXP((((AK561-AK$565)/AK$566+2)/4-1.9)^3)</f>
        <v>0.0234945742175654</v>
      </c>
      <c r="AM561" s="74" t="n">
        <f aca="false">0.01*AD561+0.15*AF561+0.24*AH561+0.25*AJ561+0.35*AL561</f>
        <v>0.0404052078561237</v>
      </c>
      <c r="AO561" s="66" t="n">
        <f aca="false">0.01*AD561/$AM$565*$AY561</f>
        <v>4.73958403334019E-005</v>
      </c>
      <c r="AP561" s="65" t="n">
        <f aca="false">AO561*$J$565</f>
        <v>276.432731452382</v>
      </c>
      <c r="AQ561" s="66" t="n">
        <f aca="false">0.15*AF561/$AM$565*$AY561</f>
        <v>0.00206499546502272</v>
      </c>
      <c r="AR561" s="65" t="n">
        <f aca="false">AQ561*$J$565</f>
        <v>12043.9332400806</v>
      </c>
      <c r="AS561" s="66" t="n">
        <f aca="false">0.24*AH561/$AM$565*$AY561</f>
        <v>0.00471733214831861</v>
      </c>
      <c r="AT561" s="65" t="n">
        <f aca="false">AS561*$J$565</f>
        <v>27513.4906724893</v>
      </c>
      <c r="AU561" s="66" t="n">
        <f aca="false">0.25*AJ561/$AM$565*$AY561</f>
        <v>0.00437254294046067</v>
      </c>
      <c r="AV561" s="65" t="n">
        <f aca="false">AU561*$J$565</f>
        <v>25502.5331320593</v>
      </c>
      <c r="AW561" s="66" t="n">
        <f aca="false">0.35*AL561/$AM$565*$AY561</f>
        <v>0.00286237840375829</v>
      </c>
      <c r="AX561" s="65" t="n">
        <f aca="false">AW561*$J$565</f>
        <v>16694.6102239183</v>
      </c>
      <c r="AY561" s="48" t="n">
        <v>0.989554283988327</v>
      </c>
      <c r="AZ561" s="48"/>
    </row>
    <row r="562" customFormat="false" ht="15" hidden="false" customHeight="false" outlineLevel="0" collapsed="false">
      <c r="A562" s="72" t="s">
        <v>66</v>
      </c>
      <c r="B562" s="65" t="n">
        <f aca="true">INDIRECT(ADDRESS(ROW()-35*INT((ROW()-15)/35)+138,2+INT((ROW()-15)/35), 1, 1, "Variables_Simulación"))</f>
        <v>0</v>
      </c>
      <c r="C562" s="65" t="n">
        <f aca="true">INDIRECT(ADDRESS(ROW()-35*INT((ROW()-15)/35)+108,2+INT((ROW()-15)/35), 1, 1, "Variables_Simulación"))</f>
        <v>0</v>
      </c>
      <c r="D562" s="65" t="n">
        <f aca="true">INDIRECT(ADDRESS(ROW()-35*INT((ROW()-15)/35)+78,2+INT((ROW()-15)/35), 1, 1, "Variables_Simulación"))</f>
        <v>0</v>
      </c>
      <c r="E562" s="65" t="n">
        <f aca="true">INDIRECT(ADDRESS(ROW()-35*INT((ROW()-15)/35)+48,2+INT((ROW()-15)/35), 1, 1, "Variables_Simulación"))</f>
        <v>0</v>
      </c>
      <c r="F562" s="65" t="n">
        <f aca="true">INDIRECT(ADDRESS(ROW()-35*INT((ROW()-15)/35)+18,2+INT((ROW()-15)/35), 1, 1, "Variables_Simulación"))</f>
        <v>0</v>
      </c>
      <c r="G562" s="65" t="n">
        <f aca="true">INDIRECT(ADDRESS(ROW()-35*INT((ROW()-15)/35)-12,2+INT((ROW()-15)/35), 1, 1, "Variables_Simulación"))</f>
        <v>0</v>
      </c>
      <c r="H562" s="65" t="n">
        <f aca="true">INDIRECT(ADDRESS(ROW()-35*INT((ROW()-15)/35)+168,2+INT((ROW()-15)/35), 1, 1, "Variables_Simulación"))</f>
        <v>0</v>
      </c>
      <c r="I562" s="66" t="n">
        <f aca="false">AO562+AQ562+AS562+AU562+AW562</f>
        <v>0.0133615068583811</v>
      </c>
      <c r="J562" s="65" t="n">
        <f aca="false">AP562+AR562+AT562+AV562+AX562</f>
        <v>77930.0000000002</v>
      </c>
      <c r="K562" s="66" t="n">
        <f aca="false">I562-Tabla_Ministerio!J561</f>
        <v>0</v>
      </c>
      <c r="L562" s="65" t="n">
        <f aca="false">J562-Tabla_Ministerio!K561</f>
        <v>0</v>
      </c>
      <c r="M562" s="66" t="n">
        <f aca="false">N562/N$565</f>
        <v>0.00676664329731808</v>
      </c>
      <c r="N562" s="65" t="n">
        <f aca="false">Tabla_Ministerio!L561</f>
        <v>749853</v>
      </c>
      <c r="O562" s="65" t="n">
        <f aca="false">N562-Tabla_Ministerio!L561</f>
        <v>0</v>
      </c>
      <c r="P562" s="67" t="n">
        <f aca="false">N562+J562</f>
        <v>827783</v>
      </c>
      <c r="Q562" s="65" t="n">
        <f aca="false">P562-Tabla_Ministerio!M561</f>
        <v>0</v>
      </c>
      <c r="S562" s="67" t="n">
        <f aca="false">B562+Tabla_Ministerio!B561</f>
        <v>3889</v>
      </c>
      <c r="T562" s="67" t="n">
        <f aca="false">C562+Tabla_Ministerio!C561</f>
        <v>19</v>
      </c>
      <c r="U562" s="67" t="n">
        <f aca="false">D562+Tabla_Ministerio!D561</f>
        <v>191.727272727273</v>
      </c>
      <c r="V562" s="67" t="n">
        <f aca="false">E562+Tabla_Ministerio!E561</f>
        <v>100.772727272727</v>
      </c>
      <c r="W562" s="67" t="n">
        <f aca="false">F562+Tabla_Ministerio!F561</f>
        <v>1</v>
      </c>
      <c r="X562" s="67" t="n">
        <f aca="false">G562+Tabla_Ministerio!G561</f>
        <v>2</v>
      </c>
      <c r="Y562" s="67" t="n">
        <f aca="false">H562+Tabla_Ministerio!H561</f>
        <v>2</v>
      </c>
      <c r="Z562" s="67" t="n">
        <f aca="false">X562+0.33*Y562</f>
        <v>2.66</v>
      </c>
      <c r="AC562" s="73" t="n">
        <f aca="false">IF(T562&gt;0,S562/T562,0)</f>
        <v>204.684210526316</v>
      </c>
      <c r="AD562" s="74" t="n">
        <f aca="false">EXP((((AC562-AC$565)/AC$566+2)/4-1.9)^3)</f>
        <v>0.0635305254927258</v>
      </c>
      <c r="AE562" s="75" t="n">
        <f aca="false">S562/U562</f>
        <v>20.2840208629682</v>
      </c>
      <c r="AF562" s="74" t="n">
        <f aca="false">EXP((((AE562-AE$565)/AE$566+2)/4-1.9)^3)</f>
        <v>0.0709974155609398</v>
      </c>
      <c r="AG562" s="74" t="n">
        <f aca="false">V562/U562</f>
        <v>0.525604551920339</v>
      </c>
      <c r="AH562" s="74" t="n">
        <f aca="false">EXP((((AG562-AG$565)/AG$566+2)/4-1.9)^3)</f>
        <v>0.0798056863571746</v>
      </c>
      <c r="AI562" s="74" t="n">
        <f aca="false">W562/U562</f>
        <v>0.00521574205784731</v>
      </c>
      <c r="AJ562" s="74" t="n">
        <f aca="false">EXP((((AI562-AI$565)/AI$566+2)/4-1.9)^3)</f>
        <v>0.0111839196083264</v>
      </c>
      <c r="AK562" s="74" t="n">
        <f aca="false">Z562/U562</f>
        <v>0.0138738738738739</v>
      </c>
      <c r="AL562" s="74" t="n">
        <f aca="false">EXP((((AK562-AK$565)/AK$566+2)/4-1.9)^3)</f>
        <v>0.0121937002831969</v>
      </c>
      <c r="AM562" s="74" t="n">
        <f aca="false">0.01*AD562+0.15*AF562+0.24*AH562+0.25*AJ562+0.35*AL562</f>
        <v>0.0375020573159906</v>
      </c>
      <c r="AO562" s="66" t="n">
        <f aca="false">0.01*AD562/$AM$565*$AY562</f>
        <v>0.000226351195865102</v>
      </c>
      <c r="AP562" s="65" t="n">
        <f aca="false">AO562*$J$565</f>
        <v>1320.17659989472</v>
      </c>
      <c r="AQ562" s="66" t="n">
        <f aca="false">0.15*AF562/$AM$565*$AY562</f>
        <v>0.00379432165661617</v>
      </c>
      <c r="AR562" s="65" t="n">
        <f aca="false">AQ562*$J$565</f>
        <v>22130.1002824112</v>
      </c>
      <c r="AS562" s="66" t="n">
        <f aca="false">0.24*AH562/$AM$565*$AY562</f>
        <v>0.00682410066166386</v>
      </c>
      <c r="AT562" s="65" t="n">
        <f aca="false">AS562*$J$565</f>
        <v>39801.0621257055</v>
      </c>
      <c r="AU562" s="66" t="n">
        <f aca="false">0.25*AJ562/$AM$565*$AY562</f>
        <v>0.000996172138578371</v>
      </c>
      <c r="AV562" s="65" t="n">
        <f aca="false">AU562*$J$565</f>
        <v>5810.10028152009</v>
      </c>
      <c r="AW562" s="66" t="n">
        <f aca="false">0.35*AL562/$AM$565*$AY562</f>
        <v>0.00152056120565758</v>
      </c>
      <c r="AX562" s="65" t="n">
        <f aca="false">AW562*$J$565</f>
        <v>8868.56071046864</v>
      </c>
      <c r="AY562" s="48" t="n">
        <v>1.01285796033092</v>
      </c>
      <c r="AZ562" s="48"/>
    </row>
    <row r="563" customFormat="false" ht="15" hidden="false" customHeight="false" outlineLevel="0" collapsed="false">
      <c r="A563" s="72" t="s">
        <v>67</v>
      </c>
      <c r="B563" s="65" t="n">
        <f aca="true">INDIRECT(ADDRESS(ROW()-35*INT((ROW()-15)/35)+138,2+INT((ROW()-15)/35), 1, 1, "Variables_Simulación"))</f>
        <v>0</v>
      </c>
      <c r="C563" s="65" t="n">
        <f aca="true">INDIRECT(ADDRESS(ROW()-35*INT((ROW()-15)/35)+108,2+INT((ROW()-15)/35), 1, 1, "Variables_Simulación"))</f>
        <v>0</v>
      </c>
      <c r="D563" s="65" t="n">
        <f aca="true">INDIRECT(ADDRESS(ROW()-35*INT((ROW()-15)/35)+78,2+INT((ROW()-15)/35), 1, 1, "Variables_Simulación"))</f>
        <v>0</v>
      </c>
      <c r="E563" s="65" t="n">
        <f aca="true">INDIRECT(ADDRESS(ROW()-35*INT((ROW()-15)/35)+48,2+INT((ROW()-15)/35), 1, 1, "Variables_Simulación"))</f>
        <v>0</v>
      </c>
      <c r="F563" s="65" t="n">
        <f aca="true">INDIRECT(ADDRESS(ROW()-35*INT((ROW()-15)/35)+18,2+INT((ROW()-15)/35), 1, 1, "Variables_Simulación"))</f>
        <v>0</v>
      </c>
      <c r="G563" s="65" t="n">
        <f aca="true">INDIRECT(ADDRESS(ROW()-35*INT((ROW()-15)/35)-12,2+INT((ROW()-15)/35), 1, 1, "Variables_Simulación"))</f>
        <v>0</v>
      </c>
      <c r="H563" s="65" t="n">
        <f aca="true">INDIRECT(ADDRESS(ROW()-35*INT((ROW()-15)/35)+168,2+INT((ROW()-15)/35), 1, 1, "Variables_Simulación"))</f>
        <v>0</v>
      </c>
      <c r="I563" s="66" t="n">
        <f aca="false">AO563+AQ563+AS563+AU563+AW563</f>
        <v>0.00738389136870318</v>
      </c>
      <c r="J563" s="65" t="n">
        <f aca="false">AP563+AR563+AT563+AV563+AX563</f>
        <v>43066</v>
      </c>
      <c r="K563" s="66" t="n">
        <f aca="false">I563-Tabla_Ministerio!J562</f>
        <v>0</v>
      </c>
      <c r="L563" s="65" t="n">
        <f aca="false">J563-Tabla_Ministerio!K562</f>
        <v>0</v>
      </c>
      <c r="M563" s="66" t="n">
        <f aca="false">N563/N$565</f>
        <v>0.00507167293574687</v>
      </c>
      <c r="N563" s="65" t="n">
        <f aca="false">Tabla_Ministerio!L562</f>
        <v>562023</v>
      </c>
      <c r="O563" s="65" t="n">
        <f aca="false">N563-Tabla_Ministerio!L562</f>
        <v>0</v>
      </c>
      <c r="P563" s="67" t="n">
        <f aca="false">N563+J563</f>
        <v>605089</v>
      </c>
      <c r="Q563" s="65" t="n">
        <f aca="false">P563-Tabla_Ministerio!M562</f>
        <v>0</v>
      </c>
      <c r="S563" s="67" t="n">
        <f aca="false">B563+Tabla_Ministerio!B562</f>
        <v>4588</v>
      </c>
      <c r="T563" s="67" t="n">
        <f aca="false">C563+Tabla_Ministerio!C562</f>
        <v>31</v>
      </c>
      <c r="U563" s="67" t="n">
        <f aca="false">D563+Tabla_Ministerio!D562</f>
        <v>258.606818181818</v>
      </c>
      <c r="V563" s="67" t="n">
        <f aca="false">E563+Tabla_Ministerio!E562</f>
        <v>105.984090909091</v>
      </c>
      <c r="W563" s="67" t="n">
        <f aca="false">F563+Tabla_Ministerio!F562</f>
        <v>7</v>
      </c>
      <c r="X563" s="67" t="n">
        <f aca="false">G563+Tabla_Ministerio!G562</f>
        <v>13</v>
      </c>
      <c r="Y563" s="67" t="n">
        <f aca="false">H563+Tabla_Ministerio!H562</f>
        <v>8</v>
      </c>
      <c r="Z563" s="67" t="n">
        <f aca="false">X563+0.33*Y563</f>
        <v>15.64</v>
      </c>
      <c r="AC563" s="73" t="n">
        <f aca="false">IF(T563&gt;0,S563/T563,0)</f>
        <v>148</v>
      </c>
      <c r="AD563" s="74" t="n">
        <f aca="false">EXP((((AC563-AC$565)/AC$566+2)/4-1.9)^3)</f>
        <v>0.0215361714711231</v>
      </c>
      <c r="AE563" s="75" t="n">
        <f aca="false">S563/U563</f>
        <v>17.7412182410996</v>
      </c>
      <c r="AF563" s="74" t="n">
        <f aca="false">EXP((((AE563-AE$565)/AE$566+2)/4-1.9)^3)</f>
        <v>0.0281116406505133</v>
      </c>
      <c r="AG563" s="74" t="n">
        <f aca="false">V563/U563</f>
        <v>0.409827133152294</v>
      </c>
      <c r="AH563" s="74" t="n">
        <f aca="false">EXP((((AG563-AG$565)/AG$566+2)/4-1.9)^3)</f>
        <v>0.0182097636462841</v>
      </c>
      <c r="AI563" s="74" t="n">
        <f aca="false">W563/U563</f>
        <v>0.0270681185021136</v>
      </c>
      <c r="AJ563" s="74" t="n">
        <f aca="false">EXP((((AI563-AI$565)/AI$566+2)/4-1.9)^3)</f>
        <v>0.0213204899317388</v>
      </c>
      <c r="AK563" s="74" t="n">
        <f aca="false">Z563/U563</f>
        <v>0.0604779104818653</v>
      </c>
      <c r="AL563" s="74" t="n">
        <f aca="false">EXP((((AK563-AK$565)/AK$566+2)/4-1.9)^3)</f>
        <v>0.0203099714123678</v>
      </c>
      <c r="AM563" s="74" t="n">
        <f aca="false">0.01*AD563+0.15*AF563+0.24*AH563+0.25*AJ563+0.35*AL563</f>
        <v>0.0212410635646598</v>
      </c>
      <c r="AO563" s="66" t="n">
        <f aca="false">0.01*AD563/$AM$565*$AY563</f>
        <v>7.48647779130564E-005</v>
      </c>
      <c r="AP563" s="65" t="n">
        <f aca="false">AO563*$J$565</f>
        <v>436.643277184336</v>
      </c>
      <c r="AQ563" s="66" t="n">
        <f aca="false">0.15*AF563/$AM$565*$AY563</f>
        <v>0.0014658397409871</v>
      </c>
      <c r="AR563" s="65" t="n">
        <f aca="false">AQ563*$J$565</f>
        <v>8549.40181716645</v>
      </c>
      <c r="AS563" s="66" t="n">
        <f aca="false">0.24*AH563/$AM$565*$AY563</f>
        <v>0.00151923371864633</v>
      </c>
      <c r="AT563" s="65" t="n">
        <f aca="false">AS563*$J$565</f>
        <v>8860.81824070956</v>
      </c>
      <c r="AU563" s="66" t="n">
        <f aca="false">0.25*AJ563/$AM$565*$AY563</f>
        <v>0.0018528754587107</v>
      </c>
      <c r="AV563" s="65" t="n">
        <f aca="false">AU563*$J$565</f>
        <v>10806.7590001462</v>
      </c>
      <c r="AW563" s="66" t="n">
        <f aca="false">0.35*AL563/$AM$565*$AY563</f>
        <v>0.00247107767244598</v>
      </c>
      <c r="AX563" s="65" t="n">
        <f aca="false">AW563*$J$565</f>
        <v>14412.3776647934</v>
      </c>
      <c r="AY563" s="48" t="n">
        <v>0.988228194173219</v>
      </c>
      <c r="AZ563" s="48"/>
    </row>
    <row r="564" customFormat="false" ht="15" hidden="false" customHeight="false" outlineLevel="0" collapsed="false">
      <c r="A564" s="76" t="s">
        <v>68</v>
      </c>
      <c r="B564" s="78" t="n">
        <f aca="true">INDIRECT(ADDRESS(ROW()-35*INT((ROW()-15)/35)+138,2+INT((ROW()-15)/35), 1, 1, "Variables_Simulación"))</f>
        <v>0</v>
      </c>
      <c r="C564" s="78" t="n">
        <f aca="true">INDIRECT(ADDRESS(ROW()-35*INT((ROW()-15)/35)+108,2+INT((ROW()-15)/35), 1, 1, "Variables_Simulación"))</f>
        <v>0</v>
      </c>
      <c r="D564" s="78" t="n">
        <f aca="true">INDIRECT(ADDRESS(ROW()-35*INT((ROW()-15)/35)+78,2+INT((ROW()-15)/35), 1, 1, "Variables_Simulación"))</f>
        <v>0</v>
      </c>
      <c r="E564" s="78" t="n">
        <f aca="true">INDIRECT(ADDRESS(ROW()-35*INT((ROW()-15)/35)+48,2+INT((ROW()-15)/35), 1, 1, "Variables_Simulación"))</f>
        <v>0</v>
      </c>
      <c r="F564" s="78" t="n">
        <f aca="true">INDIRECT(ADDRESS(ROW()-35*INT((ROW()-15)/35)+18,2+INT((ROW()-15)/35), 1, 1, "Variables_Simulación"))</f>
        <v>0</v>
      </c>
      <c r="G564" s="78" t="n">
        <f aca="true">INDIRECT(ADDRESS(ROW()-35*INT((ROW()-15)/35)-12,2+INT((ROW()-15)/35), 1, 1, "Variables_Simulación"))</f>
        <v>0</v>
      </c>
      <c r="H564" s="78" t="n">
        <f aca="true">INDIRECT(ADDRESS(ROW()-35*INT((ROW()-15)/35)+168,2+INT((ROW()-15)/35), 1, 1, "Variables_Simulación"))</f>
        <v>0</v>
      </c>
      <c r="I564" s="77" t="n">
        <f aca="false">AO564+AQ564+AS564+AU564+AW564</f>
        <v>0.0091419934003449</v>
      </c>
      <c r="J564" s="78" t="n">
        <f aca="false">AP564+AR564+AT564+AV564+AX564</f>
        <v>53320</v>
      </c>
      <c r="K564" s="66" t="n">
        <f aca="false">I564-Tabla_Ministerio!J563</f>
        <v>0</v>
      </c>
      <c r="L564" s="65" t="n">
        <f aca="false">J564-Tabla_Ministerio!K563</f>
        <v>0</v>
      </c>
      <c r="M564" s="66" t="n">
        <f aca="false">N564/N$565</f>
        <v>0.00567223550564139</v>
      </c>
      <c r="N564" s="65" t="n">
        <f aca="false">Tabla_Ministerio!L563</f>
        <v>628575</v>
      </c>
      <c r="O564" s="65" t="n">
        <f aca="false">N564-Tabla_Ministerio!L563</f>
        <v>0</v>
      </c>
      <c r="P564" s="67" t="n">
        <f aca="false">N564+J564</f>
        <v>681895</v>
      </c>
      <c r="Q564" s="65" t="n">
        <f aca="false">P564-Tabla_Ministerio!M563</f>
        <v>0</v>
      </c>
      <c r="S564" s="79" t="n">
        <f aca="false">B564+Tabla_Ministerio!B563</f>
        <v>5026</v>
      </c>
      <c r="T564" s="79" t="n">
        <f aca="false">C564+Tabla_Ministerio!C563</f>
        <v>20</v>
      </c>
      <c r="U564" s="79" t="n">
        <f aca="false">D564+Tabla_Ministerio!D563</f>
        <v>276.181818181818</v>
      </c>
      <c r="V564" s="79" t="n">
        <f aca="false">E564+Tabla_Ministerio!E563</f>
        <v>125.477272727273</v>
      </c>
      <c r="W564" s="79" t="n">
        <f aca="false">F564+Tabla_Ministerio!F563</f>
        <v>3</v>
      </c>
      <c r="X564" s="79" t="n">
        <f aca="false">G564+Tabla_Ministerio!G563</f>
        <v>21</v>
      </c>
      <c r="Y564" s="79" t="n">
        <f aca="false">H564+Tabla_Ministerio!H563</f>
        <v>3</v>
      </c>
      <c r="Z564" s="79" t="n">
        <f aca="false">X564+0.33*Y564</f>
        <v>21.99</v>
      </c>
      <c r="AC564" s="73" t="n">
        <f aca="false">IF(T564&gt;0,S564/T564,0)</f>
        <v>251.3</v>
      </c>
      <c r="AD564" s="74" t="n">
        <f aca="false">EXP((((AC564-AC$565)/AC$566+2)/4-1.9)^3)</f>
        <v>0.130486461215685</v>
      </c>
      <c r="AE564" s="75" t="n">
        <f aca="false">S564/U564</f>
        <v>18.1981566820277</v>
      </c>
      <c r="AF564" s="74" t="n">
        <f aca="false">EXP((((AE564-AE$565)/AE$566+2)/4-1.9)^3)</f>
        <v>0.0336650542204122</v>
      </c>
      <c r="AG564" s="74" t="n">
        <f aca="false">V564/U564</f>
        <v>0.454328505595788</v>
      </c>
      <c r="AH564" s="74" t="n">
        <f aca="false">EXP((((AG564-AG$565)/AG$566+2)/4-1.9)^3)</f>
        <v>0.0339085057886553</v>
      </c>
      <c r="AI564" s="74" t="n">
        <f aca="false">W564/U564</f>
        <v>0.010862409479921</v>
      </c>
      <c r="AJ564" s="74" t="n">
        <f aca="false">EXP((((AI564-AI$565)/AI$566+2)/4-1.9)^3)</f>
        <v>0.0132979095356358</v>
      </c>
      <c r="AK564" s="74" t="n">
        <f aca="false">Z564/U564</f>
        <v>0.079621461487821</v>
      </c>
      <c r="AL564" s="74" t="n">
        <f aca="false">EXP((((AK564-AK$565)/AK$566+2)/4-1.9)^3)</f>
        <v>0.0247471946693025</v>
      </c>
      <c r="AM564" s="74" t="n">
        <f aca="false">0.01*AD564+0.15*AF564+0.24*AH564+0.25*AJ564+0.35*AL564</f>
        <v>0.0264786596526608</v>
      </c>
      <c r="AO564" s="66" t="n">
        <f aca="false">0.01*AD564/$AM$565*$AY564</f>
        <v>0.000450516145045236</v>
      </c>
      <c r="AP564" s="65" t="n">
        <f aca="false">AO564*$J$565</f>
        <v>2627.60207778161</v>
      </c>
      <c r="AQ564" s="66" t="n">
        <f aca="false">0.15*AF564/$AM$565*$AY564</f>
        <v>0.00174347403272545</v>
      </c>
      <c r="AR564" s="65" t="n">
        <f aca="false">AQ564*$J$565</f>
        <v>10168.6832787928</v>
      </c>
      <c r="AS564" s="66" t="n">
        <f aca="false">0.24*AH564/$AM$565*$AY564</f>
        <v>0.0028097313704106</v>
      </c>
      <c r="AT564" s="65" t="n">
        <f aca="false">AS564*$J$565</f>
        <v>16387.5502977984</v>
      </c>
      <c r="AU564" s="66" t="n">
        <f aca="false">0.25*AJ564/$AM$565*$AY564</f>
        <v>0.00114780546681627</v>
      </c>
      <c r="AV564" s="65" t="n">
        <f aca="false">AU564*$J$565</f>
        <v>6694.49044760138</v>
      </c>
      <c r="AW564" s="66" t="n">
        <f aca="false">0.35*AL564/$AM$565*$AY564</f>
        <v>0.00299046638534733</v>
      </c>
      <c r="AX564" s="65" t="n">
        <f aca="false">AW564*$J$565</f>
        <v>17441.6738980258</v>
      </c>
      <c r="AY564" s="48" t="n">
        <v>0.981506332752731</v>
      </c>
      <c r="AZ564" s="48"/>
    </row>
    <row r="565" customFormat="false" ht="15" hidden="false" customHeight="false" outlineLevel="0" collapsed="false">
      <c r="A565" s="83" t="s">
        <v>71</v>
      </c>
      <c r="B565" s="86"/>
      <c r="C565" s="86"/>
      <c r="D565" s="86"/>
      <c r="E565" s="86"/>
      <c r="F565" s="86"/>
      <c r="G565" s="86"/>
      <c r="H565" s="86"/>
      <c r="I565" s="88" t="n">
        <f aca="false">SUM(I538:I564)</f>
        <v>1</v>
      </c>
      <c r="J565" s="86" t="n">
        <f aca="false">Tabla_Ministerio!K564</f>
        <v>5832426</v>
      </c>
      <c r="K565" s="84" t="n">
        <f aca="false">I565-Tabla_Ministerio!J564</f>
        <v>0</v>
      </c>
      <c r="L565" s="86" t="n">
        <f aca="false">J565-Tabla_Ministerio!K564</f>
        <v>0</v>
      </c>
      <c r="M565" s="84"/>
      <c r="N565" s="86" t="n">
        <f aca="false">Tabla_Ministerio!L564</f>
        <v>110816097</v>
      </c>
      <c r="O565" s="86"/>
      <c r="P565" s="88" t="n">
        <f aca="false">Tabla_Ministerio!M564</f>
        <v>116648523</v>
      </c>
      <c r="Q565" s="86"/>
      <c r="S565" s="88"/>
      <c r="T565" s="88"/>
      <c r="U565" s="88"/>
      <c r="V565" s="88"/>
      <c r="W565" s="88"/>
      <c r="X565" s="88"/>
      <c r="Y565" s="88"/>
      <c r="Z565" s="88"/>
      <c r="AB565" s="89" t="s">
        <v>241</v>
      </c>
      <c r="AC565" s="89" t="n">
        <f aca="false">AVERAGE(AC540:AC564)</f>
        <v>205.404077048717</v>
      </c>
      <c r="AD565" s="88"/>
      <c r="AE565" s="89" t="n">
        <f aca="false">AVERAGE(AE540:AE564)</f>
        <v>19.9867060333623</v>
      </c>
      <c r="AF565" s="88"/>
      <c r="AG565" s="91" t="n">
        <f aca="false">AVERAGE(AG540:AG564)</f>
        <v>0.506273832825826</v>
      </c>
      <c r="AH565" s="88"/>
      <c r="AI565" s="91" t="n">
        <f aca="false">AVERAGE(AI540:AI564)</f>
        <v>0.0709975128637108</v>
      </c>
      <c r="AJ565" s="88"/>
      <c r="AK565" s="91" t="n">
        <f aca="false">AVERAGE(AK540:AK564)</f>
        <v>0.183287631761783</v>
      </c>
      <c r="AL565" s="88"/>
      <c r="AM565" s="91" t="n">
        <f aca="false">SUM(AM540:AM564)</f>
        <v>2.84281239263532</v>
      </c>
      <c r="AO565" s="84" t="n">
        <f aca="false">SUM(AO538:AO564)</f>
        <v>0.00952102191242562</v>
      </c>
      <c r="AP565" s="86" t="n">
        <f aca="false">SUM(AP538:AP564)</f>
        <v>55530.6557486009</v>
      </c>
      <c r="AQ565" s="84" t="n">
        <f aca="false">SUM(AQ538:AQ564)</f>
        <v>0.148636893830561</v>
      </c>
      <c r="AR565" s="86" t="n">
        <f aca="false">SUM(AR538:AR564)</f>
        <v>866913.684136603</v>
      </c>
      <c r="AS565" s="84" t="n">
        <f aca="false">SUM(AS538:AS564)</f>
        <v>0.23211365358769</v>
      </c>
      <c r="AT565" s="86" t="n">
        <f aca="false">SUM(AT538:AT564)</f>
        <v>1353785.70813984</v>
      </c>
      <c r="AU565" s="84" t="n">
        <f aca="false">SUM(AU538:AU564)</f>
        <v>0.25554772885045</v>
      </c>
      <c r="AV565" s="86" t="n">
        <f aca="false">SUM(AV538:AV564)</f>
        <v>1490463.21798831</v>
      </c>
      <c r="AW565" s="84" t="n">
        <f aca="false">SUM(AW538:AW564)</f>
        <v>0.354180701818875</v>
      </c>
      <c r="AX565" s="86" t="n">
        <f aca="false">SUM(AX538:AX564)</f>
        <v>2065732.73398665</v>
      </c>
    </row>
    <row r="566" customFormat="false" ht="15" hidden="false" customHeight="false" outlineLevel="0" collapsed="false">
      <c r="A566" s="43" t="s">
        <v>72</v>
      </c>
      <c r="I566" s="37"/>
      <c r="AB566" s="89" t="s">
        <v>242</v>
      </c>
      <c r="AC566" s="89" t="n">
        <f aca="false">_xlfn.STDEV.P(AC540:AC564)</f>
        <v>86.6199197566015</v>
      </c>
      <c r="AD566" s="88"/>
      <c r="AE566" s="89" t="n">
        <f aca="false">_xlfn.STDEV.P(AE540:AE564)</f>
        <v>4.36614102385625</v>
      </c>
      <c r="AF566" s="88"/>
      <c r="AG566" s="91" t="n">
        <f aca="false">_xlfn.STDEV.P(AG540:AG564)</f>
        <v>0.128139370782805</v>
      </c>
      <c r="AH566" s="88"/>
      <c r="AI566" s="91" t="n">
        <f aca="false">_xlfn.STDEV.P(AI540:AI564)</f>
        <v>0.0657446404246254</v>
      </c>
      <c r="AJ566" s="88"/>
      <c r="AK566" s="91" t="n">
        <f aca="false">_xlfn.STDEV.P(AK540:AK564)</f>
        <v>0.176847951046888</v>
      </c>
      <c r="AL566" s="88"/>
      <c r="AM566" s="91"/>
    </row>
    <row r="567" customFormat="false" ht="15" hidden="false" customHeight="false" outlineLevel="0" collapsed="false">
      <c r="A567" s="43" t="s">
        <v>187</v>
      </c>
      <c r="I567" s="37"/>
    </row>
    <row r="568" customFormat="false" ht="15" hidden="false" customHeight="false" outlineLevel="0" collapsed="false">
      <c r="A568" s="43"/>
      <c r="I568" s="37"/>
    </row>
    <row r="569" customFormat="false" ht="15" hidden="false" customHeight="false" outlineLevel="0" collapsed="false">
      <c r="A569" s="96"/>
      <c r="B569" s="126"/>
      <c r="C569" s="107"/>
      <c r="D569" s="107"/>
      <c r="E569" s="107"/>
      <c r="F569" s="107"/>
      <c r="G569" s="107"/>
      <c r="H569" s="107"/>
      <c r="I569" s="106"/>
      <c r="J569" s="107"/>
    </row>
  </sheetData>
  <mergeCells count="389">
    <mergeCell ref="A2:J2"/>
    <mergeCell ref="A3:J3"/>
    <mergeCell ref="A4:J4"/>
    <mergeCell ref="A5:J5"/>
    <mergeCell ref="A6:J6"/>
    <mergeCell ref="A11:J11"/>
    <mergeCell ref="A12:J12"/>
    <mergeCell ref="A13:A14"/>
    <mergeCell ref="B13:H13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S13:Z13"/>
    <mergeCell ref="AC13:AD13"/>
    <mergeCell ref="AE13:AF13"/>
    <mergeCell ref="AG13:AH13"/>
    <mergeCell ref="AI13:AJ13"/>
    <mergeCell ref="AK13:AL13"/>
    <mergeCell ref="AO13:AP13"/>
    <mergeCell ref="AQ13:AR13"/>
    <mergeCell ref="AS13:AT13"/>
    <mergeCell ref="AU13:AV13"/>
    <mergeCell ref="AW13:AX13"/>
    <mergeCell ref="A46:J46"/>
    <mergeCell ref="A47:J47"/>
    <mergeCell ref="A48:A49"/>
    <mergeCell ref="B48:H48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S48:Z48"/>
    <mergeCell ref="AC48:AD48"/>
    <mergeCell ref="AE48:AF48"/>
    <mergeCell ref="AG48:AH48"/>
    <mergeCell ref="AI48:AJ48"/>
    <mergeCell ref="AK48:AL48"/>
    <mergeCell ref="AO48:AP48"/>
    <mergeCell ref="AQ48:AR48"/>
    <mergeCell ref="AS48:AT48"/>
    <mergeCell ref="AU48:AV48"/>
    <mergeCell ref="AW48:AX48"/>
    <mergeCell ref="A81:J81"/>
    <mergeCell ref="A82:J82"/>
    <mergeCell ref="A83:A84"/>
    <mergeCell ref="B83:H83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S83:Z83"/>
    <mergeCell ref="AC83:AD83"/>
    <mergeCell ref="AE83:AF83"/>
    <mergeCell ref="AG83:AH83"/>
    <mergeCell ref="AI83:AJ83"/>
    <mergeCell ref="AK83:AL83"/>
    <mergeCell ref="AO83:AP83"/>
    <mergeCell ref="AQ83:AR83"/>
    <mergeCell ref="AS83:AT83"/>
    <mergeCell ref="AU83:AV83"/>
    <mergeCell ref="AW83:AX83"/>
    <mergeCell ref="A116:J116"/>
    <mergeCell ref="A117:J117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A151:J151"/>
    <mergeCell ref="A152:J152"/>
    <mergeCell ref="A153:A154"/>
    <mergeCell ref="B153:H153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S153:Z153"/>
    <mergeCell ref="AC153:AD153"/>
    <mergeCell ref="AE153:AF153"/>
    <mergeCell ref="AG153:AH153"/>
    <mergeCell ref="AI153:AJ153"/>
    <mergeCell ref="AK153:AL153"/>
    <mergeCell ref="AO153:AP153"/>
    <mergeCell ref="AQ153:AR153"/>
    <mergeCell ref="AS153:AT153"/>
    <mergeCell ref="AU153:AV153"/>
    <mergeCell ref="AW153:AX153"/>
    <mergeCell ref="A186:J186"/>
    <mergeCell ref="A187:J187"/>
    <mergeCell ref="A188:A189"/>
    <mergeCell ref="B188:H188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S188:Z188"/>
    <mergeCell ref="AC188:AD188"/>
    <mergeCell ref="AE188:AF188"/>
    <mergeCell ref="AG188:AH188"/>
    <mergeCell ref="AI188:AJ188"/>
    <mergeCell ref="AK188:AL188"/>
    <mergeCell ref="AO188:AP188"/>
    <mergeCell ref="AQ188:AR188"/>
    <mergeCell ref="AS188:AT188"/>
    <mergeCell ref="AU188:AV188"/>
    <mergeCell ref="AW188:AX188"/>
    <mergeCell ref="A221:J221"/>
    <mergeCell ref="A222:J222"/>
    <mergeCell ref="A223:A224"/>
    <mergeCell ref="B223:H223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S223:Z223"/>
    <mergeCell ref="AC223:AD223"/>
    <mergeCell ref="AE223:AF223"/>
    <mergeCell ref="AG223:AH223"/>
    <mergeCell ref="AI223:AJ223"/>
    <mergeCell ref="AK223:AL223"/>
    <mergeCell ref="AO223:AP223"/>
    <mergeCell ref="AQ223:AR223"/>
    <mergeCell ref="AS223:AT223"/>
    <mergeCell ref="AU223:AV223"/>
    <mergeCell ref="AW223:AX223"/>
    <mergeCell ref="A256:J256"/>
    <mergeCell ref="A257:J257"/>
    <mergeCell ref="A258:A259"/>
    <mergeCell ref="B258:H258"/>
    <mergeCell ref="I258:I259"/>
    <mergeCell ref="J258:J259"/>
    <mergeCell ref="K258:K259"/>
    <mergeCell ref="L258:L259"/>
    <mergeCell ref="M258:M259"/>
    <mergeCell ref="N258:N259"/>
    <mergeCell ref="O258:O259"/>
    <mergeCell ref="P258:P259"/>
    <mergeCell ref="Q258:Q259"/>
    <mergeCell ref="S258:Z258"/>
    <mergeCell ref="AC258:AD258"/>
    <mergeCell ref="AE258:AF258"/>
    <mergeCell ref="AG258:AH258"/>
    <mergeCell ref="AI258:AJ258"/>
    <mergeCell ref="AK258:AL258"/>
    <mergeCell ref="AO258:AP258"/>
    <mergeCell ref="AQ258:AR258"/>
    <mergeCell ref="AS258:AT258"/>
    <mergeCell ref="AU258:AV258"/>
    <mergeCell ref="AW258:AX258"/>
    <mergeCell ref="A291:J291"/>
    <mergeCell ref="A292:J292"/>
    <mergeCell ref="A293:A294"/>
    <mergeCell ref="B293:H293"/>
    <mergeCell ref="I293:I294"/>
    <mergeCell ref="J293:J294"/>
    <mergeCell ref="K293:K294"/>
    <mergeCell ref="L293:L294"/>
    <mergeCell ref="M293:M294"/>
    <mergeCell ref="N293:N294"/>
    <mergeCell ref="O293:O294"/>
    <mergeCell ref="P293:P294"/>
    <mergeCell ref="Q293:Q294"/>
    <mergeCell ref="S293:Z293"/>
    <mergeCell ref="AC293:AD293"/>
    <mergeCell ref="AE293:AF293"/>
    <mergeCell ref="AG293:AH293"/>
    <mergeCell ref="AI293:AJ293"/>
    <mergeCell ref="AK293:AL293"/>
    <mergeCell ref="AO293:AP293"/>
    <mergeCell ref="AQ293:AR293"/>
    <mergeCell ref="AS293:AT293"/>
    <mergeCell ref="AU293:AV293"/>
    <mergeCell ref="AW293:AX293"/>
    <mergeCell ref="A326:J326"/>
    <mergeCell ref="A327:J327"/>
    <mergeCell ref="A328:A329"/>
    <mergeCell ref="B328:H328"/>
    <mergeCell ref="I328:I329"/>
    <mergeCell ref="J328:J329"/>
    <mergeCell ref="K328:K329"/>
    <mergeCell ref="L328:L329"/>
    <mergeCell ref="M328:M329"/>
    <mergeCell ref="N328:N329"/>
    <mergeCell ref="O328:O329"/>
    <mergeCell ref="P328:P329"/>
    <mergeCell ref="Q328:Q329"/>
    <mergeCell ref="S328:Z328"/>
    <mergeCell ref="AC328:AD328"/>
    <mergeCell ref="AE328:AF328"/>
    <mergeCell ref="AG328:AH328"/>
    <mergeCell ref="AI328:AJ328"/>
    <mergeCell ref="AK328:AL328"/>
    <mergeCell ref="AO328:AP328"/>
    <mergeCell ref="AQ328:AR328"/>
    <mergeCell ref="AS328:AT328"/>
    <mergeCell ref="AU328:AV328"/>
    <mergeCell ref="AW328:AX328"/>
    <mergeCell ref="A361:J361"/>
    <mergeCell ref="A362:J362"/>
    <mergeCell ref="A363:A364"/>
    <mergeCell ref="B363:H363"/>
    <mergeCell ref="I363:I364"/>
    <mergeCell ref="J363:J364"/>
    <mergeCell ref="K363:K364"/>
    <mergeCell ref="L363:L364"/>
    <mergeCell ref="M363:M364"/>
    <mergeCell ref="N363:N364"/>
    <mergeCell ref="O363:O364"/>
    <mergeCell ref="P363:P364"/>
    <mergeCell ref="Q363:Q364"/>
    <mergeCell ref="S363:Z363"/>
    <mergeCell ref="AC363:AD363"/>
    <mergeCell ref="AE363:AF363"/>
    <mergeCell ref="AG363:AH363"/>
    <mergeCell ref="AI363:AJ363"/>
    <mergeCell ref="AK363:AL363"/>
    <mergeCell ref="AO363:AP363"/>
    <mergeCell ref="AQ363:AR363"/>
    <mergeCell ref="AS363:AT363"/>
    <mergeCell ref="AU363:AV363"/>
    <mergeCell ref="AW363:AX363"/>
    <mergeCell ref="A396:J396"/>
    <mergeCell ref="A397:J397"/>
    <mergeCell ref="A398:A399"/>
    <mergeCell ref="B398:H398"/>
    <mergeCell ref="I398:I399"/>
    <mergeCell ref="J398:J399"/>
    <mergeCell ref="K398:K399"/>
    <mergeCell ref="L398:L399"/>
    <mergeCell ref="M398:M399"/>
    <mergeCell ref="N398:N399"/>
    <mergeCell ref="O398:O399"/>
    <mergeCell ref="P398:P399"/>
    <mergeCell ref="Q398:Q399"/>
    <mergeCell ref="S398:Z398"/>
    <mergeCell ref="AC398:AD398"/>
    <mergeCell ref="AE398:AF398"/>
    <mergeCell ref="AG398:AH398"/>
    <mergeCell ref="AI398:AJ398"/>
    <mergeCell ref="AK398:AL398"/>
    <mergeCell ref="AO398:AP398"/>
    <mergeCell ref="AQ398:AR398"/>
    <mergeCell ref="AS398:AT398"/>
    <mergeCell ref="AU398:AV398"/>
    <mergeCell ref="AW398:AX398"/>
    <mergeCell ref="A431:J431"/>
    <mergeCell ref="A432:J432"/>
    <mergeCell ref="A433:A434"/>
    <mergeCell ref="B433:H433"/>
    <mergeCell ref="I433:I434"/>
    <mergeCell ref="J433:J434"/>
    <mergeCell ref="K433:K434"/>
    <mergeCell ref="L433:L434"/>
    <mergeCell ref="M433:M434"/>
    <mergeCell ref="N433:N434"/>
    <mergeCell ref="O433:O434"/>
    <mergeCell ref="P433:P434"/>
    <mergeCell ref="Q433:Q434"/>
    <mergeCell ref="S433:Z433"/>
    <mergeCell ref="AC433:AD433"/>
    <mergeCell ref="AE433:AF433"/>
    <mergeCell ref="AG433:AH433"/>
    <mergeCell ref="AI433:AJ433"/>
    <mergeCell ref="AK433:AL433"/>
    <mergeCell ref="AO433:AP433"/>
    <mergeCell ref="AQ433:AR433"/>
    <mergeCell ref="AS433:AT433"/>
    <mergeCell ref="AU433:AV433"/>
    <mergeCell ref="AW433:AX433"/>
    <mergeCell ref="A466:J466"/>
    <mergeCell ref="A467:J467"/>
    <mergeCell ref="A468:A469"/>
    <mergeCell ref="B468:H468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S468:Z468"/>
    <mergeCell ref="AC468:AD468"/>
    <mergeCell ref="AE468:AF468"/>
    <mergeCell ref="AG468:AH468"/>
    <mergeCell ref="AI468:AJ468"/>
    <mergeCell ref="AK468:AL468"/>
    <mergeCell ref="AO468:AP468"/>
    <mergeCell ref="AQ468:AR468"/>
    <mergeCell ref="AS468:AT468"/>
    <mergeCell ref="AU468:AV468"/>
    <mergeCell ref="AW468:AX468"/>
    <mergeCell ref="A501:J501"/>
    <mergeCell ref="A502:J502"/>
    <mergeCell ref="A503:A504"/>
    <mergeCell ref="B503:H503"/>
    <mergeCell ref="I503:I504"/>
    <mergeCell ref="J503:J504"/>
    <mergeCell ref="K503:K504"/>
    <mergeCell ref="L503:L504"/>
    <mergeCell ref="M503:M504"/>
    <mergeCell ref="N503:N504"/>
    <mergeCell ref="O503:O504"/>
    <mergeCell ref="P503:P504"/>
    <mergeCell ref="Q503:Q504"/>
    <mergeCell ref="S503:Z503"/>
    <mergeCell ref="AC503:AD503"/>
    <mergeCell ref="AE503:AF503"/>
    <mergeCell ref="AG503:AH503"/>
    <mergeCell ref="AI503:AJ503"/>
    <mergeCell ref="AK503:AL503"/>
    <mergeCell ref="AO503:AP503"/>
    <mergeCell ref="AQ503:AR503"/>
    <mergeCell ref="AS503:AT503"/>
    <mergeCell ref="AU503:AV503"/>
    <mergeCell ref="AW503:AX503"/>
    <mergeCell ref="A536:J536"/>
    <mergeCell ref="A537:J537"/>
    <mergeCell ref="A538:A539"/>
    <mergeCell ref="B538:H538"/>
    <mergeCell ref="I538:I539"/>
    <mergeCell ref="J538:J539"/>
    <mergeCell ref="K538:K539"/>
    <mergeCell ref="L538:L539"/>
    <mergeCell ref="M538:M539"/>
    <mergeCell ref="N538:N539"/>
    <mergeCell ref="O538:O539"/>
    <mergeCell ref="P538:P539"/>
    <mergeCell ref="Q538:Q539"/>
    <mergeCell ref="S538:Z538"/>
    <mergeCell ref="AC538:AD538"/>
    <mergeCell ref="AE538:AF538"/>
    <mergeCell ref="AG538:AH538"/>
    <mergeCell ref="AI538:AJ538"/>
    <mergeCell ref="AK538:AL538"/>
    <mergeCell ref="AO538:AP538"/>
    <mergeCell ref="AQ538:AR538"/>
    <mergeCell ref="AS538:AT538"/>
    <mergeCell ref="AU538:AV538"/>
    <mergeCell ref="AW538:AX5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39"/>
  <sheetViews>
    <sheetView showFormulas="false" showGridLines="false" showRowColHeaders="true" showZeros="true" rightToLeft="false" tabSelected="false" showOutlineSymbols="true" defaultGridColor="true" view="normal" topLeftCell="E4" colorId="64" zoomScale="142" zoomScaleNormal="142" zoomScalePageLayoutView="100" workbookViewId="0">
      <selection pane="topLeft" activeCell="U8" activeCellId="0" sqref="U8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25.26"/>
    <col collapsed="false" customWidth="true" hidden="false" outlineLevel="0" max="17" min="2" style="0" width="7.65"/>
    <col collapsed="false" customWidth="true" hidden="false" outlineLevel="0" max="18" min="18" style="0" width="7.09"/>
  </cols>
  <sheetData>
    <row r="1" customFormat="false" ht="53.45" hidden="false" customHeight="true" outlineLevel="0" collapsed="false">
      <c r="A1" s="127" t="s">
        <v>255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S1" s="128"/>
    </row>
    <row r="2" s="132" customFormat="true" ht="12.8" hidden="false" customHeight="false" outlineLevel="0" collapsed="false">
      <c r="A2" s="129"/>
      <c r="B2" s="130" t="s">
        <v>256</v>
      </c>
      <c r="C2" s="130" t="n">
        <f aca="false">2024-COLUMN()</f>
        <v>2021</v>
      </c>
      <c r="D2" s="130" t="n">
        <f aca="false">2024-COLUMN()</f>
        <v>2020</v>
      </c>
      <c r="E2" s="130" t="n">
        <f aca="false">2024-COLUMN()</f>
        <v>2019</v>
      </c>
      <c r="F2" s="130" t="n">
        <f aca="false">2024-COLUMN()</f>
        <v>2018</v>
      </c>
      <c r="G2" s="130" t="n">
        <f aca="false">2024-COLUMN()</f>
        <v>2017</v>
      </c>
      <c r="H2" s="130" t="n">
        <f aca="false">2024-COLUMN()</f>
        <v>2016</v>
      </c>
      <c r="I2" s="130" t="n">
        <f aca="false">2024-COLUMN()</f>
        <v>2015</v>
      </c>
      <c r="J2" s="130" t="n">
        <f aca="false">2024-COLUMN()</f>
        <v>2014</v>
      </c>
      <c r="K2" s="130" t="n">
        <f aca="false">2024-COLUMN()</f>
        <v>2013</v>
      </c>
      <c r="L2" s="130" t="n">
        <f aca="false">2024-COLUMN()</f>
        <v>2012</v>
      </c>
      <c r="M2" s="130" t="n">
        <f aca="false">2024-COLUMN()</f>
        <v>2011</v>
      </c>
      <c r="N2" s="130" t="n">
        <f aca="false">2024-COLUMN()</f>
        <v>2010</v>
      </c>
      <c r="O2" s="130" t="n">
        <f aca="false">2024-COLUMN()</f>
        <v>2009</v>
      </c>
      <c r="P2" s="130" t="n">
        <f aca="false">2024-COLUMN()</f>
        <v>2008</v>
      </c>
      <c r="Q2" s="130" t="n">
        <f aca="false">2024-COLUMN()</f>
        <v>2007</v>
      </c>
      <c r="R2" s="130" t="n">
        <f aca="false">2024-COLUMN()</f>
        <v>2006</v>
      </c>
      <c r="S2" s="131"/>
    </row>
    <row r="3" customFormat="false" ht="12.8" hidden="false" customHeight="false" outlineLevel="0" collapsed="false">
      <c r="A3" s="61" t="s">
        <v>44</v>
      </c>
      <c r="B3" s="133" t="n">
        <f aca="false">SUM(C3:Q3)</f>
        <v>0</v>
      </c>
      <c r="C3" s="134" t="n">
        <f aca="true">INDIRECT("$Diferencia.Q" &amp; TEXT(COLUMN()*35-90+ROW()-3, "0"))</f>
        <v>0</v>
      </c>
      <c r="D3" s="134" t="n">
        <f aca="true">INDIRECT("$Diferencia.Q" &amp; TEXT(COLUMN()*35-90+ROW()-3, "0"))</f>
        <v>0</v>
      </c>
      <c r="E3" s="134" t="n">
        <f aca="true">INDIRECT("$Diferencia.Q" &amp; TEXT(COLUMN()*35-90+ROW()-3, "0"))</f>
        <v>0</v>
      </c>
      <c r="F3" s="134" t="n">
        <f aca="true">INDIRECT("$Diferencia.Q" &amp; TEXT(COLUMN()*35-90+ROW()-3, "0"))</f>
        <v>0</v>
      </c>
      <c r="G3" s="134" t="n">
        <f aca="true">INDIRECT("$Diferencia.Q" &amp; TEXT(COLUMN()*35-90+ROW()-3, "0"))</f>
        <v>0</v>
      </c>
      <c r="H3" s="134" t="n">
        <f aca="true">INDIRECT("$Diferencia.Q" &amp; TEXT(COLUMN()*35-90+ROW()-3, "0"))</f>
        <v>0</v>
      </c>
      <c r="I3" s="134" t="n">
        <f aca="true">INDIRECT("$Diferencia.Q" &amp; TEXT(COLUMN()*35-90+ROW()-3, "0"))</f>
        <v>0</v>
      </c>
      <c r="J3" s="134" t="n">
        <f aca="true">INDIRECT("$Diferencia.Q" &amp; TEXT(COLUMN()*35-90+ROW()-3, "0"))</f>
        <v>0</v>
      </c>
      <c r="K3" s="134" t="n">
        <f aca="true">INDIRECT("$Diferencia.Q" &amp; TEXT(COLUMN()*35-90+ROW()-3, "0"))</f>
        <v>0</v>
      </c>
      <c r="L3" s="134" t="n">
        <f aca="true">INDIRECT("$Diferencia.Q" &amp; TEXT(COLUMN()*35-90+ROW()-3, "0"))</f>
        <v>0</v>
      </c>
      <c r="M3" s="134" t="n">
        <f aca="true">INDIRECT("$Diferencia.Q" &amp; TEXT(COLUMN()*35-90+ROW()-3, "0"))</f>
        <v>0</v>
      </c>
      <c r="N3" s="134" t="n">
        <f aca="true">INDIRECT("$Diferencia.Q" &amp; TEXT(COLUMN()*35-90+ROW()-3, "0"))</f>
        <v>0</v>
      </c>
      <c r="O3" s="134" t="n">
        <f aca="true">INDIRECT("$Diferencia.Q" &amp; TEXT(COLUMN()*35-90+ROW()-3, "0"))</f>
        <v>0</v>
      </c>
      <c r="P3" s="134" t="n">
        <f aca="true">INDIRECT("$Diferencia.Q" &amp; TEXT(COLUMN()*35-90+ROW()-3, "0"))</f>
        <v>0</v>
      </c>
      <c r="Q3" s="134" t="n">
        <f aca="true">INDIRECT("$Diferencia.Q" &amp; TEXT(COLUMN()*35-90+ROW()-3, "0"))</f>
        <v>0</v>
      </c>
      <c r="R3" s="134" t="n">
        <f aca="true">INDIRECT("$Diferencia.Q" &amp; TEXT(COLUMN()*35-90+ROW()-3, "0"))</f>
        <v>0</v>
      </c>
    </row>
    <row r="4" customFormat="false" ht="12.8" hidden="false" customHeight="false" outlineLevel="0" collapsed="false">
      <c r="A4" s="72" t="s">
        <v>45</v>
      </c>
      <c r="B4" s="135" t="n">
        <f aca="false">SUM(C4:Q4)</f>
        <v>0</v>
      </c>
      <c r="C4" s="136" t="n">
        <f aca="true">INDIRECT("$Diferencia.Q" &amp; TEXT(COLUMN()*35-90+ROW()-3, "0"))</f>
        <v>0</v>
      </c>
      <c r="D4" s="136" t="n">
        <f aca="true">INDIRECT("$Diferencia.Q" &amp; TEXT(COLUMN()*35-90+ROW()-3, "0"))</f>
        <v>0</v>
      </c>
      <c r="E4" s="136" t="n">
        <f aca="true">INDIRECT("$Diferencia.Q" &amp; TEXT(COLUMN()*35-90+ROW()-3, "0"))</f>
        <v>0</v>
      </c>
      <c r="F4" s="136" t="n">
        <f aca="true">INDIRECT("$Diferencia.Q" &amp; TEXT(COLUMN()*35-90+ROW()-3, "0"))</f>
        <v>0</v>
      </c>
      <c r="G4" s="136" t="n">
        <f aca="true">INDIRECT("$Diferencia.Q" &amp; TEXT(COLUMN()*35-90+ROW()-3, "0"))</f>
        <v>0</v>
      </c>
      <c r="H4" s="136" t="n">
        <f aca="true">INDIRECT("$Diferencia.Q" &amp; TEXT(COLUMN()*35-90+ROW()-3, "0"))</f>
        <v>0</v>
      </c>
      <c r="I4" s="136" t="n">
        <f aca="true">INDIRECT("$Diferencia.Q" &amp; TEXT(COLUMN()*35-90+ROW()-3, "0"))</f>
        <v>0</v>
      </c>
      <c r="J4" s="136" t="n">
        <f aca="true">INDIRECT("$Diferencia.Q" &amp; TEXT(COLUMN()*35-90+ROW()-3, "0"))</f>
        <v>0</v>
      </c>
      <c r="K4" s="136" t="n">
        <f aca="true">INDIRECT("$Diferencia.Q" &amp; TEXT(COLUMN()*35-90+ROW()-3, "0"))</f>
        <v>0</v>
      </c>
      <c r="L4" s="136" t="n">
        <f aca="true">INDIRECT("$Diferencia.Q" &amp; TEXT(COLUMN()*35-90+ROW()-3, "0"))</f>
        <v>0</v>
      </c>
      <c r="M4" s="136" t="n">
        <f aca="true">INDIRECT("$Diferencia.Q" &amp; TEXT(COLUMN()*35-90+ROW()-3, "0"))</f>
        <v>0</v>
      </c>
      <c r="N4" s="136" t="n">
        <f aca="true">INDIRECT("$Diferencia.Q" &amp; TEXT(COLUMN()*35-90+ROW()-3, "0"))</f>
        <v>0</v>
      </c>
      <c r="O4" s="136" t="n">
        <f aca="true">INDIRECT("$Diferencia.Q" &amp; TEXT(COLUMN()*35-90+ROW()-3, "0"))</f>
        <v>0</v>
      </c>
      <c r="P4" s="136" t="n">
        <f aca="true">INDIRECT("$Diferencia.Q" &amp; TEXT(COLUMN()*35-90+ROW()-3, "0"))</f>
        <v>0</v>
      </c>
      <c r="Q4" s="136" t="n">
        <f aca="true">INDIRECT("$Diferencia.Q" &amp; TEXT(COLUMN()*35-90+ROW()-3, "0"))</f>
        <v>0</v>
      </c>
      <c r="R4" s="136" t="n">
        <f aca="true">INDIRECT("$Diferencia.Q" &amp; TEXT(COLUMN()*35-90+ROW()-3, "0"))</f>
        <v>0</v>
      </c>
    </row>
    <row r="5" customFormat="false" ht="12.8" hidden="false" customHeight="false" outlineLevel="0" collapsed="false">
      <c r="A5" s="72" t="s">
        <v>46</v>
      </c>
      <c r="B5" s="135" t="n">
        <f aca="false">SUM(C5:Q5)</f>
        <v>0</v>
      </c>
      <c r="C5" s="136" t="n">
        <f aca="true">INDIRECT("$Diferencia.Q" &amp; TEXT(COLUMN()*35-90+ROW()-3, "0"))</f>
        <v>0</v>
      </c>
      <c r="D5" s="136" t="n">
        <f aca="true">INDIRECT("$Diferencia.Q" &amp; TEXT(COLUMN()*35-90+ROW()-3, "0"))</f>
        <v>0</v>
      </c>
      <c r="E5" s="136" t="n">
        <f aca="true">INDIRECT("$Diferencia.Q" &amp; TEXT(COLUMN()*35-90+ROW()-3, "0"))</f>
        <v>0</v>
      </c>
      <c r="F5" s="136" t="n">
        <f aca="true">INDIRECT("$Diferencia.Q" &amp; TEXT(COLUMN()*35-90+ROW()-3, "0"))</f>
        <v>0</v>
      </c>
      <c r="G5" s="136" t="n">
        <f aca="true">INDIRECT("$Diferencia.Q" &amp; TEXT(COLUMN()*35-90+ROW()-3, "0"))</f>
        <v>0</v>
      </c>
      <c r="H5" s="136" t="n">
        <f aca="true">INDIRECT("$Diferencia.Q" &amp; TEXT(COLUMN()*35-90+ROW()-3, "0"))</f>
        <v>0</v>
      </c>
      <c r="I5" s="136" t="n">
        <f aca="true">INDIRECT("$Diferencia.Q" &amp; TEXT(COLUMN()*35-90+ROW()-3, "0"))</f>
        <v>0</v>
      </c>
      <c r="J5" s="136" t="n">
        <f aca="true">INDIRECT("$Diferencia.Q" &amp; TEXT(COLUMN()*35-90+ROW()-3, "0"))</f>
        <v>0</v>
      </c>
      <c r="K5" s="136" t="n">
        <f aca="true">INDIRECT("$Diferencia.Q" &amp; TEXT(COLUMN()*35-90+ROW()-3, "0"))</f>
        <v>0</v>
      </c>
      <c r="L5" s="136" t="n">
        <f aca="true">INDIRECT("$Diferencia.Q" &amp; TEXT(COLUMN()*35-90+ROW()-3, "0"))</f>
        <v>0</v>
      </c>
      <c r="M5" s="136" t="n">
        <f aca="true">INDIRECT("$Diferencia.Q" &amp; TEXT(COLUMN()*35-90+ROW()-3, "0"))</f>
        <v>0</v>
      </c>
      <c r="N5" s="136" t="n">
        <f aca="true">INDIRECT("$Diferencia.Q" &amp; TEXT(COLUMN()*35-90+ROW()-3, "0"))</f>
        <v>0</v>
      </c>
      <c r="O5" s="136" t="n">
        <f aca="true">INDIRECT("$Diferencia.Q" &amp; TEXT(COLUMN()*35-90+ROW()-3, "0"))</f>
        <v>0</v>
      </c>
      <c r="P5" s="136" t="n">
        <f aca="true">INDIRECT("$Diferencia.Q" &amp; TEXT(COLUMN()*35-90+ROW()-3, "0"))</f>
        <v>0</v>
      </c>
      <c r="Q5" s="136" t="n">
        <f aca="true">INDIRECT("$Diferencia.Q" &amp; TEXT(COLUMN()*35-90+ROW()-3, "0"))</f>
        <v>0</v>
      </c>
      <c r="R5" s="136" t="n">
        <f aca="true">INDIRECT("$Diferencia.Q" &amp; TEXT(COLUMN()*35-90+ROW()-3, "0"))</f>
        <v>0</v>
      </c>
    </row>
    <row r="6" customFormat="false" ht="12.8" hidden="false" customHeight="false" outlineLevel="0" collapsed="false">
      <c r="A6" s="72" t="s">
        <v>47</v>
      </c>
      <c r="B6" s="135" t="n">
        <f aca="false">SUM(C6:Q6)</f>
        <v>0</v>
      </c>
      <c r="C6" s="136" t="n">
        <f aca="true">INDIRECT("$Diferencia.Q" &amp; TEXT(COLUMN()*35-90+ROW()-3, "0"))</f>
        <v>0</v>
      </c>
      <c r="D6" s="136" t="n">
        <f aca="true">INDIRECT("$Diferencia.Q" &amp; TEXT(COLUMN()*35-90+ROW()-3, "0"))</f>
        <v>0</v>
      </c>
      <c r="E6" s="136" t="n">
        <f aca="true">INDIRECT("$Diferencia.Q" &amp; TEXT(COLUMN()*35-90+ROW()-3, "0"))</f>
        <v>0</v>
      </c>
      <c r="F6" s="136" t="n">
        <f aca="true">INDIRECT("$Diferencia.Q" &amp; TEXT(COLUMN()*35-90+ROW()-3, "0"))</f>
        <v>0</v>
      </c>
      <c r="G6" s="136" t="n">
        <f aca="true">INDIRECT("$Diferencia.Q" &amp; TEXT(COLUMN()*35-90+ROW()-3, "0"))</f>
        <v>0</v>
      </c>
      <c r="H6" s="136" t="n">
        <f aca="true">INDIRECT("$Diferencia.Q" &amp; TEXT(COLUMN()*35-90+ROW()-3, "0"))</f>
        <v>0</v>
      </c>
      <c r="I6" s="136" t="n">
        <f aca="true">INDIRECT("$Diferencia.Q" &amp; TEXT(COLUMN()*35-90+ROW()-3, "0"))</f>
        <v>0</v>
      </c>
      <c r="J6" s="136" t="n">
        <f aca="true">INDIRECT("$Diferencia.Q" &amp; TEXT(COLUMN()*35-90+ROW()-3, "0"))</f>
        <v>0</v>
      </c>
      <c r="K6" s="136" t="n">
        <f aca="true">INDIRECT("$Diferencia.Q" &amp; TEXT(COLUMN()*35-90+ROW()-3, "0"))</f>
        <v>0</v>
      </c>
      <c r="L6" s="136" t="n">
        <f aca="true">INDIRECT("$Diferencia.Q" &amp; TEXT(COLUMN()*35-90+ROW()-3, "0"))</f>
        <v>0</v>
      </c>
      <c r="M6" s="136" t="n">
        <f aca="true">INDIRECT("$Diferencia.Q" &amp; TEXT(COLUMN()*35-90+ROW()-3, "0"))</f>
        <v>0</v>
      </c>
      <c r="N6" s="136" t="n">
        <f aca="true">INDIRECT("$Diferencia.Q" &amp; TEXT(COLUMN()*35-90+ROW()-3, "0"))</f>
        <v>0</v>
      </c>
      <c r="O6" s="136" t="n">
        <f aca="true">INDIRECT("$Diferencia.Q" &amp; TEXT(COLUMN()*35-90+ROW()-3, "0"))</f>
        <v>0</v>
      </c>
      <c r="P6" s="136" t="n">
        <f aca="true">INDIRECT("$Diferencia.Q" &amp; TEXT(COLUMN()*35-90+ROW()-3, "0"))</f>
        <v>0</v>
      </c>
      <c r="Q6" s="136" t="n">
        <f aca="true">INDIRECT("$Diferencia.Q" &amp; TEXT(COLUMN()*35-90+ROW()-3, "0"))</f>
        <v>0</v>
      </c>
      <c r="R6" s="136" t="n">
        <f aca="true">INDIRECT("$Diferencia.Q" &amp; TEXT(COLUMN()*35-90+ROW()-3, "0"))</f>
        <v>0</v>
      </c>
    </row>
    <row r="7" customFormat="false" ht="12.8" hidden="false" customHeight="false" outlineLevel="0" collapsed="false">
      <c r="A7" s="72" t="s">
        <v>48</v>
      </c>
      <c r="B7" s="135" t="n">
        <f aca="false">SUM(C7:Q7)</f>
        <v>0</v>
      </c>
      <c r="C7" s="136" t="n">
        <f aca="true">INDIRECT("$Diferencia.Q" &amp; TEXT(COLUMN()*35-90+ROW()-3, "0"))</f>
        <v>0</v>
      </c>
      <c r="D7" s="136" t="n">
        <f aca="true">INDIRECT("$Diferencia.Q" &amp; TEXT(COLUMN()*35-90+ROW()-3, "0"))</f>
        <v>0</v>
      </c>
      <c r="E7" s="136" t="n">
        <f aca="true">INDIRECT("$Diferencia.Q" &amp; TEXT(COLUMN()*35-90+ROW()-3, "0"))</f>
        <v>0</v>
      </c>
      <c r="F7" s="136" t="n">
        <f aca="true">INDIRECT("$Diferencia.Q" &amp; TEXT(COLUMN()*35-90+ROW()-3, "0"))</f>
        <v>0</v>
      </c>
      <c r="G7" s="136" t="n">
        <f aca="true">INDIRECT("$Diferencia.Q" &amp; TEXT(COLUMN()*35-90+ROW()-3, "0"))</f>
        <v>0</v>
      </c>
      <c r="H7" s="136" t="n">
        <f aca="true">INDIRECT("$Diferencia.Q" &amp; TEXT(COLUMN()*35-90+ROW()-3, "0"))</f>
        <v>0</v>
      </c>
      <c r="I7" s="136" t="n">
        <f aca="true">INDIRECT("$Diferencia.Q" &amp; TEXT(COLUMN()*35-90+ROW()-3, "0"))</f>
        <v>0</v>
      </c>
      <c r="J7" s="136" t="n">
        <f aca="true">INDIRECT("$Diferencia.Q" &amp; TEXT(COLUMN()*35-90+ROW()-3, "0"))</f>
        <v>0</v>
      </c>
      <c r="K7" s="136" t="n">
        <f aca="true">INDIRECT("$Diferencia.Q" &amp; TEXT(COLUMN()*35-90+ROW()-3, "0"))</f>
        <v>0</v>
      </c>
      <c r="L7" s="136" t="n">
        <f aca="true">INDIRECT("$Diferencia.Q" &amp; TEXT(COLUMN()*35-90+ROW()-3, "0"))</f>
        <v>0</v>
      </c>
      <c r="M7" s="136" t="n">
        <f aca="true">INDIRECT("$Diferencia.Q" &amp; TEXT(COLUMN()*35-90+ROW()-3, "0"))</f>
        <v>0</v>
      </c>
      <c r="N7" s="136" t="n">
        <f aca="true">INDIRECT("$Diferencia.Q" &amp; TEXT(COLUMN()*35-90+ROW()-3, "0"))</f>
        <v>0</v>
      </c>
      <c r="O7" s="136" t="n">
        <f aca="true">INDIRECT("$Diferencia.Q" &amp; TEXT(COLUMN()*35-90+ROW()-3, "0"))</f>
        <v>0</v>
      </c>
      <c r="P7" s="136" t="n">
        <f aca="true">INDIRECT("$Diferencia.Q" &amp; TEXT(COLUMN()*35-90+ROW()-3, "0"))</f>
        <v>0</v>
      </c>
      <c r="Q7" s="136" t="n">
        <f aca="true">INDIRECT("$Diferencia.Q" &amp; TEXT(COLUMN()*35-90+ROW()-3, "0"))</f>
        <v>0</v>
      </c>
      <c r="R7" s="136" t="n">
        <f aca="true">INDIRECT("$Diferencia.Q" &amp; TEXT(COLUMN()*35-90+ROW()-3, "0"))</f>
        <v>0</v>
      </c>
    </row>
    <row r="8" customFormat="false" ht="12.8" hidden="false" customHeight="false" outlineLevel="0" collapsed="false">
      <c r="A8" s="72" t="s">
        <v>49</v>
      </c>
      <c r="B8" s="135" t="n">
        <f aca="false">SUM(C8:Q8)</f>
        <v>0</v>
      </c>
      <c r="C8" s="136" t="n">
        <f aca="true">INDIRECT("$Diferencia.Q" &amp; TEXT(COLUMN()*35-90+ROW()-3, "0"))</f>
        <v>0</v>
      </c>
      <c r="D8" s="136" t="n">
        <f aca="true">INDIRECT("$Diferencia.Q" &amp; TEXT(COLUMN()*35-90+ROW()-3, "0"))</f>
        <v>0</v>
      </c>
      <c r="E8" s="136" t="n">
        <f aca="true">INDIRECT("$Diferencia.Q" &amp; TEXT(COLUMN()*35-90+ROW()-3, "0"))</f>
        <v>0</v>
      </c>
      <c r="F8" s="136" t="n">
        <f aca="true">INDIRECT("$Diferencia.Q" &amp; TEXT(COLUMN()*35-90+ROW()-3, "0"))</f>
        <v>0</v>
      </c>
      <c r="G8" s="136" t="n">
        <f aca="true">INDIRECT("$Diferencia.Q" &amp; TEXT(COLUMN()*35-90+ROW()-3, "0"))</f>
        <v>0</v>
      </c>
      <c r="H8" s="136" t="n">
        <f aca="true">INDIRECT("$Diferencia.Q" &amp; TEXT(COLUMN()*35-90+ROW()-3, "0"))</f>
        <v>0</v>
      </c>
      <c r="I8" s="136" t="n">
        <f aca="true">INDIRECT("$Diferencia.Q" &amp; TEXT(COLUMN()*35-90+ROW()-3, "0"))</f>
        <v>0</v>
      </c>
      <c r="J8" s="136" t="n">
        <f aca="true">INDIRECT("$Diferencia.Q" &amp; TEXT(COLUMN()*35-90+ROW()-3, "0"))</f>
        <v>0</v>
      </c>
      <c r="K8" s="136" t="n">
        <f aca="true">INDIRECT("$Diferencia.Q" &amp; TEXT(COLUMN()*35-90+ROW()-3, "0"))</f>
        <v>0</v>
      </c>
      <c r="L8" s="136" t="n">
        <f aca="true">INDIRECT("$Diferencia.Q" &amp; TEXT(COLUMN()*35-90+ROW()-3, "0"))</f>
        <v>0</v>
      </c>
      <c r="M8" s="136" t="n">
        <f aca="true">INDIRECT("$Diferencia.Q" &amp; TEXT(COLUMN()*35-90+ROW()-3, "0"))</f>
        <v>0</v>
      </c>
      <c r="N8" s="136" t="n">
        <f aca="true">INDIRECT("$Diferencia.Q" &amp; TEXT(COLUMN()*35-90+ROW()-3, "0"))</f>
        <v>0</v>
      </c>
      <c r="O8" s="136" t="n">
        <f aca="true">INDIRECT("$Diferencia.Q" &amp; TEXT(COLUMN()*35-90+ROW()-3, "0"))</f>
        <v>0</v>
      </c>
      <c r="P8" s="136" t="n">
        <f aca="true">INDIRECT("$Diferencia.Q" &amp; TEXT(COLUMN()*35-90+ROW()-3, "0"))</f>
        <v>0</v>
      </c>
      <c r="Q8" s="136" t="n">
        <f aca="true">INDIRECT("$Diferencia.Q" &amp; TEXT(COLUMN()*35-90+ROW()-3, "0"))</f>
        <v>0</v>
      </c>
      <c r="R8" s="136" t="n">
        <f aca="true">INDIRECT("$Diferencia.Q" &amp; TEXT(COLUMN()*35-90+ROW()-3, "0"))</f>
        <v>0</v>
      </c>
    </row>
    <row r="9" customFormat="false" ht="12.8" hidden="false" customHeight="false" outlineLevel="0" collapsed="false">
      <c r="A9" s="72" t="s">
        <v>50</v>
      </c>
      <c r="B9" s="135" t="n">
        <f aca="false">SUM(C9:Q9)</f>
        <v>0</v>
      </c>
      <c r="C9" s="136" t="n">
        <f aca="true">INDIRECT("$Diferencia.Q" &amp; TEXT(COLUMN()*35-90+ROW()-3, "0"))</f>
        <v>0</v>
      </c>
      <c r="D9" s="136" t="n">
        <f aca="true">INDIRECT("$Diferencia.Q" &amp; TEXT(COLUMN()*35-90+ROW()-3, "0"))</f>
        <v>0</v>
      </c>
      <c r="E9" s="136" t="n">
        <f aca="true">INDIRECT("$Diferencia.Q" &amp; TEXT(COLUMN()*35-90+ROW()-3, "0"))</f>
        <v>0</v>
      </c>
      <c r="F9" s="136" t="n">
        <f aca="true">INDIRECT("$Diferencia.Q" &amp; TEXT(COLUMN()*35-90+ROW()-3, "0"))</f>
        <v>0</v>
      </c>
      <c r="G9" s="136" t="n">
        <f aca="true">INDIRECT("$Diferencia.Q" &amp; TEXT(COLUMN()*35-90+ROW()-3, "0"))</f>
        <v>0</v>
      </c>
      <c r="H9" s="136" t="n">
        <f aca="true">INDIRECT("$Diferencia.Q" &amp; TEXT(COLUMN()*35-90+ROW()-3, "0"))</f>
        <v>0</v>
      </c>
      <c r="I9" s="136" t="n">
        <f aca="true">INDIRECT("$Diferencia.Q" &amp; TEXT(COLUMN()*35-90+ROW()-3, "0"))</f>
        <v>0</v>
      </c>
      <c r="J9" s="136" t="n">
        <f aca="true">INDIRECT("$Diferencia.Q" &amp; TEXT(COLUMN()*35-90+ROW()-3, "0"))</f>
        <v>0</v>
      </c>
      <c r="K9" s="136" t="n">
        <f aca="true">INDIRECT("$Diferencia.Q" &amp; TEXT(COLUMN()*35-90+ROW()-3, "0"))</f>
        <v>0</v>
      </c>
      <c r="L9" s="136" t="n">
        <f aca="true">INDIRECT("$Diferencia.Q" &amp; TEXT(COLUMN()*35-90+ROW()-3, "0"))</f>
        <v>0</v>
      </c>
      <c r="M9" s="136" t="n">
        <f aca="true">INDIRECT("$Diferencia.Q" &amp; TEXT(COLUMN()*35-90+ROW()-3, "0"))</f>
        <v>0</v>
      </c>
      <c r="N9" s="136" t="n">
        <f aca="true">INDIRECT("$Diferencia.Q" &amp; TEXT(COLUMN()*35-90+ROW()-3, "0"))</f>
        <v>0</v>
      </c>
      <c r="O9" s="136" t="n">
        <f aca="true">INDIRECT("$Diferencia.Q" &amp; TEXT(COLUMN()*35-90+ROW()-3, "0"))</f>
        <v>0</v>
      </c>
      <c r="P9" s="136" t="n">
        <f aca="true">INDIRECT("$Diferencia.Q" &amp; TEXT(COLUMN()*35-90+ROW()-3, "0"))</f>
        <v>0</v>
      </c>
      <c r="Q9" s="136" t="n">
        <f aca="true">INDIRECT("$Diferencia.Q" &amp; TEXT(COLUMN()*35-90+ROW()-3, "0"))</f>
        <v>0</v>
      </c>
      <c r="R9" s="136" t="n">
        <f aca="true">INDIRECT("$Diferencia.Q" &amp; TEXT(COLUMN()*35-90+ROW()-3, "0"))</f>
        <v>0</v>
      </c>
    </row>
    <row r="10" customFormat="false" ht="12.8" hidden="false" customHeight="false" outlineLevel="0" collapsed="false">
      <c r="A10" s="72" t="s">
        <v>51</v>
      </c>
      <c r="B10" s="135" t="n">
        <f aca="false">SUM(C10:Q10)</f>
        <v>0</v>
      </c>
      <c r="C10" s="136" t="n">
        <f aca="true">INDIRECT("$Diferencia.Q" &amp; TEXT(COLUMN()*35-90+ROW()-3, "0"))</f>
        <v>0</v>
      </c>
      <c r="D10" s="136" t="n">
        <f aca="true">INDIRECT("$Diferencia.Q" &amp; TEXT(COLUMN()*35-90+ROW()-3, "0"))</f>
        <v>0</v>
      </c>
      <c r="E10" s="136" t="n">
        <f aca="true">INDIRECT("$Diferencia.Q" &amp; TEXT(COLUMN()*35-90+ROW()-3, "0"))</f>
        <v>0</v>
      </c>
      <c r="F10" s="136" t="n">
        <f aca="true">INDIRECT("$Diferencia.Q" &amp; TEXT(COLUMN()*35-90+ROW()-3, "0"))</f>
        <v>0</v>
      </c>
      <c r="G10" s="136" t="n">
        <f aca="true">INDIRECT("$Diferencia.Q" &amp; TEXT(COLUMN()*35-90+ROW()-3, "0"))</f>
        <v>0</v>
      </c>
      <c r="H10" s="136" t="n">
        <f aca="true">INDIRECT("$Diferencia.Q" &amp; TEXT(COLUMN()*35-90+ROW()-3, "0"))</f>
        <v>0</v>
      </c>
      <c r="I10" s="136" t="n">
        <f aca="true">INDIRECT("$Diferencia.Q" &amp; TEXT(COLUMN()*35-90+ROW()-3, "0"))</f>
        <v>0</v>
      </c>
      <c r="J10" s="136" t="n">
        <f aca="true">INDIRECT("$Diferencia.Q" &amp; TEXT(COLUMN()*35-90+ROW()-3, "0"))</f>
        <v>0</v>
      </c>
      <c r="K10" s="136" t="n">
        <f aca="true">INDIRECT("$Diferencia.Q" &amp; TEXT(COLUMN()*35-90+ROW()-3, "0"))</f>
        <v>0</v>
      </c>
      <c r="L10" s="136" t="n">
        <f aca="true">INDIRECT("$Diferencia.Q" &amp; TEXT(COLUMN()*35-90+ROW()-3, "0"))</f>
        <v>0</v>
      </c>
      <c r="M10" s="136" t="n">
        <f aca="true">INDIRECT("$Diferencia.Q" &amp; TEXT(COLUMN()*35-90+ROW()-3, "0"))</f>
        <v>0</v>
      </c>
      <c r="N10" s="136" t="n">
        <f aca="true">INDIRECT("$Diferencia.Q" &amp; TEXT(COLUMN()*35-90+ROW()-3, "0"))</f>
        <v>0</v>
      </c>
      <c r="O10" s="136" t="n">
        <f aca="true">INDIRECT("$Diferencia.Q" &amp; TEXT(COLUMN()*35-90+ROW()-3, "0"))</f>
        <v>0</v>
      </c>
      <c r="P10" s="136" t="n">
        <f aca="true">INDIRECT("$Diferencia.Q" &amp; TEXT(COLUMN()*35-90+ROW()-3, "0"))</f>
        <v>0</v>
      </c>
      <c r="Q10" s="136" t="n">
        <f aca="true">INDIRECT("$Diferencia.Q" &amp; TEXT(COLUMN()*35-90+ROW()-3, "0"))</f>
        <v>0</v>
      </c>
      <c r="R10" s="136" t="n">
        <f aca="true">INDIRECT("$Diferencia.Q" &amp; TEXT(COLUMN()*35-90+ROW()-3, "0"))</f>
        <v>0</v>
      </c>
    </row>
    <row r="11" customFormat="false" ht="12.8" hidden="false" customHeight="false" outlineLevel="0" collapsed="false">
      <c r="A11" s="72" t="s">
        <v>52</v>
      </c>
      <c r="B11" s="135" t="n">
        <f aca="false">SUM(C11:Q11)</f>
        <v>0</v>
      </c>
      <c r="C11" s="136" t="n">
        <f aca="true">INDIRECT("$Diferencia.Q" &amp; TEXT(COLUMN()*35-90+ROW()-3, "0"))</f>
        <v>0</v>
      </c>
      <c r="D11" s="136" t="n">
        <f aca="true">INDIRECT("$Diferencia.Q" &amp; TEXT(COLUMN()*35-90+ROW()-3, "0"))</f>
        <v>0</v>
      </c>
      <c r="E11" s="136" t="n">
        <f aca="true">INDIRECT("$Diferencia.Q" &amp; TEXT(COLUMN()*35-90+ROW()-3, "0"))</f>
        <v>0</v>
      </c>
      <c r="F11" s="136" t="n">
        <f aca="true">INDIRECT("$Diferencia.Q" &amp; TEXT(COLUMN()*35-90+ROW()-3, "0"))</f>
        <v>0</v>
      </c>
      <c r="G11" s="136" t="n">
        <f aca="true">INDIRECT("$Diferencia.Q" &amp; TEXT(COLUMN()*35-90+ROW()-3, "0"))</f>
        <v>0</v>
      </c>
      <c r="H11" s="136" t="n">
        <f aca="true">INDIRECT("$Diferencia.Q" &amp; TEXT(COLUMN()*35-90+ROW()-3, "0"))</f>
        <v>0</v>
      </c>
      <c r="I11" s="136" t="n">
        <f aca="true">INDIRECT("$Diferencia.Q" &amp; TEXT(COLUMN()*35-90+ROW()-3, "0"))</f>
        <v>0</v>
      </c>
      <c r="J11" s="136" t="n">
        <f aca="true">INDIRECT("$Diferencia.Q" &amp; TEXT(COLUMN()*35-90+ROW()-3, "0"))</f>
        <v>0</v>
      </c>
      <c r="K11" s="136" t="n">
        <f aca="true">INDIRECT("$Diferencia.Q" &amp; TEXT(COLUMN()*35-90+ROW()-3, "0"))</f>
        <v>0</v>
      </c>
      <c r="L11" s="136" t="n">
        <f aca="true">INDIRECT("$Diferencia.Q" &amp; TEXT(COLUMN()*35-90+ROW()-3, "0"))</f>
        <v>0</v>
      </c>
      <c r="M11" s="136" t="n">
        <f aca="true">INDIRECT("$Diferencia.Q" &amp; TEXT(COLUMN()*35-90+ROW()-3, "0"))</f>
        <v>0</v>
      </c>
      <c r="N11" s="136" t="n">
        <f aca="true">INDIRECT("$Diferencia.Q" &amp; TEXT(COLUMN()*35-90+ROW()-3, "0"))</f>
        <v>0</v>
      </c>
      <c r="O11" s="136" t="n">
        <f aca="true">INDIRECT("$Diferencia.Q" &amp; TEXT(COLUMN()*35-90+ROW()-3, "0"))</f>
        <v>0</v>
      </c>
      <c r="P11" s="136" t="n">
        <f aca="true">INDIRECT("$Diferencia.Q" &amp; TEXT(COLUMN()*35-90+ROW()-3, "0"))</f>
        <v>0</v>
      </c>
      <c r="Q11" s="136" t="n">
        <f aca="true">INDIRECT("$Diferencia.Q" &amp; TEXT(COLUMN()*35-90+ROW()-3, "0"))</f>
        <v>0</v>
      </c>
      <c r="R11" s="136" t="n">
        <f aca="true">INDIRECT("$Diferencia.Q" &amp; TEXT(COLUMN()*35-90+ROW()-3, "0"))</f>
        <v>0</v>
      </c>
    </row>
    <row r="12" customFormat="false" ht="12.8" hidden="false" customHeight="false" outlineLevel="0" collapsed="false">
      <c r="A12" s="72" t="s">
        <v>53</v>
      </c>
      <c r="B12" s="135" t="n">
        <f aca="false">SUM(C12:Q12)</f>
        <v>0</v>
      </c>
      <c r="C12" s="136" t="n">
        <f aca="true">INDIRECT("$Diferencia.Q" &amp; TEXT(COLUMN()*35-90+ROW()-3, "0"))</f>
        <v>0</v>
      </c>
      <c r="D12" s="136" t="n">
        <f aca="true">INDIRECT("$Diferencia.Q" &amp; TEXT(COLUMN()*35-90+ROW()-3, "0"))</f>
        <v>0</v>
      </c>
      <c r="E12" s="136" t="n">
        <f aca="true">INDIRECT("$Diferencia.Q" &amp; TEXT(COLUMN()*35-90+ROW()-3, "0"))</f>
        <v>0</v>
      </c>
      <c r="F12" s="136" t="n">
        <f aca="true">INDIRECT("$Diferencia.Q" &amp; TEXT(COLUMN()*35-90+ROW()-3, "0"))</f>
        <v>0</v>
      </c>
      <c r="G12" s="136" t="n">
        <f aca="true">INDIRECT("$Diferencia.Q" &amp; TEXT(COLUMN()*35-90+ROW()-3, "0"))</f>
        <v>0</v>
      </c>
      <c r="H12" s="136" t="n">
        <f aca="true">INDIRECT("$Diferencia.Q" &amp; TEXT(COLUMN()*35-90+ROW()-3, "0"))</f>
        <v>0</v>
      </c>
      <c r="I12" s="136" t="n">
        <f aca="true">INDIRECT("$Diferencia.Q" &amp; TEXT(COLUMN()*35-90+ROW()-3, "0"))</f>
        <v>0</v>
      </c>
      <c r="J12" s="136" t="n">
        <f aca="true">INDIRECT("$Diferencia.Q" &amp; TEXT(COLUMN()*35-90+ROW()-3, "0"))</f>
        <v>0</v>
      </c>
      <c r="K12" s="136" t="n">
        <f aca="true">INDIRECT("$Diferencia.Q" &amp; TEXT(COLUMN()*35-90+ROW()-3, "0"))</f>
        <v>0</v>
      </c>
      <c r="L12" s="136" t="n">
        <f aca="true">INDIRECT("$Diferencia.Q" &amp; TEXT(COLUMN()*35-90+ROW()-3, "0"))</f>
        <v>0</v>
      </c>
      <c r="M12" s="136" t="n">
        <f aca="true">INDIRECT("$Diferencia.Q" &amp; TEXT(COLUMN()*35-90+ROW()-3, "0"))</f>
        <v>0</v>
      </c>
      <c r="N12" s="136" t="n">
        <f aca="true">INDIRECT("$Diferencia.Q" &amp; TEXT(COLUMN()*35-90+ROW()-3, "0"))</f>
        <v>0</v>
      </c>
      <c r="O12" s="136" t="n">
        <f aca="true">INDIRECT("$Diferencia.Q" &amp; TEXT(COLUMN()*35-90+ROW()-3, "0"))</f>
        <v>0</v>
      </c>
      <c r="P12" s="136" t="n">
        <f aca="true">INDIRECT("$Diferencia.Q" &amp; TEXT(COLUMN()*35-90+ROW()-3, "0"))</f>
        <v>0</v>
      </c>
      <c r="Q12" s="136" t="n">
        <f aca="true">INDIRECT("$Diferencia.Q" &amp; TEXT(COLUMN()*35-90+ROW()-3, "0"))</f>
        <v>0</v>
      </c>
      <c r="R12" s="136" t="n">
        <f aca="true">INDIRECT("$Diferencia.Q" &amp; TEXT(COLUMN()*35-90+ROW()-3, "0"))</f>
        <v>0</v>
      </c>
    </row>
    <row r="13" customFormat="false" ht="12.8" hidden="false" customHeight="false" outlineLevel="0" collapsed="false">
      <c r="A13" s="72" t="s">
        <v>54</v>
      </c>
      <c r="B13" s="135" t="n">
        <f aca="false">SUM(C13:Q13)</f>
        <v>0</v>
      </c>
      <c r="C13" s="136" t="n">
        <f aca="true">INDIRECT("$Diferencia.Q" &amp; TEXT(COLUMN()*35-90+ROW()-3, "0"))</f>
        <v>0</v>
      </c>
      <c r="D13" s="136" t="n">
        <f aca="true">INDIRECT("$Diferencia.Q" &amp; TEXT(COLUMN()*35-90+ROW()-3, "0"))</f>
        <v>0</v>
      </c>
      <c r="E13" s="136" t="n">
        <f aca="true">INDIRECT("$Diferencia.Q" &amp; TEXT(COLUMN()*35-90+ROW()-3, "0"))</f>
        <v>0</v>
      </c>
      <c r="F13" s="136" t="n">
        <f aca="true">INDIRECT("$Diferencia.Q" &amp; TEXT(COLUMN()*35-90+ROW()-3, "0"))</f>
        <v>0</v>
      </c>
      <c r="G13" s="136" t="n">
        <f aca="true">INDIRECT("$Diferencia.Q" &amp; TEXT(COLUMN()*35-90+ROW()-3, "0"))</f>
        <v>0</v>
      </c>
      <c r="H13" s="136" t="n">
        <f aca="true">INDIRECT("$Diferencia.Q" &amp; TEXT(COLUMN()*35-90+ROW()-3, "0"))</f>
        <v>0</v>
      </c>
      <c r="I13" s="136" t="n">
        <f aca="true">INDIRECT("$Diferencia.Q" &amp; TEXT(COLUMN()*35-90+ROW()-3, "0"))</f>
        <v>0</v>
      </c>
      <c r="J13" s="136" t="n">
        <f aca="true">INDIRECT("$Diferencia.Q" &amp; TEXT(COLUMN()*35-90+ROW()-3, "0"))</f>
        <v>0</v>
      </c>
      <c r="K13" s="136" t="n">
        <f aca="true">INDIRECT("$Diferencia.Q" &amp; TEXT(COLUMN()*35-90+ROW()-3, "0"))</f>
        <v>0</v>
      </c>
      <c r="L13" s="136" t="n">
        <f aca="true">INDIRECT("$Diferencia.Q" &amp; TEXT(COLUMN()*35-90+ROW()-3, "0"))</f>
        <v>0</v>
      </c>
      <c r="M13" s="136" t="n">
        <f aca="true">INDIRECT("$Diferencia.Q" &amp; TEXT(COLUMN()*35-90+ROW()-3, "0"))</f>
        <v>0</v>
      </c>
      <c r="N13" s="136" t="n">
        <f aca="true">INDIRECT("$Diferencia.Q" &amp; TEXT(COLUMN()*35-90+ROW()-3, "0"))</f>
        <v>0</v>
      </c>
      <c r="O13" s="136" t="n">
        <f aca="true">INDIRECT("$Diferencia.Q" &amp; TEXT(COLUMN()*35-90+ROW()-3, "0"))</f>
        <v>0</v>
      </c>
      <c r="P13" s="136" t="n">
        <f aca="true">INDIRECT("$Diferencia.Q" &amp; TEXT(COLUMN()*35-90+ROW()-3, "0"))</f>
        <v>0</v>
      </c>
      <c r="Q13" s="136" t="n">
        <f aca="true">INDIRECT("$Diferencia.Q" &amp; TEXT(COLUMN()*35-90+ROW()-3, "0"))</f>
        <v>0</v>
      </c>
      <c r="R13" s="136" t="n">
        <f aca="true">INDIRECT("$Diferencia.Q" &amp; TEXT(COLUMN()*35-90+ROW()-3, "0"))</f>
        <v>0</v>
      </c>
    </row>
    <row r="14" customFormat="false" ht="12.8" hidden="false" customHeight="false" outlineLevel="0" collapsed="false">
      <c r="A14" s="72" t="s">
        <v>55</v>
      </c>
      <c r="B14" s="135" t="n">
        <f aca="false">SUM(C14:Q14)</f>
        <v>0</v>
      </c>
      <c r="C14" s="136" t="n">
        <f aca="true">INDIRECT("$Diferencia.Q" &amp; TEXT(COLUMN()*35-90+ROW()-3, "0"))</f>
        <v>0</v>
      </c>
      <c r="D14" s="136" t="n">
        <f aca="true">INDIRECT("$Diferencia.Q" &amp; TEXT(COLUMN()*35-90+ROW()-3, "0"))</f>
        <v>0</v>
      </c>
      <c r="E14" s="136" t="n">
        <f aca="true">INDIRECT("$Diferencia.Q" &amp; TEXT(COLUMN()*35-90+ROW()-3, "0"))</f>
        <v>0</v>
      </c>
      <c r="F14" s="136" t="n">
        <f aca="true">INDIRECT("$Diferencia.Q" &amp; TEXT(COLUMN()*35-90+ROW()-3, "0"))</f>
        <v>0</v>
      </c>
      <c r="G14" s="136" t="n">
        <f aca="true">INDIRECT("$Diferencia.Q" &amp; TEXT(COLUMN()*35-90+ROW()-3, "0"))</f>
        <v>0</v>
      </c>
      <c r="H14" s="136" t="n">
        <f aca="true">INDIRECT("$Diferencia.Q" &amp; TEXT(COLUMN()*35-90+ROW()-3, "0"))</f>
        <v>0</v>
      </c>
      <c r="I14" s="136" t="n">
        <f aca="true">INDIRECT("$Diferencia.Q" &amp; TEXT(COLUMN()*35-90+ROW()-3, "0"))</f>
        <v>0</v>
      </c>
      <c r="J14" s="136" t="n">
        <f aca="true">INDIRECT("$Diferencia.Q" &amp; TEXT(COLUMN()*35-90+ROW()-3, "0"))</f>
        <v>0</v>
      </c>
      <c r="K14" s="136" t="n">
        <f aca="true">INDIRECT("$Diferencia.Q" &amp; TEXT(COLUMN()*35-90+ROW()-3, "0"))</f>
        <v>0</v>
      </c>
      <c r="L14" s="136" t="n">
        <f aca="true">INDIRECT("$Diferencia.Q" &amp; TEXT(COLUMN()*35-90+ROW()-3, "0"))</f>
        <v>0</v>
      </c>
      <c r="M14" s="136" t="n">
        <f aca="true">INDIRECT("$Diferencia.Q" &amp; TEXT(COLUMN()*35-90+ROW()-3, "0"))</f>
        <v>0</v>
      </c>
      <c r="N14" s="136" t="n">
        <f aca="true">INDIRECT("$Diferencia.Q" &amp; TEXT(COLUMN()*35-90+ROW()-3, "0"))</f>
        <v>0</v>
      </c>
      <c r="O14" s="136" t="n">
        <f aca="true">INDIRECT("$Diferencia.Q" &amp; TEXT(COLUMN()*35-90+ROW()-3, "0"))</f>
        <v>0</v>
      </c>
      <c r="P14" s="136" t="n">
        <f aca="true">INDIRECT("$Diferencia.Q" &amp; TEXT(COLUMN()*35-90+ROW()-3, "0"))</f>
        <v>0</v>
      </c>
      <c r="Q14" s="136" t="n">
        <f aca="true">INDIRECT("$Diferencia.Q" &amp; TEXT(COLUMN()*35-90+ROW()-3, "0"))</f>
        <v>0</v>
      </c>
      <c r="R14" s="136" t="n">
        <f aca="true">INDIRECT("$Diferencia.Q" &amp; TEXT(COLUMN()*35-90+ROW()-3, "0"))</f>
        <v>0</v>
      </c>
    </row>
    <row r="15" customFormat="false" ht="12.8" hidden="false" customHeight="false" outlineLevel="0" collapsed="false">
      <c r="A15" s="72" t="s">
        <v>56</v>
      </c>
      <c r="B15" s="135" t="n">
        <f aca="false">SUM(C15:Q15)</f>
        <v>0</v>
      </c>
      <c r="C15" s="136" t="n">
        <f aca="true">INDIRECT("$Diferencia.Q" &amp; TEXT(COLUMN()*35-90+ROW()-3, "0"))</f>
        <v>0</v>
      </c>
      <c r="D15" s="136" t="n">
        <f aca="true">INDIRECT("$Diferencia.Q" &amp; TEXT(COLUMN()*35-90+ROW()-3, "0"))</f>
        <v>0</v>
      </c>
      <c r="E15" s="136" t="n">
        <f aca="true">INDIRECT("$Diferencia.Q" &amp; TEXT(COLUMN()*35-90+ROW()-3, "0"))</f>
        <v>0</v>
      </c>
      <c r="F15" s="136" t="n">
        <f aca="true">INDIRECT("$Diferencia.Q" &amp; TEXT(COLUMN()*35-90+ROW()-3, "0"))</f>
        <v>0</v>
      </c>
      <c r="G15" s="136" t="n">
        <f aca="true">INDIRECT("$Diferencia.Q" &amp; TEXT(COLUMN()*35-90+ROW()-3, "0"))</f>
        <v>0</v>
      </c>
      <c r="H15" s="136" t="n">
        <f aca="true">INDIRECT("$Diferencia.Q" &amp; TEXT(COLUMN()*35-90+ROW()-3, "0"))</f>
        <v>0</v>
      </c>
      <c r="I15" s="136" t="n">
        <f aca="true">INDIRECT("$Diferencia.Q" &amp; TEXT(COLUMN()*35-90+ROW()-3, "0"))</f>
        <v>0</v>
      </c>
      <c r="J15" s="136" t="n">
        <f aca="true">INDIRECT("$Diferencia.Q" &amp; TEXT(COLUMN()*35-90+ROW()-3, "0"))</f>
        <v>0</v>
      </c>
      <c r="K15" s="136" t="n">
        <f aca="true">INDIRECT("$Diferencia.Q" &amp; TEXT(COLUMN()*35-90+ROW()-3, "0"))</f>
        <v>0</v>
      </c>
      <c r="L15" s="136" t="n">
        <f aca="true">INDIRECT("$Diferencia.Q" &amp; TEXT(COLUMN()*35-90+ROW()-3, "0"))</f>
        <v>0</v>
      </c>
      <c r="M15" s="136" t="n">
        <f aca="true">INDIRECT("$Diferencia.Q" &amp; TEXT(COLUMN()*35-90+ROW()-3, "0"))</f>
        <v>0</v>
      </c>
      <c r="N15" s="136" t="n">
        <f aca="true">INDIRECT("$Diferencia.Q" &amp; TEXT(COLUMN()*35-90+ROW()-3, "0"))</f>
        <v>0</v>
      </c>
      <c r="O15" s="136" t="n">
        <f aca="true">INDIRECT("$Diferencia.Q" &amp; TEXT(COLUMN()*35-90+ROW()-3, "0"))</f>
        <v>0</v>
      </c>
      <c r="P15" s="136" t="n">
        <f aca="true">INDIRECT("$Diferencia.Q" &amp; TEXT(COLUMN()*35-90+ROW()-3, "0"))</f>
        <v>0</v>
      </c>
      <c r="Q15" s="136" t="n">
        <f aca="true">INDIRECT("$Diferencia.Q" &amp; TEXT(COLUMN()*35-90+ROW()-3, "0"))</f>
        <v>0</v>
      </c>
      <c r="R15" s="136" t="n">
        <f aca="true">INDIRECT("$Diferencia.Q" &amp; TEXT(COLUMN()*35-90+ROW()-3, "0"))</f>
        <v>0</v>
      </c>
    </row>
    <row r="16" customFormat="false" ht="12.8" hidden="false" customHeight="false" outlineLevel="0" collapsed="false">
      <c r="A16" s="72" t="s">
        <v>57</v>
      </c>
      <c r="B16" s="135" t="n">
        <f aca="false">SUM(C16:Q16)</f>
        <v>0</v>
      </c>
      <c r="C16" s="136" t="n">
        <f aca="true">INDIRECT("$Diferencia.Q" &amp; TEXT(COLUMN()*35-90+ROW()-3, "0"))</f>
        <v>0</v>
      </c>
      <c r="D16" s="136" t="n">
        <f aca="true">INDIRECT("$Diferencia.Q" &amp; TEXT(COLUMN()*35-90+ROW()-3, "0"))</f>
        <v>0</v>
      </c>
      <c r="E16" s="136" t="n">
        <f aca="true">INDIRECT("$Diferencia.Q" &amp; TEXT(COLUMN()*35-90+ROW()-3, "0"))</f>
        <v>0</v>
      </c>
      <c r="F16" s="136" t="n">
        <f aca="true">INDIRECT("$Diferencia.Q" &amp; TEXT(COLUMN()*35-90+ROW()-3, "0"))</f>
        <v>0</v>
      </c>
      <c r="G16" s="136" t="n">
        <f aca="true">INDIRECT("$Diferencia.Q" &amp; TEXT(COLUMN()*35-90+ROW()-3, "0"))</f>
        <v>0</v>
      </c>
      <c r="H16" s="136" t="n">
        <f aca="true">INDIRECT("$Diferencia.Q" &amp; TEXT(COLUMN()*35-90+ROW()-3, "0"))</f>
        <v>0</v>
      </c>
      <c r="I16" s="136" t="n">
        <f aca="true">INDIRECT("$Diferencia.Q" &amp; TEXT(COLUMN()*35-90+ROW()-3, "0"))</f>
        <v>0</v>
      </c>
      <c r="J16" s="136" t="n">
        <f aca="true">INDIRECT("$Diferencia.Q" &amp; TEXT(COLUMN()*35-90+ROW()-3, "0"))</f>
        <v>0</v>
      </c>
      <c r="K16" s="136" t="n">
        <f aca="true">INDIRECT("$Diferencia.Q" &amp; TEXT(COLUMN()*35-90+ROW()-3, "0"))</f>
        <v>0</v>
      </c>
      <c r="L16" s="136" t="n">
        <f aca="true">INDIRECT("$Diferencia.Q" &amp; TEXT(COLUMN()*35-90+ROW()-3, "0"))</f>
        <v>0</v>
      </c>
      <c r="M16" s="136" t="n">
        <f aca="true">INDIRECT("$Diferencia.Q" &amp; TEXT(COLUMN()*35-90+ROW()-3, "0"))</f>
        <v>0</v>
      </c>
      <c r="N16" s="136" t="n">
        <f aca="true">INDIRECT("$Diferencia.Q" &amp; TEXT(COLUMN()*35-90+ROW()-3, "0"))</f>
        <v>0</v>
      </c>
      <c r="O16" s="136" t="n">
        <f aca="true">INDIRECT("$Diferencia.Q" &amp; TEXT(COLUMN()*35-90+ROW()-3, "0"))</f>
        <v>0</v>
      </c>
      <c r="P16" s="136" t="n">
        <f aca="true">INDIRECT("$Diferencia.Q" &amp; TEXT(COLUMN()*35-90+ROW()-3, "0"))</f>
        <v>0</v>
      </c>
      <c r="Q16" s="136" t="n">
        <f aca="true">INDIRECT("$Diferencia.Q" &amp; TEXT(COLUMN()*35-90+ROW()-3, "0"))</f>
        <v>0</v>
      </c>
      <c r="R16" s="136" t="n">
        <f aca="true">INDIRECT("$Diferencia.Q" &amp; TEXT(COLUMN()*35-90+ROW()-3, "0"))</f>
        <v>0</v>
      </c>
    </row>
    <row r="17" customFormat="false" ht="12.8" hidden="false" customHeight="false" outlineLevel="0" collapsed="false">
      <c r="A17" s="72" t="s">
        <v>58</v>
      </c>
      <c r="B17" s="135" t="n">
        <f aca="false">SUM(C17:Q17)</f>
        <v>0</v>
      </c>
      <c r="C17" s="136" t="n">
        <f aca="true">INDIRECT("$Diferencia.Q" &amp; TEXT(COLUMN()*35-90+ROW()-3, "0"))</f>
        <v>0</v>
      </c>
      <c r="D17" s="136" t="n">
        <f aca="true">INDIRECT("$Diferencia.Q" &amp; TEXT(COLUMN()*35-90+ROW()-3, "0"))</f>
        <v>0</v>
      </c>
      <c r="E17" s="136" t="n">
        <f aca="true">INDIRECT("$Diferencia.Q" &amp; TEXT(COLUMN()*35-90+ROW()-3, "0"))</f>
        <v>0</v>
      </c>
      <c r="F17" s="136" t="n">
        <f aca="true">INDIRECT("$Diferencia.Q" &amp; TEXT(COLUMN()*35-90+ROW()-3, "0"))</f>
        <v>0</v>
      </c>
      <c r="G17" s="136" t="n">
        <f aca="true">INDIRECT("$Diferencia.Q" &amp; TEXT(COLUMN()*35-90+ROW()-3, "0"))</f>
        <v>0</v>
      </c>
      <c r="H17" s="136" t="n">
        <f aca="true">INDIRECT("$Diferencia.Q" &amp; TEXT(COLUMN()*35-90+ROW()-3, "0"))</f>
        <v>0</v>
      </c>
      <c r="I17" s="136" t="n">
        <f aca="true">INDIRECT("$Diferencia.Q" &amp; TEXT(COLUMN()*35-90+ROW()-3, "0"))</f>
        <v>0</v>
      </c>
      <c r="J17" s="136" t="n">
        <f aca="true">INDIRECT("$Diferencia.Q" &amp; TEXT(COLUMN()*35-90+ROW()-3, "0"))</f>
        <v>0</v>
      </c>
      <c r="K17" s="136" t="n">
        <f aca="true">INDIRECT("$Diferencia.Q" &amp; TEXT(COLUMN()*35-90+ROW()-3, "0"))</f>
        <v>0</v>
      </c>
      <c r="L17" s="136" t="n">
        <f aca="true">INDIRECT("$Diferencia.Q" &amp; TEXT(COLUMN()*35-90+ROW()-3, "0"))</f>
        <v>0</v>
      </c>
      <c r="M17" s="136" t="n">
        <f aca="true">INDIRECT("$Diferencia.Q" &amp; TEXT(COLUMN()*35-90+ROW()-3, "0"))</f>
        <v>0</v>
      </c>
      <c r="N17" s="136" t="n">
        <f aca="true">INDIRECT("$Diferencia.Q" &amp; TEXT(COLUMN()*35-90+ROW()-3, "0"))</f>
        <v>0</v>
      </c>
      <c r="O17" s="136" t="n">
        <f aca="true">INDIRECT("$Diferencia.Q" &amp; TEXT(COLUMN()*35-90+ROW()-3, "0"))</f>
        <v>0</v>
      </c>
      <c r="P17" s="136" t="n">
        <f aca="true">INDIRECT("$Diferencia.Q" &amp; TEXT(COLUMN()*35-90+ROW()-3, "0"))</f>
        <v>0</v>
      </c>
      <c r="Q17" s="136" t="n">
        <f aca="true">INDIRECT("$Diferencia.Q" &amp; TEXT(COLUMN()*35-90+ROW()-3, "0"))</f>
        <v>0</v>
      </c>
      <c r="R17" s="136" t="n">
        <f aca="true">INDIRECT("$Diferencia.Q" &amp; TEXT(COLUMN()*35-90+ROW()-3, "0"))</f>
        <v>0</v>
      </c>
    </row>
    <row r="18" customFormat="false" ht="12.8" hidden="false" customHeight="false" outlineLevel="0" collapsed="false">
      <c r="A18" s="72" t="s">
        <v>59</v>
      </c>
      <c r="B18" s="135" t="n">
        <f aca="false">SUM(C18:Q18)</f>
        <v>0</v>
      </c>
      <c r="C18" s="136" t="n">
        <f aca="true">INDIRECT("$Diferencia.Q" &amp; TEXT(COLUMN()*35-90+ROW()-3, "0"))</f>
        <v>0</v>
      </c>
      <c r="D18" s="136" t="n">
        <f aca="true">INDIRECT("$Diferencia.Q" &amp; TEXT(COLUMN()*35-90+ROW()-3, "0"))</f>
        <v>0</v>
      </c>
      <c r="E18" s="136" t="n">
        <f aca="true">INDIRECT("$Diferencia.Q" &amp; TEXT(COLUMN()*35-90+ROW()-3, "0"))</f>
        <v>0</v>
      </c>
      <c r="F18" s="136" t="n">
        <f aca="true">INDIRECT("$Diferencia.Q" &amp; TEXT(COLUMN()*35-90+ROW()-3, "0"))</f>
        <v>0</v>
      </c>
      <c r="G18" s="136" t="n">
        <f aca="true">INDIRECT("$Diferencia.Q" &amp; TEXT(COLUMN()*35-90+ROW()-3, "0"))</f>
        <v>0</v>
      </c>
      <c r="H18" s="136" t="n">
        <f aca="true">INDIRECT("$Diferencia.Q" &amp; TEXT(COLUMN()*35-90+ROW()-3, "0"))</f>
        <v>0</v>
      </c>
      <c r="I18" s="136" t="n">
        <f aca="true">INDIRECT("$Diferencia.Q" &amp; TEXT(COLUMN()*35-90+ROW()-3, "0"))</f>
        <v>0</v>
      </c>
      <c r="J18" s="136" t="n">
        <f aca="true">INDIRECT("$Diferencia.Q" &amp; TEXT(COLUMN()*35-90+ROW()-3, "0"))</f>
        <v>0</v>
      </c>
      <c r="K18" s="136" t="n">
        <f aca="true">INDIRECT("$Diferencia.Q" &amp; TEXT(COLUMN()*35-90+ROW()-3, "0"))</f>
        <v>0</v>
      </c>
      <c r="L18" s="136" t="n">
        <f aca="true">INDIRECT("$Diferencia.Q" &amp; TEXT(COLUMN()*35-90+ROW()-3, "0"))</f>
        <v>0</v>
      </c>
      <c r="M18" s="136" t="n">
        <f aca="true">INDIRECT("$Diferencia.Q" &amp; TEXT(COLUMN()*35-90+ROW()-3, "0"))</f>
        <v>0</v>
      </c>
      <c r="N18" s="136" t="n">
        <f aca="true">INDIRECT("$Diferencia.Q" &amp; TEXT(COLUMN()*35-90+ROW()-3, "0"))</f>
        <v>0</v>
      </c>
      <c r="O18" s="136" t="n">
        <f aca="true">INDIRECT("$Diferencia.Q" &amp; TEXT(COLUMN()*35-90+ROW()-3, "0"))</f>
        <v>0</v>
      </c>
      <c r="P18" s="136" t="n">
        <f aca="true">INDIRECT("$Diferencia.Q" &amp; TEXT(COLUMN()*35-90+ROW()-3, "0"))</f>
        <v>0</v>
      </c>
      <c r="Q18" s="136" t="n">
        <f aca="true">INDIRECT("$Diferencia.Q" &amp; TEXT(COLUMN()*35-90+ROW()-3, "0"))</f>
        <v>0</v>
      </c>
      <c r="R18" s="136" t="n">
        <f aca="true">INDIRECT("$Diferencia.Q" &amp; TEXT(COLUMN()*35-90+ROW()-3, "0"))</f>
        <v>0</v>
      </c>
    </row>
    <row r="19" customFormat="false" ht="12.8" hidden="false" customHeight="false" outlineLevel="0" collapsed="false">
      <c r="A19" s="72" t="s">
        <v>60</v>
      </c>
      <c r="B19" s="135" t="n">
        <f aca="false">SUM(C19:Q19)</f>
        <v>0</v>
      </c>
      <c r="C19" s="136" t="n">
        <f aca="true">INDIRECT("$Diferencia.Q" &amp; TEXT(COLUMN()*35-90+ROW()-3, "0"))</f>
        <v>0</v>
      </c>
      <c r="D19" s="136" t="n">
        <f aca="true">INDIRECT("$Diferencia.Q" &amp; TEXT(COLUMN()*35-90+ROW()-3, "0"))</f>
        <v>0</v>
      </c>
      <c r="E19" s="136" t="n">
        <f aca="true">INDIRECT("$Diferencia.Q" &amp; TEXT(COLUMN()*35-90+ROW()-3, "0"))</f>
        <v>0</v>
      </c>
      <c r="F19" s="136" t="n">
        <f aca="true">INDIRECT("$Diferencia.Q" &amp; TEXT(COLUMN()*35-90+ROW()-3, "0"))</f>
        <v>0</v>
      </c>
      <c r="G19" s="136" t="n">
        <f aca="true">INDIRECT("$Diferencia.Q" &amp; TEXT(COLUMN()*35-90+ROW()-3, "0"))</f>
        <v>0</v>
      </c>
      <c r="H19" s="136" t="n">
        <f aca="true">INDIRECT("$Diferencia.Q" &amp; TEXT(COLUMN()*35-90+ROW()-3, "0"))</f>
        <v>0</v>
      </c>
      <c r="I19" s="136" t="n">
        <f aca="true">INDIRECT("$Diferencia.Q" &amp; TEXT(COLUMN()*35-90+ROW()-3, "0"))</f>
        <v>0</v>
      </c>
      <c r="J19" s="136" t="n">
        <f aca="true">INDIRECT("$Diferencia.Q" &amp; TEXT(COLUMN()*35-90+ROW()-3, "0"))</f>
        <v>0</v>
      </c>
      <c r="K19" s="136" t="n">
        <f aca="true">INDIRECT("$Diferencia.Q" &amp; TEXT(COLUMN()*35-90+ROW()-3, "0"))</f>
        <v>0</v>
      </c>
      <c r="L19" s="136" t="n">
        <f aca="true">INDIRECT("$Diferencia.Q" &amp; TEXT(COLUMN()*35-90+ROW()-3, "0"))</f>
        <v>0</v>
      </c>
      <c r="M19" s="136" t="n">
        <f aca="true">INDIRECT("$Diferencia.Q" &amp; TEXT(COLUMN()*35-90+ROW()-3, "0"))</f>
        <v>0</v>
      </c>
      <c r="N19" s="136" t="n">
        <f aca="true">INDIRECT("$Diferencia.Q" &amp; TEXT(COLUMN()*35-90+ROW()-3, "0"))</f>
        <v>0</v>
      </c>
      <c r="O19" s="136" t="n">
        <f aca="true">INDIRECT("$Diferencia.Q" &amp; TEXT(COLUMN()*35-90+ROW()-3, "0"))</f>
        <v>0</v>
      </c>
      <c r="P19" s="136" t="n">
        <f aca="true">INDIRECT("$Diferencia.Q" &amp; TEXT(COLUMN()*35-90+ROW()-3, "0"))</f>
        <v>0</v>
      </c>
      <c r="Q19" s="136" t="n">
        <f aca="true">INDIRECT("$Diferencia.Q" &amp; TEXT(COLUMN()*35-90+ROW()-3, "0"))</f>
        <v>0</v>
      </c>
      <c r="R19" s="136" t="n">
        <f aca="true">INDIRECT("$Diferencia.Q" &amp; TEXT(COLUMN()*35-90+ROW()-3, "0"))</f>
        <v>0</v>
      </c>
    </row>
    <row r="20" customFormat="false" ht="12.8" hidden="false" customHeight="false" outlineLevel="0" collapsed="false">
      <c r="A20" s="72" t="s">
        <v>61</v>
      </c>
      <c r="B20" s="135" t="n">
        <f aca="false">SUM(C20:Q20)</f>
        <v>0</v>
      </c>
      <c r="C20" s="136" t="n">
        <f aca="true">INDIRECT("$Diferencia.Q" &amp; TEXT(COLUMN()*35-90+ROW()-3, "0"))</f>
        <v>0</v>
      </c>
      <c r="D20" s="136" t="n">
        <f aca="true">INDIRECT("$Diferencia.Q" &amp; TEXT(COLUMN()*35-90+ROW()-3, "0"))</f>
        <v>0</v>
      </c>
      <c r="E20" s="136" t="n">
        <f aca="true">INDIRECT("$Diferencia.Q" &amp; TEXT(COLUMN()*35-90+ROW()-3, "0"))</f>
        <v>0</v>
      </c>
      <c r="F20" s="136" t="n">
        <f aca="true">INDIRECT("$Diferencia.Q" &amp; TEXT(COLUMN()*35-90+ROW()-3, "0"))</f>
        <v>0</v>
      </c>
      <c r="G20" s="136" t="n">
        <f aca="true">INDIRECT("$Diferencia.Q" &amp; TEXT(COLUMN()*35-90+ROW()-3, "0"))</f>
        <v>0</v>
      </c>
      <c r="H20" s="136" t="n">
        <f aca="true">INDIRECT("$Diferencia.Q" &amp; TEXT(COLUMN()*35-90+ROW()-3, "0"))</f>
        <v>0</v>
      </c>
      <c r="I20" s="136" t="n">
        <f aca="true">INDIRECT("$Diferencia.Q" &amp; TEXT(COLUMN()*35-90+ROW()-3, "0"))</f>
        <v>0</v>
      </c>
      <c r="J20" s="136" t="n">
        <f aca="true">INDIRECT("$Diferencia.Q" &amp; TEXT(COLUMN()*35-90+ROW()-3, "0"))</f>
        <v>0</v>
      </c>
      <c r="K20" s="136" t="n">
        <f aca="true">INDIRECT("$Diferencia.Q" &amp; TEXT(COLUMN()*35-90+ROW()-3, "0"))</f>
        <v>0</v>
      </c>
      <c r="L20" s="136" t="n">
        <f aca="true">INDIRECT("$Diferencia.Q" &amp; TEXT(COLUMN()*35-90+ROW()-3, "0"))</f>
        <v>0</v>
      </c>
      <c r="M20" s="136" t="n">
        <f aca="true">INDIRECT("$Diferencia.Q" &amp; TEXT(COLUMN()*35-90+ROW()-3, "0"))</f>
        <v>0</v>
      </c>
      <c r="N20" s="136" t="n">
        <f aca="true">INDIRECT("$Diferencia.Q" &amp; TEXT(COLUMN()*35-90+ROW()-3, "0"))</f>
        <v>0</v>
      </c>
      <c r="O20" s="136" t="n">
        <f aca="true">INDIRECT("$Diferencia.Q" &amp; TEXT(COLUMN()*35-90+ROW()-3, "0"))</f>
        <v>0</v>
      </c>
      <c r="P20" s="136" t="n">
        <f aca="true">INDIRECT("$Diferencia.Q" &amp; TEXT(COLUMN()*35-90+ROW()-3, "0"))</f>
        <v>0</v>
      </c>
      <c r="Q20" s="136" t="n">
        <f aca="true">INDIRECT("$Diferencia.Q" &amp; TEXT(COLUMN()*35-90+ROW()-3, "0"))</f>
        <v>0</v>
      </c>
      <c r="R20" s="136" t="n">
        <f aca="true">INDIRECT("$Diferencia.Q" &amp; TEXT(COLUMN()*35-90+ROW()-3, "0"))</f>
        <v>0</v>
      </c>
    </row>
    <row r="21" customFormat="false" ht="12.8" hidden="false" customHeight="false" outlineLevel="0" collapsed="false">
      <c r="A21" s="72" t="s">
        <v>62</v>
      </c>
      <c r="B21" s="135" t="n">
        <f aca="false">SUM(C21:Q21)</f>
        <v>0</v>
      </c>
      <c r="C21" s="136" t="n">
        <f aca="true">INDIRECT("$Diferencia.Q" &amp; TEXT(COLUMN()*35-90+ROW()-3, "0"))</f>
        <v>0</v>
      </c>
      <c r="D21" s="136" t="n">
        <f aca="true">INDIRECT("$Diferencia.Q" &amp; TEXT(COLUMN()*35-90+ROW()-3, "0"))</f>
        <v>0</v>
      </c>
      <c r="E21" s="136" t="n">
        <f aca="true">INDIRECT("$Diferencia.Q" &amp; TEXT(COLUMN()*35-90+ROW()-3, "0"))</f>
        <v>0</v>
      </c>
      <c r="F21" s="136" t="n">
        <f aca="true">INDIRECT("$Diferencia.Q" &amp; TEXT(COLUMN()*35-90+ROW()-3, "0"))</f>
        <v>0</v>
      </c>
      <c r="G21" s="136" t="n">
        <f aca="true">INDIRECT("$Diferencia.Q" &amp; TEXT(COLUMN()*35-90+ROW()-3, "0"))</f>
        <v>0</v>
      </c>
      <c r="H21" s="136" t="n">
        <f aca="true">INDIRECT("$Diferencia.Q" &amp; TEXT(COLUMN()*35-90+ROW()-3, "0"))</f>
        <v>0</v>
      </c>
      <c r="I21" s="136" t="n">
        <f aca="true">INDIRECT("$Diferencia.Q" &amp; TEXT(COLUMN()*35-90+ROW()-3, "0"))</f>
        <v>0</v>
      </c>
      <c r="J21" s="136" t="n">
        <f aca="true">INDIRECT("$Diferencia.Q" &amp; TEXT(COLUMN()*35-90+ROW()-3, "0"))</f>
        <v>0</v>
      </c>
      <c r="K21" s="136" t="n">
        <f aca="true">INDIRECT("$Diferencia.Q" &amp; TEXT(COLUMN()*35-90+ROW()-3, "0"))</f>
        <v>0</v>
      </c>
      <c r="L21" s="136" t="n">
        <f aca="true">INDIRECT("$Diferencia.Q" &amp; TEXT(COLUMN()*35-90+ROW()-3, "0"))</f>
        <v>0</v>
      </c>
      <c r="M21" s="136" t="n">
        <f aca="true">INDIRECT("$Diferencia.Q" &amp; TEXT(COLUMN()*35-90+ROW()-3, "0"))</f>
        <v>0</v>
      </c>
      <c r="N21" s="136" t="n">
        <f aca="true">INDIRECT("$Diferencia.Q" &amp; TEXT(COLUMN()*35-90+ROW()-3, "0"))</f>
        <v>0</v>
      </c>
      <c r="O21" s="136" t="n">
        <f aca="true">INDIRECT("$Diferencia.Q" &amp; TEXT(COLUMN()*35-90+ROW()-3, "0"))</f>
        <v>0</v>
      </c>
      <c r="P21" s="136" t="n">
        <f aca="true">INDIRECT("$Diferencia.Q" &amp; TEXT(COLUMN()*35-90+ROW()-3, "0"))</f>
        <v>0</v>
      </c>
      <c r="Q21" s="136" t="n">
        <f aca="true">INDIRECT("$Diferencia.Q" &amp; TEXT(COLUMN()*35-90+ROW()-3, "0"))</f>
        <v>0</v>
      </c>
      <c r="R21" s="136" t="n">
        <f aca="true">INDIRECT("$Diferencia.Q" &amp; TEXT(COLUMN()*35-90+ROW()-3, "0"))</f>
        <v>0</v>
      </c>
    </row>
    <row r="22" customFormat="false" ht="12.8" hidden="false" customHeight="false" outlineLevel="0" collapsed="false">
      <c r="A22" s="72" t="s">
        <v>63</v>
      </c>
      <c r="B22" s="135" t="n">
        <f aca="false">SUM(C22:Q22)</f>
        <v>0</v>
      </c>
      <c r="C22" s="136" t="n">
        <f aca="true">INDIRECT("$Diferencia.Q" &amp; TEXT(COLUMN()*35-90+ROW()-3, "0"))</f>
        <v>0</v>
      </c>
      <c r="D22" s="136" t="n">
        <f aca="true">INDIRECT("$Diferencia.Q" &amp; TEXT(COLUMN()*35-90+ROW()-3, "0"))</f>
        <v>0</v>
      </c>
      <c r="E22" s="136" t="n">
        <f aca="true">INDIRECT("$Diferencia.Q" &amp; TEXT(COLUMN()*35-90+ROW()-3, "0"))</f>
        <v>0</v>
      </c>
      <c r="F22" s="136" t="n">
        <f aca="true">INDIRECT("$Diferencia.Q" &amp; TEXT(COLUMN()*35-90+ROW()-3, "0"))</f>
        <v>0</v>
      </c>
      <c r="G22" s="136" t="n">
        <f aca="true">INDIRECT("$Diferencia.Q" &amp; TEXT(COLUMN()*35-90+ROW()-3, "0"))</f>
        <v>0</v>
      </c>
      <c r="H22" s="136" t="n">
        <f aca="true">INDIRECT("$Diferencia.Q" &amp; TEXT(COLUMN()*35-90+ROW()-3, "0"))</f>
        <v>0</v>
      </c>
      <c r="I22" s="136" t="n">
        <f aca="true">INDIRECT("$Diferencia.Q" &amp; TEXT(COLUMN()*35-90+ROW()-3, "0"))</f>
        <v>0</v>
      </c>
      <c r="J22" s="136" t="n">
        <f aca="true">INDIRECT("$Diferencia.Q" &amp; TEXT(COLUMN()*35-90+ROW()-3, "0"))</f>
        <v>0</v>
      </c>
      <c r="K22" s="136" t="n">
        <f aca="true">INDIRECT("$Diferencia.Q" &amp; TEXT(COLUMN()*35-90+ROW()-3, "0"))</f>
        <v>0</v>
      </c>
      <c r="L22" s="136" t="n">
        <f aca="true">INDIRECT("$Diferencia.Q" &amp; TEXT(COLUMN()*35-90+ROW()-3, "0"))</f>
        <v>0</v>
      </c>
      <c r="M22" s="136" t="n">
        <f aca="true">INDIRECT("$Diferencia.Q" &amp; TEXT(COLUMN()*35-90+ROW()-3, "0"))</f>
        <v>0</v>
      </c>
      <c r="N22" s="136" t="n">
        <f aca="true">INDIRECT("$Diferencia.Q" &amp; TEXT(COLUMN()*35-90+ROW()-3, "0"))</f>
        <v>0</v>
      </c>
      <c r="O22" s="136" t="n">
        <f aca="true">INDIRECT("$Diferencia.Q" &amp; TEXT(COLUMN()*35-90+ROW()-3, "0"))</f>
        <v>0</v>
      </c>
      <c r="P22" s="136" t="n">
        <f aca="true">INDIRECT("$Diferencia.Q" &amp; TEXT(COLUMN()*35-90+ROW()-3, "0"))</f>
        <v>0</v>
      </c>
      <c r="Q22" s="136" t="n">
        <f aca="true">INDIRECT("$Diferencia.Q" &amp; TEXT(COLUMN()*35-90+ROW()-3, "0"))</f>
        <v>0</v>
      </c>
      <c r="R22" s="136" t="n">
        <f aca="true">INDIRECT("$Diferencia.Q" &amp; TEXT(COLUMN()*35-90+ROW()-3, "0"))</f>
        <v>0</v>
      </c>
    </row>
    <row r="23" customFormat="false" ht="12.8" hidden="false" customHeight="false" outlineLevel="0" collapsed="false">
      <c r="A23" s="72" t="s">
        <v>64</v>
      </c>
      <c r="B23" s="135" t="n">
        <f aca="false">SUM(C23:Q23)</f>
        <v>0</v>
      </c>
      <c r="C23" s="136" t="n">
        <f aca="true">INDIRECT("$Diferencia.Q" &amp; TEXT(COLUMN()*35-90+ROW()-3, "0"))</f>
        <v>0</v>
      </c>
      <c r="D23" s="136" t="n">
        <f aca="true">INDIRECT("$Diferencia.Q" &amp; TEXT(COLUMN()*35-90+ROW()-3, "0"))</f>
        <v>0</v>
      </c>
      <c r="E23" s="136" t="n">
        <f aca="true">INDIRECT("$Diferencia.Q" &amp; TEXT(COLUMN()*35-90+ROW()-3, "0"))</f>
        <v>0</v>
      </c>
      <c r="F23" s="136" t="n">
        <f aca="true">INDIRECT("$Diferencia.Q" &amp; TEXT(COLUMN()*35-90+ROW()-3, "0"))</f>
        <v>0</v>
      </c>
      <c r="G23" s="136" t="n">
        <f aca="true">INDIRECT("$Diferencia.Q" &amp; TEXT(COLUMN()*35-90+ROW()-3, "0"))</f>
        <v>0</v>
      </c>
      <c r="H23" s="136" t="n">
        <f aca="true">INDIRECT("$Diferencia.Q" &amp; TEXT(COLUMN()*35-90+ROW()-3, "0"))</f>
        <v>0</v>
      </c>
      <c r="I23" s="136" t="n">
        <f aca="true">INDIRECT("$Diferencia.Q" &amp; TEXT(COLUMN()*35-90+ROW()-3, "0"))</f>
        <v>0</v>
      </c>
      <c r="J23" s="136" t="n">
        <f aca="true">INDIRECT("$Diferencia.Q" &amp; TEXT(COLUMN()*35-90+ROW()-3, "0"))</f>
        <v>0</v>
      </c>
      <c r="K23" s="136" t="n">
        <f aca="true">INDIRECT("$Diferencia.Q" &amp; TEXT(COLUMN()*35-90+ROW()-3, "0"))</f>
        <v>0</v>
      </c>
      <c r="L23" s="136" t="n">
        <f aca="true">INDIRECT("$Diferencia.Q" &amp; TEXT(COLUMN()*35-90+ROW()-3, "0"))</f>
        <v>0</v>
      </c>
      <c r="M23" s="136" t="n">
        <f aca="true">INDIRECT("$Diferencia.Q" &amp; TEXT(COLUMN()*35-90+ROW()-3, "0"))</f>
        <v>0</v>
      </c>
      <c r="N23" s="136" t="n">
        <f aca="true">INDIRECT("$Diferencia.Q" &amp; TEXT(COLUMN()*35-90+ROW()-3, "0"))</f>
        <v>0</v>
      </c>
      <c r="O23" s="136" t="n">
        <f aca="true">INDIRECT("$Diferencia.Q" &amp; TEXT(COLUMN()*35-90+ROW()-3, "0"))</f>
        <v>0</v>
      </c>
      <c r="P23" s="136" t="n">
        <f aca="true">INDIRECT("$Diferencia.Q" &amp; TEXT(COLUMN()*35-90+ROW()-3, "0"))</f>
        <v>0</v>
      </c>
      <c r="Q23" s="136" t="n">
        <f aca="true">INDIRECT("$Diferencia.Q" &amp; TEXT(COLUMN()*35-90+ROW()-3, "0"))</f>
        <v>0</v>
      </c>
      <c r="R23" s="136" t="n">
        <f aca="true">INDIRECT("$Diferencia.Q" &amp; TEXT(COLUMN()*35-90+ROW()-3, "0"))</f>
        <v>0</v>
      </c>
    </row>
    <row r="24" customFormat="false" ht="12.8" hidden="false" customHeight="false" outlineLevel="0" collapsed="false">
      <c r="A24" s="72" t="s">
        <v>65</v>
      </c>
      <c r="B24" s="135" t="n">
        <f aca="false">SUM(C24:Q24)</f>
        <v>0</v>
      </c>
      <c r="C24" s="136" t="n">
        <f aca="true">INDIRECT("$Diferencia.Q" &amp; TEXT(COLUMN()*35-90+ROW()-3, "0"))</f>
        <v>0</v>
      </c>
      <c r="D24" s="136" t="n">
        <f aca="true">INDIRECT("$Diferencia.Q" &amp; TEXT(COLUMN()*35-90+ROW()-3, "0"))</f>
        <v>0</v>
      </c>
      <c r="E24" s="136" t="n">
        <f aca="true">INDIRECT("$Diferencia.Q" &amp; TEXT(COLUMN()*35-90+ROW()-3, "0"))</f>
        <v>0</v>
      </c>
      <c r="F24" s="136" t="n">
        <f aca="true">INDIRECT("$Diferencia.Q" &amp; TEXT(COLUMN()*35-90+ROW()-3, "0"))</f>
        <v>0</v>
      </c>
      <c r="G24" s="136" t="n">
        <f aca="true">INDIRECT("$Diferencia.Q" &amp; TEXT(COLUMN()*35-90+ROW()-3, "0"))</f>
        <v>0</v>
      </c>
      <c r="H24" s="136" t="n">
        <f aca="true">INDIRECT("$Diferencia.Q" &amp; TEXT(COLUMN()*35-90+ROW()-3, "0"))</f>
        <v>0</v>
      </c>
      <c r="I24" s="136" t="n">
        <f aca="true">INDIRECT("$Diferencia.Q" &amp; TEXT(COLUMN()*35-90+ROW()-3, "0"))</f>
        <v>0</v>
      </c>
      <c r="J24" s="136" t="n">
        <f aca="true">INDIRECT("$Diferencia.Q" &amp; TEXT(COLUMN()*35-90+ROW()-3, "0"))</f>
        <v>0</v>
      </c>
      <c r="K24" s="136" t="n">
        <f aca="true">INDIRECT("$Diferencia.Q" &amp; TEXT(COLUMN()*35-90+ROW()-3, "0"))</f>
        <v>0</v>
      </c>
      <c r="L24" s="136" t="n">
        <f aca="true">INDIRECT("$Diferencia.Q" &amp; TEXT(COLUMN()*35-90+ROW()-3, "0"))</f>
        <v>0</v>
      </c>
      <c r="M24" s="136" t="n">
        <f aca="true">INDIRECT("$Diferencia.Q" &amp; TEXT(COLUMN()*35-90+ROW()-3, "0"))</f>
        <v>0</v>
      </c>
      <c r="N24" s="136" t="n">
        <f aca="true">INDIRECT("$Diferencia.Q" &amp; TEXT(COLUMN()*35-90+ROW()-3, "0"))</f>
        <v>0</v>
      </c>
      <c r="O24" s="136" t="n">
        <f aca="true">INDIRECT("$Diferencia.Q" &amp; TEXT(COLUMN()*35-90+ROW()-3, "0"))</f>
        <v>0</v>
      </c>
      <c r="P24" s="136" t="n">
        <f aca="true">INDIRECT("$Diferencia.Q" &amp; TEXT(COLUMN()*35-90+ROW()-3, "0"))</f>
        <v>0</v>
      </c>
      <c r="Q24" s="136" t="n">
        <f aca="true">INDIRECT("$Diferencia.Q" &amp; TEXT(COLUMN()*35-90+ROW()-3, "0"))</f>
        <v>0</v>
      </c>
      <c r="R24" s="136" t="n">
        <f aca="true">INDIRECT("$Diferencia.Q" &amp; TEXT(COLUMN()*35-90+ROW()-3, "0"))</f>
        <v>0</v>
      </c>
    </row>
    <row r="25" customFormat="false" ht="12.8" hidden="false" customHeight="false" outlineLevel="0" collapsed="false">
      <c r="A25" s="72" t="s">
        <v>66</v>
      </c>
      <c r="B25" s="135" t="n">
        <f aca="false">SUM(C25:Q25)</f>
        <v>0</v>
      </c>
      <c r="C25" s="136" t="n">
        <f aca="true">INDIRECT("$Diferencia.Q" &amp; TEXT(COLUMN()*35-90+ROW()-3, "0"))</f>
        <v>0</v>
      </c>
      <c r="D25" s="136" t="n">
        <f aca="true">INDIRECT("$Diferencia.Q" &amp; TEXT(COLUMN()*35-90+ROW()-3, "0"))</f>
        <v>0</v>
      </c>
      <c r="E25" s="136" t="n">
        <f aca="true">INDIRECT("$Diferencia.Q" &amp; TEXT(COLUMN()*35-90+ROW()-3, "0"))</f>
        <v>0</v>
      </c>
      <c r="F25" s="136" t="n">
        <f aca="true">INDIRECT("$Diferencia.Q" &amp; TEXT(COLUMN()*35-90+ROW()-3, "0"))</f>
        <v>0</v>
      </c>
      <c r="G25" s="136" t="n">
        <f aca="true">INDIRECT("$Diferencia.Q" &amp; TEXT(COLUMN()*35-90+ROW()-3, "0"))</f>
        <v>0</v>
      </c>
      <c r="H25" s="136" t="n">
        <f aca="true">INDIRECT("$Diferencia.Q" &amp; TEXT(COLUMN()*35-90+ROW()-3, "0"))</f>
        <v>0</v>
      </c>
      <c r="I25" s="136" t="n">
        <f aca="true">INDIRECT("$Diferencia.Q" &amp; TEXT(COLUMN()*35-90+ROW()-3, "0"))</f>
        <v>0</v>
      </c>
      <c r="J25" s="136" t="n">
        <f aca="true">INDIRECT("$Diferencia.Q" &amp; TEXT(COLUMN()*35-90+ROW()-3, "0"))</f>
        <v>0</v>
      </c>
      <c r="K25" s="136" t="n">
        <f aca="true">INDIRECT("$Diferencia.Q" &amp; TEXT(COLUMN()*35-90+ROW()-3, "0"))</f>
        <v>0</v>
      </c>
      <c r="L25" s="136" t="n">
        <f aca="true">INDIRECT("$Diferencia.Q" &amp; TEXT(COLUMN()*35-90+ROW()-3, "0"))</f>
        <v>0</v>
      </c>
      <c r="M25" s="136" t="n">
        <f aca="true">INDIRECT("$Diferencia.Q" &amp; TEXT(COLUMN()*35-90+ROW()-3, "0"))</f>
        <v>0</v>
      </c>
      <c r="N25" s="136" t="n">
        <f aca="true">INDIRECT("$Diferencia.Q" &amp; TEXT(COLUMN()*35-90+ROW()-3, "0"))</f>
        <v>0</v>
      </c>
      <c r="O25" s="136" t="n">
        <f aca="true">INDIRECT("$Diferencia.Q" &amp; TEXT(COLUMN()*35-90+ROW()-3, "0"))</f>
        <v>0</v>
      </c>
      <c r="P25" s="136" t="n">
        <f aca="true">INDIRECT("$Diferencia.Q" &amp; TEXT(COLUMN()*35-90+ROW()-3, "0"))</f>
        <v>0</v>
      </c>
      <c r="Q25" s="136" t="n">
        <f aca="true">INDIRECT("$Diferencia.Q" &amp; TEXT(COLUMN()*35-90+ROW()-3, "0"))</f>
        <v>0</v>
      </c>
      <c r="R25" s="136" t="n">
        <f aca="true">INDIRECT("$Diferencia.Q" &amp; TEXT(COLUMN()*35-90+ROW()-3, "0"))</f>
        <v>0</v>
      </c>
    </row>
    <row r="26" customFormat="false" ht="12.8" hidden="false" customHeight="false" outlineLevel="0" collapsed="false">
      <c r="A26" s="72" t="s">
        <v>67</v>
      </c>
      <c r="B26" s="135" t="n">
        <f aca="false">SUM(C26:Q26)</f>
        <v>0</v>
      </c>
      <c r="C26" s="136" t="n">
        <f aca="true">INDIRECT("$Diferencia.Q" &amp; TEXT(COLUMN()*35-90+ROW()-3, "0"))</f>
        <v>0</v>
      </c>
      <c r="D26" s="136" t="n">
        <f aca="true">INDIRECT("$Diferencia.Q" &amp; TEXT(COLUMN()*35-90+ROW()-3, "0"))</f>
        <v>0</v>
      </c>
      <c r="E26" s="136" t="n">
        <f aca="true">INDIRECT("$Diferencia.Q" &amp; TEXT(COLUMN()*35-90+ROW()-3, "0"))</f>
        <v>0</v>
      </c>
      <c r="F26" s="136" t="n">
        <f aca="true">INDIRECT("$Diferencia.Q" &amp; TEXT(COLUMN()*35-90+ROW()-3, "0"))</f>
        <v>0</v>
      </c>
      <c r="G26" s="136" t="n">
        <f aca="true">INDIRECT("$Diferencia.Q" &amp; TEXT(COLUMN()*35-90+ROW()-3, "0"))</f>
        <v>0</v>
      </c>
      <c r="H26" s="136" t="n">
        <f aca="true">INDIRECT("$Diferencia.Q" &amp; TEXT(COLUMN()*35-90+ROW()-3, "0"))</f>
        <v>0</v>
      </c>
      <c r="I26" s="136" t="n">
        <f aca="true">INDIRECT("$Diferencia.Q" &amp; TEXT(COLUMN()*35-90+ROW()-3, "0"))</f>
        <v>0</v>
      </c>
      <c r="J26" s="136" t="n">
        <f aca="true">INDIRECT("$Diferencia.Q" &amp; TEXT(COLUMN()*35-90+ROW()-3, "0"))</f>
        <v>0</v>
      </c>
      <c r="K26" s="136" t="n">
        <f aca="true">INDIRECT("$Diferencia.Q" &amp; TEXT(COLUMN()*35-90+ROW()-3, "0"))</f>
        <v>0</v>
      </c>
      <c r="L26" s="136" t="n">
        <f aca="true">INDIRECT("$Diferencia.Q" &amp; TEXT(COLUMN()*35-90+ROW()-3, "0"))</f>
        <v>0</v>
      </c>
      <c r="M26" s="136" t="n">
        <f aca="true">INDIRECT("$Diferencia.Q" &amp; TEXT(COLUMN()*35-90+ROW()-3, "0"))</f>
        <v>0</v>
      </c>
      <c r="N26" s="136" t="n">
        <f aca="true">INDIRECT("$Diferencia.Q" &amp; TEXT(COLUMN()*35-90+ROW()-3, "0"))</f>
        <v>0</v>
      </c>
      <c r="O26" s="136" t="n">
        <f aca="true">INDIRECT("$Diferencia.Q" &amp; TEXT(COLUMN()*35-90+ROW()-3, "0"))</f>
        <v>0</v>
      </c>
      <c r="P26" s="136" t="n">
        <f aca="true">INDIRECT("$Diferencia.Q" &amp; TEXT(COLUMN()*35-90+ROW()-3, "0"))</f>
        <v>0</v>
      </c>
      <c r="Q26" s="136" t="n">
        <f aca="true">INDIRECT("$Diferencia.Q" &amp; TEXT(COLUMN()*35-90+ROW()-3, "0"))</f>
        <v>0</v>
      </c>
      <c r="R26" s="136" t="n">
        <f aca="true">INDIRECT("$Diferencia.Q" &amp; TEXT(COLUMN()*35-90+ROW()-3, "0"))</f>
        <v>0</v>
      </c>
    </row>
    <row r="27" customFormat="false" ht="12.8" hidden="false" customHeight="false" outlineLevel="0" collapsed="false">
      <c r="A27" s="72" t="s">
        <v>68</v>
      </c>
      <c r="B27" s="135" t="n">
        <f aca="false">SUM(C27:Q27)</f>
        <v>0</v>
      </c>
      <c r="C27" s="136" t="n">
        <f aca="true">INDIRECT("$Diferencia.Q" &amp; TEXT(COLUMN()*35-90+ROW()-3, "0"))</f>
        <v>0</v>
      </c>
      <c r="D27" s="136" t="n">
        <f aca="true">INDIRECT("$Diferencia.Q" &amp; TEXT(COLUMN()*35-90+ROW()-3, "0"))</f>
        <v>0</v>
      </c>
      <c r="E27" s="136" t="n">
        <f aca="true">INDIRECT("$Diferencia.Q" &amp; TEXT(COLUMN()*35-90+ROW()-3, "0"))</f>
        <v>0</v>
      </c>
      <c r="F27" s="136" t="n">
        <f aca="true">INDIRECT("$Diferencia.Q" &amp; TEXT(COLUMN()*35-90+ROW()-3, "0"))</f>
        <v>0</v>
      </c>
      <c r="G27" s="136" t="n">
        <f aca="true">INDIRECT("$Diferencia.Q" &amp; TEXT(COLUMN()*35-90+ROW()-3, "0"))</f>
        <v>0</v>
      </c>
      <c r="H27" s="136" t="n">
        <f aca="true">INDIRECT("$Diferencia.Q" &amp; TEXT(COLUMN()*35-90+ROW()-3, "0"))</f>
        <v>0</v>
      </c>
      <c r="I27" s="136" t="n">
        <f aca="true">INDIRECT("$Diferencia.Q" &amp; TEXT(COLUMN()*35-90+ROW()-3, "0"))</f>
        <v>0</v>
      </c>
      <c r="J27" s="136" t="n">
        <f aca="true">INDIRECT("$Diferencia.Q" &amp; TEXT(COLUMN()*35-90+ROW()-3, "0"))</f>
        <v>0</v>
      </c>
      <c r="K27" s="136" t="n">
        <f aca="true">INDIRECT("$Diferencia.Q" &amp; TEXT(COLUMN()*35-90+ROW()-3, "0"))</f>
        <v>0</v>
      </c>
      <c r="L27" s="136" t="n">
        <f aca="true">INDIRECT("$Diferencia.Q" &amp; TEXT(COLUMN()*35-90+ROW()-3, "0"))</f>
        <v>0</v>
      </c>
      <c r="M27" s="136" t="n">
        <f aca="true">INDIRECT("$Diferencia.Q" &amp; TEXT(COLUMN()*35-90+ROW()-3, "0"))</f>
        <v>0</v>
      </c>
      <c r="N27" s="136" t="n">
        <f aca="true">INDIRECT("$Diferencia.Q" &amp; TEXT(COLUMN()*35-90+ROW()-3, "0"))</f>
        <v>0</v>
      </c>
      <c r="O27" s="136" t="n">
        <f aca="true">INDIRECT("$Diferencia.Q" &amp; TEXT(COLUMN()*35-90+ROW()-3, "0"))</f>
        <v>0</v>
      </c>
      <c r="P27" s="136" t="n">
        <f aca="true">INDIRECT("$Diferencia.Q" &amp; TEXT(COLUMN()*35-90+ROW()-3, "0"))</f>
        <v>0</v>
      </c>
      <c r="Q27" s="136" t="n">
        <f aca="true">INDIRECT("$Diferencia.Q" &amp; TEXT(COLUMN()*35-90+ROW()-3, "0"))</f>
        <v>0</v>
      </c>
      <c r="R27" s="136" t="n">
        <f aca="true">INDIRECT("$Diferencia.Q" &amp; TEXT(COLUMN()*35-90+ROW()-3, "0"))</f>
        <v>0</v>
      </c>
    </row>
    <row r="28" customFormat="false" ht="12.8" hidden="false" customHeight="false" outlineLevel="0" collapsed="false">
      <c r="A28" s="72" t="s">
        <v>69</v>
      </c>
      <c r="B28" s="135" t="n">
        <f aca="false">SUM(C28:Q28)</f>
        <v>0</v>
      </c>
      <c r="C28" s="136" t="n">
        <f aca="true">INDIRECT("$Diferencia.Q" &amp; TEXT(COLUMN()*35-90+ROW()-3, "0"))</f>
        <v>0</v>
      </c>
      <c r="D28" s="136" t="n">
        <f aca="true">INDIRECT("$Diferencia.Q" &amp; TEXT(COLUMN()*35-90+ROW()-3, "0"))</f>
        <v>0</v>
      </c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</row>
    <row r="29" customFormat="false" ht="12.8" hidden="false" customHeight="false" outlineLevel="0" collapsed="false">
      <c r="A29" s="76" t="s">
        <v>70</v>
      </c>
      <c r="B29" s="137" t="n">
        <f aca="false">SUM(C29:Q29)</f>
        <v>0</v>
      </c>
      <c r="C29" s="138" t="n">
        <f aca="true">INDIRECT("$Diferencia.Q" &amp; TEXT(COLUMN()*35-90+ROW()-3, "0"))</f>
        <v>0</v>
      </c>
      <c r="D29" s="138" t="n">
        <f aca="true">INDIRECT("$Diferencia.Q" &amp; TEXT(COLUMN()*35-90+ROW()-3, "0"))</f>
        <v>0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</row>
    <row r="33" customFormat="false" ht="15" hidden="false" customHeight="false" outlineLevel="0" collapsed="false">
      <c r="L33" s="139"/>
    </row>
    <row r="48" customFormat="false" ht="28.3" hidden="false" customHeight="false" outlineLevel="0" collapsed="false"/>
    <row r="49" customFormat="false" ht="37.3" hidden="false" customHeight="false" outlineLevel="0" collapsed="false"/>
    <row r="83" customFormat="false" ht="28.3" hidden="false" customHeight="false" outlineLevel="0" collapsed="false"/>
    <row r="84" customFormat="false" ht="37.3" hidden="false" customHeight="false" outlineLevel="0" collapsed="false"/>
    <row r="118" customFormat="false" ht="28.3" hidden="false" customHeight="false" outlineLevel="0" collapsed="false"/>
    <row r="119" customFormat="false" ht="37.3" hidden="false" customHeight="false" outlineLevel="0" collapsed="false"/>
    <row r="153" customFormat="false" ht="28.3" hidden="false" customHeight="false" outlineLevel="0" collapsed="false"/>
    <row r="154" customFormat="false" ht="37.3" hidden="false" customHeight="false" outlineLevel="0" collapsed="false"/>
    <row r="188" customFormat="false" ht="28.3" hidden="false" customHeight="false" outlineLevel="0" collapsed="false"/>
    <row r="189" customFormat="false" ht="37.3" hidden="false" customHeight="false" outlineLevel="0" collapsed="false"/>
    <row r="223" customFormat="false" ht="28.3" hidden="false" customHeight="false" outlineLevel="0" collapsed="false"/>
    <row r="224" customFormat="false" ht="37.3" hidden="false" customHeight="false" outlineLevel="0" collapsed="false"/>
    <row r="258" customFormat="false" ht="28.3" hidden="false" customHeight="false" outlineLevel="0" collapsed="false"/>
    <row r="259" customFormat="false" ht="37.3" hidden="false" customHeight="false" outlineLevel="0" collapsed="false"/>
    <row r="293" customFormat="false" ht="28.3" hidden="false" customHeight="false" outlineLevel="0" collapsed="false"/>
    <row r="294" customFormat="false" ht="37.3" hidden="false" customHeight="false" outlineLevel="0" collapsed="false"/>
    <row r="328" customFormat="false" ht="28.3" hidden="false" customHeight="false" outlineLevel="0" collapsed="false"/>
    <row r="329" customFormat="false" ht="37.3" hidden="false" customHeight="false" outlineLevel="0" collapsed="false"/>
    <row r="363" customFormat="false" ht="28.3" hidden="false" customHeight="false" outlineLevel="0" collapsed="false"/>
    <row r="364" customFormat="false" ht="37.3" hidden="false" customHeight="false" outlineLevel="0" collapsed="false"/>
    <row r="398" customFormat="false" ht="28.3" hidden="false" customHeight="false" outlineLevel="0" collapsed="false"/>
    <row r="399" customFormat="false" ht="37.3" hidden="false" customHeight="false" outlineLevel="0" collapsed="false"/>
    <row r="433" customFormat="false" ht="28.3" hidden="false" customHeight="false" outlineLevel="0" collapsed="false"/>
    <row r="434" customFormat="false" ht="37.3" hidden="false" customHeight="false" outlineLevel="0" collapsed="false"/>
    <row r="468" customFormat="false" ht="28.3" hidden="false" customHeight="false" outlineLevel="0" collapsed="false"/>
    <row r="469" customFormat="false" ht="37.3" hidden="false" customHeight="false" outlineLevel="0" collapsed="false"/>
    <row r="503" customFormat="false" ht="28.3" hidden="false" customHeight="false" outlineLevel="0" collapsed="false"/>
    <row r="504" customFormat="false" ht="37.3" hidden="false" customHeight="false" outlineLevel="0" collapsed="false"/>
    <row r="538" customFormat="false" ht="28.3" hidden="false" customHeight="false" outlineLevel="0" collapsed="false"/>
    <row r="539" customFormat="false" ht="37.3" hidden="false" customHeight="false" outlineLevel="0" collapsed="false"/>
  </sheetData>
  <mergeCells count="1">
    <mergeCell ref="A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69"/>
  <sheetViews>
    <sheetView showFormulas="false" showGridLines="false" showRowColHeaders="true" showZeros="true" rightToLeft="false" tabSelected="false" showOutlineSymbols="true" defaultGridColor="true" view="normal" topLeftCell="A1" colorId="64" zoomScale="142" zoomScaleNormal="142" zoomScalePageLayoutView="100" workbookViewId="0">
      <pane xSplit="1" ySplit="0" topLeftCell="B1" activePane="topRight" state="frozen"/>
      <selection pane="topLeft" activeCell="A1" activeCellId="0" sqref="A1"/>
      <selection pane="topRight" activeCell="A37" activeCellId="0" sqref="A37"/>
    </sheetView>
  </sheetViews>
  <sheetFormatPr defaultColWidth="9.8671875" defaultRowHeight="15" zeroHeight="false" outlineLevelRow="0" outlineLevelCol="0"/>
  <cols>
    <col collapsed="false" customWidth="true" hidden="false" outlineLevel="0" max="1" min="1" style="8" width="27.6"/>
    <col collapsed="false" customWidth="true" hidden="false" outlineLevel="0" max="9" min="2" style="47" width="10.35"/>
    <col collapsed="false" customWidth="false" hidden="false" outlineLevel="0" max="10" min="10" style="47" width="9.85"/>
    <col collapsed="false" customWidth="true" hidden="false" outlineLevel="0" max="11" min="11" style="47" width="8.63"/>
    <col collapsed="false" customWidth="false" hidden="false" outlineLevel="0" max="13" min="12" style="47" width="9.85"/>
    <col collapsed="false" customWidth="true" hidden="false" outlineLevel="0" max="14" min="14" style="47" width="8.66"/>
    <col collapsed="false" customWidth="false" hidden="false" outlineLevel="0" max="15" min="15" style="47" width="9.85"/>
    <col collapsed="false" customWidth="true" hidden="false" outlineLevel="0" max="16" min="16" style="47" width="13.86"/>
    <col collapsed="false" customWidth="false" hidden="false" outlineLevel="0" max="17" min="17" style="47" width="9.85"/>
    <col collapsed="false" customWidth="false" hidden="false" outlineLevel="0" max="18" min="18" style="8" width="9.85"/>
    <col collapsed="false" customWidth="false" hidden="false" outlineLevel="0" max="26" min="19" style="47" width="9.85"/>
    <col collapsed="false" customWidth="false" hidden="false" outlineLevel="0" max="51" min="27" style="8" width="9.85"/>
    <col collapsed="false" customWidth="false" hidden="false" outlineLevel="0" max="57" min="52" style="47" width="9.85"/>
    <col collapsed="false" customWidth="false" hidden="false" outlineLevel="0" max="1018" min="58" style="8" width="9.85"/>
    <col collapsed="false" customWidth="false" hidden="false" outlineLevel="0" max="1020" min="1019" style="118" width="9.85"/>
    <col collapsed="false" customWidth="true" hidden="false" outlineLevel="0" max="1024" min="1021" style="118" width="10.45"/>
  </cols>
  <sheetData>
    <row r="1" customFormat="false" ht="17.35" hidden="false" customHeight="false" outlineLevel="0" collapsed="false">
      <c r="A1" s="49"/>
      <c r="B1" s="49"/>
      <c r="C1" s="49"/>
      <c r="D1" s="49"/>
      <c r="E1" s="49"/>
      <c r="F1" s="49"/>
      <c r="G1" s="49"/>
      <c r="H1" s="49"/>
      <c r="I1" s="49"/>
      <c r="J1" s="49"/>
    </row>
    <row r="2" customFormat="false" ht="17.35" hidden="false" customHeight="false" outlineLevel="0" collapsed="false">
      <c r="A2" s="49"/>
      <c r="B2" s="49"/>
      <c r="C2" s="49"/>
      <c r="D2" s="49"/>
      <c r="E2" s="49"/>
      <c r="F2" s="49"/>
      <c r="G2" s="49"/>
      <c r="H2" s="49"/>
      <c r="I2" s="49"/>
      <c r="J2" s="49"/>
    </row>
    <row r="3" customFormat="false" ht="17.35" hidden="false" customHeight="false" outlineLevel="0" collapsed="false">
      <c r="A3" s="49"/>
      <c r="B3" s="49"/>
      <c r="C3" s="49"/>
      <c r="D3" s="49"/>
      <c r="E3" s="49"/>
      <c r="F3" s="49"/>
      <c r="G3" s="49"/>
      <c r="H3" s="49"/>
      <c r="I3" s="49"/>
      <c r="J3" s="49"/>
    </row>
    <row r="4" customFormat="false" ht="17.35" hidden="false" customHeight="false" outlineLevel="0" collapsed="false">
      <c r="A4" s="49" t="s">
        <v>221</v>
      </c>
      <c r="B4" s="49"/>
      <c r="C4" s="49"/>
      <c r="D4" s="49"/>
      <c r="E4" s="49"/>
      <c r="F4" s="49"/>
      <c r="G4" s="49"/>
      <c r="H4" s="49"/>
      <c r="I4" s="49"/>
      <c r="J4" s="49"/>
    </row>
    <row r="5" customFormat="false" ht="17.35" hidden="false" customHeight="false" outlineLevel="0" collapsed="false">
      <c r="A5" s="49" t="s">
        <v>252</v>
      </c>
      <c r="B5" s="49"/>
      <c r="C5" s="49"/>
      <c r="D5" s="49"/>
      <c r="E5" s="49"/>
      <c r="F5" s="49"/>
      <c r="G5" s="49"/>
      <c r="H5" s="49"/>
      <c r="I5" s="49"/>
      <c r="J5" s="49"/>
    </row>
    <row r="6" customFormat="false" ht="17.35" hidden="false" customHeight="false" outlineLevel="0" collapsed="false">
      <c r="A6" s="49" t="s">
        <v>25</v>
      </c>
      <c r="B6" s="49"/>
      <c r="C6" s="49"/>
      <c r="D6" s="49"/>
      <c r="E6" s="49"/>
      <c r="F6" s="49"/>
      <c r="G6" s="49"/>
      <c r="H6" s="49"/>
      <c r="I6" s="49"/>
      <c r="J6" s="49"/>
    </row>
    <row r="7" customFormat="false" ht="15" hidden="false" customHeight="false" outlineLevel="0" collapsed="false">
      <c r="A7" s="50"/>
      <c r="B7" s="50"/>
      <c r="C7" s="50"/>
      <c r="D7" s="50"/>
      <c r="E7" s="50"/>
      <c r="F7" s="50"/>
      <c r="G7" s="50"/>
      <c r="H7" s="50"/>
      <c r="I7" s="50"/>
      <c r="J7" s="50"/>
    </row>
    <row r="8" customFormat="false" ht="15" hidden="false" customHeight="false" outlineLevel="0" collapsed="false">
      <c r="A8" s="50"/>
      <c r="B8" s="50"/>
      <c r="C8" s="50"/>
      <c r="D8" s="50"/>
      <c r="E8" s="50"/>
      <c r="F8" s="50"/>
      <c r="G8" s="50"/>
      <c r="H8" s="50"/>
      <c r="I8" s="50"/>
      <c r="J8" s="50"/>
    </row>
    <row r="9" customFormat="false" ht="15" hidden="false" customHeight="false" outlineLevel="0" collapsed="false">
      <c r="A9" s="51"/>
      <c r="B9" s="51"/>
      <c r="C9" s="51"/>
      <c r="D9" s="51"/>
      <c r="E9" s="51"/>
      <c r="F9" s="51"/>
      <c r="G9" s="51"/>
      <c r="H9" s="51"/>
      <c r="I9" s="51"/>
      <c r="J9" s="51"/>
    </row>
    <row r="11" customFormat="false" ht="15" hidden="false" customHeight="false" outlineLevel="0" collapsed="false">
      <c r="A11" s="14" t="str">
        <f aca="false">"Tabla " &amp; TEXT((ROW()+24) / 35, "0")</f>
        <v>Tabla 1</v>
      </c>
      <c r="B11" s="14"/>
      <c r="C11" s="14"/>
      <c r="D11" s="14"/>
      <c r="E11" s="14"/>
      <c r="F11" s="14"/>
      <c r="G11" s="14"/>
      <c r="H11" s="14"/>
      <c r="I11" s="14"/>
      <c r="J11" s="14"/>
    </row>
    <row r="12" customFormat="false" ht="15" hidden="false" customHeight="false" outlineLevel="0" collapsed="false">
      <c r="A12" s="14" t="s">
        <v>29</v>
      </c>
      <c r="B12" s="14"/>
      <c r="C12" s="14"/>
      <c r="D12" s="14"/>
      <c r="E12" s="14"/>
      <c r="F12" s="14"/>
      <c r="G12" s="14"/>
      <c r="H12" s="14"/>
      <c r="I12" s="14"/>
      <c r="J12" s="14"/>
    </row>
    <row r="13" customFormat="false" ht="12.75" hidden="false" customHeight="true" outlineLevel="0" collapsed="false">
      <c r="A13" s="52" t="s">
        <v>30</v>
      </c>
      <c r="B13" s="122" t="s">
        <v>222</v>
      </c>
      <c r="C13" s="122"/>
      <c r="D13" s="122"/>
      <c r="E13" s="122"/>
      <c r="F13" s="122"/>
      <c r="G13" s="122"/>
      <c r="H13" s="122"/>
      <c r="I13" s="54" t="s">
        <v>32</v>
      </c>
      <c r="J13" s="54" t="s">
        <v>33</v>
      </c>
      <c r="K13" s="54" t="s">
        <v>223</v>
      </c>
      <c r="L13" s="54" t="s">
        <v>224</v>
      </c>
      <c r="M13" s="54" t="s">
        <v>225</v>
      </c>
      <c r="N13" s="54" t="s">
        <v>34</v>
      </c>
      <c r="O13" s="54" t="s">
        <v>226</v>
      </c>
      <c r="P13" s="54" t="s">
        <v>227</v>
      </c>
      <c r="Q13" s="54" t="s">
        <v>228</v>
      </c>
      <c r="S13" s="103" t="s">
        <v>229</v>
      </c>
      <c r="T13" s="103"/>
      <c r="U13" s="103"/>
      <c r="V13" s="103"/>
      <c r="W13" s="103"/>
      <c r="X13" s="103"/>
      <c r="Y13" s="103"/>
      <c r="Z13" s="103"/>
      <c r="AC13" s="57" t="s">
        <v>230</v>
      </c>
      <c r="AD13" s="57"/>
      <c r="AE13" s="57" t="s">
        <v>231</v>
      </c>
      <c r="AF13" s="57"/>
      <c r="AG13" s="57" t="s">
        <v>232</v>
      </c>
      <c r="AH13" s="57"/>
      <c r="AI13" s="57" t="s">
        <v>233</v>
      </c>
      <c r="AJ13" s="57"/>
      <c r="AK13" s="57" t="s">
        <v>234</v>
      </c>
      <c r="AL13" s="57"/>
      <c r="AM13" s="58" t="s">
        <v>235</v>
      </c>
      <c r="AO13" s="57" t="s">
        <v>230</v>
      </c>
      <c r="AP13" s="57"/>
      <c r="AQ13" s="57" t="s">
        <v>231</v>
      </c>
      <c r="AR13" s="57"/>
      <c r="AS13" s="57" t="s">
        <v>232</v>
      </c>
      <c r="AT13" s="57"/>
      <c r="AU13" s="57" t="s">
        <v>233</v>
      </c>
      <c r="AV13" s="57"/>
      <c r="AW13" s="58" t="s">
        <v>234</v>
      </c>
      <c r="AX13" s="58"/>
    </row>
    <row r="14" customFormat="false" ht="37.3" hidden="false" customHeight="false" outlineLevel="0" collapsed="false">
      <c r="A14" s="52"/>
      <c r="B14" s="18" t="s">
        <v>36</v>
      </c>
      <c r="C14" s="18" t="s">
        <v>37</v>
      </c>
      <c r="D14" s="18" t="s">
        <v>38</v>
      </c>
      <c r="E14" s="18" t="s">
        <v>39</v>
      </c>
      <c r="F14" s="18" t="s">
        <v>40</v>
      </c>
      <c r="G14" s="18" t="s">
        <v>41</v>
      </c>
      <c r="H14" s="18" t="s">
        <v>42</v>
      </c>
      <c r="I14" s="54"/>
      <c r="J14" s="54"/>
      <c r="K14" s="54"/>
      <c r="L14" s="54"/>
      <c r="M14" s="54"/>
      <c r="N14" s="54"/>
      <c r="O14" s="54"/>
      <c r="P14" s="54"/>
      <c r="Q14" s="54"/>
      <c r="S14" s="59" t="str">
        <f aca="false">B14</f>
        <v>Alumnos Pregrado
(2019)</v>
      </c>
      <c r="T14" s="59" t="str">
        <f aca="false">C14</f>
        <v>N° Carreras Pregrado
(2019)</v>
      </c>
      <c r="U14" s="59" t="str">
        <f aca="false">D14</f>
        <v>JCE Totales
(2020)</v>
      </c>
      <c r="V14" s="59" t="str">
        <f aca="false">E14</f>
        <v>JCE              (Phd + Msc)
(2020)</v>
      </c>
      <c r="W14" s="59" t="str">
        <f aca="false">F14</f>
        <v>Total Proyectos 
(2020)</v>
      </c>
      <c r="X14" s="59" t="str">
        <f aca="false">G14</f>
        <v>Publicaciones ISI
(2020)</v>
      </c>
      <c r="Y14" s="59" t="str">
        <f aca="false">H14</f>
        <v>Publicaciones Scielo
(2020)</v>
      </c>
      <c r="Z14" s="54" t="s">
        <v>43</v>
      </c>
      <c r="AC14" s="59" t="s">
        <v>236</v>
      </c>
      <c r="AD14" s="59" t="s">
        <v>237</v>
      </c>
      <c r="AE14" s="59" t="s">
        <v>236</v>
      </c>
      <c r="AF14" s="59" t="s">
        <v>237</v>
      </c>
      <c r="AG14" s="59" t="s">
        <v>236</v>
      </c>
      <c r="AH14" s="59" t="s">
        <v>237</v>
      </c>
      <c r="AI14" s="59" t="s">
        <v>236</v>
      </c>
      <c r="AJ14" s="59" t="s">
        <v>237</v>
      </c>
      <c r="AK14" s="59" t="s">
        <v>236</v>
      </c>
      <c r="AL14" s="59" t="s">
        <v>237</v>
      </c>
      <c r="AM14" s="60" t="s">
        <v>238</v>
      </c>
      <c r="AO14" s="59" t="s">
        <v>239</v>
      </c>
      <c r="AP14" s="59" t="s">
        <v>240</v>
      </c>
      <c r="AQ14" s="59" t="s">
        <v>239</v>
      </c>
      <c r="AR14" s="59" t="s">
        <v>240</v>
      </c>
      <c r="AS14" s="59" t="s">
        <v>239</v>
      </c>
      <c r="AT14" s="59" t="s">
        <v>240</v>
      </c>
      <c r="AU14" s="59" t="s">
        <v>239</v>
      </c>
      <c r="AV14" s="59" t="s">
        <v>240</v>
      </c>
      <c r="AW14" s="59" t="s">
        <v>239</v>
      </c>
      <c r="AX14" s="60" t="s">
        <v>240</v>
      </c>
    </row>
    <row r="15" customFormat="false" ht="15" hidden="false" customHeight="false" outlineLevel="0" collapsed="false">
      <c r="A15" s="61" t="s">
        <v>44</v>
      </c>
      <c r="B15" s="64" t="n">
        <f aca="false">Tabla_Simulada!B15-Tabla_ValidaciónMétodo!B15</f>
        <v>0</v>
      </c>
      <c r="C15" s="64" t="n">
        <f aca="false">Tabla_Simulada!C15-Tabla_ValidaciónMétodo!C15</f>
        <v>0</v>
      </c>
      <c r="D15" s="64" t="n">
        <f aca="false">Tabla_Simulada!D15-Tabla_ValidaciónMétodo!D15</f>
        <v>0</v>
      </c>
      <c r="E15" s="64" t="n">
        <f aca="false">Tabla_Simulada!E15-Tabla_ValidaciónMétodo!E15</f>
        <v>0</v>
      </c>
      <c r="F15" s="64" t="n">
        <f aca="false">Tabla_Simulada!F15-Tabla_ValidaciónMétodo!F15</f>
        <v>0</v>
      </c>
      <c r="G15" s="64" t="n">
        <f aca="false">Tabla_Simulada!G15-Tabla_ValidaciónMétodo!G15</f>
        <v>0</v>
      </c>
      <c r="H15" s="64" t="n">
        <f aca="false">Tabla_Simulada!H15-Tabla_ValidaciónMétodo!H15</f>
        <v>0</v>
      </c>
      <c r="I15" s="63" t="n">
        <f aca="false">Tabla_Simulada!I15-Tabla_ValidaciónMétodo!I15</f>
        <v>0</v>
      </c>
      <c r="J15" s="64" t="n">
        <f aca="false">Tabla_Simulada!J15-Tabla_ValidaciónMétodo!J15</f>
        <v>0</v>
      </c>
      <c r="K15" s="63" t="n">
        <f aca="false">Tabla_Simulada!K15-Tabla_ValidaciónMétodo!K15</f>
        <v>0</v>
      </c>
      <c r="L15" s="65" t="n">
        <f aca="false">Tabla_Simulada!L15-Tabla_ValidaciónMétodo!L15</f>
        <v>0</v>
      </c>
      <c r="M15" s="66" t="n">
        <f aca="false">Tabla_Simulada!M15-Tabla_ValidaciónMétodo!M15</f>
        <v>0</v>
      </c>
      <c r="N15" s="65" t="n">
        <f aca="false">Tabla_Simulada!N15-Tabla_ValidaciónMétodo!N15</f>
        <v>0</v>
      </c>
      <c r="O15" s="65" t="n">
        <f aca="false">Tabla_Simulada!O15-Tabla_ValidaciónMétodo!O15</f>
        <v>0</v>
      </c>
      <c r="P15" s="65" t="n">
        <f aca="false">Tabla_Simulada!P15-Tabla_ValidaciónMétodo!P15</f>
        <v>0</v>
      </c>
      <c r="Q15" s="65" t="n">
        <f aca="false">Tabla_Simulada!Q15-Tabla_ValidaciónMétodo!Q15</f>
        <v>0</v>
      </c>
      <c r="S15" s="64" t="n">
        <f aca="false">Tabla_Simulada!S15-Tabla_ValidaciónMétodo!S15</f>
        <v>0</v>
      </c>
      <c r="T15" s="64" t="n">
        <f aca="false">Tabla_Simulada!T15-Tabla_ValidaciónMétodo!T15</f>
        <v>0</v>
      </c>
      <c r="U15" s="64" t="n">
        <f aca="false">Tabla_Simulada!U15-Tabla_ValidaciónMétodo!U15</f>
        <v>0</v>
      </c>
      <c r="V15" s="64" t="n">
        <f aca="false">Tabla_Simulada!V15-Tabla_ValidaciónMétodo!V15</f>
        <v>0</v>
      </c>
      <c r="W15" s="64" t="n">
        <f aca="false">Tabla_Simulada!W15-Tabla_ValidaciónMétodo!W15</f>
        <v>0</v>
      </c>
      <c r="X15" s="64" t="n">
        <f aca="false">Tabla_Simulada!X15-Tabla_ValidaciónMétodo!X15</f>
        <v>0</v>
      </c>
      <c r="Y15" s="64" t="n">
        <f aca="false">Tabla_Simulada!Y15-Tabla_ValidaciónMétodo!Y15</f>
        <v>0</v>
      </c>
      <c r="Z15" s="64" t="n">
        <f aca="false">Tabla_Simulada!Z15-Tabla_ValidaciónMétodo!Z15</f>
        <v>0</v>
      </c>
      <c r="AC15" s="69" t="n">
        <f aca="false">Tabla_Simulada!AC50-Tabla_ValidaciónMétodo!AC50</f>
        <v>0</v>
      </c>
      <c r="AD15" s="70" t="n">
        <f aca="false">Tabla_Simulada!AD15-Tabla_ValidaciónMétodo!AD15</f>
        <v>0</v>
      </c>
      <c r="AE15" s="71" t="n">
        <f aca="false">Tabla_Simulada!AE15-Tabla_ValidaciónMétodo!AE15</f>
        <v>0</v>
      </c>
      <c r="AF15" s="70" t="n">
        <f aca="false">Tabla_Simulada!AF15-Tabla_ValidaciónMétodo!AF15</f>
        <v>0</v>
      </c>
      <c r="AG15" s="70" t="n">
        <f aca="false">Tabla_Simulada!AG15-Tabla_ValidaciónMétodo!AG15</f>
        <v>0</v>
      </c>
      <c r="AH15" s="70" t="n">
        <f aca="false">Tabla_Simulada!AH15-Tabla_ValidaciónMétodo!AH15</f>
        <v>0</v>
      </c>
      <c r="AI15" s="70" t="n">
        <f aca="false">Tabla_Simulada!AI15-Tabla_ValidaciónMétodo!AI15</f>
        <v>0</v>
      </c>
      <c r="AJ15" s="70" t="n">
        <f aca="false">Tabla_Simulada!AJ15-Tabla_ValidaciónMétodo!AJ15</f>
        <v>0</v>
      </c>
      <c r="AK15" s="70" t="n">
        <f aca="false">Tabla_Simulada!AK15-Tabla_ValidaciónMétodo!AK15</f>
        <v>0</v>
      </c>
      <c r="AL15" s="70" t="n">
        <f aca="false">Tabla_Simulada!AL15-Tabla_ValidaciónMétodo!AL15</f>
        <v>0</v>
      </c>
      <c r="AM15" s="70" t="n">
        <f aca="false">Tabla_Simulada!AM15-Tabla_ValidaciónMétodo!AM15</f>
        <v>0</v>
      </c>
      <c r="AO15" s="63" t="n">
        <f aca="false">Tabla_Simulada!AO15-Tabla_ValidaciónMétodo!AO15</f>
        <v>0</v>
      </c>
      <c r="AP15" s="64" t="n">
        <f aca="false">Tabla_Simulada!AP15-Tabla_ValidaciónMétodo!AP15</f>
        <v>0</v>
      </c>
      <c r="AQ15" s="63" t="n">
        <f aca="false">Tabla_Simulada!AQ15-Tabla_ValidaciónMétodo!AQ15</f>
        <v>0</v>
      </c>
      <c r="AR15" s="64" t="n">
        <f aca="false">Tabla_Simulada!AR15-Tabla_ValidaciónMétodo!AR15</f>
        <v>0</v>
      </c>
      <c r="AS15" s="63" t="n">
        <f aca="false">Tabla_Simulada!AS15-Tabla_ValidaciónMétodo!AS15</f>
        <v>0</v>
      </c>
      <c r="AT15" s="64" t="n">
        <f aca="false">Tabla_Simulada!AT15-Tabla_ValidaciónMétodo!AT15</f>
        <v>0</v>
      </c>
      <c r="AU15" s="63" t="n">
        <f aca="false">Tabla_Simulada!AU15-Tabla_ValidaciónMétodo!AU15</f>
        <v>0</v>
      </c>
      <c r="AV15" s="64" t="n">
        <f aca="false">Tabla_Simulada!AV15-Tabla_ValidaciónMétodo!AV15</f>
        <v>0</v>
      </c>
      <c r="AW15" s="63" t="n">
        <f aca="false">Tabla_Simulada!AW15-Tabla_ValidaciónMétodo!AW15</f>
        <v>0</v>
      </c>
      <c r="AX15" s="64" t="n">
        <f aca="false">Tabla_Simulada!AX15-Tabla_ValidaciónMétodo!AX15</f>
        <v>0</v>
      </c>
    </row>
    <row r="16" customFormat="false" ht="15" hidden="false" customHeight="false" outlineLevel="0" collapsed="false">
      <c r="A16" s="72" t="s">
        <v>45</v>
      </c>
      <c r="B16" s="65" t="n">
        <f aca="false">Tabla_Simulada!B16-Tabla_ValidaciónMétodo!B16</f>
        <v>0</v>
      </c>
      <c r="C16" s="65" t="n">
        <f aca="false">Tabla_Simulada!C16-Tabla_ValidaciónMétodo!C16</f>
        <v>0</v>
      </c>
      <c r="D16" s="65" t="n">
        <f aca="false">Tabla_Simulada!D16-Tabla_ValidaciónMétodo!D16</f>
        <v>0</v>
      </c>
      <c r="E16" s="65" t="n">
        <f aca="false">Tabla_Simulada!E16-Tabla_ValidaciónMétodo!E16</f>
        <v>0</v>
      </c>
      <c r="F16" s="65" t="n">
        <f aca="false">Tabla_Simulada!F16-Tabla_ValidaciónMétodo!F16</f>
        <v>0</v>
      </c>
      <c r="G16" s="65" t="n">
        <f aca="false">Tabla_Simulada!G16-Tabla_ValidaciónMétodo!G16</f>
        <v>0</v>
      </c>
      <c r="H16" s="65" t="n">
        <f aca="false">Tabla_Simulada!H16-Tabla_ValidaciónMétodo!H16</f>
        <v>0</v>
      </c>
      <c r="I16" s="66" t="n">
        <f aca="false">Tabla_Simulada!I16-Tabla_ValidaciónMétodo!I16</f>
        <v>0</v>
      </c>
      <c r="J16" s="65" t="n">
        <f aca="false">Tabla_Simulada!J16-Tabla_ValidaciónMétodo!J16</f>
        <v>0</v>
      </c>
      <c r="K16" s="66" t="n">
        <f aca="false">Tabla_Simulada!K16-Tabla_ValidaciónMétodo!K16</f>
        <v>0</v>
      </c>
      <c r="L16" s="65" t="n">
        <f aca="false">Tabla_Simulada!L16-Tabla_ValidaciónMétodo!L16</f>
        <v>0</v>
      </c>
      <c r="M16" s="66" t="n">
        <f aca="false">Tabla_Simulada!M16-Tabla_ValidaciónMétodo!M16</f>
        <v>0</v>
      </c>
      <c r="N16" s="65" t="n">
        <f aca="false">Tabla_Simulada!N16-Tabla_ValidaciónMétodo!N16</f>
        <v>0</v>
      </c>
      <c r="O16" s="65" t="n">
        <f aca="false">Tabla_Simulada!O16-Tabla_ValidaciónMétodo!O16</f>
        <v>0</v>
      </c>
      <c r="P16" s="65" t="n">
        <f aca="false">Tabla_Simulada!P16-Tabla_ValidaciónMétodo!P16</f>
        <v>0</v>
      </c>
      <c r="Q16" s="65" t="n">
        <f aca="false">Tabla_Simulada!Q16-Tabla_ValidaciónMétodo!Q16</f>
        <v>0</v>
      </c>
      <c r="S16" s="65" t="n">
        <f aca="false">Tabla_Simulada!S16-Tabla_ValidaciónMétodo!S16</f>
        <v>0</v>
      </c>
      <c r="T16" s="65" t="n">
        <f aca="false">Tabla_Simulada!T16-Tabla_ValidaciónMétodo!T16</f>
        <v>0</v>
      </c>
      <c r="U16" s="65" t="n">
        <f aca="false">Tabla_Simulada!U16-Tabla_ValidaciónMétodo!U16</f>
        <v>0</v>
      </c>
      <c r="V16" s="65" t="n">
        <f aca="false">Tabla_Simulada!V16-Tabla_ValidaciónMétodo!V16</f>
        <v>0</v>
      </c>
      <c r="W16" s="65" t="n">
        <f aca="false">Tabla_Simulada!W16-Tabla_ValidaciónMétodo!W16</f>
        <v>0</v>
      </c>
      <c r="X16" s="65" t="n">
        <f aca="false">Tabla_Simulada!X16-Tabla_ValidaciónMétodo!X16</f>
        <v>0</v>
      </c>
      <c r="Y16" s="65" t="n">
        <f aca="false">Tabla_Simulada!Y16-Tabla_ValidaciónMétodo!Y16</f>
        <v>0</v>
      </c>
      <c r="Z16" s="65" t="n">
        <f aca="false">Tabla_Simulada!Z16-Tabla_ValidaciónMétodo!Z16</f>
        <v>0</v>
      </c>
      <c r="AC16" s="73" t="n">
        <f aca="false">Tabla_Simulada!AC51-Tabla_ValidaciónMétodo!AC51</f>
        <v>0</v>
      </c>
      <c r="AD16" s="74" t="n">
        <f aca="false">Tabla_Simulada!AD16-Tabla_ValidaciónMétodo!AD16</f>
        <v>0</v>
      </c>
      <c r="AE16" s="75" t="n">
        <f aca="false">Tabla_Simulada!AE16-Tabla_ValidaciónMétodo!AE16</f>
        <v>0</v>
      </c>
      <c r="AF16" s="74" t="n">
        <f aca="false">Tabla_Simulada!AF16-Tabla_ValidaciónMétodo!AF16</f>
        <v>0</v>
      </c>
      <c r="AG16" s="74" t="n">
        <f aca="false">Tabla_Simulada!AG16-Tabla_ValidaciónMétodo!AG16</f>
        <v>0</v>
      </c>
      <c r="AH16" s="74" t="n">
        <f aca="false">Tabla_Simulada!AH16-Tabla_ValidaciónMétodo!AH16</f>
        <v>0</v>
      </c>
      <c r="AI16" s="74" t="n">
        <f aca="false">Tabla_Simulada!AI16-Tabla_ValidaciónMétodo!AI16</f>
        <v>0</v>
      </c>
      <c r="AJ16" s="74" t="n">
        <f aca="false">Tabla_Simulada!AJ16-Tabla_ValidaciónMétodo!AJ16</f>
        <v>0</v>
      </c>
      <c r="AK16" s="74" t="n">
        <f aca="false">Tabla_Simulada!AK16-Tabla_ValidaciónMétodo!AK16</f>
        <v>0</v>
      </c>
      <c r="AL16" s="74" t="n">
        <f aca="false">Tabla_Simulada!AL16-Tabla_ValidaciónMétodo!AL16</f>
        <v>0</v>
      </c>
      <c r="AM16" s="74" t="n">
        <f aca="false">Tabla_Simulada!AM16-Tabla_ValidaciónMétodo!AM16</f>
        <v>0</v>
      </c>
      <c r="AO16" s="66" t="n">
        <f aca="false">Tabla_Simulada!AO16-Tabla_ValidaciónMétodo!AO16</f>
        <v>0</v>
      </c>
      <c r="AP16" s="65" t="n">
        <f aca="false">Tabla_Simulada!AP16-Tabla_ValidaciónMétodo!AP16</f>
        <v>0</v>
      </c>
      <c r="AQ16" s="66" t="n">
        <f aca="false">Tabla_Simulada!AQ16-Tabla_ValidaciónMétodo!AQ16</f>
        <v>0</v>
      </c>
      <c r="AR16" s="65" t="n">
        <f aca="false">Tabla_Simulada!AR16-Tabla_ValidaciónMétodo!AR16</f>
        <v>0</v>
      </c>
      <c r="AS16" s="66" t="n">
        <f aca="false">Tabla_Simulada!AS16-Tabla_ValidaciónMétodo!AS16</f>
        <v>0</v>
      </c>
      <c r="AT16" s="65" t="n">
        <f aca="false">Tabla_Simulada!AT16-Tabla_ValidaciónMétodo!AT16</f>
        <v>0</v>
      </c>
      <c r="AU16" s="66" t="n">
        <f aca="false">Tabla_Simulada!AU16-Tabla_ValidaciónMétodo!AU16</f>
        <v>0</v>
      </c>
      <c r="AV16" s="65" t="n">
        <f aca="false">Tabla_Simulada!AV16-Tabla_ValidaciónMétodo!AV16</f>
        <v>0</v>
      </c>
      <c r="AW16" s="66" t="n">
        <f aca="false">Tabla_Simulada!AW16-Tabla_ValidaciónMétodo!AW16</f>
        <v>0</v>
      </c>
      <c r="AX16" s="65" t="n">
        <f aca="false">Tabla_Simulada!AX16-Tabla_ValidaciónMétodo!AX16</f>
        <v>0</v>
      </c>
    </row>
    <row r="17" customFormat="false" ht="15" hidden="false" customHeight="false" outlineLevel="0" collapsed="false">
      <c r="A17" s="72" t="s">
        <v>46</v>
      </c>
      <c r="B17" s="65" t="n">
        <f aca="false">Tabla_Simulada!B17-Tabla_ValidaciónMétodo!B17</f>
        <v>0</v>
      </c>
      <c r="C17" s="65" t="n">
        <f aca="false">Tabla_Simulada!C17-Tabla_ValidaciónMétodo!C17</f>
        <v>0</v>
      </c>
      <c r="D17" s="65" t="n">
        <f aca="false">Tabla_Simulada!D17-Tabla_ValidaciónMétodo!D17</f>
        <v>0</v>
      </c>
      <c r="E17" s="65" t="n">
        <f aca="false">Tabla_Simulada!E17-Tabla_ValidaciónMétodo!E17</f>
        <v>0</v>
      </c>
      <c r="F17" s="65" t="n">
        <f aca="false">Tabla_Simulada!F17-Tabla_ValidaciónMétodo!F17</f>
        <v>0</v>
      </c>
      <c r="G17" s="65" t="n">
        <f aca="false">Tabla_Simulada!G17-Tabla_ValidaciónMétodo!G17</f>
        <v>0</v>
      </c>
      <c r="H17" s="65" t="n">
        <f aca="false">Tabla_Simulada!H17-Tabla_ValidaciónMétodo!H17</f>
        <v>0</v>
      </c>
      <c r="I17" s="66" t="n">
        <f aca="false">Tabla_Simulada!I17-Tabla_ValidaciónMétodo!I17</f>
        <v>0</v>
      </c>
      <c r="J17" s="65" t="n">
        <f aca="false">Tabla_Simulada!J17-Tabla_ValidaciónMétodo!J17</f>
        <v>0</v>
      </c>
      <c r="K17" s="66" t="n">
        <f aca="false">Tabla_Simulada!K17-Tabla_ValidaciónMétodo!K17</f>
        <v>0</v>
      </c>
      <c r="L17" s="65" t="n">
        <f aca="false">Tabla_Simulada!L17-Tabla_ValidaciónMétodo!L17</f>
        <v>0</v>
      </c>
      <c r="M17" s="66" t="n">
        <f aca="false">Tabla_Simulada!M17-Tabla_ValidaciónMétodo!M17</f>
        <v>0</v>
      </c>
      <c r="N17" s="65" t="n">
        <f aca="false">Tabla_Simulada!N17-Tabla_ValidaciónMétodo!N17</f>
        <v>0</v>
      </c>
      <c r="O17" s="65" t="n">
        <f aca="false">Tabla_Simulada!O17-Tabla_ValidaciónMétodo!O17</f>
        <v>0</v>
      </c>
      <c r="P17" s="65" t="n">
        <f aca="false">Tabla_Simulada!P17-Tabla_ValidaciónMétodo!P17</f>
        <v>0</v>
      </c>
      <c r="Q17" s="65" t="n">
        <f aca="false">Tabla_Simulada!Q17-Tabla_ValidaciónMétodo!Q17</f>
        <v>0</v>
      </c>
      <c r="S17" s="65" t="n">
        <f aca="false">Tabla_Simulada!S17-Tabla_ValidaciónMétodo!S17</f>
        <v>0</v>
      </c>
      <c r="T17" s="65" t="n">
        <f aca="false">Tabla_Simulada!T17-Tabla_ValidaciónMétodo!T17</f>
        <v>0</v>
      </c>
      <c r="U17" s="65" t="n">
        <f aca="false">Tabla_Simulada!U17-Tabla_ValidaciónMétodo!U17</f>
        <v>0</v>
      </c>
      <c r="V17" s="65" t="n">
        <f aca="false">Tabla_Simulada!V17-Tabla_ValidaciónMétodo!V17</f>
        <v>0</v>
      </c>
      <c r="W17" s="65" t="n">
        <f aca="false">Tabla_Simulada!W17-Tabla_ValidaciónMétodo!W17</f>
        <v>0</v>
      </c>
      <c r="X17" s="65" t="n">
        <f aca="false">Tabla_Simulada!X17-Tabla_ValidaciónMétodo!X17</f>
        <v>0</v>
      </c>
      <c r="Y17" s="65" t="n">
        <f aca="false">Tabla_Simulada!Y17-Tabla_ValidaciónMétodo!Y17</f>
        <v>0</v>
      </c>
      <c r="Z17" s="65" t="n">
        <f aca="false">Tabla_Simulada!Z17-Tabla_ValidaciónMétodo!Z17</f>
        <v>0</v>
      </c>
      <c r="AC17" s="73" t="n">
        <f aca="false">Tabla_Simulada!AC52-Tabla_ValidaciónMétodo!AC52</f>
        <v>0</v>
      </c>
      <c r="AD17" s="74" t="n">
        <f aca="false">Tabla_Simulada!AD17-Tabla_ValidaciónMétodo!AD17</f>
        <v>0</v>
      </c>
      <c r="AE17" s="75" t="n">
        <f aca="false">Tabla_Simulada!AE17-Tabla_ValidaciónMétodo!AE17</f>
        <v>0</v>
      </c>
      <c r="AF17" s="74" t="n">
        <f aca="false">Tabla_Simulada!AF17-Tabla_ValidaciónMétodo!AF17</f>
        <v>0</v>
      </c>
      <c r="AG17" s="74" t="n">
        <f aca="false">Tabla_Simulada!AG17-Tabla_ValidaciónMétodo!AG17</f>
        <v>0</v>
      </c>
      <c r="AH17" s="74" t="n">
        <f aca="false">Tabla_Simulada!AH17-Tabla_ValidaciónMétodo!AH17</f>
        <v>0</v>
      </c>
      <c r="AI17" s="74" t="n">
        <f aca="false">Tabla_Simulada!AI17-Tabla_ValidaciónMétodo!AI17</f>
        <v>0</v>
      </c>
      <c r="AJ17" s="74" t="n">
        <f aca="false">Tabla_Simulada!AJ17-Tabla_ValidaciónMétodo!AJ17</f>
        <v>0</v>
      </c>
      <c r="AK17" s="74" t="n">
        <f aca="false">Tabla_Simulada!AK17-Tabla_ValidaciónMétodo!AK17</f>
        <v>0</v>
      </c>
      <c r="AL17" s="74" t="n">
        <f aca="false">Tabla_Simulada!AL17-Tabla_ValidaciónMétodo!AL17</f>
        <v>0</v>
      </c>
      <c r="AM17" s="74" t="n">
        <f aca="false">Tabla_Simulada!AM17-Tabla_ValidaciónMétodo!AM17</f>
        <v>0</v>
      </c>
      <c r="AO17" s="66" t="n">
        <f aca="false">Tabla_Simulada!AO17-Tabla_ValidaciónMétodo!AO17</f>
        <v>0</v>
      </c>
      <c r="AP17" s="65" t="n">
        <f aca="false">Tabla_Simulada!AP17-Tabla_ValidaciónMétodo!AP17</f>
        <v>0</v>
      </c>
      <c r="AQ17" s="66" t="n">
        <f aca="false">Tabla_Simulada!AQ17-Tabla_ValidaciónMétodo!AQ17</f>
        <v>0</v>
      </c>
      <c r="AR17" s="65" t="n">
        <f aca="false">Tabla_Simulada!AR17-Tabla_ValidaciónMétodo!AR17</f>
        <v>0</v>
      </c>
      <c r="AS17" s="66" t="n">
        <f aca="false">Tabla_Simulada!AS17-Tabla_ValidaciónMétodo!AS17</f>
        <v>0</v>
      </c>
      <c r="AT17" s="65" t="n">
        <f aca="false">Tabla_Simulada!AT17-Tabla_ValidaciónMétodo!AT17</f>
        <v>0</v>
      </c>
      <c r="AU17" s="66" t="n">
        <f aca="false">Tabla_Simulada!AU17-Tabla_ValidaciónMétodo!AU17</f>
        <v>0</v>
      </c>
      <c r="AV17" s="65" t="n">
        <f aca="false">Tabla_Simulada!AV17-Tabla_ValidaciónMétodo!AV17</f>
        <v>0</v>
      </c>
      <c r="AW17" s="66" t="n">
        <f aca="false">Tabla_Simulada!AW17-Tabla_ValidaciónMétodo!AW17</f>
        <v>0</v>
      </c>
      <c r="AX17" s="65" t="n">
        <f aca="false">Tabla_Simulada!AX17-Tabla_ValidaciónMétodo!AX17</f>
        <v>0</v>
      </c>
    </row>
    <row r="18" customFormat="false" ht="15" hidden="false" customHeight="false" outlineLevel="0" collapsed="false">
      <c r="A18" s="72" t="s">
        <v>47</v>
      </c>
      <c r="B18" s="65" t="n">
        <f aca="false">Tabla_Simulada!B18-Tabla_ValidaciónMétodo!B18</f>
        <v>0</v>
      </c>
      <c r="C18" s="65" t="n">
        <f aca="false">Tabla_Simulada!C18-Tabla_ValidaciónMétodo!C18</f>
        <v>0</v>
      </c>
      <c r="D18" s="65" t="n">
        <f aca="false">Tabla_Simulada!D18-Tabla_ValidaciónMétodo!D18</f>
        <v>0</v>
      </c>
      <c r="E18" s="65" t="n">
        <f aca="false">Tabla_Simulada!E18-Tabla_ValidaciónMétodo!E18</f>
        <v>0</v>
      </c>
      <c r="F18" s="65" t="n">
        <f aca="false">Tabla_Simulada!F18-Tabla_ValidaciónMétodo!F18</f>
        <v>0</v>
      </c>
      <c r="G18" s="65" t="n">
        <f aca="false">Tabla_Simulada!G18-Tabla_ValidaciónMétodo!G18</f>
        <v>0</v>
      </c>
      <c r="H18" s="65" t="n">
        <f aca="false">Tabla_Simulada!H18-Tabla_ValidaciónMétodo!H18</f>
        <v>0</v>
      </c>
      <c r="I18" s="66" t="n">
        <f aca="false">Tabla_Simulada!I18-Tabla_ValidaciónMétodo!I18</f>
        <v>0</v>
      </c>
      <c r="J18" s="65" t="n">
        <f aca="false">Tabla_Simulada!J18-Tabla_ValidaciónMétodo!J18</f>
        <v>0</v>
      </c>
      <c r="K18" s="66" t="n">
        <f aca="false">Tabla_Simulada!K18-Tabla_ValidaciónMétodo!K18</f>
        <v>0</v>
      </c>
      <c r="L18" s="65" t="n">
        <f aca="false">Tabla_Simulada!L18-Tabla_ValidaciónMétodo!L18</f>
        <v>0</v>
      </c>
      <c r="M18" s="66" t="n">
        <f aca="false">Tabla_Simulada!M18-Tabla_ValidaciónMétodo!M18</f>
        <v>0</v>
      </c>
      <c r="N18" s="65" t="n">
        <f aca="false">Tabla_Simulada!N18-Tabla_ValidaciónMétodo!N18</f>
        <v>0</v>
      </c>
      <c r="O18" s="65" t="n">
        <f aca="false">Tabla_Simulada!O18-Tabla_ValidaciónMétodo!O18</f>
        <v>0</v>
      </c>
      <c r="P18" s="65" t="n">
        <f aca="false">Tabla_Simulada!P18-Tabla_ValidaciónMétodo!P18</f>
        <v>0</v>
      </c>
      <c r="Q18" s="65" t="n">
        <f aca="false">Tabla_Simulada!Q18-Tabla_ValidaciónMétodo!Q18</f>
        <v>0</v>
      </c>
      <c r="S18" s="65" t="n">
        <f aca="false">Tabla_Simulada!S18-Tabla_ValidaciónMétodo!S18</f>
        <v>0</v>
      </c>
      <c r="T18" s="65" t="n">
        <f aca="false">Tabla_Simulada!T18-Tabla_ValidaciónMétodo!T18</f>
        <v>0</v>
      </c>
      <c r="U18" s="65" t="n">
        <f aca="false">Tabla_Simulada!U18-Tabla_ValidaciónMétodo!U18</f>
        <v>0</v>
      </c>
      <c r="V18" s="65" t="n">
        <f aca="false">Tabla_Simulada!V18-Tabla_ValidaciónMétodo!V18</f>
        <v>0</v>
      </c>
      <c r="W18" s="65" t="n">
        <f aca="false">Tabla_Simulada!W18-Tabla_ValidaciónMétodo!W18</f>
        <v>0</v>
      </c>
      <c r="X18" s="65" t="n">
        <f aca="false">Tabla_Simulada!X18-Tabla_ValidaciónMétodo!X18</f>
        <v>0</v>
      </c>
      <c r="Y18" s="65" t="n">
        <f aca="false">Tabla_Simulada!Y18-Tabla_ValidaciónMétodo!Y18</f>
        <v>0</v>
      </c>
      <c r="Z18" s="65" t="n">
        <f aca="false">Tabla_Simulada!Z18-Tabla_ValidaciónMétodo!Z18</f>
        <v>0</v>
      </c>
      <c r="AC18" s="73" t="n">
        <f aca="false">Tabla_Simulada!AC53-Tabla_ValidaciónMétodo!AC53</f>
        <v>0</v>
      </c>
      <c r="AD18" s="74" t="n">
        <f aca="false">Tabla_Simulada!AD18-Tabla_ValidaciónMétodo!AD18</f>
        <v>0</v>
      </c>
      <c r="AE18" s="75" t="n">
        <f aca="false">Tabla_Simulada!AE18-Tabla_ValidaciónMétodo!AE18</f>
        <v>0</v>
      </c>
      <c r="AF18" s="74" t="n">
        <f aca="false">Tabla_Simulada!AF18-Tabla_ValidaciónMétodo!AF18</f>
        <v>0</v>
      </c>
      <c r="AG18" s="74" t="n">
        <f aca="false">Tabla_Simulada!AG18-Tabla_ValidaciónMétodo!AG18</f>
        <v>0</v>
      </c>
      <c r="AH18" s="74" t="n">
        <f aca="false">Tabla_Simulada!AH18-Tabla_ValidaciónMétodo!AH18</f>
        <v>0</v>
      </c>
      <c r="AI18" s="74" t="n">
        <f aca="false">Tabla_Simulada!AI18-Tabla_ValidaciónMétodo!AI18</f>
        <v>0</v>
      </c>
      <c r="AJ18" s="74" t="n">
        <f aca="false">Tabla_Simulada!AJ18-Tabla_ValidaciónMétodo!AJ18</f>
        <v>0</v>
      </c>
      <c r="AK18" s="74" t="n">
        <f aca="false">Tabla_Simulada!AK18-Tabla_ValidaciónMétodo!AK18</f>
        <v>0</v>
      </c>
      <c r="AL18" s="74" t="n">
        <f aca="false">Tabla_Simulada!AL18-Tabla_ValidaciónMétodo!AL18</f>
        <v>0</v>
      </c>
      <c r="AM18" s="74" t="n">
        <f aca="false">Tabla_Simulada!AM18-Tabla_ValidaciónMétodo!AM18</f>
        <v>0</v>
      </c>
      <c r="AO18" s="66" t="n">
        <f aca="false">Tabla_Simulada!AO18-Tabla_ValidaciónMétodo!AO18</f>
        <v>0</v>
      </c>
      <c r="AP18" s="65" t="n">
        <f aca="false">Tabla_Simulada!AP18-Tabla_ValidaciónMétodo!AP18</f>
        <v>0</v>
      </c>
      <c r="AQ18" s="66" t="n">
        <f aca="false">Tabla_Simulada!AQ18-Tabla_ValidaciónMétodo!AQ18</f>
        <v>0</v>
      </c>
      <c r="AR18" s="65" t="n">
        <f aca="false">Tabla_Simulada!AR18-Tabla_ValidaciónMétodo!AR18</f>
        <v>0</v>
      </c>
      <c r="AS18" s="66" t="n">
        <f aca="false">Tabla_Simulada!AS18-Tabla_ValidaciónMétodo!AS18</f>
        <v>0</v>
      </c>
      <c r="AT18" s="65" t="n">
        <f aca="false">Tabla_Simulada!AT18-Tabla_ValidaciónMétodo!AT18</f>
        <v>0</v>
      </c>
      <c r="AU18" s="66" t="n">
        <f aca="false">Tabla_Simulada!AU18-Tabla_ValidaciónMétodo!AU18</f>
        <v>0</v>
      </c>
      <c r="AV18" s="65" t="n">
        <f aca="false">Tabla_Simulada!AV18-Tabla_ValidaciónMétodo!AV18</f>
        <v>0</v>
      </c>
      <c r="AW18" s="66" t="n">
        <f aca="false">Tabla_Simulada!AW18-Tabla_ValidaciónMétodo!AW18</f>
        <v>0</v>
      </c>
      <c r="AX18" s="65" t="n">
        <f aca="false">Tabla_Simulada!AX18-Tabla_ValidaciónMétodo!AX18</f>
        <v>0</v>
      </c>
    </row>
    <row r="19" customFormat="false" ht="15" hidden="false" customHeight="false" outlineLevel="0" collapsed="false">
      <c r="A19" s="72" t="s">
        <v>48</v>
      </c>
      <c r="B19" s="65" t="n">
        <f aca="false">Tabla_Simulada!B19-Tabla_ValidaciónMétodo!B19</f>
        <v>0</v>
      </c>
      <c r="C19" s="65" t="n">
        <f aca="false">Tabla_Simulada!C19-Tabla_ValidaciónMétodo!C19</f>
        <v>0</v>
      </c>
      <c r="D19" s="65" t="n">
        <f aca="false">Tabla_Simulada!D19-Tabla_ValidaciónMétodo!D19</f>
        <v>0</v>
      </c>
      <c r="E19" s="65" t="n">
        <f aca="false">Tabla_Simulada!E19-Tabla_ValidaciónMétodo!E19</f>
        <v>0</v>
      </c>
      <c r="F19" s="65" t="n">
        <f aca="false">Tabla_Simulada!F19-Tabla_ValidaciónMétodo!F19</f>
        <v>0</v>
      </c>
      <c r="G19" s="65" t="n">
        <f aca="false">Tabla_Simulada!G19-Tabla_ValidaciónMétodo!G19</f>
        <v>0</v>
      </c>
      <c r="H19" s="65" t="n">
        <f aca="false">Tabla_Simulada!H19-Tabla_ValidaciónMétodo!H19</f>
        <v>0</v>
      </c>
      <c r="I19" s="66" t="n">
        <f aca="false">Tabla_Simulada!I19-Tabla_ValidaciónMétodo!I19</f>
        <v>0</v>
      </c>
      <c r="J19" s="65" t="n">
        <f aca="false">Tabla_Simulada!J19-Tabla_ValidaciónMétodo!J19</f>
        <v>0</v>
      </c>
      <c r="K19" s="66" t="n">
        <f aca="false">Tabla_Simulada!K19-Tabla_ValidaciónMétodo!K19</f>
        <v>0</v>
      </c>
      <c r="L19" s="65" t="n">
        <f aca="false">Tabla_Simulada!L19-Tabla_ValidaciónMétodo!L19</f>
        <v>0</v>
      </c>
      <c r="M19" s="66" t="n">
        <f aca="false">Tabla_Simulada!M19-Tabla_ValidaciónMétodo!M19</f>
        <v>0</v>
      </c>
      <c r="N19" s="65" t="n">
        <f aca="false">Tabla_Simulada!N19-Tabla_ValidaciónMétodo!N19</f>
        <v>0</v>
      </c>
      <c r="O19" s="65" t="n">
        <f aca="false">Tabla_Simulada!O19-Tabla_ValidaciónMétodo!O19</f>
        <v>0</v>
      </c>
      <c r="P19" s="65" t="n">
        <f aca="false">Tabla_Simulada!P19-Tabla_ValidaciónMétodo!P19</f>
        <v>0</v>
      </c>
      <c r="Q19" s="65" t="n">
        <f aca="false">Tabla_Simulada!Q19-Tabla_ValidaciónMétodo!Q19</f>
        <v>0</v>
      </c>
      <c r="S19" s="65" t="n">
        <f aca="false">Tabla_Simulada!S19-Tabla_ValidaciónMétodo!S19</f>
        <v>0</v>
      </c>
      <c r="T19" s="65" t="n">
        <f aca="false">Tabla_Simulada!T19-Tabla_ValidaciónMétodo!T19</f>
        <v>0</v>
      </c>
      <c r="U19" s="65" t="n">
        <f aca="false">Tabla_Simulada!U19-Tabla_ValidaciónMétodo!U19</f>
        <v>0</v>
      </c>
      <c r="V19" s="65" t="n">
        <f aca="false">Tabla_Simulada!V19-Tabla_ValidaciónMétodo!V19</f>
        <v>0</v>
      </c>
      <c r="W19" s="65" t="n">
        <f aca="false">Tabla_Simulada!W19-Tabla_ValidaciónMétodo!W19</f>
        <v>0</v>
      </c>
      <c r="X19" s="65" t="n">
        <f aca="false">Tabla_Simulada!X19-Tabla_ValidaciónMétodo!X19</f>
        <v>0</v>
      </c>
      <c r="Y19" s="65" t="n">
        <f aca="false">Tabla_Simulada!Y19-Tabla_ValidaciónMétodo!Y19</f>
        <v>0</v>
      </c>
      <c r="Z19" s="65" t="n">
        <f aca="false">Tabla_Simulada!Z19-Tabla_ValidaciónMétodo!Z19</f>
        <v>0</v>
      </c>
      <c r="AC19" s="73" t="n">
        <f aca="false">Tabla_Simulada!AC54-Tabla_ValidaciónMétodo!AC54</f>
        <v>0</v>
      </c>
      <c r="AD19" s="74" t="n">
        <f aca="false">Tabla_Simulada!AD19-Tabla_ValidaciónMétodo!AD19</f>
        <v>0</v>
      </c>
      <c r="AE19" s="75" t="n">
        <f aca="false">Tabla_Simulada!AE19-Tabla_ValidaciónMétodo!AE19</f>
        <v>0</v>
      </c>
      <c r="AF19" s="74" t="n">
        <f aca="false">Tabla_Simulada!AF19-Tabla_ValidaciónMétodo!AF19</f>
        <v>0</v>
      </c>
      <c r="AG19" s="74" t="n">
        <f aca="false">Tabla_Simulada!AG19-Tabla_ValidaciónMétodo!AG19</f>
        <v>0</v>
      </c>
      <c r="AH19" s="74" t="n">
        <f aca="false">Tabla_Simulada!AH19-Tabla_ValidaciónMétodo!AH19</f>
        <v>0</v>
      </c>
      <c r="AI19" s="74" t="n">
        <f aca="false">Tabla_Simulada!AI19-Tabla_ValidaciónMétodo!AI19</f>
        <v>0</v>
      </c>
      <c r="AJ19" s="74" t="n">
        <f aca="false">Tabla_Simulada!AJ19-Tabla_ValidaciónMétodo!AJ19</f>
        <v>0</v>
      </c>
      <c r="AK19" s="74" t="n">
        <f aca="false">Tabla_Simulada!AK19-Tabla_ValidaciónMétodo!AK19</f>
        <v>0</v>
      </c>
      <c r="AL19" s="74" t="n">
        <f aca="false">Tabla_Simulada!AL19-Tabla_ValidaciónMétodo!AL19</f>
        <v>0</v>
      </c>
      <c r="AM19" s="74" t="n">
        <f aca="false">Tabla_Simulada!AM19-Tabla_ValidaciónMétodo!AM19</f>
        <v>0</v>
      </c>
      <c r="AO19" s="66" t="n">
        <f aca="false">Tabla_Simulada!AO19-Tabla_ValidaciónMétodo!AO19</f>
        <v>0</v>
      </c>
      <c r="AP19" s="65" t="n">
        <f aca="false">Tabla_Simulada!AP19-Tabla_ValidaciónMétodo!AP19</f>
        <v>0</v>
      </c>
      <c r="AQ19" s="66" t="n">
        <f aca="false">Tabla_Simulada!AQ19-Tabla_ValidaciónMétodo!AQ19</f>
        <v>0</v>
      </c>
      <c r="AR19" s="65" t="n">
        <f aca="false">Tabla_Simulada!AR19-Tabla_ValidaciónMétodo!AR19</f>
        <v>0</v>
      </c>
      <c r="AS19" s="66" t="n">
        <f aca="false">Tabla_Simulada!AS19-Tabla_ValidaciónMétodo!AS19</f>
        <v>0</v>
      </c>
      <c r="AT19" s="65" t="n">
        <f aca="false">Tabla_Simulada!AT19-Tabla_ValidaciónMétodo!AT19</f>
        <v>0</v>
      </c>
      <c r="AU19" s="66" t="n">
        <f aca="false">Tabla_Simulada!AU19-Tabla_ValidaciónMétodo!AU19</f>
        <v>0</v>
      </c>
      <c r="AV19" s="65" t="n">
        <f aca="false">Tabla_Simulada!AV19-Tabla_ValidaciónMétodo!AV19</f>
        <v>0</v>
      </c>
      <c r="AW19" s="66" t="n">
        <f aca="false">Tabla_Simulada!AW19-Tabla_ValidaciónMétodo!AW19</f>
        <v>0</v>
      </c>
      <c r="AX19" s="65" t="n">
        <f aca="false">Tabla_Simulada!AX19-Tabla_ValidaciónMétodo!AX19</f>
        <v>0</v>
      </c>
    </row>
    <row r="20" customFormat="false" ht="15" hidden="false" customHeight="false" outlineLevel="0" collapsed="false">
      <c r="A20" s="72" t="s">
        <v>49</v>
      </c>
      <c r="B20" s="65" t="n">
        <f aca="false">Tabla_Simulada!B20-Tabla_ValidaciónMétodo!B20</f>
        <v>0</v>
      </c>
      <c r="C20" s="65" t="n">
        <f aca="false">Tabla_Simulada!C20-Tabla_ValidaciónMétodo!C20</f>
        <v>0</v>
      </c>
      <c r="D20" s="65" t="n">
        <f aca="false">Tabla_Simulada!D20-Tabla_ValidaciónMétodo!D20</f>
        <v>0</v>
      </c>
      <c r="E20" s="65" t="n">
        <f aca="false">Tabla_Simulada!E20-Tabla_ValidaciónMétodo!E20</f>
        <v>0</v>
      </c>
      <c r="F20" s="65" t="n">
        <f aca="false">Tabla_Simulada!F20-Tabla_ValidaciónMétodo!F20</f>
        <v>0</v>
      </c>
      <c r="G20" s="65" t="n">
        <f aca="false">Tabla_Simulada!G20-Tabla_ValidaciónMétodo!G20</f>
        <v>0</v>
      </c>
      <c r="H20" s="65" t="n">
        <f aca="false">Tabla_Simulada!H20-Tabla_ValidaciónMétodo!H20</f>
        <v>0</v>
      </c>
      <c r="I20" s="66" t="n">
        <f aca="false">Tabla_Simulada!I20-Tabla_ValidaciónMétodo!I20</f>
        <v>0</v>
      </c>
      <c r="J20" s="65" t="n">
        <f aca="false">Tabla_Simulada!J20-Tabla_ValidaciónMétodo!J20</f>
        <v>0</v>
      </c>
      <c r="K20" s="66" t="n">
        <f aca="false">Tabla_Simulada!K20-Tabla_ValidaciónMétodo!K20</f>
        <v>0</v>
      </c>
      <c r="L20" s="65" t="n">
        <f aca="false">Tabla_Simulada!L20-Tabla_ValidaciónMétodo!L20</f>
        <v>0</v>
      </c>
      <c r="M20" s="66" t="n">
        <f aca="false">Tabla_Simulada!M20-Tabla_ValidaciónMétodo!M20</f>
        <v>0</v>
      </c>
      <c r="N20" s="65" t="n">
        <f aca="false">Tabla_Simulada!N20-Tabla_ValidaciónMétodo!N20</f>
        <v>0</v>
      </c>
      <c r="O20" s="65" t="n">
        <f aca="false">Tabla_Simulada!O20-Tabla_ValidaciónMétodo!O20</f>
        <v>0</v>
      </c>
      <c r="P20" s="65" t="n">
        <f aca="false">Tabla_Simulada!P20-Tabla_ValidaciónMétodo!P20</f>
        <v>0</v>
      </c>
      <c r="Q20" s="65" t="n">
        <f aca="false">Tabla_Simulada!Q20-Tabla_ValidaciónMétodo!Q20</f>
        <v>0</v>
      </c>
      <c r="S20" s="65" t="n">
        <f aca="false">Tabla_Simulada!S20-Tabla_ValidaciónMétodo!S20</f>
        <v>0</v>
      </c>
      <c r="T20" s="65" t="n">
        <f aca="false">Tabla_Simulada!T20-Tabla_ValidaciónMétodo!T20</f>
        <v>0</v>
      </c>
      <c r="U20" s="65" t="n">
        <f aca="false">Tabla_Simulada!U20-Tabla_ValidaciónMétodo!U20</f>
        <v>0</v>
      </c>
      <c r="V20" s="65" t="n">
        <f aca="false">Tabla_Simulada!V20-Tabla_ValidaciónMétodo!V20</f>
        <v>0</v>
      </c>
      <c r="W20" s="65" t="n">
        <f aca="false">Tabla_Simulada!W20-Tabla_ValidaciónMétodo!W20</f>
        <v>0</v>
      </c>
      <c r="X20" s="65" t="n">
        <f aca="false">Tabla_Simulada!X20-Tabla_ValidaciónMétodo!X20</f>
        <v>0</v>
      </c>
      <c r="Y20" s="65" t="n">
        <f aca="false">Tabla_Simulada!Y20-Tabla_ValidaciónMétodo!Y20</f>
        <v>0</v>
      </c>
      <c r="Z20" s="65" t="n">
        <f aca="false">Tabla_Simulada!Z20-Tabla_ValidaciónMétodo!Z20</f>
        <v>0</v>
      </c>
      <c r="AC20" s="73" t="n">
        <f aca="false">Tabla_Simulada!AC55-Tabla_ValidaciónMétodo!AC55</f>
        <v>0</v>
      </c>
      <c r="AD20" s="74" t="n">
        <f aca="false">Tabla_Simulada!AD20-Tabla_ValidaciónMétodo!AD20</f>
        <v>0</v>
      </c>
      <c r="AE20" s="75" t="n">
        <f aca="false">Tabla_Simulada!AE20-Tabla_ValidaciónMétodo!AE20</f>
        <v>0</v>
      </c>
      <c r="AF20" s="74" t="n">
        <f aca="false">Tabla_Simulada!AF20-Tabla_ValidaciónMétodo!AF20</f>
        <v>0</v>
      </c>
      <c r="AG20" s="74" t="n">
        <f aca="false">Tabla_Simulada!AG20-Tabla_ValidaciónMétodo!AG20</f>
        <v>0</v>
      </c>
      <c r="AH20" s="74" t="n">
        <f aca="false">Tabla_Simulada!AH20-Tabla_ValidaciónMétodo!AH20</f>
        <v>0</v>
      </c>
      <c r="AI20" s="74" t="n">
        <f aca="false">Tabla_Simulada!AI20-Tabla_ValidaciónMétodo!AI20</f>
        <v>0</v>
      </c>
      <c r="AJ20" s="74" t="n">
        <f aca="false">Tabla_Simulada!AJ20-Tabla_ValidaciónMétodo!AJ20</f>
        <v>0</v>
      </c>
      <c r="AK20" s="74" t="n">
        <f aca="false">Tabla_Simulada!AK20-Tabla_ValidaciónMétodo!AK20</f>
        <v>0</v>
      </c>
      <c r="AL20" s="74" t="n">
        <f aca="false">Tabla_Simulada!AL20-Tabla_ValidaciónMétodo!AL20</f>
        <v>0</v>
      </c>
      <c r="AM20" s="74" t="n">
        <f aca="false">Tabla_Simulada!AM20-Tabla_ValidaciónMétodo!AM20</f>
        <v>0</v>
      </c>
      <c r="AO20" s="66" t="n">
        <f aca="false">Tabla_Simulada!AO20-Tabla_ValidaciónMétodo!AO20</f>
        <v>0</v>
      </c>
      <c r="AP20" s="65" t="n">
        <f aca="false">Tabla_Simulada!AP20-Tabla_ValidaciónMétodo!AP20</f>
        <v>0</v>
      </c>
      <c r="AQ20" s="66" t="n">
        <f aca="false">Tabla_Simulada!AQ20-Tabla_ValidaciónMétodo!AQ20</f>
        <v>0</v>
      </c>
      <c r="AR20" s="65" t="n">
        <f aca="false">Tabla_Simulada!AR20-Tabla_ValidaciónMétodo!AR20</f>
        <v>0</v>
      </c>
      <c r="AS20" s="66" t="n">
        <f aca="false">Tabla_Simulada!AS20-Tabla_ValidaciónMétodo!AS20</f>
        <v>0</v>
      </c>
      <c r="AT20" s="65" t="n">
        <f aca="false">Tabla_Simulada!AT20-Tabla_ValidaciónMétodo!AT20</f>
        <v>0</v>
      </c>
      <c r="AU20" s="66" t="n">
        <f aca="false">Tabla_Simulada!AU20-Tabla_ValidaciónMétodo!AU20</f>
        <v>0</v>
      </c>
      <c r="AV20" s="65" t="n">
        <f aca="false">Tabla_Simulada!AV20-Tabla_ValidaciónMétodo!AV20</f>
        <v>0</v>
      </c>
      <c r="AW20" s="66" t="n">
        <f aca="false">Tabla_Simulada!AW20-Tabla_ValidaciónMétodo!AW20</f>
        <v>0</v>
      </c>
      <c r="AX20" s="65" t="n">
        <f aca="false">Tabla_Simulada!AX20-Tabla_ValidaciónMétodo!AX20</f>
        <v>0</v>
      </c>
    </row>
    <row r="21" customFormat="false" ht="15" hidden="false" customHeight="false" outlineLevel="0" collapsed="false">
      <c r="A21" s="72" t="s">
        <v>50</v>
      </c>
      <c r="B21" s="65" t="n">
        <f aca="false">Tabla_Simulada!B21-Tabla_ValidaciónMétodo!B21</f>
        <v>0</v>
      </c>
      <c r="C21" s="65" t="n">
        <f aca="false">Tabla_Simulada!C21-Tabla_ValidaciónMétodo!C21</f>
        <v>0</v>
      </c>
      <c r="D21" s="65" t="n">
        <f aca="false">Tabla_Simulada!D21-Tabla_ValidaciónMétodo!D21</f>
        <v>0</v>
      </c>
      <c r="E21" s="65" t="n">
        <f aca="false">Tabla_Simulada!E21-Tabla_ValidaciónMétodo!E21</f>
        <v>0</v>
      </c>
      <c r="F21" s="65" t="n">
        <f aca="false">Tabla_Simulada!F21-Tabla_ValidaciónMétodo!F21</f>
        <v>0</v>
      </c>
      <c r="G21" s="65" t="n">
        <f aca="false">Tabla_Simulada!G21-Tabla_ValidaciónMétodo!G21</f>
        <v>0</v>
      </c>
      <c r="H21" s="65" t="n">
        <f aca="false">Tabla_Simulada!H21-Tabla_ValidaciónMétodo!H21</f>
        <v>0</v>
      </c>
      <c r="I21" s="66" t="n">
        <f aca="false">Tabla_Simulada!I21-Tabla_ValidaciónMétodo!I21</f>
        <v>0</v>
      </c>
      <c r="J21" s="65" t="n">
        <f aca="false">Tabla_Simulada!J21-Tabla_ValidaciónMétodo!J21</f>
        <v>0</v>
      </c>
      <c r="K21" s="66" t="n">
        <f aca="false">Tabla_Simulada!K21-Tabla_ValidaciónMétodo!K21</f>
        <v>0</v>
      </c>
      <c r="L21" s="65" t="n">
        <f aca="false">Tabla_Simulada!L21-Tabla_ValidaciónMétodo!L21</f>
        <v>0</v>
      </c>
      <c r="M21" s="66" t="n">
        <f aca="false">Tabla_Simulada!M21-Tabla_ValidaciónMétodo!M21</f>
        <v>0</v>
      </c>
      <c r="N21" s="65" t="n">
        <f aca="false">Tabla_Simulada!N21-Tabla_ValidaciónMétodo!N21</f>
        <v>0</v>
      </c>
      <c r="O21" s="65" t="n">
        <f aca="false">Tabla_Simulada!O21-Tabla_ValidaciónMétodo!O21</f>
        <v>0</v>
      </c>
      <c r="P21" s="65" t="n">
        <f aca="false">Tabla_Simulada!P21-Tabla_ValidaciónMétodo!P21</f>
        <v>0</v>
      </c>
      <c r="Q21" s="65" t="n">
        <f aca="false">Tabla_Simulada!Q21-Tabla_ValidaciónMétodo!Q21</f>
        <v>0</v>
      </c>
      <c r="S21" s="65" t="n">
        <f aca="false">Tabla_Simulada!S21-Tabla_ValidaciónMétodo!S21</f>
        <v>0</v>
      </c>
      <c r="T21" s="65" t="n">
        <f aca="false">Tabla_Simulada!T21-Tabla_ValidaciónMétodo!T21</f>
        <v>0</v>
      </c>
      <c r="U21" s="65" t="n">
        <f aca="false">Tabla_Simulada!U21-Tabla_ValidaciónMétodo!U21</f>
        <v>0</v>
      </c>
      <c r="V21" s="65" t="n">
        <f aca="false">Tabla_Simulada!V21-Tabla_ValidaciónMétodo!V21</f>
        <v>0</v>
      </c>
      <c r="W21" s="65" t="n">
        <f aca="false">Tabla_Simulada!W21-Tabla_ValidaciónMétodo!W21</f>
        <v>0</v>
      </c>
      <c r="X21" s="65" t="n">
        <f aca="false">Tabla_Simulada!X21-Tabla_ValidaciónMétodo!X21</f>
        <v>0</v>
      </c>
      <c r="Y21" s="65" t="n">
        <f aca="false">Tabla_Simulada!Y21-Tabla_ValidaciónMétodo!Y21</f>
        <v>0</v>
      </c>
      <c r="Z21" s="65" t="n">
        <f aca="false">Tabla_Simulada!Z21-Tabla_ValidaciónMétodo!Z21</f>
        <v>0</v>
      </c>
      <c r="AC21" s="73" t="n">
        <f aca="false">Tabla_Simulada!AC56-Tabla_ValidaciónMétodo!AC56</f>
        <v>0</v>
      </c>
      <c r="AD21" s="74" t="n">
        <f aca="false">Tabla_Simulada!AD21-Tabla_ValidaciónMétodo!AD21</f>
        <v>0</v>
      </c>
      <c r="AE21" s="75" t="n">
        <f aca="false">Tabla_Simulada!AE21-Tabla_ValidaciónMétodo!AE21</f>
        <v>0</v>
      </c>
      <c r="AF21" s="74" t="n">
        <f aca="false">Tabla_Simulada!AF21-Tabla_ValidaciónMétodo!AF21</f>
        <v>0</v>
      </c>
      <c r="AG21" s="74" t="n">
        <f aca="false">Tabla_Simulada!AG21-Tabla_ValidaciónMétodo!AG21</f>
        <v>0</v>
      </c>
      <c r="AH21" s="74" t="n">
        <f aca="false">Tabla_Simulada!AH21-Tabla_ValidaciónMétodo!AH21</f>
        <v>0</v>
      </c>
      <c r="AI21" s="74" t="n">
        <f aca="false">Tabla_Simulada!AI21-Tabla_ValidaciónMétodo!AI21</f>
        <v>0</v>
      </c>
      <c r="AJ21" s="74" t="n">
        <f aca="false">Tabla_Simulada!AJ21-Tabla_ValidaciónMétodo!AJ21</f>
        <v>0</v>
      </c>
      <c r="AK21" s="74" t="n">
        <f aca="false">Tabla_Simulada!AK21-Tabla_ValidaciónMétodo!AK21</f>
        <v>0</v>
      </c>
      <c r="AL21" s="74" t="n">
        <f aca="false">Tabla_Simulada!AL21-Tabla_ValidaciónMétodo!AL21</f>
        <v>0</v>
      </c>
      <c r="AM21" s="74" t="n">
        <f aca="false">Tabla_Simulada!AM21-Tabla_ValidaciónMétodo!AM21</f>
        <v>0</v>
      </c>
      <c r="AO21" s="66" t="n">
        <f aca="false">Tabla_Simulada!AO21-Tabla_ValidaciónMétodo!AO21</f>
        <v>0</v>
      </c>
      <c r="AP21" s="65" t="n">
        <f aca="false">Tabla_Simulada!AP21-Tabla_ValidaciónMétodo!AP21</f>
        <v>0</v>
      </c>
      <c r="AQ21" s="66" t="n">
        <f aca="false">Tabla_Simulada!AQ21-Tabla_ValidaciónMétodo!AQ21</f>
        <v>0</v>
      </c>
      <c r="AR21" s="65" t="n">
        <f aca="false">Tabla_Simulada!AR21-Tabla_ValidaciónMétodo!AR21</f>
        <v>0</v>
      </c>
      <c r="AS21" s="66" t="n">
        <f aca="false">Tabla_Simulada!AS21-Tabla_ValidaciónMétodo!AS21</f>
        <v>0</v>
      </c>
      <c r="AT21" s="65" t="n">
        <f aca="false">Tabla_Simulada!AT21-Tabla_ValidaciónMétodo!AT21</f>
        <v>0</v>
      </c>
      <c r="AU21" s="66" t="n">
        <f aca="false">Tabla_Simulada!AU21-Tabla_ValidaciónMétodo!AU21</f>
        <v>0</v>
      </c>
      <c r="AV21" s="65" t="n">
        <f aca="false">Tabla_Simulada!AV21-Tabla_ValidaciónMétodo!AV21</f>
        <v>0</v>
      </c>
      <c r="AW21" s="66" t="n">
        <f aca="false">Tabla_Simulada!AW21-Tabla_ValidaciónMétodo!AW21</f>
        <v>0</v>
      </c>
      <c r="AX21" s="65" t="n">
        <f aca="false">Tabla_Simulada!AX21-Tabla_ValidaciónMétodo!AX21</f>
        <v>0</v>
      </c>
    </row>
    <row r="22" customFormat="false" ht="15" hidden="false" customHeight="false" outlineLevel="0" collapsed="false">
      <c r="A22" s="72" t="s">
        <v>51</v>
      </c>
      <c r="B22" s="65" t="n">
        <f aca="false">Tabla_Simulada!B22-Tabla_ValidaciónMétodo!B22</f>
        <v>0</v>
      </c>
      <c r="C22" s="65" t="n">
        <f aca="false">Tabla_Simulada!C22-Tabla_ValidaciónMétodo!C22</f>
        <v>0</v>
      </c>
      <c r="D22" s="65" t="n">
        <f aca="false">Tabla_Simulada!D22-Tabla_ValidaciónMétodo!D22</f>
        <v>0</v>
      </c>
      <c r="E22" s="65" t="n">
        <f aca="false">Tabla_Simulada!E22-Tabla_ValidaciónMétodo!E22</f>
        <v>0</v>
      </c>
      <c r="F22" s="65" t="n">
        <f aca="false">Tabla_Simulada!F22-Tabla_ValidaciónMétodo!F22</f>
        <v>0</v>
      </c>
      <c r="G22" s="65" t="n">
        <f aca="false">Tabla_Simulada!G22-Tabla_ValidaciónMétodo!G22</f>
        <v>0</v>
      </c>
      <c r="H22" s="65" t="n">
        <f aca="false">Tabla_Simulada!H22-Tabla_ValidaciónMétodo!H22</f>
        <v>0</v>
      </c>
      <c r="I22" s="66" t="n">
        <f aca="false">Tabla_Simulada!I22-Tabla_ValidaciónMétodo!I22</f>
        <v>0</v>
      </c>
      <c r="J22" s="65" t="n">
        <f aca="false">Tabla_Simulada!J22-Tabla_ValidaciónMétodo!J22</f>
        <v>0</v>
      </c>
      <c r="K22" s="66" t="n">
        <f aca="false">Tabla_Simulada!K22-Tabla_ValidaciónMétodo!K22</f>
        <v>0</v>
      </c>
      <c r="L22" s="65" t="n">
        <f aca="false">Tabla_Simulada!L22-Tabla_ValidaciónMétodo!L22</f>
        <v>0</v>
      </c>
      <c r="M22" s="66" t="n">
        <f aca="false">Tabla_Simulada!M22-Tabla_ValidaciónMétodo!M22</f>
        <v>0</v>
      </c>
      <c r="N22" s="65" t="n">
        <f aca="false">Tabla_Simulada!N22-Tabla_ValidaciónMétodo!N22</f>
        <v>0</v>
      </c>
      <c r="O22" s="65" t="n">
        <f aca="false">Tabla_Simulada!O22-Tabla_ValidaciónMétodo!O22</f>
        <v>0</v>
      </c>
      <c r="P22" s="65" t="n">
        <f aca="false">Tabla_Simulada!P22-Tabla_ValidaciónMétodo!P22</f>
        <v>0</v>
      </c>
      <c r="Q22" s="65" t="n">
        <f aca="false">Tabla_Simulada!Q22-Tabla_ValidaciónMétodo!Q22</f>
        <v>0</v>
      </c>
      <c r="S22" s="65" t="n">
        <f aca="false">Tabla_Simulada!S22-Tabla_ValidaciónMétodo!S22</f>
        <v>0</v>
      </c>
      <c r="T22" s="65" t="n">
        <f aca="false">Tabla_Simulada!T22-Tabla_ValidaciónMétodo!T22</f>
        <v>0</v>
      </c>
      <c r="U22" s="65" t="n">
        <f aca="false">Tabla_Simulada!U22-Tabla_ValidaciónMétodo!U22</f>
        <v>0</v>
      </c>
      <c r="V22" s="65" t="n">
        <f aca="false">Tabla_Simulada!V22-Tabla_ValidaciónMétodo!V22</f>
        <v>0</v>
      </c>
      <c r="W22" s="65" t="n">
        <f aca="false">Tabla_Simulada!W22-Tabla_ValidaciónMétodo!W22</f>
        <v>0</v>
      </c>
      <c r="X22" s="65" t="n">
        <f aca="false">Tabla_Simulada!X22-Tabla_ValidaciónMétodo!X22</f>
        <v>0</v>
      </c>
      <c r="Y22" s="65" t="n">
        <f aca="false">Tabla_Simulada!Y22-Tabla_ValidaciónMétodo!Y22</f>
        <v>0</v>
      </c>
      <c r="Z22" s="65" t="n">
        <f aca="false">Tabla_Simulada!Z22-Tabla_ValidaciónMétodo!Z22</f>
        <v>0</v>
      </c>
      <c r="AC22" s="73" t="n">
        <f aca="false">Tabla_Simulada!AC57-Tabla_ValidaciónMétodo!AC57</f>
        <v>0</v>
      </c>
      <c r="AD22" s="74" t="n">
        <f aca="false">Tabla_Simulada!AD22-Tabla_ValidaciónMétodo!AD22</f>
        <v>0</v>
      </c>
      <c r="AE22" s="75" t="n">
        <f aca="false">Tabla_Simulada!AE22-Tabla_ValidaciónMétodo!AE22</f>
        <v>0</v>
      </c>
      <c r="AF22" s="74" t="n">
        <f aca="false">Tabla_Simulada!AF22-Tabla_ValidaciónMétodo!AF22</f>
        <v>0</v>
      </c>
      <c r="AG22" s="74" t="n">
        <f aca="false">Tabla_Simulada!AG22-Tabla_ValidaciónMétodo!AG22</f>
        <v>0</v>
      </c>
      <c r="AH22" s="74" t="n">
        <f aca="false">Tabla_Simulada!AH22-Tabla_ValidaciónMétodo!AH22</f>
        <v>0</v>
      </c>
      <c r="AI22" s="74" t="n">
        <f aca="false">Tabla_Simulada!AI22-Tabla_ValidaciónMétodo!AI22</f>
        <v>0</v>
      </c>
      <c r="AJ22" s="74" t="n">
        <f aca="false">Tabla_Simulada!AJ22-Tabla_ValidaciónMétodo!AJ22</f>
        <v>0</v>
      </c>
      <c r="AK22" s="74" t="n">
        <f aca="false">Tabla_Simulada!AK22-Tabla_ValidaciónMétodo!AK22</f>
        <v>0</v>
      </c>
      <c r="AL22" s="74" t="n">
        <f aca="false">Tabla_Simulada!AL22-Tabla_ValidaciónMétodo!AL22</f>
        <v>0</v>
      </c>
      <c r="AM22" s="74" t="n">
        <f aca="false">Tabla_Simulada!AM22-Tabla_ValidaciónMétodo!AM22</f>
        <v>0</v>
      </c>
      <c r="AO22" s="66" t="n">
        <f aca="false">Tabla_Simulada!AO22-Tabla_ValidaciónMétodo!AO22</f>
        <v>0</v>
      </c>
      <c r="AP22" s="65" t="n">
        <f aca="false">Tabla_Simulada!AP22-Tabla_ValidaciónMétodo!AP22</f>
        <v>0</v>
      </c>
      <c r="AQ22" s="66" t="n">
        <f aca="false">Tabla_Simulada!AQ22-Tabla_ValidaciónMétodo!AQ22</f>
        <v>0</v>
      </c>
      <c r="AR22" s="65" t="n">
        <f aca="false">Tabla_Simulada!AR22-Tabla_ValidaciónMétodo!AR22</f>
        <v>0</v>
      </c>
      <c r="AS22" s="66" t="n">
        <f aca="false">Tabla_Simulada!AS22-Tabla_ValidaciónMétodo!AS22</f>
        <v>0</v>
      </c>
      <c r="AT22" s="65" t="n">
        <f aca="false">Tabla_Simulada!AT22-Tabla_ValidaciónMétodo!AT22</f>
        <v>0</v>
      </c>
      <c r="AU22" s="66" t="n">
        <f aca="false">Tabla_Simulada!AU22-Tabla_ValidaciónMétodo!AU22</f>
        <v>0</v>
      </c>
      <c r="AV22" s="65" t="n">
        <f aca="false">Tabla_Simulada!AV22-Tabla_ValidaciónMétodo!AV22</f>
        <v>0</v>
      </c>
      <c r="AW22" s="66" t="n">
        <f aca="false">Tabla_Simulada!AW22-Tabla_ValidaciónMétodo!AW22</f>
        <v>0</v>
      </c>
      <c r="AX22" s="65" t="n">
        <f aca="false">Tabla_Simulada!AX22-Tabla_ValidaciónMétodo!AX22</f>
        <v>0</v>
      </c>
    </row>
    <row r="23" customFormat="false" ht="15" hidden="false" customHeight="false" outlineLevel="0" collapsed="false">
      <c r="A23" s="72" t="s">
        <v>52</v>
      </c>
      <c r="B23" s="65" t="n">
        <f aca="false">Tabla_Simulada!B23-Tabla_ValidaciónMétodo!B23</f>
        <v>0</v>
      </c>
      <c r="C23" s="65" t="n">
        <f aca="false">Tabla_Simulada!C23-Tabla_ValidaciónMétodo!C23</f>
        <v>0</v>
      </c>
      <c r="D23" s="65" t="n">
        <f aca="false">Tabla_Simulada!D23-Tabla_ValidaciónMétodo!D23</f>
        <v>0</v>
      </c>
      <c r="E23" s="65" t="n">
        <f aca="false">Tabla_Simulada!E23-Tabla_ValidaciónMétodo!E23</f>
        <v>0</v>
      </c>
      <c r="F23" s="65" t="n">
        <f aca="false">Tabla_Simulada!F23-Tabla_ValidaciónMétodo!F23</f>
        <v>0</v>
      </c>
      <c r="G23" s="65" t="n">
        <f aca="false">Tabla_Simulada!G23-Tabla_ValidaciónMétodo!G23</f>
        <v>0</v>
      </c>
      <c r="H23" s="65" t="n">
        <f aca="false">Tabla_Simulada!H23-Tabla_ValidaciónMétodo!H23</f>
        <v>0</v>
      </c>
      <c r="I23" s="66" t="n">
        <f aca="false">Tabla_Simulada!I23-Tabla_ValidaciónMétodo!I23</f>
        <v>0</v>
      </c>
      <c r="J23" s="65" t="n">
        <f aca="false">Tabla_Simulada!J23-Tabla_ValidaciónMétodo!J23</f>
        <v>0</v>
      </c>
      <c r="K23" s="66" t="n">
        <f aca="false">Tabla_Simulada!K23-Tabla_ValidaciónMétodo!K23</f>
        <v>0</v>
      </c>
      <c r="L23" s="65" t="n">
        <f aca="false">Tabla_Simulada!L23-Tabla_ValidaciónMétodo!L23</f>
        <v>0</v>
      </c>
      <c r="M23" s="66" t="n">
        <f aca="false">Tabla_Simulada!M23-Tabla_ValidaciónMétodo!M23</f>
        <v>0</v>
      </c>
      <c r="N23" s="65" t="n">
        <f aca="false">Tabla_Simulada!N23-Tabla_ValidaciónMétodo!N23</f>
        <v>0</v>
      </c>
      <c r="O23" s="65" t="n">
        <f aca="false">Tabla_Simulada!O23-Tabla_ValidaciónMétodo!O23</f>
        <v>0</v>
      </c>
      <c r="P23" s="65" t="n">
        <f aca="false">Tabla_Simulada!P23-Tabla_ValidaciónMétodo!P23</f>
        <v>0</v>
      </c>
      <c r="Q23" s="65" t="n">
        <f aca="false">Tabla_Simulada!Q23-Tabla_ValidaciónMétodo!Q23</f>
        <v>0</v>
      </c>
      <c r="S23" s="65" t="n">
        <f aca="false">Tabla_Simulada!S23-Tabla_ValidaciónMétodo!S23</f>
        <v>0</v>
      </c>
      <c r="T23" s="65" t="n">
        <f aca="false">Tabla_Simulada!T23-Tabla_ValidaciónMétodo!T23</f>
        <v>0</v>
      </c>
      <c r="U23" s="65" t="n">
        <f aca="false">Tabla_Simulada!U23-Tabla_ValidaciónMétodo!U23</f>
        <v>0</v>
      </c>
      <c r="V23" s="65" t="n">
        <f aca="false">Tabla_Simulada!V23-Tabla_ValidaciónMétodo!V23</f>
        <v>0</v>
      </c>
      <c r="W23" s="65" t="n">
        <f aca="false">Tabla_Simulada!W23-Tabla_ValidaciónMétodo!W23</f>
        <v>0</v>
      </c>
      <c r="X23" s="65" t="n">
        <f aca="false">Tabla_Simulada!X23-Tabla_ValidaciónMétodo!X23</f>
        <v>0</v>
      </c>
      <c r="Y23" s="65" t="n">
        <f aca="false">Tabla_Simulada!Y23-Tabla_ValidaciónMétodo!Y23</f>
        <v>0</v>
      </c>
      <c r="Z23" s="65" t="n">
        <f aca="false">Tabla_Simulada!Z23-Tabla_ValidaciónMétodo!Z23</f>
        <v>0</v>
      </c>
      <c r="AC23" s="73" t="n">
        <f aca="false">Tabla_Simulada!AC58-Tabla_ValidaciónMétodo!AC58</f>
        <v>0</v>
      </c>
      <c r="AD23" s="74" t="n">
        <f aca="false">Tabla_Simulada!AD23-Tabla_ValidaciónMétodo!AD23</f>
        <v>0</v>
      </c>
      <c r="AE23" s="75" t="n">
        <f aca="false">Tabla_Simulada!AE23-Tabla_ValidaciónMétodo!AE23</f>
        <v>0</v>
      </c>
      <c r="AF23" s="74" t="n">
        <f aca="false">Tabla_Simulada!AF23-Tabla_ValidaciónMétodo!AF23</f>
        <v>0</v>
      </c>
      <c r="AG23" s="74" t="n">
        <f aca="false">Tabla_Simulada!AG23-Tabla_ValidaciónMétodo!AG23</f>
        <v>0</v>
      </c>
      <c r="AH23" s="74" t="n">
        <f aca="false">Tabla_Simulada!AH23-Tabla_ValidaciónMétodo!AH23</f>
        <v>0</v>
      </c>
      <c r="AI23" s="74" t="n">
        <f aca="false">Tabla_Simulada!AI23-Tabla_ValidaciónMétodo!AI23</f>
        <v>0</v>
      </c>
      <c r="AJ23" s="74" t="n">
        <f aca="false">Tabla_Simulada!AJ23-Tabla_ValidaciónMétodo!AJ23</f>
        <v>0</v>
      </c>
      <c r="AK23" s="74" t="n">
        <f aca="false">Tabla_Simulada!AK23-Tabla_ValidaciónMétodo!AK23</f>
        <v>0</v>
      </c>
      <c r="AL23" s="74" t="n">
        <f aca="false">Tabla_Simulada!AL23-Tabla_ValidaciónMétodo!AL23</f>
        <v>0</v>
      </c>
      <c r="AM23" s="74" t="n">
        <f aca="false">Tabla_Simulada!AM23-Tabla_ValidaciónMétodo!AM23</f>
        <v>0</v>
      </c>
      <c r="AO23" s="66" t="n">
        <f aca="false">Tabla_Simulada!AO23-Tabla_ValidaciónMétodo!AO23</f>
        <v>0</v>
      </c>
      <c r="AP23" s="65" t="n">
        <f aca="false">Tabla_Simulada!AP23-Tabla_ValidaciónMétodo!AP23</f>
        <v>0</v>
      </c>
      <c r="AQ23" s="66" t="n">
        <f aca="false">Tabla_Simulada!AQ23-Tabla_ValidaciónMétodo!AQ23</f>
        <v>0</v>
      </c>
      <c r="AR23" s="65" t="n">
        <f aca="false">Tabla_Simulada!AR23-Tabla_ValidaciónMétodo!AR23</f>
        <v>0</v>
      </c>
      <c r="AS23" s="66" t="n">
        <f aca="false">Tabla_Simulada!AS23-Tabla_ValidaciónMétodo!AS23</f>
        <v>0</v>
      </c>
      <c r="AT23" s="65" t="n">
        <f aca="false">Tabla_Simulada!AT23-Tabla_ValidaciónMétodo!AT23</f>
        <v>0</v>
      </c>
      <c r="AU23" s="66" t="n">
        <f aca="false">Tabla_Simulada!AU23-Tabla_ValidaciónMétodo!AU23</f>
        <v>0</v>
      </c>
      <c r="AV23" s="65" t="n">
        <f aca="false">Tabla_Simulada!AV23-Tabla_ValidaciónMétodo!AV23</f>
        <v>0</v>
      </c>
      <c r="AW23" s="66" t="n">
        <f aca="false">Tabla_Simulada!AW23-Tabla_ValidaciónMétodo!AW23</f>
        <v>0</v>
      </c>
      <c r="AX23" s="65" t="n">
        <f aca="false">Tabla_Simulada!AX23-Tabla_ValidaciónMétodo!AX23</f>
        <v>0</v>
      </c>
    </row>
    <row r="24" customFormat="false" ht="15" hidden="false" customHeight="false" outlineLevel="0" collapsed="false">
      <c r="A24" s="72" t="s">
        <v>53</v>
      </c>
      <c r="B24" s="65" t="n">
        <f aca="false">Tabla_Simulada!B24-Tabla_ValidaciónMétodo!B24</f>
        <v>0</v>
      </c>
      <c r="C24" s="65" t="n">
        <f aca="false">Tabla_Simulada!C24-Tabla_ValidaciónMétodo!C24</f>
        <v>0</v>
      </c>
      <c r="D24" s="65" t="n">
        <f aca="false">Tabla_Simulada!D24-Tabla_ValidaciónMétodo!D24</f>
        <v>0</v>
      </c>
      <c r="E24" s="65" t="n">
        <f aca="false">Tabla_Simulada!E24-Tabla_ValidaciónMétodo!E24</f>
        <v>0</v>
      </c>
      <c r="F24" s="65" t="n">
        <f aca="false">Tabla_Simulada!F24-Tabla_ValidaciónMétodo!F24</f>
        <v>0</v>
      </c>
      <c r="G24" s="65" t="n">
        <f aca="false">Tabla_Simulada!G24-Tabla_ValidaciónMétodo!G24</f>
        <v>0</v>
      </c>
      <c r="H24" s="65" t="n">
        <f aca="false">Tabla_Simulada!H24-Tabla_ValidaciónMétodo!H24</f>
        <v>0</v>
      </c>
      <c r="I24" s="66" t="n">
        <f aca="false">Tabla_Simulada!I24-Tabla_ValidaciónMétodo!I24</f>
        <v>0</v>
      </c>
      <c r="J24" s="65" t="n">
        <f aca="false">Tabla_Simulada!J24-Tabla_ValidaciónMétodo!J24</f>
        <v>0</v>
      </c>
      <c r="K24" s="66" t="n">
        <f aca="false">Tabla_Simulada!K24-Tabla_ValidaciónMétodo!K24</f>
        <v>0</v>
      </c>
      <c r="L24" s="65" t="n">
        <f aca="false">Tabla_Simulada!L24-Tabla_ValidaciónMétodo!L24</f>
        <v>0</v>
      </c>
      <c r="M24" s="66" t="n">
        <f aca="false">Tabla_Simulada!M24-Tabla_ValidaciónMétodo!M24</f>
        <v>0</v>
      </c>
      <c r="N24" s="65" t="n">
        <f aca="false">Tabla_Simulada!N24-Tabla_ValidaciónMétodo!N24</f>
        <v>0</v>
      </c>
      <c r="O24" s="65" t="n">
        <f aca="false">Tabla_Simulada!O24-Tabla_ValidaciónMétodo!O24</f>
        <v>0</v>
      </c>
      <c r="P24" s="65" t="n">
        <f aca="false">Tabla_Simulada!P24-Tabla_ValidaciónMétodo!P24</f>
        <v>0</v>
      </c>
      <c r="Q24" s="65" t="n">
        <f aca="false">Tabla_Simulada!Q24-Tabla_ValidaciónMétodo!Q24</f>
        <v>0</v>
      </c>
      <c r="S24" s="65" t="n">
        <f aca="false">Tabla_Simulada!S24-Tabla_ValidaciónMétodo!S24</f>
        <v>0</v>
      </c>
      <c r="T24" s="65" t="n">
        <f aca="false">Tabla_Simulada!T24-Tabla_ValidaciónMétodo!T24</f>
        <v>0</v>
      </c>
      <c r="U24" s="65" t="n">
        <f aca="false">Tabla_Simulada!U24-Tabla_ValidaciónMétodo!U24</f>
        <v>0</v>
      </c>
      <c r="V24" s="65" t="n">
        <f aca="false">Tabla_Simulada!V24-Tabla_ValidaciónMétodo!V24</f>
        <v>0</v>
      </c>
      <c r="W24" s="65" t="n">
        <f aca="false">Tabla_Simulada!W24-Tabla_ValidaciónMétodo!W24</f>
        <v>0</v>
      </c>
      <c r="X24" s="65" t="n">
        <f aca="false">Tabla_Simulada!X24-Tabla_ValidaciónMétodo!X24</f>
        <v>0</v>
      </c>
      <c r="Y24" s="65" t="n">
        <f aca="false">Tabla_Simulada!Y24-Tabla_ValidaciónMétodo!Y24</f>
        <v>0</v>
      </c>
      <c r="Z24" s="65" t="n">
        <f aca="false">Tabla_Simulada!Z24-Tabla_ValidaciónMétodo!Z24</f>
        <v>0</v>
      </c>
      <c r="AC24" s="73" t="n">
        <f aca="false">Tabla_Simulada!AC59-Tabla_ValidaciónMétodo!AC59</f>
        <v>0</v>
      </c>
      <c r="AD24" s="74" t="n">
        <f aca="false">Tabla_Simulada!AD24-Tabla_ValidaciónMétodo!AD24</f>
        <v>0</v>
      </c>
      <c r="AE24" s="75" t="n">
        <f aca="false">Tabla_Simulada!AE24-Tabla_ValidaciónMétodo!AE24</f>
        <v>0</v>
      </c>
      <c r="AF24" s="74" t="n">
        <f aca="false">Tabla_Simulada!AF24-Tabla_ValidaciónMétodo!AF24</f>
        <v>0</v>
      </c>
      <c r="AG24" s="74" t="n">
        <f aca="false">Tabla_Simulada!AG24-Tabla_ValidaciónMétodo!AG24</f>
        <v>0</v>
      </c>
      <c r="AH24" s="74" t="n">
        <f aca="false">Tabla_Simulada!AH24-Tabla_ValidaciónMétodo!AH24</f>
        <v>0</v>
      </c>
      <c r="AI24" s="74" t="n">
        <f aca="false">Tabla_Simulada!AI24-Tabla_ValidaciónMétodo!AI24</f>
        <v>0</v>
      </c>
      <c r="AJ24" s="74" t="n">
        <f aca="false">Tabla_Simulada!AJ24-Tabla_ValidaciónMétodo!AJ24</f>
        <v>0</v>
      </c>
      <c r="AK24" s="74" t="n">
        <f aca="false">Tabla_Simulada!AK24-Tabla_ValidaciónMétodo!AK24</f>
        <v>0</v>
      </c>
      <c r="AL24" s="74" t="n">
        <f aca="false">Tabla_Simulada!AL24-Tabla_ValidaciónMétodo!AL24</f>
        <v>0</v>
      </c>
      <c r="AM24" s="74" t="n">
        <f aca="false">Tabla_Simulada!AM24-Tabla_ValidaciónMétodo!AM24</f>
        <v>0</v>
      </c>
      <c r="AO24" s="66" t="n">
        <f aca="false">Tabla_Simulada!AO24-Tabla_ValidaciónMétodo!AO24</f>
        <v>0</v>
      </c>
      <c r="AP24" s="65" t="n">
        <f aca="false">Tabla_Simulada!AP24-Tabla_ValidaciónMétodo!AP24</f>
        <v>0</v>
      </c>
      <c r="AQ24" s="66" t="n">
        <f aca="false">Tabla_Simulada!AQ24-Tabla_ValidaciónMétodo!AQ24</f>
        <v>0</v>
      </c>
      <c r="AR24" s="65" t="n">
        <f aca="false">Tabla_Simulada!AR24-Tabla_ValidaciónMétodo!AR24</f>
        <v>0</v>
      </c>
      <c r="AS24" s="66" t="n">
        <f aca="false">Tabla_Simulada!AS24-Tabla_ValidaciónMétodo!AS24</f>
        <v>0</v>
      </c>
      <c r="AT24" s="65" t="n">
        <f aca="false">Tabla_Simulada!AT24-Tabla_ValidaciónMétodo!AT24</f>
        <v>0</v>
      </c>
      <c r="AU24" s="66" t="n">
        <f aca="false">Tabla_Simulada!AU24-Tabla_ValidaciónMétodo!AU24</f>
        <v>0</v>
      </c>
      <c r="AV24" s="65" t="n">
        <f aca="false">Tabla_Simulada!AV24-Tabla_ValidaciónMétodo!AV24</f>
        <v>0</v>
      </c>
      <c r="AW24" s="66" t="n">
        <f aca="false">Tabla_Simulada!AW24-Tabla_ValidaciónMétodo!AW24</f>
        <v>0</v>
      </c>
      <c r="AX24" s="65" t="n">
        <f aca="false">Tabla_Simulada!AX24-Tabla_ValidaciónMétodo!AX24</f>
        <v>0</v>
      </c>
    </row>
    <row r="25" customFormat="false" ht="15" hidden="false" customHeight="false" outlineLevel="0" collapsed="false">
      <c r="A25" s="72" t="s">
        <v>54</v>
      </c>
      <c r="B25" s="65" t="n">
        <f aca="false">Tabla_Simulada!B25-Tabla_ValidaciónMétodo!B25</f>
        <v>0</v>
      </c>
      <c r="C25" s="65" t="n">
        <f aca="false">Tabla_Simulada!C25-Tabla_ValidaciónMétodo!C25</f>
        <v>0</v>
      </c>
      <c r="D25" s="65" t="n">
        <f aca="false">Tabla_Simulada!D25-Tabla_ValidaciónMétodo!D25</f>
        <v>0</v>
      </c>
      <c r="E25" s="65" t="n">
        <f aca="false">Tabla_Simulada!E25-Tabla_ValidaciónMétodo!E25</f>
        <v>0</v>
      </c>
      <c r="F25" s="65" t="n">
        <f aca="false">Tabla_Simulada!F25-Tabla_ValidaciónMétodo!F25</f>
        <v>0</v>
      </c>
      <c r="G25" s="65" t="n">
        <f aca="false">Tabla_Simulada!G25-Tabla_ValidaciónMétodo!G25</f>
        <v>0</v>
      </c>
      <c r="H25" s="65" t="n">
        <f aca="false">Tabla_Simulada!H25-Tabla_ValidaciónMétodo!H25</f>
        <v>0</v>
      </c>
      <c r="I25" s="66" t="n">
        <f aca="false">Tabla_Simulada!I25-Tabla_ValidaciónMétodo!I25</f>
        <v>0</v>
      </c>
      <c r="J25" s="65" t="n">
        <f aca="false">Tabla_Simulada!J25-Tabla_ValidaciónMétodo!J25</f>
        <v>0</v>
      </c>
      <c r="K25" s="66" t="n">
        <f aca="false">Tabla_Simulada!K25-Tabla_ValidaciónMétodo!K25</f>
        <v>0</v>
      </c>
      <c r="L25" s="65" t="n">
        <f aca="false">Tabla_Simulada!L25-Tabla_ValidaciónMétodo!L25</f>
        <v>0</v>
      </c>
      <c r="M25" s="66" t="n">
        <f aca="false">Tabla_Simulada!M25-Tabla_ValidaciónMétodo!M25</f>
        <v>0</v>
      </c>
      <c r="N25" s="65" t="n">
        <f aca="false">Tabla_Simulada!N25-Tabla_ValidaciónMétodo!N25</f>
        <v>0</v>
      </c>
      <c r="O25" s="65" t="n">
        <f aca="false">Tabla_Simulada!O25-Tabla_ValidaciónMétodo!O25</f>
        <v>0</v>
      </c>
      <c r="P25" s="65" t="n">
        <f aca="false">Tabla_Simulada!P25-Tabla_ValidaciónMétodo!P25</f>
        <v>0</v>
      </c>
      <c r="Q25" s="65" t="n">
        <f aca="false">Tabla_Simulada!Q25-Tabla_ValidaciónMétodo!Q25</f>
        <v>0</v>
      </c>
      <c r="S25" s="65" t="n">
        <f aca="false">Tabla_Simulada!S25-Tabla_ValidaciónMétodo!S25</f>
        <v>0</v>
      </c>
      <c r="T25" s="65" t="n">
        <f aca="false">Tabla_Simulada!T25-Tabla_ValidaciónMétodo!T25</f>
        <v>0</v>
      </c>
      <c r="U25" s="65" t="n">
        <f aca="false">Tabla_Simulada!U25-Tabla_ValidaciónMétodo!U25</f>
        <v>0</v>
      </c>
      <c r="V25" s="65" t="n">
        <f aca="false">Tabla_Simulada!V25-Tabla_ValidaciónMétodo!V25</f>
        <v>0</v>
      </c>
      <c r="W25" s="65" t="n">
        <f aca="false">Tabla_Simulada!W25-Tabla_ValidaciónMétodo!W25</f>
        <v>0</v>
      </c>
      <c r="X25" s="65" t="n">
        <f aca="false">Tabla_Simulada!X25-Tabla_ValidaciónMétodo!X25</f>
        <v>0</v>
      </c>
      <c r="Y25" s="65" t="n">
        <f aca="false">Tabla_Simulada!Y25-Tabla_ValidaciónMétodo!Y25</f>
        <v>0</v>
      </c>
      <c r="Z25" s="65" t="n">
        <f aca="false">Tabla_Simulada!Z25-Tabla_ValidaciónMétodo!Z25</f>
        <v>0</v>
      </c>
      <c r="AC25" s="73" t="n">
        <f aca="false">Tabla_Simulada!AC60-Tabla_ValidaciónMétodo!AC60</f>
        <v>0</v>
      </c>
      <c r="AD25" s="74" t="n">
        <f aca="false">Tabla_Simulada!AD25-Tabla_ValidaciónMétodo!AD25</f>
        <v>0</v>
      </c>
      <c r="AE25" s="75" t="n">
        <f aca="false">Tabla_Simulada!AE25-Tabla_ValidaciónMétodo!AE25</f>
        <v>0</v>
      </c>
      <c r="AF25" s="74" t="n">
        <f aca="false">Tabla_Simulada!AF25-Tabla_ValidaciónMétodo!AF25</f>
        <v>0</v>
      </c>
      <c r="AG25" s="74" t="n">
        <f aca="false">Tabla_Simulada!AG25-Tabla_ValidaciónMétodo!AG25</f>
        <v>0</v>
      </c>
      <c r="AH25" s="74" t="n">
        <f aca="false">Tabla_Simulada!AH25-Tabla_ValidaciónMétodo!AH25</f>
        <v>0</v>
      </c>
      <c r="AI25" s="74" t="n">
        <f aca="false">Tabla_Simulada!AI25-Tabla_ValidaciónMétodo!AI25</f>
        <v>0</v>
      </c>
      <c r="AJ25" s="74" t="n">
        <f aca="false">Tabla_Simulada!AJ25-Tabla_ValidaciónMétodo!AJ25</f>
        <v>0</v>
      </c>
      <c r="AK25" s="74" t="n">
        <f aca="false">Tabla_Simulada!AK25-Tabla_ValidaciónMétodo!AK25</f>
        <v>0</v>
      </c>
      <c r="AL25" s="74" t="n">
        <f aca="false">Tabla_Simulada!AL25-Tabla_ValidaciónMétodo!AL25</f>
        <v>0</v>
      </c>
      <c r="AM25" s="74" t="n">
        <f aca="false">Tabla_Simulada!AM25-Tabla_ValidaciónMétodo!AM25</f>
        <v>0</v>
      </c>
      <c r="AO25" s="66" t="n">
        <f aca="false">Tabla_Simulada!AO25-Tabla_ValidaciónMétodo!AO25</f>
        <v>0</v>
      </c>
      <c r="AP25" s="65" t="n">
        <f aca="false">Tabla_Simulada!AP25-Tabla_ValidaciónMétodo!AP25</f>
        <v>0</v>
      </c>
      <c r="AQ25" s="66" t="n">
        <f aca="false">Tabla_Simulada!AQ25-Tabla_ValidaciónMétodo!AQ25</f>
        <v>0</v>
      </c>
      <c r="AR25" s="65" t="n">
        <f aca="false">Tabla_Simulada!AR25-Tabla_ValidaciónMétodo!AR25</f>
        <v>0</v>
      </c>
      <c r="AS25" s="66" t="n">
        <f aca="false">Tabla_Simulada!AS25-Tabla_ValidaciónMétodo!AS25</f>
        <v>0</v>
      </c>
      <c r="AT25" s="65" t="n">
        <f aca="false">Tabla_Simulada!AT25-Tabla_ValidaciónMétodo!AT25</f>
        <v>0</v>
      </c>
      <c r="AU25" s="66" t="n">
        <f aca="false">Tabla_Simulada!AU25-Tabla_ValidaciónMétodo!AU25</f>
        <v>0</v>
      </c>
      <c r="AV25" s="65" t="n">
        <f aca="false">Tabla_Simulada!AV25-Tabla_ValidaciónMétodo!AV25</f>
        <v>0</v>
      </c>
      <c r="AW25" s="66" t="n">
        <f aca="false">Tabla_Simulada!AW25-Tabla_ValidaciónMétodo!AW25</f>
        <v>0</v>
      </c>
      <c r="AX25" s="65" t="n">
        <f aca="false">Tabla_Simulada!AX25-Tabla_ValidaciónMétodo!AX25</f>
        <v>0</v>
      </c>
    </row>
    <row r="26" customFormat="false" ht="15" hidden="false" customHeight="false" outlineLevel="0" collapsed="false">
      <c r="A26" s="72" t="s">
        <v>55</v>
      </c>
      <c r="B26" s="65" t="n">
        <f aca="false">Tabla_Simulada!B26-Tabla_ValidaciónMétodo!B26</f>
        <v>0</v>
      </c>
      <c r="C26" s="65" t="n">
        <f aca="false">Tabla_Simulada!C26-Tabla_ValidaciónMétodo!C26</f>
        <v>0</v>
      </c>
      <c r="D26" s="65" t="n">
        <f aca="false">Tabla_Simulada!D26-Tabla_ValidaciónMétodo!D26</f>
        <v>0</v>
      </c>
      <c r="E26" s="65" t="n">
        <f aca="false">Tabla_Simulada!E26-Tabla_ValidaciónMétodo!E26</f>
        <v>0</v>
      </c>
      <c r="F26" s="65" t="n">
        <f aca="false">Tabla_Simulada!F26-Tabla_ValidaciónMétodo!F26</f>
        <v>0</v>
      </c>
      <c r="G26" s="65" t="n">
        <f aca="false">Tabla_Simulada!G26-Tabla_ValidaciónMétodo!G26</f>
        <v>0</v>
      </c>
      <c r="H26" s="65" t="n">
        <f aca="false">Tabla_Simulada!H26-Tabla_ValidaciónMétodo!H26</f>
        <v>0</v>
      </c>
      <c r="I26" s="66" t="n">
        <f aca="false">Tabla_Simulada!I26-Tabla_ValidaciónMétodo!I26</f>
        <v>0</v>
      </c>
      <c r="J26" s="65" t="n">
        <f aca="false">Tabla_Simulada!J26-Tabla_ValidaciónMétodo!J26</f>
        <v>0</v>
      </c>
      <c r="K26" s="66" t="n">
        <f aca="false">Tabla_Simulada!K26-Tabla_ValidaciónMétodo!K26</f>
        <v>0</v>
      </c>
      <c r="L26" s="65" t="n">
        <f aca="false">Tabla_Simulada!L26-Tabla_ValidaciónMétodo!L26</f>
        <v>0</v>
      </c>
      <c r="M26" s="66" t="n">
        <f aca="false">Tabla_Simulada!M26-Tabla_ValidaciónMétodo!M26</f>
        <v>0</v>
      </c>
      <c r="N26" s="65" t="n">
        <f aca="false">Tabla_Simulada!N26-Tabla_ValidaciónMétodo!N26</f>
        <v>0</v>
      </c>
      <c r="O26" s="65" t="n">
        <f aca="false">Tabla_Simulada!O26-Tabla_ValidaciónMétodo!O26</f>
        <v>0</v>
      </c>
      <c r="P26" s="65" t="n">
        <f aca="false">Tabla_Simulada!P26-Tabla_ValidaciónMétodo!P26</f>
        <v>0</v>
      </c>
      <c r="Q26" s="65" t="n">
        <f aca="false">Tabla_Simulada!Q26-Tabla_ValidaciónMétodo!Q26</f>
        <v>0</v>
      </c>
      <c r="S26" s="65" t="n">
        <f aca="false">Tabla_Simulada!S26-Tabla_ValidaciónMétodo!S26</f>
        <v>0</v>
      </c>
      <c r="T26" s="65" t="n">
        <f aca="false">Tabla_Simulada!T26-Tabla_ValidaciónMétodo!T26</f>
        <v>0</v>
      </c>
      <c r="U26" s="65" t="n">
        <f aca="false">Tabla_Simulada!U26-Tabla_ValidaciónMétodo!U26</f>
        <v>0</v>
      </c>
      <c r="V26" s="65" t="n">
        <f aca="false">Tabla_Simulada!V26-Tabla_ValidaciónMétodo!V26</f>
        <v>0</v>
      </c>
      <c r="W26" s="65" t="n">
        <f aca="false">Tabla_Simulada!W26-Tabla_ValidaciónMétodo!W26</f>
        <v>0</v>
      </c>
      <c r="X26" s="65" t="n">
        <f aca="false">Tabla_Simulada!X26-Tabla_ValidaciónMétodo!X26</f>
        <v>0</v>
      </c>
      <c r="Y26" s="65" t="n">
        <f aca="false">Tabla_Simulada!Y26-Tabla_ValidaciónMétodo!Y26</f>
        <v>0</v>
      </c>
      <c r="Z26" s="65" t="n">
        <f aca="false">Tabla_Simulada!Z26-Tabla_ValidaciónMétodo!Z26</f>
        <v>0</v>
      </c>
      <c r="AC26" s="73" t="n">
        <f aca="false">Tabla_Simulada!AC61-Tabla_ValidaciónMétodo!AC61</f>
        <v>0</v>
      </c>
      <c r="AD26" s="74" t="n">
        <f aca="false">Tabla_Simulada!AD26-Tabla_ValidaciónMétodo!AD26</f>
        <v>0</v>
      </c>
      <c r="AE26" s="75" t="n">
        <f aca="false">Tabla_Simulada!AE26-Tabla_ValidaciónMétodo!AE26</f>
        <v>0</v>
      </c>
      <c r="AF26" s="74" t="n">
        <f aca="false">Tabla_Simulada!AF26-Tabla_ValidaciónMétodo!AF26</f>
        <v>0</v>
      </c>
      <c r="AG26" s="74" t="n">
        <f aca="false">Tabla_Simulada!AG26-Tabla_ValidaciónMétodo!AG26</f>
        <v>0</v>
      </c>
      <c r="AH26" s="74" t="n">
        <f aca="false">Tabla_Simulada!AH26-Tabla_ValidaciónMétodo!AH26</f>
        <v>0</v>
      </c>
      <c r="AI26" s="74" t="n">
        <f aca="false">Tabla_Simulada!AI26-Tabla_ValidaciónMétodo!AI26</f>
        <v>0</v>
      </c>
      <c r="AJ26" s="74" t="n">
        <f aca="false">Tabla_Simulada!AJ26-Tabla_ValidaciónMétodo!AJ26</f>
        <v>0</v>
      </c>
      <c r="AK26" s="74" t="n">
        <f aca="false">Tabla_Simulada!AK26-Tabla_ValidaciónMétodo!AK26</f>
        <v>0</v>
      </c>
      <c r="AL26" s="74" t="n">
        <f aca="false">Tabla_Simulada!AL26-Tabla_ValidaciónMétodo!AL26</f>
        <v>0</v>
      </c>
      <c r="AM26" s="74" t="n">
        <f aca="false">Tabla_Simulada!AM26-Tabla_ValidaciónMétodo!AM26</f>
        <v>0</v>
      </c>
      <c r="AO26" s="66" t="n">
        <f aca="false">Tabla_Simulada!AO26-Tabla_ValidaciónMétodo!AO26</f>
        <v>0</v>
      </c>
      <c r="AP26" s="65" t="n">
        <f aca="false">Tabla_Simulada!AP26-Tabla_ValidaciónMétodo!AP26</f>
        <v>0</v>
      </c>
      <c r="AQ26" s="66" t="n">
        <f aca="false">Tabla_Simulada!AQ26-Tabla_ValidaciónMétodo!AQ26</f>
        <v>0</v>
      </c>
      <c r="AR26" s="65" t="n">
        <f aca="false">Tabla_Simulada!AR26-Tabla_ValidaciónMétodo!AR26</f>
        <v>0</v>
      </c>
      <c r="AS26" s="66" t="n">
        <f aca="false">Tabla_Simulada!AS26-Tabla_ValidaciónMétodo!AS26</f>
        <v>0</v>
      </c>
      <c r="AT26" s="65" t="n">
        <f aca="false">Tabla_Simulada!AT26-Tabla_ValidaciónMétodo!AT26</f>
        <v>0</v>
      </c>
      <c r="AU26" s="66" t="n">
        <f aca="false">Tabla_Simulada!AU26-Tabla_ValidaciónMétodo!AU26</f>
        <v>0</v>
      </c>
      <c r="AV26" s="65" t="n">
        <f aca="false">Tabla_Simulada!AV26-Tabla_ValidaciónMétodo!AV26</f>
        <v>0</v>
      </c>
      <c r="AW26" s="66" t="n">
        <f aca="false">Tabla_Simulada!AW26-Tabla_ValidaciónMétodo!AW26</f>
        <v>0</v>
      </c>
      <c r="AX26" s="65" t="n">
        <f aca="false">Tabla_Simulada!AX26-Tabla_ValidaciónMétodo!AX26</f>
        <v>0</v>
      </c>
    </row>
    <row r="27" customFormat="false" ht="15" hidden="false" customHeight="false" outlineLevel="0" collapsed="false">
      <c r="A27" s="72" t="s">
        <v>56</v>
      </c>
      <c r="B27" s="65" t="n">
        <f aca="false">Tabla_Simulada!B27-Tabla_ValidaciónMétodo!B27</f>
        <v>0</v>
      </c>
      <c r="C27" s="65" t="n">
        <f aca="false">Tabla_Simulada!C27-Tabla_ValidaciónMétodo!C27</f>
        <v>0</v>
      </c>
      <c r="D27" s="65" t="n">
        <f aca="false">Tabla_Simulada!D27-Tabla_ValidaciónMétodo!D27</f>
        <v>0</v>
      </c>
      <c r="E27" s="65" t="n">
        <f aca="false">Tabla_Simulada!E27-Tabla_ValidaciónMétodo!E27</f>
        <v>0</v>
      </c>
      <c r="F27" s="65" t="n">
        <f aca="false">Tabla_Simulada!F27-Tabla_ValidaciónMétodo!F27</f>
        <v>0</v>
      </c>
      <c r="G27" s="65" t="n">
        <f aca="false">Tabla_Simulada!G27-Tabla_ValidaciónMétodo!G27</f>
        <v>0</v>
      </c>
      <c r="H27" s="65" t="n">
        <f aca="false">Tabla_Simulada!H27-Tabla_ValidaciónMétodo!H27</f>
        <v>0</v>
      </c>
      <c r="I27" s="66" t="n">
        <f aca="false">Tabla_Simulada!I27-Tabla_ValidaciónMétodo!I27</f>
        <v>0</v>
      </c>
      <c r="J27" s="65" t="n">
        <f aca="false">Tabla_Simulada!J27-Tabla_ValidaciónMétodo!J27</f>
        <v>0</v>
      </c>
      <c r="K27" s="66" t="n">
        <f aca="false">Tabla_Simulada!K27-Tabla_ValidaciónMétodo!K27</f>
        <v>0</v>
      </c>
      <c r="L27" s="65" t="n">
        <f aca="false">Tabla_Simulada!L27-Tabla_ValidaciónMétodo!L27</f>
        <v>0</v>
      </c>
      <c r="M27" s="66" t="n">
        <f aca="false">Tabla_Simulada!M27-Tabla_ValidaciónMétodo!M27</f>
        <v>0</v>
      </c>
      <c r="N27" s="65" t="n">
        <f aca="false">Tabla_Simulada!N27-Tabla_ValidaciónMétodo!N27</f>
        <v>0</v>
      </c>
      <c r="O27" s="65" t="n">
        <f aca="false">Tabla_Simulada!O27-Tabla_ValidaciónMétodo!O27</f>
        <v>0</v>
      </c>
      <c r="P27" s="65" t="n">
        <f aca="false">Tabla_Simulada!P27-Tabla_ValidaciónMétodo!P27</f>
        <v>0</v>
      </c>
      <c r="Q27" s="65" t="n">
        <f aca="false">Tabla_Simulada!Q27-Tabla_ValidaciónMétodo!Q27</f>
        <v>0</v>
      </c>
      <c r="S27" s="65" t="n">
        <f aca="false">Tabla_Simulada!S27-Tabla_ValidaciónMétodo!S27</f>
        <v>0</v>
      </c>
      <c r="T27" s="65" t="n">
        <f aca="false">Tabla_Simulada!T27-Tabla_ValidaciónMétodo!T27</f>
        <v>0</v>
      </c>
      <c r="U27" s="65" t="n">
        <f aca="false">Tabla_Simulada!U27-Tabla_ValidaciónMétodo!U27</f>
        <v>0</v>
      </c>
      <c r="V27" s="65" t="n">
        <f aca="false">Tabla_Simulada!V27-Tabla_ValidaciónMétodo!V27</f>
        <v>0</v>
      </c>
      <c r="W27" s="65" t="n">
        <f aca="false">Tabla_Simulada!W27-Tabla_ValidaciónMétodo!W27</f>
        <v>0</v>
      </c>
      <c r="X27" s="65" t="n">
        <f aca="false">Tabla_Simulada!X27-Tabla_ValidaciónMétodo!X27</f>
        <v>0</v>
      </c>
      <c r="Y27" s="65" t="n">
        <f aca="false">Tabla_Simulada!Y27-Tabla_ValidaciónMétodo!Y27</f>
        <v>0</v>
      </c>
      <c r="Z27" s="65" t="n">
        <f aca="false">Tabla_Simulada!Z27-Tabla_ValidaciónMétodo!Z27</f>
        <v>0</v>
      </c>
      <c r="AC27" s="73" t="n">
        <f aca="false">Tabla_Simulada!AC62-Tabla_ValidaciónMétodo!AC62</f>
        <v>0</v>
      </c>
      <c r="AD27" s="74" t="n">
        <f aca="false">Tabla_Simulada!AD27-Tabla_ValidaciónMétodo!AD27</f>
        <v>0</v>
      </c>
      <c r="AE27" s="75" t="n">
        <f aca="false">Tabla_Simulada!AE27-Tabla_ValidaciónMétodo!AE27</f>
        <v>0</v>
      </c>
      <c r="AF27" s="74" t="n">
        <f aca="false">Tabla_Simulada!AF27-Tabla_ValidaciónMétodo!AF27</f>
        <v>0</v>
      </c>
      <c r="AG27" s="74" t="n">
        <f aca="false">Tabla_Simulada!AG27-Tabla_ValidaciónMétodo!AG27</f>
        <v>0</v>
      </c>
      <c r="AH27" s="74" t="n">
        <f aca="false">Tabla_Simulada!AH27-Tabla_ValidaciónMétodo!AH27</f>
        <v>0</v>
      </c>
      <c r="AI27" s="74" t="n">
        <f aca="false">Tabla_Simulada!AI27-Tabla_ValidaciónMétodo!AI27</f>
        <v>0</v>
      </c>
      <c r="AJ27" s="74" t="n">
        <f aca="false">Tabla_Simulada!AJ27-Tabla_ValidaciónMétodo!AJ27</f>
        <v>0</v>
      </c>
      <c r="AK27" s="74" t="n">
        <f aca="false">Tabla_Simulada!AK27-Tabla_ValidaciónMétodo!AK27</f>
        <v>0</v>
      </c>
      <c r="AL27" s="74" t="n">
        <f aca="false">Tabla_Simulada!AL27-Tabla_ValidaciónMétodo!AL27</f>
        <v>0</v>
      </c>
      <c r="AM27" s="74" t="n">
        <f aca="false">Tabla_Simulada!AM27-Tabla_ValidaciónMétodo!AM27</f>
        <v>0</v>
      </c>
      <c r="AO27" s="66" t="n">
        <f aca="false">Tabla_Simulada!AO27-Tabla_ValidaciónMétodo!AO27</f>
        <v>0</v>
      </c>
      <c r="AP27" s="65" t="n">
        <f aca="false">Tabla_Simulada!AP27-Tabla_ValidaciónMétodo!AP27</f>
        <v>0</v>
      </c>
      <c r="AQ27" s="66" t="n">
        <f aca="false">Tabla_Simulada!AQ27-Tabla_ValidaciónMétodo!AQ27</f>
        <v>0</v>
      </c>
      <c r="AR27" s="65" t="n">
        <f aca="false">Tabla_Simulada!AR27-Tabla_ValidaciónMétodo!AR27</f>
        <v>0</v>
      </c>
      <c r="AS27" s="66" t="n">
        <f aca="false">Tabla_Simulada!AS27-Tabla_ValidaciónMétodo!AS27</f>
        <v>0</v>
      </c>
      <c r="AT27" s="65" t="n">
        <f aca="false">Tabla_Simulada!AT27-Tabla_ValidaciónMétodo!AT27</f>
        <v>0</v>
      </c>
      <c r="AU27" s="66" t="n">
        <f aca="false">Tabla_Simulada!AU27-Tabla_ValidaciónMétodo!AU27</f>
        <v>0</v>
      </c>
      <c r="AV27" s="65" t="n">
        <f aca="false">Tabla_Simulada!AV27-Tabla_ValidaciónMétodo!AV27</f>
        <v>0</v>
      </c>
      <c r="AW27" s="66" t="n">
        <f aca="false">Tabla_Simulada!AW27-Tabla_ValidaciónMétodo!AW27</f>
        <v>0</v>
      </c>
      <c r="AX27" s="65" t="n">
        <f aca="false">Tabla_Simulada!AX27-Tabla_ValidaciónMétodo!AX27</f>
        <v>0</v>
      </c>
    </row>
    <row r="28" customFormat="false" ht="15" hidden="false" customHeight="false" outlineLevel="0" collapsed="false">
      <c r="A28" s="72" t="s">
        <v>57</v>
      </c>
      <c r="B28" s="65" t="n">
        <f aca="false">Tabla_Simulada!B28-Tabla_ValidaciónMétodo!B28</f>
        <v>0</v>
      </c>
      <c r="C28" s="65" t="n">
        <f aca="false">Tabla_Simulada!C28-Tabla_ValidaciónMétodo!C28</f>
        <v>0</v>
      </c>
      <c r="D28" s="65" t="n">
        <f aca="false">Tabla_Simulada!D28-Tabla_ValidaciónMétodo!D28</f>
        <v>0</v>
      </c>
      <c r="E28" s="65" t="n">
        <f aca="false">Tabla_Simulada!E28-Tabla_ValidaciónMétodo!E28</f>
        <v>0</v>
      </c>
      <c r="F28" s="65" t="n">
        <f aca="false">Tabla_Simulada!F28-Tabla_ValidaciónMétodo!F28</f>
        <v>0</v>
      </c>
      <c r="G28" s="65" t="n">
        <f aca="false">Tabla_Simulada!G28-Tabla_ValidaciónMétodo!G28</f>
        <v>0</v>
      </c>
      <c r="H28" s="65" t="n">
        <f aca="false">Tabla_Simulada!H28-Tabla_ValidaciónMétodo!H28</f>
        <v>0</v>
      </c>
      <c r="I28" s="66" t="n">
        <f aca="false">Tabla_Simulada!I28-Tabla_ValidaciónMétodo!I28</f>
        <v>0</v>
      </c>
      <c r="J28" s="65" t="n">
        <f aca="false">Tabla_Simulada!J28-Tabla_ValidaciónMétodo!J28</f>
        <v>0</v>
      </c>
      <c r="K28" s="66" t="n">
        <f aca="false">Tabla_Simulada!K28-Tabla_ValidaciónMétodo!K28</f>
        <v>0</v>
      </c>
      <c r="L28" s="65" t="n">
        <f aca="false">Tabla_Simulada!L28-Tabla_ValidaciónMétodo!L28</f>
        <v>0</v>
      </c>
      <c r="M28" s="66" t="n">
        <f aca="false">Tabla_Simulada!M28-Tabla_ValidaciónMétodo!M28</f>
        <v>0</v>
      </c>
      <c r="N28" s="65" t="n">
        <f aca="false">Tabla_Simulada!N28-Tabla_ValidaciónMétodo!N28</f>
        <v>0</v>
      </c>
      <c r="O28" s="65" t="n">
        <f aca="false">Tabla_Simulada!O28-Tabla_ValidaciónMétodo!O28</f>
        <v>0</v>
      </c>
      <c r="P28" s="65" t="n">
        <f aca="false">Tabla_Simulada!P28-Tabla_ValidaciónMétodo!P28</f>
        <v>0</v>
      </c>
      <c r="Q28" s="65" t="n">
        <f aca="false">Tabla_Simulada!Q28-Tabla_ValidaciónMétodo!Q28</f>
        <v>0</v>
      </c>
      <c r="S28" s="65" t="n">
        <f aca="false">Tabla_Simulada!S28-Tabla_ValidaciónMétodo!S28</f>
        <v>0</v>
      </c>
      <c r="T28" s="65" t="n">
        <f aca="false">Tabla_Simulada!T28-Tabla_ValidaciónMétodo!T28</f>
        <v>0</v>
      </c>
      <c r="U28" s="65" t="n">
        <f aca="false">Tabla_Simulada!U28-Tabla_ValidaciónMétodo!U28</f>
        <v>0</v>
      </c>
      <c r="V28" s="65" t="n">
        <f aca="false">Tabla_Simulada!V28-Tabla_ValidaciónMétodo!V28</f>
        <v>0</v>
      </c>
      <c r="W28" s="65" t="n">
        <f aca="false">Tabla_Simulada!W28-Tabla_ValidaciónMétodo!W28</f>
        <v>0</v>
      </c>
      <c r="X28" s="65" t="n">
        <f aca="false">Tabla_Simulada!X28-Tabla_ValidaciónMétodo!X28</f>
        <v>0</v>
      </c>
      <c r="Y28" s="65" t="n">
        <f aca="false">Tabla_Simulada!Y28-Tabla_ValidaciónMétodo!Y28</f>
        <v>0</v>
      </c>
      <c r="Z28" s="65" t="n">
        <f aca="false">Tabla_Simulada!Z28-Tabla_ValidaciónMétodo!Z28</f>
        <v>0</v>
      </c>
      <c r="AC28" s="73" t="n">
        <f aca="false">Tabla_Simulada!AC63-Tabla_ValidaciónMétodo!AC63</f>
        <v>0</v>
      </c>
      <c r="AD28" s="74" t="n">
        <f aca="false">Tabla_Simulada!AD28-Tabla_ValidaciónMétodo!AD28</f>
        <v>0</v>
      </c>
      <c r="AE28" s="75" t="n">
        <f aca="false">Tabla_Simulada!AE28-Tabla_ValidaciónMétodo!AE28</f>
        <v>0</v>
      </c>
      <c r="AF28" s="74" t="n">
        <f aca="false">Tabla_Simulada!AF28-Tabla_ValidaciónMétodo!AF28</f>
        <v>0</v>
      </c>
      <c r="AG28" s="74" t="n">
        <f aca="false">Tabla_Simulada!AG28-Tabla_ValidaciónMétodo!AG28</f>
        <v>0</v>
      </c>
      <c r="AH28" s="74" t="n">
        <f aca="false">Tabla_Simulada!AH28-Tabla_ValidaciónMétodo!AH28</f>
        <v>0</v>
      </c>
      <c r="AI28" s="74" t="n">
        <f aca="false">Tabla_Simulada!AI28-Tabla_ValidaciónMétodo!AI28</f>
        <v>0</v>
      </c>
      <c r="AJ28" s="74" t="n">
        <f aca="false">Tabla_Simulada!AJ28-Tabla_ValidaciónMétodo!AJ28</f>
        <v>0</v>
      </c>
      <c r="AK28" s="74" t="n">
        <f aca="false">Tabla_Simulada!AK28-Tabla_ValidaciónMétodo!AK28</f>
        <v>0</v>
      </c>
      <c r="AL28" s="74" t="n">
        <f aca="false">Tabla_Simulada!AL28-Tabla_ValidaciónMétodo!AL28</f>
        <v>0</v>
      </c>
      <c r="AM28" s="74" t="n">
        <f aca="false">Tabla_Simulada!AM28-Tabla_ValidaciónMétodo!AM28</f>
        <v>0</v>
      </c>
      <c r="AO28" s="66" t="n">
        <f aca="false">Tabla_Simulada!AO28-Tabla_ValidaciónMétodo!AO28</f>
        <v>0</v>
      </c>
      <c r="AP28" s="65" t="n">
        <f aca="false">Tabla_Simulada!AP28-Tabla_ValidaciónMétodo!AP28</f>
        <v>0</v>
      </c>
      <c r="AQ28" s="66" t="n">
        <f aca="false">Tabla_Simulada!AQ28-Tabla_ValidaciónMétodo!AQ28</f>
        <v>0</v>
      </c>
      <c r="AR28" s="65" t="n">
        <f aca="false">Tabla_Simulada!AR28-Tabla_ValidaciónMétodo!AR28</f>
        <v>0</v>
      </c>
      <c r="AS28" s="66" t="n">
        <f aca="false">Tabla_Simulada!AS28-Tabla_ValidaciónMétodo!AS28</f>
        <v>0</v>
      </c>
      <c r="AT28" s="65" t="n">
        <f aca="false">Tabla_Simulada!AT28-Tabla_ValidaciónMétodo!AT28</f>
        <v>0</v>
      </c>
      <c r="AU28" s="66" t="n">
        <f aca="false">Tabla_Simulada!AU28-Tabla_ValidaciónMétodo!AU28</f>
        <v>0</v>
      </c>
      <c r="AV28" s="65" t="n">
        <f aca="false">Tabla_Simulada!AV28-Tabla_ValidaciónMétodo!AV28</f>
        <v>0</v>
      </c>
      <c r="AW28" s="66" t="n">
        <f aca="false">Tabla_Simulada!AW28-Tabla_ValidaciónMétodo!AW28</f>
        <v>0</v>
      </c>
      <c r="AX28" s="65" t="n">
        <f aca="false">Tabla_Simulada!AX28-Tabla_ValidaciónMétodo!AX28</f>
        <v>0</v>
      </c>
    </row>
    <row r="29" customFormat="false" ht="15" hidden="false" customHeight="false" outlineLevel="0" collapsed="false">
      <c r="A29" s="72" t="s">
        <v>58</v>
      </c>
      <c r="B29" s="65" t="n">
        <f aca="false">Tabla_Simulada!B29-Tabla_ValidaciónMétodo!B29</f>
        <v>0</v>
      </c>
      <c r="C29" s="65" t="n">
        <f aca="false">Tabla_Simulada!C29-Tabla_ValidaciónMétodo!C29</f>
        <v>0</v>
      </c>
      <c r="D29" s="65" t="n">
        <f aca="false">Tabla_Simulada!D29-Tabla_ValidaciónMétodo!D29</f>
        <v>0</v>
      </c>
      <c r="E29" s="65" t="n">
        <f aca="false">Tabla_Simulada!E29-Tabla_ValidaciónMétodo!E29</f>
        <v>0</v>
      </c>
      <c r="F29" s="65" t="n">
        <f aca="false">Tabla_Simulada!F29-Tabla_ValidaciónMétodo!F29</f>
        <v>0</v>
      </c>
      <c r="G29" s="65" t="n">
        <f aca="false">Tabla_Simulada!G29-Tabla_ValidaciónMétodo!G29</f>
        <v>0</v>
      </c>
      <c r="H29" s="65" t="n">
        <f aca="false">Tabla_Simulada!H29-Tabla_ValidaciónMétodo!H29</f>
        <v>0</v>
      </c>
      <c r="I29" s="66" t="n">
        <f aca="false">Tabla_Simulada!I29-Tabla_ValidaciónMétodo!I29</f>
        <v>0</v>
      </c>
      <c r="J29" s="65" t="n">
        <f aca="false">Tabla_Simulada!J29-Tabla_ValidaciónMétodo!J29</f>
        <v>0</v>
      </c>
      <c r="K29" s="66" t="n">
        <f aca="false">Tabla_Simulada!K29-Tabla_ValidaciónMétodo!K29</f>
        <v>0</v>
      </c>
      <c r="L29" s="65" t="n">
        <f aca="false">Tabla_Simulada!L29-Tabla_ValidaciónMétodo!L29</f>
        <v>0</v>
      </c>
      <c r="M29" s="66" t="n">
        <f aca="false">Tabla_Simulada!M29-Tabla_ValidaciónMétodo!M29</f>
        <v>0</v>
      </c>
      <c r="N29" s="65" t="n">
        <f aca="false">Tabla_Simulada!N29-Tabla_ValidaciónMétodo!N29</f>
        <v>0</v>
      </c>
      <c r="O29" s="65" t="n">
        <f aca="false">Tabla_Simulada!O29-Tabla_ValidaciónMétodo!O29</f>
        <v>0</v>
      </c>
      <c r="P29" s="65" t="n">
        <f aca="false">Tabla_Simulada!P29-Tabla_ValidaciónMétodo!P29</f>
        <v>0</v>
      </c>
      <c r="Q29" s="65" t="n">
        <f aca="false">Tabla_Simulada!Q29-Tabla_ValidaciónMétodo!Q29</f>
        <v>0</v>
      </c>
      <c r="S29" s="65" t="n">
        <f aca="false">Tabla_Simulada!S29-Tabla_ValidaciónMétodo!S29</f>
        <v>0</v>
      </c>
      <c r="T29" s="65" t="n">
        <f aca="false">Tabla_Simulada!T29-Tabla_ValidaciónMétodo!T29</f>
        <v>0</v>
      </c>
      <c r="U29" s="65" t="n">
        <f aca="false">Tabla_Simulada!U29-Tabla_ValidaciónMétodo!U29</f>
        <v>0</v>
      </c>
      <c r="V29" s="65" t="n">
        <f aca="false">Tabla_Simulada!V29-Tabla_ValidaciónMétodo!V29</f>
        <v>0</v>
      </c>
      <c r="W29" s="65" t="n">
        <f aca="false">Tabla_Simulada!W29-Tabla_ValidaciónMétodo!W29</f>
        <v>0</v>
      </c>
      <c r="X29" s="65" t="n">
        <f aca="false">Tabla_Simulada!X29-Tabla_ValidaciónMétodo!X29</f>
        <v>0</v>
      </c>
      <c r="Y29" s="65" t="n">
        <f aca="false">Tabla_Simulada!Y29-Tabla_ValidaciónMétodo!Y29</f>
        <v>0</v>
      </c>
      <c r="Z29" s="65" t="n">
        <f aca="false">Tabla_Simulada!Z29-Tabla_ValidaciónMétodo!Z29</f>
        <v>0</v>
      </c>
      <c r="AC29" s="73" t="n">
        <f aca="false">Tabla_Simulada!AC64-Tabla_ValidaciónMétodo!AC64</f>
        <v>0</v>
      </c>
      <c r="AD29" s="74" t="n">
        <f aca="false">Tabla_Simulada!AD29-Tabla_ValidaciónMétodo!AD29</f>
        <v>0</v>
      </c>
      <c r="AE29" s="75" t="n">
        <f aca="false">Tabla_Simulada!AE29-Tabla_ValidaciónMétodo!AE29</f>
        <v>0</v>
      </c>
      <c r="AF29" s="74" t="n">
        <f aca="false">Tabla_Simulada!AF29-Tabla_ValidaciónMétodo!AF29</f>
        <v>0</v>
      </c>
      <c r="AG29" s="74" t="n">
        <f aca="false">Tabla_Simulada!AG29-Tabla_ValidaciónMétodo!AG29</f>
        <v>0</v>
      </c>
      <c r="AH29" s="74" t="n">
        <f aca="false">Tabla_Simulada!AH29-Tabla_ValidaciónMétodo!AH29</f>
        <v>0</v>
      </c>
      <c r="AI29" s="74" t="n">
        <f aca="false">Tabla_Simulada!AI29-Tabla_ValidaciónMétodo!AI29</f>
        <v>0</v>
      </c>
      <c r="AJ29" s="74" t="n">
        <f aca="false">Tabla_Simulada!AJ29-Tabla_ValidaciónMétodo!AJ29</f>
        <v>0</v>
      </c>
      <c r="AK29" s="74" t="n">
        <f aca="false">Tabla_Simulada!AK29-Tabla_ValidaciónMétodo!AK29</f>
        <v>0</v>
      </c>
      <c r="AL29" s="74" t="n">
        <f aca="false">Tabla_Simulada!AL29-Tabla_ValidaciónMétodo!AL29</f>
        <v>0</v>
      </c>
      <c r="AM29" s="74" t="n">
        <f aca="false">Tabla_Simulada!AM29-Tabla_ValidaciónMétodo!AM29</f>
        <v>0</v>
      </c>
      <c r="AO29" s="66" t="n">
        <f aca="false">Tabla_Simulada!AO29-Tabla_ValidaciónMétodo!AO29</f>
        <v>0</v>
      </c>
      <c r="AP29" s="65" t="n">
        <f aca="false">Tabla_Simulada!AP29-Tabla_ValidaciónMétodo!AP29</f>
        <v>0</v>
      </c>
      <c r="AQ29" s="66" t="n">
        <f aca="false">Tabla_Simulada!AQ29-Tabla_ValidaciónMétodo!AQ29</f>
        <v>0</v>
      </c>
      <c r="AR29" s="65" t="n">
        <f aca="false">Tabla_Simulada!AR29-Tabla_ValidaciónMétodo!AR29</f>
        <v>0</v>
      </c>
      <c r="AS29" s="66" t="n">
        <f aca="false">Tabla_Simulada!AS29-Tabla_ValidaciónMétodo!AS29</f>
        <v>0</v>
      </c>
      <c r="AT29" s="65" t="n">
        <f aca="false">Tabla_Simulada!AT29-Tabla_ValidaciónMétodo!AT29</f>
        <v>0</v>
      </c>
      <c r="AU29" s="66" t="n">
        <f aca="false">Tabla_Simulada!AU29-Tabla_ValidaciónMétodo!AU29</f>
        <v>0</v>
      </c>
      <c r="AV29" s="65" t="n">
        <f aca="false">Tabla_Simulada!AV29-Tabla_ValidaciónMétodo!AV29</f>
        <v>0</v>
      </c>
      <c r="AW29" s="66" t="n">
        <f aca="false">Tabla_Simulada!AW29-Tabla_ValidaciónMétodo!AW29</f>
        <v>0</v>
      </c>
      <c r="AX29" s="65" t="n">
        <f aca="false">Tabla_Simulada!AX29-Tabla_ValidaciónMétodo!AX29</f>
        <v>0</v>
      </c>
    </row>
    <row r="30" customFormat="false" ht="15" hidden="false" customHeight="false" outlineLevel="0" collapsed="false">
      <c r="A30" s="72" t="s">
        <v>59</v>
      </c>
      <c r="B30" s="65" t="n">
        <f aca="false">Tabla_Simulada!B30-Tabla_ValidaciónMétodo!B30</f>
        <v>0</v>
      </c>
      <c r="C30" s="65" t="n">
        <f aca="false">Tabla_Simulada!C30-Tabla_ValidaciónMétodo!C30</f>
        <v>0</v>
      </c>
      <c r="D30" s="65" t="n">
        <f aca="false">Tabla_Simulada!D30-Tabla_ValidaciónMétodo!D30</f>
        <v>0</v>
      </c>
      <c r="E30" s="65" t="n">
        <f aca="false">Tabla_Simulada!E30-Tabla_ValidaciónMétodo!E30</f>
        <v>0</v>
      </c>
      <c r="F30" s="65" t="n">
        <f aca="false">Tabla_Simulada!F30-Tabla_ValidaciónMétodo!F30</f>
        <v>0</v>
      </c>
      <c r="G30" s="65" t="n">
        <f aca="false">Tabla_Simulada!G30-Tabla_ValidaciónMétodo!G30</f>
        <v>0</v>
      </c>
      <c r="H30" s="65" t="n">
        <f aca="false">Tabla_Simulada!H30-Tabla_ValidaciónMétodo!H30</f>
        <v>0</v>
      </c>
      <c r="I30" s="66" t="n">
        <f aca="false">Tabla_Simulada!I30-Tabla_ValidaciónMétodo!I30</f>
        <v>0</v>
      </c>
      <c r="J30" s="65" t="n">
        <f aca="false">Tabla_Simulada!J30-Tabla_ValidaciónMétodo!J30</f>
        <v>0</v>
      </c>
      <c r="K30" s="66" t="n">
        <f aca="false">Tabla_Simulada!K30-Tabla_ValidaciónMétodo!K30</f>
        <v>0</v>
      </c>
      <c r="L30" s="65" t="n">
        <f aca="false">Tabla_Simulada!L30-Tabla_ValidaciónMétodo!L30</f>
        <v>0</v>
      </c>
      <c r="M30" s="66" t="n">
        <f aca="false">Tabla_Simulada!M30-Tabla_ValidaciónMétodo!M30</f>
        <v>0</v>
      </c>
      <c r="N30" s="65" t="n">
        <f aca="false">Tabla_Simulada!N30-Tabla_ValidaciónMétodo!N30</f>
        <v>0</v>
      </c>
      <c r="O30" s="65" t="n">
        <f aca="false">Tabla_Simulada!O30-Tabla_ValidaciónMétodo!O30</f>
        <v>0</v>
      </c>
      <c r="P30" s="65" t="n">
        <f aca="false">Tabla_Simulada!P30-Tabla_ValidaciónMétodo!P30</f>
        <v>0</v>
      </c>
      <c r="Q30" s="65" t="n">
        <f aca="false">Tabla_Simulada!Q30-Tabla_ValidaciónMétodo!Q30</f>
        <v>0</v>
      </c>
      <c r="S30" s="65" t="n">
        <f aca="false">Tabla_Simulada!S30-Tabla_ValidaciónMétodo!S30</f>
        <v>0</v>
      </c>
      <c r="T30" s="65" t="n">
        <f aca="false">Tabla_Simulada!T30-Tabla_ValidaciónMétodo!T30</f>
        <v>0</v>
      </c>
      <c r="U30" s="65" t="n">
        <f aca="false">Tabla_Simulada!U30-Tabla_ValidaciónMétodo!U30</f>
        <v>0</v>
      </c>
      <c r="V30" s="65" t="n">
        <f aca="false">Tabla_Simulada!V30-Tabla_ValidaciónMétodo!V30</f>
        <v>0</v>
      </c>
      <c r="W30" s="65" t="n">
        <f aca="false">Tabla_Simulada!W30-Tabla_ValidaciónMétodo!W30</f>
        <v>0</v>
      </c>
      <c r="X30" s="65" t="n">
        <f aca="false">Tabla_Simulada!X30-Tabla_ValidaciónMétodo!X30</f>
        <v>0</v>
      </c>
      <c r="Y30" s="65" t="n">
        <f aca="false">Tabla_Simulada!Y30-Tabla_ValidaciónMétodo!Y30</f>
        <v>0</v>
      </c>
      <c r="Z30" s="65" t="n">
        <f aca="false">Tabla_Simulada!Z30-Tabla_ValidaciónMétodo!Z30</f>
        <v>0</v>
      </c>
      <c r="AC30" s="73" t="n">
        <f aca="false">Tabla_Simulada!AC65-Tabla_ValidaciónMétodo!AC65</f>
        <v>0</v>
      </c>
      <c r="AD30" s="74" t="n">
        <f aca="false">Tabla_Simulada!AD30-Tabla_ValidaciónMétodo!AD30</f>
        <v>0</v>
      </c>
      <c r="AE30" s="75" t="n">
        <f aca="false">Tabla_Simulada!AE30-Tabla_ValidaciónMétodo!AE30</f>
        <v>0</v>
      </c>
      <c r="AF30" s="74" t="n">
        <f aca="false">Tabla_Simulada!AF30-Tabla_ValidaciónMétodo!AF30</f>
        <v>0</v>
      </c>
      <c r="AG30" s="74" t="n">
        <f aca="false">Tabla_Simulada!AG30-Tabla_ValidaciónMétodo!AG30</f>
        <v>0</v>
      </c>
      <c r="AH30" s="74" t="n">
        <f aca="false">Tabla_Simulada!AH30-Tabla_ValidaciónMétodo!AH30</f>
        <v>0</v>
      </c>
      <c r="AI30" s="74" t="n">
        <f aca="false">Tabla_Simulada!AI30-Tabla_ValidaciónMétodo!AI30</f>
        <v>0</v>
      </c>
      <c r="AJ30" s="74" t="n">
        <f aca="false">Tabla_Simulada!AJ30-Tabla_ValidaciónMétodo!AJ30</f>
        <v>0</v>
      </c>
      <c r="AK30" s="74" t="n">
        <f aca="false">Tabla_Simulada!AK30-Tabla_ValidaciónMétodo!AK30</f>
        <v>0</v>
      </c>
      <c r="AL30" s="74" t="n">
        <f aca="false">Tabla_Simulada!AL30-Tabla_ValidaciónMétodo!AL30</f>
        <v>0</v>
      </c>
      <c r="AM30" s="74" t="n">
        <f aca="false">Tabla_Simulada!AM30-Tabla_ValidaciónMétodo!AM30</f>
        <v>0</v>
      </c>
      <c r="AO30" s="66" t="n">
        <f aca="false">Tabla_Simulada!AO30-Tabla_ValidaciónMétodo!AO30</f>
        <v>0</v>
      </c>
      <c r="AP30" s="65" t="n">
        <f aca="false">Tabla_Simulada!AP30-Tabla_ValidaciónMétodo!AP30</f>
        <v>0</v>
      </c>
      <c r="AQ30" s="66" t="n">
        <f aca="false">Tabla_Simulada!AQ30-Tabla_ValidaciónMétodo!AQ30</f>
        <v>0</v>
      </c>
      <c r="AR30" s="65" t="n">
        <f aca="false">Tabla_Simulada!AR30-Tabla_ValidaciónMétodo!AR30</f>
        <v>0</v>
      </c>
      <c r="AS30" s="66" t="n">
        <f aca="false">Tabla_Simulada!AS30-Tabla_ValidaciónMétodo!AS30</f>
        <v>0</v>
      </c>
      <c r="AT30" s="65" t="n">
        <f aca="false">Tabla_Simulada!AT30-Tabla_ValidaciónMétodo!AT30</f>
        <v>0</v>
      </c>
      <c r="AU30" s="66" t="n">
        <f aca="false">Tabla_Simulada!AU30-Tabla_ValidaciónMétodo!AU30</f>
        <v>0</v>
      </c>
      <c r="AV30" s="65" t="n">
        <f aca="false">Tabla_Simulada!AV30-Tabla_ValidaciónMétodo!AV30</f>
        <v>0</v>
      </c>
      <c r="AW30" s="66" t="n">
        <f aca="false">Tabla_Simulada!AW30-Tabla_ValidaciónMétodo!AW30</f>
        <v>0</v>
      </c>
      <c r="AX30" s="65" t="n">
        <f aca="false">Tabla_Simulada!AX30-Tabla_ValidaciónMétodo!AX30</f>
        <v>0</v>
      </c>
    </row>
    <row r="31" customFormat="false" ht="15" hidden="false" customHeight="false" outlineLevel="0" collapsed="false">
      <c r="A31" s="72" t="s">
        <v>60</v>
      </c>
      <c r="B31" s="65" t="n">
        <f aca="false">Tabla_Simulada!B31-Tabla_ValidaciónMétodo!B31</f>
        <v>0</v>
      </c>
      <c r="C31" s="65" t="n">
        <f aca="false">Tabla_Simulada!C31-Tabla_ValidaciónMétodo!C31</f>
        <v>0</v>
      </c>
      <c r="D31" s="65" t="n">
        <f aca="false">Tabla_Simulada!D31-Tabla_ValidaciónMétodo!D31</f>
        <v>0</v>
      </c>
      <c r="E31" s="65" t="n">
        <f aca="false">Tabla_Simulada!E31-Tabla_ValidaciónMétodo!E31</f>
        <v>0</v>
      </c>
      <c r="F31" s="65" t="n">
        <f aca="false">Tabla_Simulada!F31-Tabla_ValidaciónMétodo!F31</f>
        <v>0</v>
      </c>
      <c r="G31" s="65" t="n">
        <f aca="false">Tabla_Simulada!G31-Tabla_ValidaciónMétodo!G31</f>
        <v>0</v>
      </c>
      <c r="H31" s="65" t="n">
        <f aca="false">Tabla_Simulada!H31-Tabla_ValidaciónMétodo!H31</f>
        <v>0</v>
      </c>
      <c r="I31" s="66" t="n">
        <f aca="false">Tabla_Simulada!I31-Tabla_ValidaciónMétodo!I31</f>
        <v>0</v>
      </c>
      <c r="J31" s="65" t="n">
        <f aca="false">Tabla_Simulada!J31-Tabla_ValidaciónMétodo!J31</f>
        <v>0</v>
      </c>
      <c r="K31" s="66" t="n">
        <f aca="false">Tabla_Simulada!K31-Tabla_ValidaciónMétodo!K31</f>
        <v>0</v>
      </c>
      <c r="L31" s="65" t="n">
        <f aca="false">Tabla_Simulada!L31-Tabla_ValidaciónMétodo!L31</f>
        <v>0</v>
      </c>
      <c r="M31" s="66" t="n">
        <f aca="false">Tabla_Simulada!M31-Tabla_ValidaciónMétodo!M31</f>
        <v>0</v>
      </c>
      <c r="N31" s="65" t="n">
        <f aca="false">Tabla_Simulada!N31-Tabla_ValidaciónMétodo!N31</f>
        <v>0</v>
      </c>
      <c r="O31" s="65" t="n">
        <f aca="false">Tabla_Simulada!O31-Tabla_ValidaciónMétodo!O31</f>
        <v>0</v>
      </c>
      <c r="P31" s="65" t="n">
        <f aca="false">Tabla_Simulada!P31-Tabla_ValidaciónMétodo!P31</f>
        <v>0</v>
      </c>
      <c r="Q31" s="65" t="n">
        <f aca="false">Tabla_Simulada!Q31-Tabla_ValidaciónMétodo!Q31</f>
        <v>0</v>
      </c>
      <c r="S31" s="65" t="n">
        <f aca="false">Tabla_Simulada!S31-Tabla_ValidaciónMétodo!S31</f>
        <v>0</v>
      </c>
      <c r="T31" s="65" t="n">
        <f aca="false">Tabla_Simulada!T31-Tabla_ValidaciónMétodo!T31</f>
        <v>0</v>
      </c>
      <c r="U31" s="65" t="n">
        <f aca="false">Tabla_Simulada!U31-Tabla_ValidaciónMétodo!U31</f>
        <v>0</v>
      </c>
      <c r="V31" s="65" t="n">
        <f aca="false">Tabla_Simulada!V31-Tabla_ValidaciónMétodo!V31</f>
        <v>0</v>
      </c>
      <c r="W31" s="65" t="n">
        <f aca="false">Tabla_Simulada!W31-Tabla_ValidaciónMétodo!W31</f>
        <v>0</v>
      </c>
      <c r="X31" s="65" t="n">
        <f aca="false">Tabla_Simulada!X31-Tabla_ValidaciónMétodo!X31</f>
        <v>0</v>
      </c>
      <c r="Y31" s="65" t="n">
        <f aca="false">Tabla_Simulada!Y31-Tabla_ValidaciónMétodo!Y31</f>
        <v>0</v>
      </c>
      <c r="Z31" s="65" t="n">
        <f aca="false">Tabla_Simulada!Z31-Tabla_ValidaciónMétodo!Z31</f>
        <v>0</v>
      </c>
      <c r="AC31" s="73" t="n">
        <f aca="false">Tabla_Simulada!AC66-Tabla_ValidaciónMétodo!AC66</f>
        <v>0</v>
      </c>
      <c r="AD31" s="74" t="n">
        <f aca="false">Tabla_Simulada!AD31-Tabla_ValidaciónMétodo!AD31</f>
        <v>0</v>
      </c>
      <c r="AE31" s="75" t="n">
        <f aca="false">Tabla_Simulada!AE31-Tabla_ValidaciónMétodo!AE31</f>
        <v>0</v>
      </c>
      <c r="AF31" s="74" t="n">
        <f aca="false">Tabla_Simulada!AF31-Tabla_ValidaciónMétodo!AF31</f>
        <v>0</v>
      </c>
      <c r="AG31" s="74" t="n">
        <f aca="false">Tabla_Simulada!AG31-Tabla_ValidaciónMétodo!AG31</f>
        <v>0</v>
      </c>
      <c r="AH31" s="74" t="n">
        <f aca="false">Tabla_Simulada!AH31-Tabla_ValidaciónMétodo!AH31</f>
        <v>0</v>
      </c>
      <c r="AI31" s="74" t="n">
        <f aca="false">Tabla_Simulada!AI31-Tabla_ValidaciónMétodo!AI31</f>
        <v>0</v>
      </c>
      <c r="AJ31" s="74" t="n">
        <f aca="false">Tabla_Simulada!AJ31-Tabla_ValidaciónMétodo!AJ31</f>
        <v>0</v>
      </c>
      <c r="AK31" s="74" t="n">
        <f aca="false">Tabla_Simulada!AK31-Tabla_ValidaciónMétodo!AK31</f>
        <v>0</v>
      </c>
      <c r="AL31" s="74" t="n">
        <f aca="false">Tabla_Simulada!AL31-Tabla_ValidaciónMétodo!AL31</f>
        <v>0</v>
      </c>
      <c r="AM31" s="74" t="n">
        <f aca="false">Tabla_Simulada!AM31-Tabla_ValidaciónMétodo!AM31</f>
        <v>0</v>
      </c>
      <c r="AO31" s="66" t="n">
        <f aca="false">Tabla_Simulada!AO31-Tabla_ValidaciónMétodo!AO31</f>
        <v>0</v>
      </c>
      <c r="AP31" s="65" t="n">
        <f aca="false">Tabla_Simulada!AP31-Tabla_ValidaciónMétodo!AP31</f>
        <v>0</v>
      </c>
      <c r="AQ31" s="66" t="n">
        <f aca="false">Tabla_Simulada!AQ31-Tabla_ValidaciónMétodo!AQ31</f>
        <v>0</v>
      </c>
      <c r="AR31" s="65" t="n">
        <f aca="false">Tabla_Simulada!AR31-Tabla_ValidaciónMétodo!AR31</f>
        <v>0</v>
      </c>
      <c r="AS31" s="66" t="n">
        <f aca="false">Tabla_Simulada!AS31-Tabla_ValidaciónMétodo!AS31</f>
        <v>0</v>
      </c>
      <c r="AT31" s="65" t="n">
        <f aca="false">Tabla_Simulada!AT31-Tabla_ValidaciónMétodo!AT31</f>
        <v>0</v>
      </c>
      <c r="AU31" s="66" t="n">
        <f aca="false">Tabla_Simulada!AU31-Tabla_ValidaciónMétodo!AU31</f>
        <v>0</v>
      </c>
      <c r="AV31" s="65" t="n">
        <f aca="false">Tabla_Simulada!AV31-Tabla_ValidaciónMétodo!AV31</f>
        <v>0</v>
      </c>
      <c r="AW31" s="66" t="n">
        <f aca="false">Tabla_Simulada!AW31-Tabla_ValidaciónMétodo!AW31</f>
        <v>0</v>
      </c>
      <c r="AX31" s="65" t="n">
        <f aca="false">Tabla_Simulada!AX31-Tabla_ValidaciónMétodo!AX31</f>
        <v>0</v>
      </c>
    </row>
    <row r="32" customFormat="false" ht="15" hidden="false" customHeight="false" outlineLevel="0" collapsed="false">
      <c r="A32" s="72" t="s">
        <v>61</v>
      </c>
      <c r="B32" s="65" t="n">
        <f aca="false">Tabla_Simulada!B32-Tabla_ValidaciónMétodo!B32</f>
        <v>0</v>
      </c>
      <c r="C32" s="65" t="n">
        <f aca="false">Tabla_Simulada!C32-Tabla_ValidaciónMétodo!C32</f>
        <v>0</v>
      </c>
      <c r="D32" s="65" t="n">
        <f aca="false">Tabla_Simulada!D32-Tabla_ValidaciónMétodo!D32</f>
        <v>0</v>
      </c>
      <c r="E32" s="65" t="n">
        <f aca="false">Tabla_Simulada!E32-Tabla_ValidaciónMétodo!E32</f>
        <v>0</v>
      </c>
      <c r="F32" s="65" t="n">
        <f aca="false">Tabla_Simulada!F32-Tabla_ValidaciónMétodo!F32</f>
        <v>0</v>
      </c>
      <c r="G32" s="65" t="n">
        <f aca="false">Tabla_Simulada!G32-Tabla_ValidaciónMétodo!G32</f>
        <v>0</v>
      </c>
      <c r="H32" s="65" t="n">
        <f aca="false">Tabla_Simulada!H32-Tabla_ValidaciónMétodo!H32</f>
        <v>0</v>
      </c>
      <c r="I32" s="66" t="n">
        <f aca="false">Tabla_Simulada!I32-Tabla_ValidaciónMétodo!I32</f>
        <v>0</v>
      </c>
      <c r="J32" s="65" t="n">
        <f aca="false">Tabla_Simulada!J32-Tabla_ValidaciónMétodo!J32</f>
        <v>0</v>
      </c>
      <c r="K32" s="66" t="n">
        <f aca="false">Tabla_Simulada!K32-Tabla_ValidaciónMétodo!K32</f>
        <v>0</v>
      </c>
      <c r="L32" s="65" t="n">
        <f aca="false">Tabla_Simulada!L32-Tabla_ValidaciónMétodo!L32</f>
        <v>0</v>
      </c>
      <c r="M32" s="66" t="n">
        <f aca="false">Tabla_Simulada!M32-Tabla_ValidaciónMétodo!M32</f>
        <v>0</v>
      </c>
      <c r="N32" s="65" t="n">
        <f aca="false">Tabla_Simulada!N32-Tabla_ValidaciónMétodo!N32</f>
        <v>0</v>
      </c>
      <c r="O32" s="65" t="n">
        <f aca="false">Tabla_Simulada!O32-Tabla_ValidaciónMétodo!O32</f>
        <v>0</v>
      </c>
      <c r="P32" s="65" t="n">
        <f aca="false">Tabla_Simulada!P32-Tabla_ValidaciónMétodo!P32</f>
        <v>0</v>
      </c>
      <c r="Q32" s="65" t="n">
        <f aca="false">Tabla_Simulada!Q32-Tabla_ValidaciónMétodo!Q32</f>
        <v>0</v>
      </c>
      <c r="S32" s="65" t="n">
        <f aca="false">Tabla_Simulada!S32-Tabla_ValidaciónMétodo!S32</f>
        <v>0</v>
      </c>
      <c r="T32" s="65" t="n">
        <f aca="false">Tabla_Simulada!T32-Tabla_ValidaciónMétodo!T32</f>
        <v>0</v>
      </c>
      <c r="U32" s="65" t="n">
        <f aca="false">Tabla_Simulada!U32-Tabla_ValidaciónMétodo!U32</f>
        <v>0</v>
      </c>
      <c r="V32" s="65" t="n">
        <f aca="false">Tabla_Simulada!V32-Tabla_ValidaciónMétodo!V32</f>
        <v>0</v>
      </c>
      <c r="W32" s="65" t="n">
        <f aca="false">Tabla_Simulada!W32-Tabla_ValidaciónMétodo!W32</f>
        <v>0</v>
      </c>
      <c r="X32" s="65" t="n">
        <f aca="false">Tabla_Simulada!X32-Tabla_ValidaciónMétodo!X32</f>
        <v>0</v>
      </c>
      <c r="Y32" s="65" t="n">
        <f aca="false">Tabla_Simulada!Y32-Tabla_ValidaciónMétodo!Y32</f>
        <v>0</v>
      </c>
      <c r="Z32" s="65" t="n">
        <f aca="false">Tabla_Simulada!Z32-Tabla_ValidaciónMétodo!Z32</f>
        <v>0</v>
      </c>
      <c r="AC32" s="73" t="n">
        <f aca="false">Tabla_Simulada!AC67-Tabla_ValidaciónMétodo!AC67</f>
        <v>0</v>
      </c>
      <c r="AD32" s="74" t="n">
        <f aca="false">Tabla_Simulada!AD32-Tabla_ValidaciónMétodo!AD32</f>
        <v>0</v>
      </c>
      <c r="AE32" s="75" t="n">
        <f aca="false">Tabla_Simulada!AE32-Tabla_ValidaciónMétodo!AE32</f>
        <v>0</v>
      </c>
      <c r="AF32" s="74" t="n">
        <f aca="false">Tabla_Simulada!AF32-Tabla_ValidaciónMétodo!AF32</f>
        <v>0</v>
      </c>
      <c r="AG32" s="74" t="n">
        <f aca="false">Tabla_Simulada!AG32-Tabla_ValidaciónMétodo!AG32</f>
        <v>0</v>
      </c>
      <c r="AH32" s="74" t="n">
        <f aca="false">Tabla_Simulada!AH32-Tabla_ValidaciónMétodo!AH32</f>
        <v>0</v>
      </c>
      <c r="AI32" s="74" t="n">
        <f aca="false">Tabla_Simulada!AI32-Tabla_ValidaciónMétodo!AI32</f>
        <v>0</v>
      </c>
      <c r="AJ32" s="74" t="n">
        <f aca="false">Tabla_Simulada!AJ32-Tabla_ValidaciónMétodo!AJ32</f>
        <v>0</v>
      </c>
      <c r="AK32" s="74" t="n">
        <f aca="false">Tabla_Simulada!AK32-Tabla_ValidaciónMétodo!AK32</f>
        <v>0</v>
      </c>
      <c r="AL32" s="74" t="n">
        <f aca="false">Tabla_Simulada!AL32-Tabla_ValidaciónMétodo!AL32</f>
        <v>0</v>
      </c>
      <c r="AM32" s="74" t="n">
        <f aca="false">Tabla_Simulada!AM32-Tabla_ValidaciónMétodo!AM32</f>
        <v>0</v>
      </c>
      <c r="AO32" s="66" t="n">
        <f aca="false">Tabla_Simulada!AO32-Tabla_ValidaciónMétodo!AO32</f>
        <v>0</v>
      </c>
      <c r="AP32" s="65" t="n">
        <f aca="false">Tabla_Simulada!AP32-Tabla_ValidaciónMétodo!AP32</f>
        <v>0</v>
      </c>
      <c r="AQ32" s="66" t="n">
        <f aca="false">Tabla_Simulada!AQ32-Tabla_ValidaciónMétodo!AQ32</f>
        <v>0</v>
      </c>
      <c r="AR32" s="65" t="n">
        <f aca="false">Tabla_Simulada!AR32-Tabla_ValidaciónMétodo!AR32</f>
        <v>0</v>
      </c>
      <c r="AS32" s="66" t="n">
        <f aca="false">Tabla_Simulada!AS32-Tabla_ValidaciónMétodo!AS32</f>
        <v>0</v>
      </c>
      <c r="AT32" s="65" t="n">
        <f aca="false">Tabla_Simulada!AT32-Tabla_ValidaciónMétodo!AT32</f>
        <v>0</v>
      </c>
      <c r="AU32" s="66" t="n">
        <f aca="false">Tabla_Simulada!AU32-Tabla_ValidaciónMétodo!AU32</f>
        <v>0</v>
      </c>
      <c r="AV32" s="65" t="n">
        <f aca="false">Tabla_Simulada!AV32-Tabla_ValidaciónMétodo!AV32</f>
        <v>0</v>
      </c>
      <c r="AW32" s="66" t="n">
        <f aca="false">Tabla_Simulada!AW32-Tabla_ValidaciónMétodo!AW32</f>
        <v>0</v>
      </c>
      <c r="AX32" s="65" t="n">
        <f aca="false">Tabla_Simulada!AX32-Tabla_ValidaciónMétodo!AX32</f>
        <v>0</v>
      </c>
    </row>
    <row r="33" customFormat="false" ht="15" hidden="false" customHeight="false" outlineLevel="0" collapsed="false">
      <c r="A33" s="72" t="s">
        <v>62</v>
      </c>
      <c r="B33" s="65" t="n">
        <f aca="false">Tabla_Simulada!B33-Tabla_ValidaciónMétodo!B33</f>
        <v>0</v>
      </c>
      <c r="C33" s="65" t="n">
        <f aca="false">Tabla_Simulada!C33-Tabla_ValidaciónMétodo!C33</f>
        <v>0</v>
      </c>
      <c r="D33" s="65" t="n">
        <f aca="false">Tabla_Simulada!D33-Tabla_ValidaciónMétodo!D33</f>
        <v>0</v>
      </c>
      <c r="E33" s="65" t="n">
        <f aca="false">Tabla_Simulada!E33-Tabla_ValidaciónMétodo!E33</f>
        <v>0</v>
      </c>
      <c r="F33" s="65" t="n">
        <f aca="false">Tabla_Simulada!F33-Tabla_ValidaciónMétodo!F33</f>
        <v>0</v>
      </c>
      <c r="G33" s="65" t="n">
        <f aca="false">Tabla_Simulada!G33-Tabla_ValidaciónMétodo!G33</f>
        <v>0</v>
      </c>
      <c r="H33" s="65" t="n">
        <f aca="false">Tabla_Simulada!H33-Tabla_ValidaciónMétodo!H33</f>
        <v>0</v>
      </c>
      <c r="I33" s="66" t="n">
        <f aca="false">Tabla_Simulada!I33-Tabla_ValidaciónMétodo!I33</f>
        <v>0</v>
      </c>
      <c r="J33" s="65" t="n">
        <f aca="false">Tabla_Simulada!J33-Tabla_ValidaciónMétodo!J33</f>
        <v>0</v>
      </c>
      <c r="K33" s="66" t="n">
        <f aca="false">Tabla_Simulada!K33-Tabla_ValidaciónMétodo!K33</f>
        <v>0</v>
      </c>
      <c r="L33" s="65" t="n">
        <f aca="false">Tabla_Simulada!L33-Tabla_ValidaciónMétodo!L33</f>
        <v>0</v>
      </c>
      <c r="M33" s="66" t="n">
        <f aca="false">Tabla_Simulada!M33-Tabla_ValidaciónMétodo!M33</f>
        <v>0</v>
      </c>
      <c r="N33" s="65" t="n">
        <f aca="false">Tabla_Simulada!N33-Tabla_ValidaciónMétodo!N33</f>
        <v>0</v>
      </c>
      <c r="O33" s="65" t="n">
        <f aca="false">Tabla_Simulada!O33-Tabla_ValidaciónMétodo!O33</f>
        <v>0</v>
      </c>
      <c r="P33" s="65" t="n">
        <f aca="false">Tabla_Simulada!P33-Tabla_ValidaciónMétodo!P33</f>
        <v>0</v>
      </c>
      <c r="Q33" s="65" t="n">
        <f aca="false">Tabla_Simulada!Q33-Tabla_ValidaciónMétodo!Q33</f>
        <v>0</v>
      </c>
      <c r="S33" s="65" t="n">
        <f aca="false">Tabla_Simulada!S33-Tabla_ValidaciónMétodo!S33</f>
        <v>0</v>
      </c>
      <c r="T33" s="65" t="n">
        <f aca="false">Tabla_Simulada!T33-Tabla_ValidaciónMétodo!T33</f>
        <v>0</v>
      </c>
      <c r="U33" s="65" t="n">
        <f aca="false">Tabla_Simulada!U33-Tabla_ValidaciónMétodo!U33</f>
        <v>0</v>
      </c>
      <c r="V33" s="65" t="n">
        <f aca="false">Tabla_Simulada!V33-Tabla_ValidaciónMétodo!V33</f>
        <v>0</v>
      </c>
      <c r="W33" s="65" t="n">
        <f aca="false">Tabla_Simulada!W33-Tabla_ValidaciónMétodo!W33</f>
        <v>0</v>
      </c>
      <c r="X33" s="65" t="n">
        <f aca="false">Tabla_Simulada!X33-Tabla_ValidaciónMétodo!X33</f>
        <v>0</v>
      </c>
      <c r="Y33" s="65" t="n">
        <f aca="false">Tabla_Simulada!Y33-Tabla_ValidaciónMétodo!Y33</f>
        <v>0</v>
      </c>
      <c r="Z33" s="65" t="n">
        <f aca="false">Tabla_Simulada!Z33-Tabla_ValidaciónMétodo!Z33</f>
        <v>0</v>
      </c>
      <c r="AC33" s="73" t="n">
        <f aca="false">Tabla_Simulada!AC68-Tabla_ValidaciónMétodo!AC68</f>
        <v>0</v>
      </c>
      <c r="AD33" s="74" t="n">
        <f aca="false">Tabla_Simulada!AD33-Tabla_ValidaciónMétodo!AD33</f>
        <v>0</v>
      </c>
      <c r="AE33" s="75" t="n">
        <f aca="false">Tabla_Simulada!AE33-Tabla_ValidaciónMétodo!AE33</f>
        <v>0</v>
      </c>
      <c r="AF33" s="74" t="n">
        <f aca="false">Tabla_Simulada!AF33-Tabla_ValidaciónMétodo!AF33</f>
        <v>0</v>
      </c>
      <c r="AG33" s="74" t="n">
        <f aca="false">Tabla_Simulada!AG33-Tabla_ValidaciónMétodo!AG33</f>
        <v>0</v>
      </c>
      <c r="AH33" s="74" t="n">
        <f aca="false">Tabla_Simulada!AH33-Tabla_ValidaciónMétodo!AH33</f>
        <v>0</v>
      </c>
      <c r="AI33" s="74" t="n">
        <f aca="false">Tabla_Simulada!AI33-Tabla_ValidaciónMétodo!AI33</f>
        <v>0</v>
      </c>
      <c r="AJ33" s="74" t="n">
        <f aca="false">Tabla_Simulada!AJ33-Tabla_ValidaciónMétodo!AJ33</f>
        <v>0</v>
      </c>
      <c r="AK33" s="74" t="n">
        <f aca="false">Tabla_Simulada!AK33-Tabla_ValidaciónMétodo!AK33</f>
        <v>0</v>
      </c>
      <c r="AL33" s="74" t="n">
        <f aca="false">Tabla_Simulada!AL33-Tabla_ValidaciónMétodo!AL33</f>
        <v>0</v>
      </c>
      <c r="AM33" s="74" t="n">
        <f aca="false">Tabla_Simulada!AM33-Tabla_ValidaciónMétodo!AM33</f>
        <v>0</v>
      </c>
      <c r="AO33" s="66" t="n">
        <f aca="false">Tabla_Simulada!AO33-Tabla_ValidaciónMétodo!AO33</f>
        <v>0</v>
      </c>
      <c r="AP33" s="65" t="n">
        <f aca="false">Tabla_Simulada!AP33-Tabla_ValidaciónMétodo!AP33</f>
        <v>0</v>
      </c>
      <c r="AQ33" s="66" t="n">
        <f aca="false">Tabla_Simulada!AQ33-Tabla_ValidaciónMétodo!AQ33</f>
        <v>0</v>
      </c>
      <c r="AR33" s="65" t="n">
        <f aca="false">Tabla_Simulada!AR33-Tabla_ValidaciónMétodo!AR33</f>
        <v>0</v>
      </c>
      <c r="AS33" s="66" t="n">
        <f aca="false">Tabla_Simulada!AS33-Tabla_ValidaciónMétodo!AS33</f>
        <v>0</v>
      </c>
      <c r="AT33" s="65" t="n">
        <f aca="false">Tabla_Simulada!AT33-Tabla_ValidaciónMétodo!AT33</f>
        <v>0</v>
      </c>
      <c r="AU33" s="66" t="n">
        <f aca="false">Tabla_Simulada!AU33-Tabla_ValidaciónMétodo!AU33</f>
        <v>0</v>
      </c>
      <c r="AV33" s="65" t="n">
        <f aca="false">Tabla_Simulada!AV33-Tabla_ValidaciónMétodo!AV33</f>
        <v>0</v>
      </c>
      <c r="AW33" s="66" t="n">
        <f aca="false">Tabla_Simulada!AW33-Tabla_ValidaciónMétodo!AW33</f>
        <v>0</v>
      </c>
      <c r="AX33" s="65" t="n">
        <f aca="false">Tabla_Simulada!AX33-Tabla_ValidaciónMétodo!AX33</f>
        <v>0</v>
      </c>
    </row>
    <row r="34" customFormat="false" ht="15" hidden="false" customHeight="false" outlineLevel="0" collapsed="false">
      <c r="A34" s="72" t="s">
        <v>63</v>
      </c>
      <c r="B34" s="65" t="n">
        <f aca="false">Tabla_Simulada!B34-Tabla_ValidaciónMétodo!B34</f>
        <v>0</v>
      </c>
      <c r="C34" s="65" t="n">
        <f aca="false">Tabla_Simulada!C34-Tabla_ValidaciónMétodo!C34</f>
        <v>0</v>
      </c>
      <c r="D34" s="65" t="n">
        <f aca="false">Tabla_Simulada!D34-Tabla_ValidaciónMétodo!D34</f>
        <v>0</v>
      </c>
      <c r="E34" s="65" t="n">
        <f aca="false">Tabla_Simulada!E34-Tabla_ValidaciónMétodo!E34</f>
        <v>0</v>
      </c>
      <c r="F34" s="65" t="n">
        <f aca="false">Tabla_Simulada!F34-Tabla_ValidaciónMétodo!F34</f>
        <v>0</v>
      </c>
      <c r="G34" s="65" t="n">
        <f aca="false">Tabla_Simulada!G34-Tabla_ValidaciónMétodo!G34</f>
        <v>0</v>
      </c>
      <c r="H34" s="65" t="n">
        <f aca="false">Tabla_Simulada!H34-Tabla_ValidaciónMétodo!H34</f>
        <v>0</v>
      </c>
      <c r="I34" s="66" t="n">
        <f aca="false">Tabla_Simulada!I34-Tabla_ValidaciónMétodo!I34</f>
        <v>0</v>
      </c>
      <c r="J34" s="65" t="n">
        <f aca="false">Tabla_Simulada!J34-Tabla_ValidaciónMétodo!J34</f>
        <v>0</v>
      </c>
      <c r="K34" s="66" t="n">
        <f aca="false">Tabla_Simulada!K34-Tabla_ValidaciónMétodo!K34</f>
        <v>0</v>
      </c>
      <c r="L34" s="65" t="n">
        <f aca="false">Tabla_Simulada!L34-Tabla_ValidaciónMétodo!L34</f>
        <v>0</v>
      </c>
      <c r="M34" s="66" t="n">
        <f aca="false">Tabla_Simulada!M34-Tabla_ValidaciónMétodo!M34</f>
        <v>0</v>
      </c>
      <c r="N34" s="65" t="n">
        <f aca="false">Tabla_Simulada!N34-Tabla_ValidaciónMétodo!N34</f>
        <v>0</v>
      </c>
      <c r="O34" s="65" t="n">
        <f aca="false">Tabla_Simulada!O34-Tabla_ValidaciónMétodo!O34</f>
        <v>0</v>
      </c>
      <c r="P34" s="65" t="n">
        <f aca="false">Tabla_Simulada!P34-Tabla_ValidaciónMétodo!P34</f>
        <v>0</v>
      </c>
      <c r="Q34" s="65" t="n">
        <f aca="false">Tabla_Simulada!Q34-Tabla_ValidaciónMétodo!Q34</f>
        <v>0</v>
      </c>
      <c r="S34" s="65" t="n">
        <f aca="false">Tabla_Simulada!S34-Tabla_ValidaciónMétodo!S34</f>
        <v>0</v>
      </c>
      <c r="T34" s="65" t="n">
        <f aca="false">Tabla_Simulada!T34-Tabla_ValidaciónMétodo!T34</f>
        <v>0</v>
      </c>
      <c r="U34" s="65" t="n">
        <f aca="false">Tabla_Simulada!U34-Tabla_ValidaciónMétodo!U34</f>
        <v>0</v>
      </c>
      <c r="V34" s="65" t="n">
        <f aca="false">Tabla_Simulada!V34-Tabla_ValidaciónMétodo!V34</f>
        <v>0</v>
      </c>
      <c r="W34" s="65" t="n">
        <f aca="false">Tabla_Simulada!W34-Tabla_ValidaciónMétodo!W34</f>
        <v>0</v>
      </c>
      <c r="X34" s="65" t="n">
        <f aca="false">Tabla_Simulada!X34-Tabla_ValidaciónMétodo!X34</f>
        <v>0</v>
      </c>
      <c r="Y34" s="65" t="n">
        <f aca="false">Tabla_Simulada!Y34-Tabla_ValidaciónMétodo!Y34</f>
        <v>0</v>
      </c>
      <c r="Z34" s="65" t="n">
        <f aca="false">Tabla_Simulada!Z34-Tabla_ValidaciónMétodo!Z34</f>
        <v>0</v>
      </c>
      <c r="AC34" s="73" t="n">
        <f aca="false">Tabla_Simulada!AC69-Tabla_ValidaciónMétodo!AC69</f>
        <v>0</v>
      </c>
      <c r="AD34" s="74" t="n">
        <f aca="false">Tabla_Simulada!AD34-Tabla_ValidaciónMétodo!AD34</f>
        <v>0</v>
      </c>
      <c r="AE34" s="75" t="n">
        <f aca="false">Tabla_Simulada!AE34-Tabla_ValidaciónMétodo!AE34</f>
        <v>0</v>
      </c>
      <c r="AF34" s="74" t="n">
        <f aca="false">Tabla_Simulada!AF34-Tabla_ValidaciónMétodo!AF34</f>
        <v>0</v>
      </c>
      <c r="AG34" s="74" t="n">
        <f aca="false">Tabla_Simulada!AG34-Tabla_ValidaciónMétodo!AG34</f>
        <v>0</v>
      </c>
      <c r="AH34" s="74" t="n">
        <f aca="false">Tabla_Simulada!AH34-Tabla_ValidaciónMétodo!AH34</f>
        <v>0</v>
      </c>
      <c r="AI34" s="74" t="n">
        <f aca="false">Tabla_Simulada!AI34-Tabla_ValidaciónMétodo!AI34</f>
        <v>0</v>
      </c>
      <c r="AJ34" s="74" t="n">
        <f aca="false">Tabla_Simulada!AJ34-Tabla_ValidaciónMétodo!AJ34</f>
        <v>0</v>
      </c>
      <c r="AK34" s="74" t="n">
        <f aca="false">Tabla_Simulada!AK34-Tabla_ValidaciónMétodo!AK34</f>
        <v>0</v>
      </c>
      <c r="AL34" s="74" t="n">
        <f aca="false">Tabla_Simulada!AL34-Tabla_ValidaciónMétodo!AL34</f>
        <v>0</v>
      </c>
      <c r="AM34" s="74" t="n">
        <f aca="false">Tabla_Simulada!AM34-Tabla_ValidaciónMétodo!AM34</f>
        <v>0</v>
      </c>
      <c r="AO34" s="66" t="n">
        <f aca="false">Tabla_Simulada!AO34-Tabla_ValidaciónMétodo!AO34</f>
        <v>0</v>
      </c>
      <c r="AP34" s="65" t="n">
        <f aca="false">Tabla_Simulada!AP34-Tabla_ValidaciónMétodo!AP34</f>
        <v>0</v>
      </c>
      <c r="AQ34" s="66" t="n">
        <f aca="false">Tabla_Simulada!AQ34-Tabla_ValidaciónMétodo!AQ34</f>
        <v>0</v>
      </c>
      <c r="AR34" s="65" t="n">
        <f aca="false">Tabla_Simulada!AR34-Tabla_ValidaciónMétodo!AR34</f>
        <v>0</v>
      </c>
      <c r="AS34" s="66" t="n">
        <f aca="false">Tabla_Simulada!AS34-Tabla_ValidaciónMétodo!AS34</f>
        <v>0</v>
      </c>
      <c r="AT34" s="65" t="n">
        <f aca="false">Tabla_Simulada!AT34-Tabla_ValidaciónMétodo!AT34</f>
        <v>0</v>
      </c>
      <c r="AU34" s="66" t="n">
        <f aca="false">Tabla_Simulada!AU34-Tabla_ValidaciónMétodo!AU34</f>
        <v>0</v>
      </c>
      <c r="AV34" s="65" t="n">
        <f aca="false">Tabla_Simulada!AV34-Tabla_ValidaciónMétodo!AV34</f>
        <v>0</v>
      </c>
      <c r="AW34" s="66" t="n">
        <f aca="false">Tabla_Simulada!AW34-Tabla_ValidaciónMétodo!AW34</f>
        <v>0</v>
      </c>
      <c r="AX34" s="65" t="n">
        <f aca="false">Tabla_Simulada!AX34-Tabla_ValidaciónMétodo!AX34</f>
        <v>0</v>
      </c>
    </row>
    <row r="35" customFormat="false" ht="15" hidden="false" customHeight="false" outlineLevel="0" collapsed="false">
      <c r="A35" s="72" t="s">
        <v>64</v>
      </c>
      <c r="B35" s="65" t="n">
        <f aca="false">Tabla_Simulada!B35-Tabla_ValidaciónMétodo!B35</f>
        <v>0</v>
      </c>
      <c r="C35" s="65" t="n">
        <f aca="false">Tabla_Simulada!C35-Tabla_ValidaciónMétodo!C35</f>
        <v>0</v>
      </c>
      <c r="D35" s="65" t="n">
        <f aca="false">Tabla_Simulada!D35-Tabla_ValidaciónMétodo!D35</f>
        <v>0</v>
      </c>
      <c r="E35" s="65" t="n">
        <f aca="false">Tabla_Simulada!E35-Tabla_ValidaciónMétodo!E35</f>
        <v>0</v>
      </c>
      <c r="F35" s="65" t="n">
        <f aca="false">Tabla_Simulada!F35-Tabla_ValidaciónMétodo!F35</f>
        <v>0</v>
      </c>
      <c r="G35" s="65" t="n">
        <f aca="false">Tabla_Simulada!G35-Tabla_ValidaciónMétodo!G35</f>
        <v>0</v>
      </c>
      <c r="H35" s="65" t="n">
        <f aca="false">Tabla_Simulada!H35-Tabla_ValidaciónMétodo!H35</f>
        <v>0</v>
      </c>
      <c r="I35" s="66" t="n">
        <f aca="false">Tabla_Simulada!I35-Tabla_ValidaciónMétodo!I35</f>
        <v>0</v>
      </c>
      <c r="J35" s="65" t="n">
        <f aca="false">Tabla_Simulada!J35-Tabla_ValidaciónMétodo!J35</f>
        <v>0</v>
      </c>
      <c r="K35" s="66" t="n">
        <f aca="false">Tabla_Simulada!K35-Tabla_ValidaciónMétodo!K35</f>
        <v>0</v>
      </c>
      <c r="L35" s="65" t="n">
        <f aca="false">Tabla_Simulada!L35-Tabla_ValidaciónMétodo!L35</f>
        <v>0</v>
      </c>
      <c r="M35" s="66" t="n">
        <f aca="false">Tabla_Simulada!M35-Tabla_ValidaciónMétodo!M35</f>
        <v>0</v>
      </c>
      <c r="N35" s="65" t="n">
        <f aca="false">Tabla_Simulada!N35-Tabla_ValidaciónMétodo!N35</f>
        <v>0</v>
      </c>
      <c r="O35" s="65" t="n">
        <f aca="false">Tabla_Simulada!O35-Tabla_ValidaciónMétodo!O35</f>
        <v>0</v>
      </c>
      <c r="P35" s="65" t="n">
        <f aca="false">Tabla_Simulada!P35-Tabla_ValidaciónMétodo!P35</f>
        <v>0</v>
      </c>
      <c r="Q35" s="65" t="n">
        <f aca="false">Tabla_Simulada!Q35-Tabla_ValidaciónMétodo!Q35</f>
        <v>0</v>
      </c>
      <c r="S35" s="65" t="n">
        <f aca="false">Tabla_Simulada!S35-Tabla_ValidaciónMétodo!S35</f>
        <v>0</v>
      </c>
      <c r="T35" s="65" t="n">
        <f aca="false">Tabla_Simulada!T35-Tabla_ValidaciónMétodo!T35</f>
        <v>0</v>
      </c>
      <c r="U35" s="65" t="n">
        <f aca="false">Tabla_Simulada!U35-Tabla_ValidaciónMétodo!U35</f>
        <v>0</v>
      </c>
      <c r="V35" s="65" t="n">
        <f aca="false">Tabla_Simulada!V35-Tabla_ValidaciónMétodo!V35</f>
        <v>0</v>
      </c>
      <c r="W35" s="65" t="n">
        <f aca="false">Tabla_Simulada!W35-Tabla_ValidaciónMétodo!W35</f>
        <v>0</v>
      </c>
      <c r="X35" s="65" t="n">
        <f aca="false">Tabla_Simulada!X35-Tabla_ValidaciónMétodo!X35</f>
        <v>0</v>
      </c>
      <c r="Y35" s="65" t="n">
        <f aca="false">Tabla_Simulada!Y35-Tabla_ValidaciónMétodo!Y35</f>
        <v>0</v>
      </c>
      <c r="Z35" s="65" t="n">
        <f aca="false">Tabla_Simulada!Z35-Tabla_ValidaciónMétodo!Z35</f>
        <v>0</v>
      </c>
      <c r="AC35" s="73" t="n">
        <f aca="false">Tabla_Simulada!AC70-Tabla_ValidaciónMétodo!AC70</f>
        <v>0</v>
      </c>
      <c r="AD35" s="74" t="n">
        <f aca="false">Tabla_Simulada!AD35-Tabla_ValidaciónMétodo!AD35</f>
        <v>0</v>
      </c>
      <c r="AE35" s="75" t="n">
        <f aca="false">Tabla_Simulada!AE35-Tabla_ValidaciónMétodo!AE35</f>
        <v>0</v>
      </c>
      <c r="AF35" s="74" t="n">
        <f aca="false">Tabla_Simulada!AF35-Tabla_ValidaciónMétodo!AF35</f>
        <v>0</v>
      </c>
      <c r="AG35" s="74" t="n">
        <f aca="false">Tabla_Simulada!AG35-Tabla_ValidaciónMétodo!AG35</f>
        <v>0</v>
      </c>
      <c r="AH35" s="74" t="n">
        <f aca="false">Tabla_Simulada!AH35-Tabla_ValidaciónMétodo!AH35</f>
        <v>0</v>
      </c>
      <c r="AI35" s="74" t="n">
        <f aca="false">Tabla_Simulada!AI35-Tabla_ValidaciónMétodo!AI35</f>
        <v>0</v>
      </c>
      <c r="AJ35" s="74" t="n">
        <f aca="false">Tabla_Simulada!AJ35-Tabla_ValidaciónMétodo!AJ35</f>
        <v>0</v>
      </c>
      <c r="AK35" s="74" t="n">
        <f aca="false">Tabla_Simulada!AK35-Tabla_ValidaciónMétodo!AK35</f>
        <v>0</v>
      </c>
      <c r="AL35" s="74" t="n">
        <f aca="false">Tabla_Simulada!AL35-Tabla_ValidaciónMétodo!AL35</f>
        <v>0</v>
      </c>
      <c r="AM35" s="74" t="n">
        <f aca="false">Tabla_Simulada!AM35-Tabla_ValidaciónMétodo!AM35</f>
        <v>0</v>
      </c>
      <c r="AO35" s="66" t="n">
        <f aca="false">Tabla_Simulada!AO35-Tabla_ValidaciónMétodo!AO35</f>
        <v>0</v>
      </c>
      <c r="AP35" s="65" t="n">
        <f aca="false">Tabla_Simulada!AP35-Tabla_ValidaciónMétodo!AP35</f>
        <v>0</v>
      </c>
      <c r="AQ35" s="66" t="n">
        <f aca="false">Tabla_Simulada!AQ35-Tabla_ValidaciónMétodo!AQ35</f>
        <v>0</v>
      </c>
      <c r="AR35" s="65" t="n">
        <f aca="false">Tabla_Simulada!AR35-Tabla_ValidaciónMétodo!AR35</f>
        <v>0</v>
      </c>
      <c r="AS35" s="66" t="n">
        <f aca="false">Tabla_Simulada!AS35-Tabla_ValidaciónMétodo!AS35</f>
        <v>0</v>
      </c>
      <c r="AT35" s="65" t="n">
        <f aca="false">Tabla_Simulada!AT35-Tabla_ValidaciónMétodo!AT35</f>
        <v>0</v>
      </c>
      <c r="AU35" s="66" t="n">
        <f aca="false">Tabla_Simulada!AU35-Tabla_ValidaciónMétodo!AU35</f>
        <v>0</v>
      </c>
      <c r="AV35" s="65" t="n">
        <f aca="false">Tabla_Simulada!AV35-Tabla_ValidaciónMétodo!AV35</f>
        <v>0</v>
      </c>
      <c r="AW35" s="66" t="n">
        <f aca="false">Tabla_Simulada!AW35-Tabla_ValidaciónMétodo!AW35</f>
        <v>0</v>
      </c>
      <c r="AX35" s="65" t="n">
        <f aca="false">Tabla_Simulada!AX35-Tabla_ValidaciónMétodo!AX35</f>
        <v>0</v>
      </c>
    </row>
    <row r="36" customFormat="false" ht="15" hidden="false" customHeight="false" outlineLevel="0" collapsed="false">
      <c r="A36" s="72" t="s">
        <v>65</v>
      </c>
      <c r="B36" s="65" t="n">
        <f aca="false">Tabla_Simulada!B36-Tabla_ValidaciónMétodo!B36</f>
        <v>0</v>
      </c>
      <c r="C36" s="65" t="n">
        <f aca="false">Tabla_Simulada!C36-Tabla_ValidaciónMétodo!C36</f>
        <v>0</v>
      </c>
      <c r="D36" s="65" t="n">
        <f aca="false">Tabla_Simulada!D36-Tabla_ValidaciónMétodo!D36</f>
        <v>0</v>
      </c>
      <c r="E36" s="65" t="n">
        <f aca="false">Tabla_Simulada!E36-Tabla_ValidaciónMétodo!E36</f>
        <v>0</v>
      </c>
      <c r="F36" s="65" t="n">
        <f aca="false">Tabla_Simulada!F36-Tabla_ValidaciónMétodo!F36</f>
        <v>0</v>
      </c>
      <c r="G36" s="65" t="n">
        <f aca="false">Tabla_Simulada!G36-Tabla_ValidaciónMétodo!G36</f>
        <v>0</v>
      </c>
      <c r="H36" s="65" t="n">
        <f aca="false">Tabla_Simulada!H36-Tabla_ValidaciónMétodo!H36</f>
        <v>0</v>
      </c>
      <c r="I36" s="66" t="n">
        <f aca="false">Tabla_Simulada!I36-Tabla_ValidaciónMétodo!I36</f>
        <v>0</v>
      </c>
      <c r="J36" s="65" t="n">
        <f aca="false">Tabla_Simulada!J36-Tabla_ValidaciónMétodo!J36</f>
        <v>0</v>
      </c>
      <c r="K36" s="66" t="n">
        <f aca="false">Tabla_Simulada!K36-Tabla_ValidaciónMétodo!K36</f>
        <v>0</v>
      </c>
      <c r="L36" s="65" t="n">
        <f aca="false">Tabla_Simulada!L36-Tabla_ValidaciónMétodo!L36</f>
        <v>0</v>
      </c>
      <c r="M36" s="66" t="n">
        <f aca="false">Tabla_Simulada!M36-Tabla_ValidaciónMétodo!M36</f>
        <v>0</v>
      </c>
      <c r="N36" s="65" t="n">
        <f aca="false">Tabla_Simulada!N36-Tabla_ValidaciónMétodo!N36</f>
        <v>0</v>
      </c>
      <c r="O36" s="65" t="n">
        <f aca="false">Tabla_Simulada!O36-Tabla_ValidaciónMétodo!O36</f>
        <v>0</v>
      </c>
      <c r="P36" s="65" t="n">
        <f aca="false">Tabla_Simulada!P36-Tabla_ValidaciónMétodo!P36</f>
        <v>0</v>
      </c>
      <c r="Q36" s="65" t="n">
        <f aca="false">Tabla_Simulada!Q36-Tabla_ValidaciónMétodo!Q36</f>
        <v>0</v>
      </c>
      <c r="S36" s="65" t="n">
        <f aca="false">Tabla_Simulada!S36-Tabla_ValidaciónMétodo!S36</f>
        <v>0</v>
      </c>
      <c r="T36" s="65" t="n">
        <f aca="false">Tabla_Simulada!T36-Tabla_ValidaciónMétodo!T36</f>
        <v>0</v>
      </c>
      <c r="U36" s="65" t="n">
        <f aca="false">Tabla_Simulada!U36-Tabla_ValidaciónMétodo!U36</f>
        <v>0</v>
      </c>
      <c r="V36" s="65" t="n">
        <f aca="false">Tabla_Simulada!V36-Tabla_ValidaciónMétodo!V36</f>
        <v>0</v>
      </c>
      <c r="W36" s="65" t="n">
        <f aca="false">Tabla_Simulada!W36-Tabla_ValidaciónMétodo!W36</f>
        <v>0</v>
      </c>
      <c r="X36" s="65" t="n">
        <f aca="false">Tabla_Simulada!X36-Tabla_ValidaciónMétodo!X36</f>
        <v>0</v>
      </c>
      <c r="Y36" s="65" t="n">
        <f aca="false">Tabla_Simulada!Y36-Tabla_ValidaciónMétodo!Y36</f>
        <v>0</v>
      </c>
      <c r="Z36" s="65" t="n">
        <f aca="false">Tabla_Simulada!Z36-Tabla_ValidaciónMétodo!Z36</f>
        <v>0</v>
      </c>
      <c r="AC36" s="73" t="n">
        <f aca="false">Tabla_Simulada!AC71-Tabla_ValidaciónMétodo!AC71</f>
        <v>0</v>
      </c>
      <c r="AD36" s="74" t="n">
        <f aca="false">Tabla_Simulada!AD36-Tabla_ValidaciónMétodo!AD36</f>
        <v>0</v>
      </c>
      <c r="AE36" s="75" t="n">
        <f aca="false">Tabla_Simulada!AE36-Tabla_ValidaciónMétodo!AE36</f>
        <v>0</v>
      </c>
      <c r="AF36" s="74" t="n">
        <f aca="false">Tabla_Simulada!AF36-Tabla_ValidaciónMétodo!AF36</f>
        <v>0</v>
      </c>
      <c r="AG36" s="74" t="n">
        <f aca="false">Tabla_Simulada!AG36-Tabla_ValidaciónMétodo!AG36</f>
        <v>0</v>
      </c>
      <c r="AH36" s="74" t="n">
        <f aca="false">Tabla_Simulada!AH36-Tabla_ValidaciónMétodo!AH36</f>
        <v>0</v>
      </c>
      <c r="AI36" s="74" t="n">
        <f aca="false">Tabla_Simulada!AI36-Tabla_ValidaciónMétodo!AI36</f>
        <v>0</v>
      </c>
      <c r="AJ36" s="74" t="n">
        <f aca="false">Tabla_Simulada!AJ36-Tabla_ValidaciónMétodo!AJ36</f>
        <v>0</v>
      </c>
      <c r="AK36" s="74" t="n">
        <f aca="false">Tabla_Simulada!AK36-Tabla_ValidaciónMétodo!AK36</f>
        <v>0</v>
      </c>
      <c r="AL36" s="74" t="n">
        <f aca="false">Tabla_Simulada!AL36-Tabla_ValidaciónMétodo!AL36</f>
        <v>0</v>
      </c>
      <c r="AM36" s="74" t="n">
        <f aca="false">Tabla_Simulada!AM36-Tabla_ValidaciónMétodo!AM36</f>
        <v>0</v>
      </c>
      <c r="AO36" s="66" t="n">
        <f aca="false">Tabla_Simulada!AO36-Tabla_ValidaciónMétodo!AO36</f>
        <v>0</v>
      </c>
      <c r="AP36" s="65" t="n">
        <f aca="false">Tabla_Simulada!AP36-Tabla_ValidaciónMétodo!AP36</f>
        <v>0</v>
      </c>
      <c r="AQ36" s="66" t="n">
        <f aca="false">Tabla_Simulada!AQ36-Tabla_ValidaciónMétodo!AQ36</f>
        <v>0</v>
      </c>
      <c r="AR36" s="65" t="n">
        <f aca="false">Tabla_Simulada!AR36-Tabla_ValidaciónMétodo!AR36</f>
        <v>0</v>
      </c>
      <c r="AS36" s="66" t="n">
        <f aca="false">Tabla_Simulada!AS36-Tabla_ValidaciónMétodo!AS36</f>
        <v>0</v>
      </c>
      <c r="AT36" s="65" t="n">
        <f aca="false">Tabla_Simulada!AT36-Tabla_ValidaciónMétodo!AT36</f>
        <v>0</v>
      </c>
      <c r="AU36" s="66" t="n">
        <f aca="false">Tabla_Simulada!AU36-Tabla_ValidaciónMétodo!AU36</f>
        <v>0</v>
      </c>
      <c r="AV36" s="65" t="n">
        <f aca="false">Tabla_Simulada!AV36-Tabla_ValidaciónMétodo!AV36</f>
        <v>0</v>
      </c>
      <c r="AW36" s="66" t="n">
        <f aca="false">Tabla_Simulada!AW36-Tabla_ValidaciónMétodo!AW36</f>
        <v>0</v>
      </c>
      <c r="AX36" s="65" t="n">
        <f aca="false">Tabla_Simulada!AX36-Tabla_ValidaciónMétodo!AX36</f>
        <v>0</v>
      </c>
    </row>
    <row r="37" customFormat="false" ht="15" hidden="false" customHeight="false" outlineLevel="0" collapsed="false">
      <c r="A37" s="72" t="s">
        <v>66</v>
      </c>
      <c r="B37" s="65" t="n">
        <f aca="false">Tabla_Simulada!B37-Tabla_ValidaciónMétodo!B37</f>
        <v>0</v>
      </c>
      <c r="C37" s="65" t="n">
        <f aca="false">Tabla_Simulada!C37-Tabla_ValidaciónMétodo!C37</f>
        <v>0</v>
      </c>
      <c r="D37" s="65" t="n">
        <f aca="false">Tabla_Simulada!D37-Tabla_ValidaciónMétodo!D37</f>
        <v>0</v>
      </c>
      <c r="E37" s="65" t="n">
        <f aca="false">Tabla_Simulada!E37-Tabla_ValidaciónMétodo!E37</f>
        <v>0</v>
      </c>
      <c r="F37" s="65" t="n">
        <f aca="false">Tabla_Simulada!F37-Tabla_ValidaciónMétodo!F37</f>
        <v>0</v>
      </c>
      <c r="G37" s="65" t="n">
        <f aca="false">Tabla_Simulada!G37-Tabla_ValidaciónMétodo!G37</f>
        <v>0</v>
      </c>
      <c r="H37" s="65" t="n">
        <f aca="false">Tabla_Simulada!H37-Tabla_ValidaciónMétodo!H37</f>
        <v>0</v>
      </c>
      <c r="I37" s="66" t="n">
        <f aca="false">Tabla_Simulada!I37-Tabla_ValidaciónMétodo!I37</f>
        <v>0</v>
      </c>
      <c r="J37" s="65" t="n">
        <f aca="false">Tabla_Simulada!J37-Tabla_ValidaciónMétodo!J37</f>
        <v>0</v>
      </c>
      <c r="K37" s="66" t="n">
        <f aca="false">Tabla_Simulada!K37-Tabla_ValidaciónMétodo!K37</f>
        <v>0</v>
      </c>
      <c r="L37" s="65" t="n">
        <f aca="false">Tabla_Simulada!L37-Tabla_ValidaciónMétodo!L37</f>
        <v>0</v>
      </c>
      <c r="M37" s="66" t="n">
        <f aca="false">Tabla_Simulada!M37-Tabla_ValidaciónMétodo!M37</f>
        <v>0</v>
      </c>
      <c r="N37" s="65" t="n">
        <f aca="false">Tabla_Simulada!N37-Tabla_ValidaciónMétodo!N37</f>
        <v>0</v>
      </c>
      <c r="O37" s="65" t="n">
        <f aca="false">Tabla_Simulada!O37-Tabla_ValidaciónMétodo!O37</f>
        <v>0</v>
      </c>
      <c r="P37" s="65" t="n">
        <f aca="false">Tabla_Simulada!P37-Tabla_ValidaciónMétodo!P37</f>
        <v>0</v>
      </c>
      <c r="Q37" s="65" t="n">
        <f aca="false">Tabla_Simulada!Q37-Tabla_ValidaciónMétodo!Q37</f>
        <v>0</v>
      </c>
      <c r="S37" s="65" t="n">
        <f aca="false">Tabla_Simulada!S37-Tabla_ValidaciónMétodo!S37</f>
        <v>0</v>
      </c>
      <c r="T37" s="65" t="n">
        <f aca="false">Tabla_Simulada!T37-Tabla_ValidaciónMétodo!T37</f>
        <v>0</v>
      </c>
      <c r="U37" s="65" t="n">
        <f aca="false">Tabla_Simulada!U37-Tabla_ValidaciónMétodo!U37</f>
        <v>0</v>
      </c>
      <c r="V37" s="65" t="n">
        <f aca="false">Tabla_Simulada!V37-Tabla_ValidaciónMétodo!V37</f>
        <v>0</v>
      </c>
      <c r="W37" s="65" t="n">
        <f aca="false">Tabla_Simulada!W37-Tabla_ValidaciónMétodo!W37</f>
        <v>0</v>
      </c>
      <c r="X37" s="65" t="n">
        <f aca="false">Tabla_Simulada!X37-Tabla_ValidaciónMétodo!X37</f>
        <v>0</v>
      </c>
      <c r="Y37" s="65" t="n">
        <f aca="false">Tabla_Simulada!Y37-Tabla_ValidaciónMétodo!Y37</f>
        <v>0</v>
      </c>
      <c r="Z37" s="65" t="n">
        <f aca="false">Tabla_Simulada!Z37-Tabla_ValidaciónMétodo!Z37</f>
        <v>0</v>
      </c>
      <c r="AC37" s="73" t="n">
        <f aca="false">Tabla_Simulada!AC72-Tabla_ValidaciónMétodo!AC72</f>
        <v>0</v>
      </c>
      <c r="AD37" s="74" t="n">
        <f aca="false">Tabla_Simulada!AD37-Tabla_ValidaciónMétodo!AD37</f>
        <v>0</v>
      </c>
      <c r="AE37" s="75" t="n">
        <f aca="false">Tabla_Simulada!AE37-Tabla_ValidaciónMétodo!AE37</f>
        <v>0</v>
      </c>
      <c r="AF37" s="74" t="n">
        <f aca="false">Tabla_Simulada!AF37-Tabla_ValidaciónMétodo!AF37</f>
        <v>0</v>
      </c>
      <c r="AG37" s="74" t="n">
        <f aca="false">Tabla_Simulada!AG37-Tabla_ValidaciónMétodo!AG37</f>
        <v>0</v>
      </c>
      <c r="AH37" s="74" t="n">
        <f aca="false">Tabla_Simulada!AH37-Tabla_ValidaciónMétodo!AH37</f>
        <v>0</v>
      </c>
      <c r="AI37" s="74" t="n">
        <f aca="false">Tabla_Simulada!AI37-Tabla_ValidaciónMétodo!AI37</f>
        <v>0</v>
      </c>
      <c r="AJ37" s="74" t="n">
        <f aca="false">Tabla_Simulada!AJ37-Tabla_ValidaciónMétodo!AJ37</f>
        <v>0</v>
      </c>
      <c r="AK37" s="74" t="n">
        <f aca="false">Tabla_Simulada!AK37-Tabla_ValidaciónMétodo!AK37</f>
        <v>0</v>
      </c>
      <c r="AL37" s="74" t="n">
        <f aca="false">Tabla_Simulada!AL37-Tabla_ValidaciónMétodo!AL37</f>
        <v>0</v>
      </c>
      <c r="AM37" s="74" t="n">
        <f aca="false">Tabla_Simulada!AM37-Tabla_ValidaciónMétodo!AM37</f>
        <v>0</v>
      </c>
      <c r="AO37" s="66" t="n">
        <f aca="false">Tabla_Simulada!AO37-Tabla_ValidaciónMétodo!AO37</f>
        <v>0</v>
      </c>
      <c r="AP37" s="65" t="n">
        <f aca="false">Tabla_Simulada!AP37-Tabla_ValidaciónMétodo!AP37</f>
        <v>0</v>
      </c>
      <c r="AQ37" s="66" t="n">
        <f aca="false">Tabla_Simulada!AQ37-Tabla_ValidaciónMétodo!AQ37</f>
        <v>0</v>
      </c>
      <c r="AR37" s="65" t="n">
        <f aca="false">Tabla_Simulada!AR37-Tabla_ValidaciónMétodo!AR37</f>
        <v>0</v>
      </c>
      <c r="AS37" s="66" t="n">
        <f aca="false">Tabla_Simulada!AS37-Tabla_ValidaciónMétodo!AS37</f>
        <v>0</v>
      </c>
      <c r="AT37" s="65" t="n">
        <f aca="false">Tabla_Simulada!AT37-Tabla_ValidaciónMétodo!AT37</f>
        <v>0</v>
      </c>
      <c r="AU37" s="66" t="n">
        <f aca="false">Tabla_Simulada!AU37-Tabla_ValidaciónMétodo!AU37</f>
        <v>0</v>
      </c>
      <c r="AV37" s="65" t="n">
        <f aca="false">Tabla_Simulada!AV37-Tabla_ValidaciónMétodo!AV37</f>
        <v>0</v>
      </c>
      <c r="AW37" s="66" t="n">
        <f aca="false">Tabla_Simulada!AW37-Tabla_ValidaciónMétodo!AW37</f>
        <v>0</v>
      </c>
      <c r="AX37" s="65" t="n">
        <f aca="false">Tabla_Simulada!AX37-Tabla_ValidaciónMétodo!AX37</f>
        <v>0</v>
      </c>
    </row>
    <row r="38" customFormat="false" ht="15" hidden="false" customHeight="false" outlineLevel="0" collapsed="false">
      <c r="A38" s="72" t="s">
        <v>67</v>
      </c>
      <c r="B38" s="65" t="n">
        <f aca="false">Tabla_Simulada!B38-Tabla_ValidaciónMétodo!B38</f>
        <v>0</v>
      </c>
      <c r="C38" s="65" t="n">
        <f aca="false">Tabla_Simulada!C38-Tabla_ValidaciónMétodo!C38</f>
        <v>0</v>
      </c>
      <c r="D38" s="65" t="n">
        <f aca="false">Tabla_Simulada!D38-Tabla_ValidaciónMétodo!D38</f>
        <v>0</v>
      </c>
      <c r="E38" s="65" t="n">
        <f aca="false">Tabla_Simulada!E38-Tabla_ValidaciónMétodo!E38</f>
        <v>0</v>
      </c>
      <c r="F38" s="65" t="n">
        <f aca="false">Tabla_Simulada!F38-Tabla_ValidaciónMétodo!F38</f>
        <v>0</v>
      </c>
      <c r="G38" s="65" t="n">
        <f aca="false">Tabla_Simulada!G38-Tabla_ValidaciónMétodo!G38</f>
        <v>0</v>
      </c>
      <c r="H38" s="65" t="n">
        <f aca="false">Tabla_Simulada!H38-Tabla_ValidaciónMétodo!H38</f>
        <v>0</v>
      </c>
      <c r="I38" s="66" t="n">
        <f aca="false">Tabla_Simulada!I38-Tabla_ValidaciónMétodo!I38</f>
        <v>0</v>
      </c>
      <c r="J38" s="65" t="n">
        <f aca="false">Tabla_Simulada!J38-Tabla_ValidaciónMétodo!J38</f>
        <v>0</v>
      </c>
      <c r="K38" s="66" t="n">
        <f aca="false">Tabla_Simulada!K38-Tabla_ValidaciónMétodo!K38</f>
        <v>0</v>
      </c>
      <c r="L38" s="65" t="n">
        <f aca="false">Tabla_Simulada!L38-Tabla_ValidaciónMétodo!L38</f>
        <v>0</v>
      </c>
      <c r="M38" s="66" t="n">
        <f aca="false">Tabla_Simulada!M38-Tabla_ValidaciónMétodo!M38</f>
        <v>0</v>
      </c>
      <c r="N38" s="65" t="n">
        <f aca="false">Tabla_Simulada!N38-Tabla_ValidaciónMétodo!N38</f>
        <v>0</v>
      </c>
      <c r="O38" s="65" t="n">
        <f aca="false">Tabla_Simulada!O38-Tabla_ValidaciónMétodo!O38</f>
        <v>0</v>
      </c>
      <c r="P38" s="65" t="n">
        <f aca="false">Tabla_Simulada!P38-Tabla_ValidaciónMétodo!P38</f>
        <v>0</v>
      </c>
      <c r="Q38" s="65" t="n">
        <f aca="false">Tabla_Simulada!Q38-Tabla_ValidaciónMétodo!Q38</f>
        <v>0</v>
      </c>
      <c r="S38" s="65" t="n">
        <f aca="false">Tabla_Simulada!S38-Tabla_ValidaciónMétodo!S38</f>
        <v>0</v>
      </c>
      <c r="T38" s="65" t="n">
        <f aca="false">Tabla_Simulada!T38-Tabla_ValidaciónMétodo!T38</f>
        <v>0</v>
      </c>
      <c r="U38" s="65" t="n">
        <f aca="false">Tabla_Simulada!U38-Tabla_ValidaciónMétodo!U38</f>
        <v>0</v>
      </c>
      <c r="V38" s="65" t="n">
        <f aca="false">Tabla_Simulada!V38-Tabla_ValidaciónMétodo!V38</f>
        <v>0</v>
      </c>
      <c r="W38" s="65" t="n">
        <f aca="false">Tabla_Simulada!W38-Tabla_ValidaciónMétodo!W38</f>
        <v>0</v>
      </c>
      <c r="X38" s="65" t="n">
        <f aca="false">Tabla_Simulada!X38-Tabla_ValidaciónMétodo!X38</f>
        <v>0</v>
      </c>
      <c r="Y38" s="65" t="n">
        <f aca="false">Tabla_Simulada!Y38-Tabla_ValidaciónMétodo!Y38</f>
        <v>0</v>
      </c>
      <c r="Z38" s="65" t="n">
        <f aca="false">Tabla_Simulada!Z38-Tabla_ValidaciónMétodo!Z38</f>
        <v>0</v>
      </c>
      <c r="AC38" s="73" t="n">
        <f aca="false">Tabla_Simulada!AC73-Tabla_ValidaciónMétodo!AC73</f>
        <v>0</v>
      </c>
      <c r="AD38" s="74" t="n">
        <f aca="false">Tabla_Simulada!AD38-Tabla_ValidaciónMétodo!AD38</f>
        <v>0</v>
      </c>
      <c r="AE38" s="75" t="n">
        <f aca="false">Tabla_Simulada!AE38-Tabla_ValidaciónMétodo!AE38</f>
        <v>0</v>
      </c>
      <c r="AF38" s="74" t="n">
        <f aca="false">Tabla_Simulada!AF38-Tabla_ValidaciónMétodo!AF38</f>
        <v>0</v>
      </c>
      <c r="AG38" s="74" t="n">
        <f aca="false">Tabla_Simulada!AG38-Tabla_ValidaciónMétodo!AG38</f>
        <v>0</v>
      </c>
      <c r="AH38" s="74" t="n">
        <f aca="false">Tabla_Simulada!AH38-Tabla_ValidaciónMétodo!AH38</f>
        <v>0</v>
      </c>
      <c r="AI38" s="74" t="n">
        <f aca="false">Tabla_Simulada!AI38-Tabla_ValidaciónMétodo!AI38</f>
        <v>0</v>
      </c>
      <c r="AJ38" s="74" t="n">
        <f aca="false">Tabla_Simulada!AJ38-Tabla_ValidaciónMétodo!AJ38</f>
        <v>0</v>
      </c>
      <c r="AK38" s="74" t="n">
        <f aca="false">Tabla_Simulada!AK38-Tabla_ValidaciónMétodo!AK38</f>
        <v>0</v>
      </c>
      <c r="AL38" s="74" t="n">
        <f aca="false">Tabla_Simulada!AL38-Tabla_ValidaciónMétodo!AL38</f>
        <v>0</v>
      </c>
      <c r="AM38" s="74" t="n">
        <f aca="false">Tabla_Simulada!AM38-Tabla_ValidaciónMétodo!AM38</f>
        <v>0</v>
      </c>
      <c r="AO38" s="66" t="n">
        <f aca="false">Tabla_Simulada!AO38-Tabla_ValidaciónMétodo!AO38</f>
        <v>0</v>
      </c>
      <c r="AP38" s="65" t="n">
        <f aca="false">Tabla_Simulada!AP38-Tabla_ValidaciónMétodo!AP38</f>
        <v>0</v>
      </c>
      <c r="AQ38" s="66" t="n">
        <f aca="false">Tabla_Simulada!AQ38-Tabla_ValidaciónMétodo!AQ38</f>
        <v>0</v>
      </c>
      <c r="AR38" s="65" t="n">
        <f aca="false">Tabla_Simulada!AR38-Tabla_ValidaciónMétodo!AR38</f>
        <v>0</v>
      </c>
      <c r="AS38" s="66" t="n">
        <f aca="false">Tabla_Simulada!AS38-Tabla_ValidaciónMétodo!AS38</f>
        <v>0</v>
      </c>
      <c r="AT38" s="65" t="n">
        <f aca="false">Tabla_Simulada!AT38-Tabla_ValidaciónMétodo!AT38</f>
        <v>0</v>
      </c>
      <c r="AU38" s="66" t="n">
        <f aca="false">Tabla_Simulada!AU38-Tabla_ValidaciónMétodo!AU38</f>
        <v>0</v>
      </c>
      <c r="AV38" s="65" t="n">
        <f aca="false">Tabla_Simulada!AV38-Tabla_ValidaciónMétodo!AV38</f>
        <v>0</v>
      </c>
      <c r="AW38" s="66" t="n">
        <f aca="false">Tabla_Simulada!AW38-Tabla_ValidaciónMétodo!AW38</f>
        <v>0</v>
      </c>
      <c r="AX38" s="65" t="n">
        <f aca="false">Tabla_Simulada!AX38-Tabla_ValidaciónMétodo!AX38</f>
        <v>0</v>
      </c>
    </row>
    <row r="39" customFormat="false" ht="15" hidden="false" customHeight="false" outlineLevel="0" collapsed="false">
      <c r="A39" s="72" t="s">
        <v>68</v>
      </c>
      <c r="B39" s="65" t="n">
        <f aca="false">Tabla_Simulada!B39-Tabla_ValidaciónMétodo!B39</f>
        <v>0</v>
      </c>
      <c r="C39" s="65" t="n">
        <f aca="false">Tabla_Simulada!C39-Tabla_ValidaciónMétodo!C39</f>
        <v>0</v>
      </c>
      <c r="D39" s="65" t="n">
        <f aca="false">Tabla_Simulada!D39-Tabla_ValidaciónMétodo!D39</f>
        <v>0</v>
      </c>
      <c r="E39" s="65" t="n">
        <f aca="false">Tabla_Simulada!E39-Tabla_ValidaciónMétodo!E39</f>
        <v>0</v>
      </c>
      <c r="F39" s="65" t="n">
        <f aca="false">Tabla_Simulada!F39-Tabla_ValidaciónMétodo!F39</f>
        <v>0</v>
      </c>
      <c r="G39" s="65" t="n">
        <f aca="false">Tabla_Simulada!G39-Tabla_ValidaciónMétodo!G39</f>
        <v>0</v>
      </c>
      <c r="H39" s="65" t="n">
        <f aca="false">Tabla_Simulada!H39-Tabla_ValidaciónMétodo!H39</f>
        <v>0</v>
      </c>
      <c r="I39" s="66" t="n">
        <f aca="false">Tabla_Simulada!I39-Tabla_ValidaciónMétodo!I39</f>
        <v>0</v>
      </c>
      <c r="J39" s="65" t="n">
        <f aca="false">Tabla_Simulada!J39-Tabla_ValidaciónMétodo!J39</f>
        <v>0</v>
      </c>
      <c r="K39" s="66" t="n">
        <f aca="false">Tabla_Simulada!K39-Tabla_ValidaciónMétodo!K39</f>
        <v>0</v>
      </c>
      <c r="L39" s="65" t="n">
        <f aca="false">Tabla_Simulada!L39-Tabla_ValidaciónMétodo!L39</f>
        <v>0</v>
      </c>
      <c r="M39" s="66" t="n">
        <f aca="false">Tabla_Simulada!M39-Tabla_ValidaciónMétodo!M39</f>
        <v>0</v>
      </c>
      <c r="N39" s="65" t="n">
        <f aca="false">Tabla_Simulada!N39-Tabla_ValidaciónMétodo!N39</f>
        <v>0</v>
      </c>
      <c r="O39" s="65" t="n">
        <f aca="false">Tabla_Simulada!O39-Tabla_ValidaciónMétodo!O39</f>
        <v>0</v>
      </c>
      <c r="P39" s="65" t="n">
        <f aca="false">Tabla_Simulada!P39-Tabla_ValidaciónMétodo!P39</f>
        <v>0</v>
      </c>
      <c r="Q39" s="65" t="n">
        <f aca="false">Tabla_Simulada!Q39-Tabla_ValidaciónMétodo!Q39</f>
        <v>0</v>
      </c>
      <c r="S39" s="65" t="n">
        <f aca="false">Tabla_Simulada!S39-Tabla_ValidaciónMétodo!S39</f>
        <v>0</v>
      </c>
      <c r="T39" s="65" t="n">
        <f aca="false">Tabla_Simulada!T39-Tabla_ValidaciónMétodo!T39</f>
        <v>0</v>
      </c>
      <c r="U39" s="65" t="n">
        <f aca="false">Tabla_Simulada!U39-Tabla_ValidaciónMétodo!U39</f>
        <v>0</v>
      </c>
      <c r="V39" s="65" t="n">
        <f aca="false">Tabla_Simulada!V39-Tabla_ValidaciónMétodo!V39</f>
        <v>0</v>
      </c>
      <c r="W39" s="65" t="n">
        <f aca="false">Tabla_Simulada!W39-Tabla_ValidaciónMétodo!W39</f>
        <v>0</v>
      </c>
      <c r="X39" s="65" t="n">
        <f aca="false">Tabla_Simulada!X39-Tabla_ValidaciónMétodo!X39</f>
        <v>0</v>
      </c>
      <c r="Y39" s="65" t="n">
        <f aca="false">Tabla_Simulada!Y39-Tabla_ValidaciónMétodo!Y39</f>
        <v>0</v>
      </c>
      <c r="Z39" s="65" t="n">
        <f aca="false">Tabla_Simulada!Z39-Tabla_ValidaciónMétodo!Z39</f>
        <v>0</v>
      </c>
      <c r="AC39" s="73" t="n">
        <f aca="false">Tabla_Simulada!AC74-Tabla_ValidaciónMétodo!AC74</f>
        <v>0</v>
      </c>
      <c r="AD39" s="74" t="n">
        <f aca="false">Tabla_Simulada!AD39-Tabla_ValidaciónMétodo!AD39</f>
        <v>0</v>
      </c>
      <c r="AE39" s="75" t="n">
        <f aca="false">Tabla_Simulada!AE39-Tabla_ValidaciónMétodo!AE39</f>
        <v>0</v>
      </c>
      <c r="AF39" s="74" t="n">
        <f aca="false">Tabla_Simulada!AF39-Tabla_ValidaciónMétodo!AF39</f>
        <v>0</v>
      </c>
      <c r="AG39" s="74" t="n">
        <f aca="false">Tabla_Simulada!AG39-Tabla_ValidaciónMétodo!AG39</f>
        <v>0</v>
      </c>
      <c r="AH39" s="74" t="n">
        <f aca="false">Tabla_Simulada!AH39-Tabla_ValidaciónMétodo!AH39</f>
        <v>0</v>
      </c>
      <c r="AI39" s="74" t="n">
        <f aca="false">Tabla_Simulada!AI39-Tabla_ValidaciónMétodo!AI39</f>
        <v>0</v>
      </c>
      <c r="AJ39" s="74" t="n">
        <f aca="false">Tabla_Simulada!AJ39-Tabla_ValidaciónMétodo!AJ39</f>
        <v>0</v>
      </c>
      <c r="AK39" s="74" t="n">
        <f aca="false">Tabla_Simulada!AK39-Tabla_ValidaciónMétodo!AK39</f>
        <v>0</v>
      </c>
      <c r="AL39" s="74" t="n">
        <f aca="false">Tabla_Simulada!AL39-Tabla_ValidaciónMétodo!AL39</f>
        <v>0</v>
      </c>
      <c r="AM39" s="74" t="n">
        <f aca="false">Tabla_Simulada!AM39-Tabla_ValidaciónMétodo!AM39</f>
        <v>0</v>
      </c>
      <c r="AO39" s="66" t="n">
        <f aca="false">Tabla_Simulada!AO39-Tabla_ValidaciónMétodo!AO39</f>
        <v>0</v>
      </c>
      <c r="AP39" s="65" t="n">
        <f aca="false">Tabla_Simulada!AP39-Tabla_ValidaciónMétodo!AP39</f>
        <v>0</v>
      </c>
      <c r="AQ39" s="66" t="n">
        <f aca="false">Tabla_Simulada!AQ39-Tabla_ValidaciónMétodo!AQ39</f>
        <v>0</v>
      </c>
      <c r="AR39" s="65" t="n">
        <f aca="false">Tabla_Simulada!AR39-Tabla_ValidaciónMétodo!AR39</f>
        <v>0</v>
      </c>
      <c r="AS39" s="66" t="n">
        <f aca="false">Tabla_Simulada!AS39-Tabla_ValidaciónMétodo!AS39</f>
        <v>0</v>
      </c>
      <c r="AT39" s="65" t="n">
        <f aca="false">Tabla_Simulada!AT39-Tabla_ValidaciónMétodo!AT39</f>
        <v>0</v>
      </c>
      <c r="AU39" s="66" t="n">
        <f aca="false">Tabla_Simulada!AU39-Tabla_ValidaciónMétodo!AU39</f>
        <v>0</v>
      </c>
      <c r="AV39" s="65" t="n">
        <f aca="false">Tabla_Simulada!AV39-Tabla_ValidaciónMétodo!AV39</f>
        <v>0</v>
      </c>
      <c r="AW39" s="66" t="n">
        <f aca="false">Tabla_Simulada!AW39-Tabla_ValidaciónMétodo!AW39</f>
        <v>0</v>
      </c>
      <c r="AX39" s="65" t="n">
        <f aca="false">Tabla_Simulada!AX39-Tabla_ValidaciónMétodo!AX39</f>
        <v>0</v>
      </c>
    </row>
    <row r="40" customFormat="false" ht="15" hidden="false" customHeight="false" outlineLevel="0" collapsed="false">
      <c r="A40" s="72" t="s">
        <v>69</v>
      </c>
      <c r="B40" s="65" t="n">
        <f aca="false">Tabla_Simulada!B40-Tabla_ValidaciónMétodo!B40</f>
        <v>0</v>
      </c>
      <c r="C40" s="65" t="n">
        <f aca="false">Tabla_Simulada!C40-Tabla_ValidaciónMétodo!C40</f>
        <v>0</v>
      </c>
      <c r="D40" s="65" t="n">
        <f aca="false">Tabla_Simulada!D40-Tabla_ValidaciónMétodo!D40</f>
        <v>0</v>
      </c>
      <c r="E40" s="65" t="n">
        <f aca="false">Tabla_Simulada!E40-Tabla_ValidaciónMétodo!E40</f>
        <v>0</v>
      </c>
      <c r="F40" s="65" t="n">
        <f aca="false">Tabla_Simulada!F40-Tabla_ValidaciónMétodo!F40</f>
        <v>0</v>
      </c>
      <c r="G40" s="65" t="n">
        <f aca="false">Tabla_Simulada!G40-Tabla_ValidaciónMétodo!G40</f>
        <v>0</v>
      </c>
      <c r="H40" s="65" t="n">
        <f aca="false">Tabla_Simulada!H40-Tabla_ValidaciónMétodo!H40</f>
        <v>0</v>
      </c>
      <c r="I40" s="66" t="n">
        <f aca="false">Tabla_Simulada!I40-Tabla_ValidaciónMétodo!I40</f>
        <v>0</v>
      </c>
      <c r="J40" s="65" t="n">
        <f aca="false">Tabla_Simulada!J40-Tabla_ValidaciónMétodo!J40</f>
        <v>0</v>
      </c>
      <c r="K40" s="66" t="n">
        <f aca="false">Tabla_Simulada!K40-Tabla_ValidaciónMétodo!K40</f>
        <v>0</v>
      </c>
      <c r="L40" s="65" t="n">
        <f aca="false">Tabla_Simulada!L40-Tabla_ValidaciónMétodo!L40</f>
        <v>0</v>
      </c>
      <c r="M40" s="66" t="n">
        <f aca="false">Tabla_Simulada!M40-Tabla_ValidaciónMétodo!M40</f>
        <v>0</v>
      </c>
      <c r="N40" s="65" t="n">
        <f aca="false">Tabla_Simulada!N40-Tabla_ValidaciónMétodo!N40</f>
        <v>0</v>
      </c>
      <c r="O40" s="65" t="n">
        <f aca="false">Tabla_Simulada!O40-Tabla_ValidaciónMétodo!O40</f>
        <v>0</v>
      </c>
      <c r="P40" s="65" t="n">
        <f aca="false">Tabla_Simulada!P40-Tabla_ValidaciónMétodo!P40</f>
        <v>0</v>
      </c>
      <c r="Q40" s="65" t="n">
        <f aca="false">Tabla_Simulada!Q40-Tabla_ValidaciónMétodo!Q40</f>
        <v>0</v>
      </c>
      <c r="S40" s="65" t="n">
        <f aca="false">Tabla_Simulada!S40-Tabla_ValidaciónMétodo!S40</f>
        <v>0</v>
      </c>
      <c r="T40" s="65" t="n">
        <f aca="false">Tabla_Simulada!T40-Tabla_ValidaciónMétodo!T40</f>
        <v>0</v>
      </c>
      <c r="U40" s="65" t="n">
        <f aca="false">Tabla_Simulada!U40-Tabla_ValidaciónMétodo!U40</f>
        <v>0</v>
      </c>
      <c r="V40" s="65" t="n">
        <f aca="false">Tabla_Simulada!V40-Tabla_ValidaciónMétodo!V40</f>
        <v>0</v>
      </c>
      <c r="W40" s="65" t="n">
        <f aca="false">Tabla_Simulada!W40-Tabla_ValidaciónMétodo!W40</f>
        <v>0</v>
      </c>
      <c r="X40" s="65" t="n">
        <f aca="false">Tabla_Simulada!X40-Tabla_ValidaciónMétodo!X40</f>
        <v>0</v>
      </c>
      <c r="Y40" s="65" t="n">
        <f aca="false">Tabla_Simulada!Y40-Tabla_ValidaciónMétodo!Y40</f>
        <v>0</v>
      </c>
      <c r="Z40" s="65" t="n">
        <f aca="false">Tabla_Simulada!Z40-Tabla_ValidaciónMétodo!Z40</f>
        <v>0</v>
      </c>
      <c r="AC40" s="73" t="n">
        <f aca="false">Tabla_Simulada!AC75-Tabla_ValidaciónMétodo!AC75</f>
        <v>0</v>
      </c>
      <c r="AD40" s="74" t="n">
        <f aca="false">Tabla_Simulada!AD40-Tabla_ValidaciónMétodo!AD40</f>
        <v>0</v>
      </c>
      <c r="AE40" s="75" t="n">
        <f aca="false">Tabla_Simulada!AE40-Tabla_ValidaciónMétodo!AE40</f>
        <v>0</v>
      </c>
      <c r="AF40" s="74" t="n">
        <f aca="false">Tabla_Simulada!AF40-Tabla_ValidaciónMétodo!AF40</f>
        <v>0</v>
      </c>
      <c r="AG40" s="74" t="n">
        <f aca="false">Tabla_Simulada!AG40-Tabla_ValidaciónMétodo!AG40</f>
        <v>0</v>
      </c>
      <c r="AH40" s="74" t="n">
        <f aca="false">Tabla_Simulada!AH40-Tabla_ValidaciónMétodo!AH40</f>
        <v>0</v>
      </c>
      <c r="AI40" s="74" t="n">
        <f aca="false">Tabla_Simulada!AI40-Tabla_ValidaciónMétodo!AI40</f>
        <v>0</v>
      </c>
      <c r="AJ40" s="74" t="n">
        <f aca="false">Tabla_Simulada!AJ40-Tabla_ValidaciónMétodo!AJ40</f>
        <v>0</v>
      </c>
      <c r="AK40" s="74" t="n">
        <f aca="false">Tabla_Simulada!AK40-Tabla_ValidaciónMétodo!AK40</f>
        <v>0</v>
      </c>
      <c r="AL40" s="74" t="n">
        <f aca="false">Tabla_Simulada!AL40-Tabla_ValidaciónMétodo!AL40</f>
        <v>0</v>
      </c>
      <c r="AM40" s="74" t="n">
        <f aca="false">Tabla_Simulada!AM40-Tabla_ValidaciónMétodo!AM40</f>
        <v>0</v>
      </c>
      <c r="AO40" s="66" t="n">
        <f aca="false">Tabla_Simulada!AO40-Tabla_ValidaciónMétodo!AO40</f>
        <v>0</v>
      </c>
      <c r="AP40" s="65" t="n">
        <f aca="false">Tabla_Simulada!AP40-Tabla_ValidaciónMétodo!AP40</f>
        <v>0</v>
      </c>
      <c r="AQ40" s="66" t="n">
        <f aca="false">Tabla_Simulada!AQ40-Tabla_ValidaciónMétodo!AQ40</f>
        <v>0</v>
      </c>
      <c r="AR40" s="65" t="n">
        <f aca="false">Tabla_Simulada!AR40-Tabla_ValidaciónMétodo!AR40</f>
        <v>0</v>
      </c>
      <c r="AS40" s="66" t="n">
        <f aca="false">Tabla_Simulada!AS40-Tabla_ValidaciónMétodo!AS40</f>
        <v>0</v>
      </c>
      <c r="AT40" s="65" t="n">
        <f aca="false">Tabla_Simulada!AT40-Tabla_ValidaciónMétodo!AT40</f>
        <v>0</v>
      </c>
      <c r="AU40" s="66" t="n">
        <f aca="false">Tabla_Simulada!AU40-Tabla_ValidaciónMétodo!AU40</f>
        <v>0</v>
      </c>
      <c r="AV40" s="65" t="n">
        <f aca="false">Tabla_Simulada!AV40-Tabla_ValidaciónMétodo!AV40</f>
        <v>0</v>
      </c>
      <c r="AW40" s="66" t="n">
        <f aca="false">Tabla_Simulada!AW40-Tabla_ValidaciónMétodo!AW40</f>
        <v>0</v>
      </c>
      <c r="AX40" s="65" t="n">
        <f aca="false">Tabla_Simulada!AX40-Tabla_ValidaciónMétodo!AX40</f>
        <v>0</v>
      </c>
    </row>
    <row r="41" customFormat="false" ht="15" hidden="false" customHeight="false" outlineLevel="0" collapsed="false">
      <c r="A41" s="76" t="s">
        <v>70</v>
      </c>
      <c r="B41" s="78" t="n">
        <f aca="false">Tabla_Simulada!B41-Tabla_ValidaciónMétodo!B41</f>
        <v>0</v>
      </c>
      <c r="C41" s="78" t="n">
        <f aca="false">Tabla_Simulada!C41-Tabla_ValidaciónMétodo!C41</f>
        <v>0</v>
      </c>
      <c r="D41" s="78" t="n">
        <f aca="false">Tabla_Simulada!D41-Tabla_ValidaciónMétodo!D41</f>
        <v>0</v>
      </c>
      <c r="E41" s="78" t="n">
        <f aca="false">Tabla_Simulada!E41-Tabla_ValidaciónMétodo!E41</f>
        <v>0</v>
      </c>
      <c r="F41" s="78" t="n">
        <f aca="false">Tabla_Simulada!F41-Tabla_ValidaciónMétodo!F41</f>
        <v>0</v>
      </c>
      <c r="G41" s="78" t="n">
        <f aca="false">Tabla_Simulada!G41-Tabla_ValidaciónMétodo!G41</f>
        <v>0</v>
      </c>
      <c r="H41" s="78" t="n">
        <f aca="false">Tabla_Simulada!H41-Tabla_ValidaciónMétodo!H41</f>
        <v>0</v>
      </c>
      <c r="I41" s="77" t="n">
        <f aca="false">Tabla_Simulada!I41-Tabla_ValidaciónMétodo!I41</f>
        <v>0</v>
      </c>
      <c r="J41" s="78" t="n">
        <f aca="false">Tabla_Simulada!J41-Tabla_ValidaciónMétodo!J41</f>
        <v>0</v>
      </c>
      <c r="K41" s="77" t="n">
        <f aca="false">Tabla_Simulada!K41-Tabla_ValidaciónMétodo!K41</f>
        <v>0</v>
      </c>
      <c r="L41" s="78" t="n">
        <f aca="false">Tabla_Simulada!L41-Tabla_ValidaciónMétodo!L41</f>
        <v>0</v>
      </c>
      <c r="M41" s="77" t="n">
        <f aca="false">Tabla_Simulada!M41-Tabla_ValidaciónMétodo!M41</f>
        <v>0</v>
      </c>
      <c r="N41" s="78" t="n">
        <f aca="false">Tabla_Simulada!N41-Tabla_ValidaciónMétodo!N41</f>
        <v>0</v>
      </c>
      <c r="O41" s="78" t="n">
        <f aca="false">Tabla_Simulada!O41-Tabla_ValidaciónMétodo!O41</f>
        <v>0</v>
      </c>
      <c r="P41" s="78" t="n">
        <f aca="false">Tabla_Simulada!P41-Tabla_ValidaciónMétodo!P41</f>
        <v>0</v>
      </c>
      <c r="Q41" s="78" t="n">
        <f aca="false">Tabla_Simulada!Q41-Tabla_ValidaciónMétodo!Q41</f>
        <v>0</v>
      </c>
      <c r="S41" s="78" t="n">
        <f aca="false">Tabla_Simulada!S41-Tabla_ValidaciónMétodo!S41</f>
        <v>0</v>
      </c>
      <c r="T41" s="78" t="n">
        <f aca="false">Tabla_Simulada!T41-Tabla_ValidaciónMétodo!T41</f>
        <v>0</v>
      </c>
      <c r="U41" s="78" t="n">
        <f aca="false">Tabla_Simulada!U41-Tabla_ValidaciónMétodo!U41</f>
        <v>0</v>
      </c>
      <c r="V41" s="78" t="n">
        <f aca="false">Tabla_Simulada!V41-Tabla_ValidaciónMétodo!V41</f>
        <v>0</v>
      </c>
      <c r="W41" s="78" t="n">
        <f aca="false">Tabla_Simulada!W41-Tabla_ValidaciónMétodo!W41</f>
        <v>0</v>
      </c>
      <c r="X41" s="78" t="n">
        <f aca="false">Tabla_Simulada!X41-Tabla_ValidaciónMétodo!X41</f>
        <v>0</v>
      </c>
      <c r="Y41" s="78" t="n">
        <f aca="false">Tabla_Simulada!Y41-Tabla_ValidaciónMétodo!Y41</f>
        <v>0</v>
      </c>
      <c r="Z41" s="78" t="n">
        <f aca="false">Tabla_Simulada!Z41-Tabla_ValidaciónMétodo!Z41</f>
        <v>0</v>
      </c>
      <c r="AC41" s="80" t="n">
        <f aca="false">Tabla_Simulada!AC76-Tabla_ValidaciónMétodo!AC76</f>
        <v>0</v>
      </c>
      <c r="AD41" s="81" t="n">
        <f aca="false">Tabla_Simulada!AD41-Tabla_ValidaciónMétodo!AD41</f>
        <v>0</v>
      </c>
      <c r="AE41" s="82" t="n">
        <f aca="false">Tabla_Simulada!AE41-Tabla_ValidaciónMétodo!AE41</f>
        <v>0</v>
      </c>
      <c r="AF41" s="81" t="n">
        <f aca="false">Tabla_Simulada!AF41-Tabla_ValidaciónMétodo!AF41</f>
        <v>0</v>
      </c>
      <c r="AG41" s="81" t="n">
        <f aca="false">Tabla_Simulada!AG41-Tabla_ValidaciónMétodo!AG41</f>
        <v>0</v>
      </c>
      <c r="AH41" s="81" t="n">
        <f aca="false">Tabla_Simulada!AH41-Tabla_ValidaciónMétodo!AH41</f>
        <v>0</v>
      </c>
      <c r="AI41" s="81" t="n">
        <f aca="false">Tabla_Simulada!AI41-Tabla_ValidaciónMétodo!AI41</f>
        <v>0</v>
      </c>
      <c r="AJ41" s="81" t="n">
        <f aca="false">Tabla_Simulada!AJ41-Tabla_ValidaciónMétodo!AJ41</f>
        <v>0</v>
      </c>
      <c r="AK41" s="81" t="n">
        <f aca="false">Tabla_Simulada!AK41-Tabla_ValidaciónMétodo!AK41</f>
        <v>0</v>
      </c>
      <c r="AL41" s="81" t="n">
        <f aca="false">Tabla_Simulada!AL41-Tabla_ValidaciónMétodo!AL41</f>
        <v>0</v>
      </c>
      <c r="AM41" s="81" t="n">
        <f aca="false">Tabla_Simulada!AM41-Tabla_ValidaciónMétodo!AM41</f>
        <v>0</v>
      </c>
      <c r="AO41" s="77" t="n">
        <f aca="false">Tabla_Simulada!AO41-Tabla_ValidaciónMétodo!AO41</f>
        <v>0</v>
      </c>
      <c r="AP41" s="78" t="n">
        <f aca="false">Tabla_Simulada!AP41-Tabla_ValidaciónMétodo!AP41</f>
        <v>0</v>
      </c>
      <c r="AQ41" s="77" t="n">
        <f aca="false">Tabla_Simulada!AQ41-Tabla_ValidaciónMétodo!AQ41</f>
        <v>0</v>
      </c>
      <c r="AR41" s="78" t="n">
        <f aca="false">Tabla_Simulada!AR41-Tabla_ValidaciónMétodo!AR41</f>
        <v>0</v>
      </c>
      <c r="AS41" s="77" t="n">
        <f aca="false">Tabla_Simulada!AS41-Tabla_ValidaciónMétodo!AS41</f>
        <v>0</v>
      </c>
      <c r="AT41" s="78" t="n">
        <f aca="false">Tabla_Simulada!AT41-Tabla_ValidaciónMétodo!AT41</f>
        <v>0</v>
      </c>
      <c r="AU41" s="77" t="n">
        <f aca="false">Tabla_Simulada!AU41-Tabla_ValidaciónMétodo!AU41</f>
        <v>0</v>
      </c>
      <c r="AV41" s="78" t="n">
        <f aca="false">Tabla_Simulada!AV41-Tabla_ValidaciónMétodo!AV41</f>
        <v>0</v>
      </c>
      <c r="AW41" s="77" t="n">
        <f aca="false">Tabla_Simulada!AW41-Tabla_ValidaciónMétodo!AW41</f>
        <v>0</v>
      </c>
      <c r="AX41" s="78" t="n">
        <f aca="false">Tabla_Simulada!AX41-Tabla_ValidaciónMétodo!AX41</f>
        <v>0</v>
      </c>
    </row>
    <row r="42" customFormat="false" ht="15" hidden="false" customHeight="false" outlineLevel="0" collapsed="false">
      <c r="A42" s="83" t="s">
        <v>71</v>
      </c>
      <c r="B42" s="86" t="n">
        <f aca="false">Tabla_Simulada!B77-Tabla_ValidaciónMétodo!B77</f>
        <v>0</v>
      </c>
      <c r="C42" s="86" t="n">
        <f aca="false">Tabla_Simulada!C77-Tabla_ValidaciónMétodo!C77</f>
        <v>0</v>
      </c>
      <c r="D42" s="86" t="n">
        <f aca="false">Tabla_Simulada!D77-Tabla_ValidaciónMétodo!D77</f>
        <v>0</v>
      </c>
      <c r="E42" s="86" t="n">
        <f aca="false">Tabla_Simulada!E77-Tabla_ValidaciónMétodo!E77</f>
        <v>0</v>
      </c>
      <c r="F42" s="86" t="n">
        <f aca="false">Tabla_Simulada!F77-Tabla_ValidaciónMétodo!F77</f>
        <v>0</v>
      </c>
      <c r="G42" s="86" t="n">
        <f aca="false">Tabla_Simulada!G77-Tabla_ValidaciónMétodo!G77</f>
        <v>0</v>
      </c>
      <c r="H42" s="86" t="n">
        <f aca="false">Tabla_Simulada!H77-Tabla_ValidaciónMétodo!H77</f>
        <v>0</v>
      </c>
      <c r="I42" s="84" t="n">
        <f aca="false">Tabla_Simulada!I77-Tabla_ValidaciónMétodo!I77</f>
        <v>0</v>
      </c>
      <c r="J42" s="86" t="n">
        <f aca="false">Tabla_Simulada!J77-Tabla_ValidaciónMétodo!J77</f>
        <v>0</v>
      </c>
      <c r="K42" s="84" t="n">
        <f aca="false">Tabla_Simulada!K77-Tabla_ValidaciónMétodo!K77</f>
        <v>0</v>
      </c>
      <c r="L42" s="86" t="n">
        <f aca="false">Tabla_Simulada!L77-Tabla_ValidaciónMétodo!L77</f>
        <v>0</v>
      </c>
      <c r="M42" s="84" t="n">
        <f aca="false">Tabla_Simulada!M77-Tabla_ValidaciónMétodo!M77</f>
        <v>0</v>
      </c>
      <c r="N42" s="86" t="n">
        <f aca="false">Tabla_Simulada!N77-Tabla_ValidaciónMétodo!N77</f>
        <v>0</v>
      </c>
      <c r="O42" s="86" t="n">
        <f aca="false">Tabla_Simulada!O77-Tabla_ValidaciónMétodo!O77</f>
        <v>0</v>
      </c>
      <c r="P42" s="86" t="n">
        <f aca="false">Tabla_Simulada!P77-Tabla_ValidaciónMétodo!P77</f>
        <v>0</v>
      </c>
      <c r="Q42" s="86" t="n">
        <f aca="false">Tabla_Simulada!Q77-Tabla_ValidaciónMétodo!Q77</f>
        <v>0</v>
      </c>
      <c r="S42" s="86" t="n">
        <f aca="false">Tabla_Simulada!S77-Tabla_ValidaciónMétodo!S77</f>
        <v>0</v>
      </c>
      <c r="T42" s="86" t="n">
        <f aca="false">Tabla_Simulada!T77-Tabla_ValidaciónMétodo!T77</f>
        <v>0</v>
      </c>
      <c r="U42" s="86" t="n">
        <f aca="false">Tabla_Simulada!U77-Tabla_ValidaciónMétodo!U77</f>
        <v>0</v>
      </c>
      <c r="V42" s="86" t="n">
        <f aca="false">Tabla_Simulada!V77-Tabla_ValidaciónMétodo!V77</f>
        <v>0</v>
      </c>
      <c r="W42" s="86" t="n">
        <f aca="false">Tabla_Simulada!W77-Tabla_ValidaciónMétodo!W77</f>
        <v>0</v>
      </c>
      <c r="X42" s="86" t="n">
        <f aca="false">Tabla_Simulada!X77-Tabla_ValidaciónMétodo!X77</f>
        <v>0</v>
      </c>
      <c r="Y42" s="86" t="n">
        <f aca="false">Tabla_Simulada!Y77-Tabla_ValidaciónMétodo!Y77</f>
        <v>0</v>
      </c>
      <c r="Z42" s="86" t="n">
        <f aca="false">Tabla_Simulada!Z77-Tabla_ValidaciónMétodo!Z77</f>
        <v>0</v>
      </c>
      <c r="AB42" s="89" t="s">
        <v>241</v>
      </c>
      <c r="AC42" s="89" t="n">
        <f aca="false">Tabla_Simulada!AC77-Tabla_ValidaciónMétodo!AC77</f>
        <v>0</v>
      </c>
      <c r="AD42" s="88"/>
      <c r="AE42" s="90" t="n">
        <f aca="false">Tabla_Simulada!AE42-Tabla_ValidaciónMétodo!AE42</f>
        <v>0</v>
      </c>
      <c r="AF42" s="88"/>
      <c r="AG42" s="91" t="n">
        <f aca="false">Tabla_Simulada!AG42-Tabla_ValidaciónMétodo!AG42</f>
        <v>0</v>
      </c>
      <c r="AH42" s="88"/>
      <c r="AI42" s="91" t="n">
        <f aca="false">Tabla_Simulada!AI42-Tabla_ValidaciónMétodo!AI42</f>
        <v>0</v>
      </c>
      <c r="AJ42" s="88"/>
      <c r="AK42" s="91" t="n">
        <f aca="false">Tabla_Simulada!AK42-Tabla_ValidaciónMétodo!AK42</f>
        <v>0</v>
      </c>
      <c r="AL42" s="92"/>
      <c r="AM42" s="91" t="n">
        <f aca="false">Tabla_Simulada!AM42-Tabla_ValidaciónMétodo!AM42</f>
        <v>0</v>
      </c>
      <c r="AO42" s="84" t="n">
        <f aca="false">Tabla_Simulada!AO42-Tabla_ValidaciónMétodo!AO42</f>
        <v>0</v>
      </c>
      <c r="AP42" s="86" t="n">
        <f aca="false">Tabla_Simulada!AP42-Tabla_ValidaciónMétodo!AP42</f>
        <v>0</v>
      </c>
      <c r="AQ42" s="84" t="n">
        <f aca="false">Tabla_Simulada!AQ42-Tabla_ValidaciónMétodo!AQ42</f>
        <v>0</v>
      </c>
      <c r="AR42" s="86" t="n">
        <f aca="false">Tabla_Simulada!AR42-Tabla_ValidaciónMétodo!AR42</f>
        <v>0</v>
      </c>
      <c r="AS42" s="84" t="n">
        <f aca="false">Tabla_Simulada!AS42-Tabla_ValidaciónMétodo!AS42</f>
        <v>0</v>
      </c>
      <c r="AT42" s="86" t="n">
        <f aca="false">Tabla_Simulada!AT42-Tabla_ValidaciónMétodo!AT42</f>
        <v>0</v>
      </c>
      <c r="AU42" s="84" t="n">
        <f aca="false">Tabla_Simulada!AU42-Tabla_ValidaciónMétodo!AU42</f>
        <v>0</v>
      </c>
      <c r="AV42" s="86" t="n">
        <f aca="false">Tabla_Simulada!AV42-Tabla_ValidaciónMétodo!AV42</f>
        <v>0</v>
      </c>
      <c r="AW42" s="84" t="n">
        <f aca="false">Tabla_Simulada!AW42-Tabla_ValidaciónMétodo!AW42</f>
        <v>0</v>
      </c>
      <c r="AX42" s="86" t="n">
        <f aca="false">Tabla_Simulada!AX42-Tabla_ValidaciónMétodo!AX42</f>
        <v>0</v>
      </c>
    </row>
    <row r="43" customFormat="false" ht="15" hidden="false" customHeight="false" outlineLevel="0" collapsed="false">
      <c r="A43" s="43" t="s">
        <v>72</v>
      </c>
      <c r="AB43" s="89" t="s">
        <v>242</v>
      </c>
      <c r="AC43" s="89" t="n">
        <f aca="false">Tabla_Simulada!AC78-Tabla_ValidaciónMétodo!AC78</f>
        <v>0</v>
      </c>
      <c r="AD43" s="88"/>
      <c r="AE43" s="90" t="n">
        <f aca="false">Tabla_Simulada!AE43-Tabla_ValidaciónMétodo!AE43</f>
        <v>0</v>
      </c>
      <c r="AF43" s="88"/>
      <c r="AG43" s="91" t="n">
        <f aca="false">Tabla_Simulada!AG43-Tabla_ValidaciónMétodo!AG43</f>
        <v>0</v>
      </c>
      <c r="AH43" s="88"/>
      <c r="AI43" s="91" t="n">
        <f aca="false">Tabla_Simulada!AI43-Tabla_ValidaciónMétodo!AI43</f>
        <v>0</v>
      </c>
      <c r="AJ43" s="88"/>
      <c r="AK43" s="91" t="n">
        <f aca="false">Tabla_Simulada!AK43-Tabla_ValidaciónMétodo!AK43</f>
        <v>0</v>
      </c>
      <c r="AL43" s="88"/>
      <c r="AM43" s="91"/>
    </row>
    <row r="44" customFormat="false" ht="15" hidden="false" customHeight="false" outlineLevel="0" collapsed="false">
      <c r="A44" s="43" t="s">
        <v>73</v>
      </c>
    </row>
    <row r="45" customFormat="false" ht="15" hidden="false" customHeight="false" outlineLevel="0" collapsed="false">
      <c r="A45" s="43"/>
    </row>
    <row r="46" customFormat="false" ht="15" hidden="false" customHeight="false" outlineLevel="0" collapsed="false">
      <c r="A46" s="14" t="str">
        <f aca="false">"Tabla " &amp; TEXT((ROW()+24) / 35, "0")</f>
        <v>Tabla 2</v>
      </c>
      <c r="B46" s="14"/>
      <c r="C46" s="14"/>
      <c r="D46" s="14"/>
      <c r="E46" s="14"/>
      <c r="F46" s="14"/>
      <c r="G46" s="14"/>
      <c r="H46" s="14"/>
      <c r="I46" s="14"/>
      <c r="J46" s="14"/>
    </row>
    <row r="47" customFormat="false" ht="15" hidden="false" customHeight="false" outlineLevel="0" collapsed="false">
      <c r="A47" s="14" t="s">
        <v>74</v>
      </c>
      <c r="B47" s="14"/>
      <c r="C47" s="14"/>
      <c r="D47" s="14"/>
      <c r="E47" s="14"/>
      <c r="F47" s="14"/>
      <c r="G47" s="14"/>
      <c r="H47" s="14"/>
      <c r="I47" s="14"/>
      <c r="J47" s="14"/>
    </row>
    <row r="48" customFormat="false" ht="12.75" hidden="false" customHeight="true" outlineLevel="0" collapsed="false">
      <c r="A48" s="52" t="s">
        <v>30</v>
      </c>
      <c r="B48" s="122" t="s">
        <v>222</v>
      </c>
      <c r="C48" s="122"/>
      <c r="D48" s="122"/>
      <c r="E48" s="122"/>
      <c r="F48" s="122"/>
      <c r="G48" s="122"/>
      <c r="H48" s="122"/>
      <c r="I48" s="54" t="s">
        <v>32</v>
      </c>
      <c r="J48" s="54" t="s">
        <v>33</v>
      </c>
      <c r="K48" s="54" t="s">
        <v>223</v>
      </c>
      <c r="L48" s="54" t="s">
        <v>224</v>
      </c>
      <c r="M48" s="54" t="s">
        <v>225</v>
      </c>
      <c r="N48" s="54" t="s">
        <v>34</v>
      </c>
      <c r="O48" s="54" t="s">
        <v>226</v>
      </c>
      <c r="P48" s="54" t="s">
        <v>227</v>
      </c>
      <c r="Q48" s="54" t="s">
        <v>228</v>
      </c>
      <c r="S48" s="103" t="s">
        <v>229</v>
      </c>
      <c r="T48" s="103"/>
      <c r="U48" s="103"/>
      <c r="V48" s="103"/>
      <c r="W48" s="103"/>
      <c r="X48" s="103"/>
      <c r="Y48" s="103"/>
      <c r="Z48" s="103"/>
      <c r="AC48" s="57" t="s">
        <v>230</v>
      </c>
      <c r="AD48" s="57"/>
      <c r="AE48" s="57" t="s">
        <v>231</v>
      </c>
      <c r="AF48" s="57"/>
      <c r="AG48" s="57" t="s">
        <v>232</v>
      </c>
      <c r="AH48" s="57"/>
      <c r="AI48" s="57" t="s">
        <v>233</v>
      </c>
      <c r="AJ48" s="57"/>
      <c r="AK48" s="57" t="s">
        <v>234</v>
      </c>
      <c r="AL48" s="57"/>
      <c r="AM48" s="58" t="s">
        <v>235</v>
      </c>
      <c r="AO48" s="57" t="s">
        <v>230</v>
      </c>
      <c r="AP48" s="57"/>
      <c r="AQ48" s="57" t="s">
        <v>231</v>
      </c>
      <c r="AR48" s="57"/>
      <c r="AS48" s="57" t="s">
        <v>232</v>
      </c>
      <c r="AT48" s="57"/>
      <c r="AU48" s="57" t="s">
        <v>233</v>
      </c>
      <c r="AV48" s="57"/>
      <c r="AW48" s="58" t="s">
        <v>234</v>
      </c>
      <c r="AX48" s="58"/>
    </row>
    <row r="49" customFormat="false" ht="37.3" hidden="false" customHeight="false" outlineLevel="0" collapsed="false">
      <c r="A49" s="52"/>
      <c r="B49" s="18" t="s">
        <v>75</v>
      </c>
      <c r="C49" s="18" t="s">
        <v>76</v>
      </c>
      <c r="D49" s="18" t="s">
        <v>77</v>
      </c>
      <c r="E49" s="18" t="s">
        <v>78</v>
      </c>
      <c r="F49" s="18" t="s">
        <v>79</v>
      </c>
      <c r="G49" s="18" t="s">
        <v>80</v>
      </c>
      <c r="H49" s="18" t="s">
        <v>81</v>
      </c>
      <c r="I49" s="54"/>
      <c r="J49" s="54"/>
      <c r="K49" s="54"/>
      <c r="L49" s="54"/>
      <c r="M49" s="54"/>
      <c r="N49" s="54"/>
      <c r="O49" s="54"/>
      <c r="P49" s="54"/>
      <c r="Q49" s="54"/>
      <c r="S49" s="59" t="str">
        <f aca="false">B49</f>
        <v>Alumnos Pregrado
(2018)</v>
      </c>
      <c r="T49" s="59" t="str">
        <f aca="false">C49</f>
        <v>N° Carreras Pregrado
(2018)</v>
      </c>
      <c r="U49" s="59" t="str">
        <f aca="false">D49</f>
        <v>JCE Totales
(2019)</v>
      </c>
      <c r="V49" s="59" t="str">
        <f aca="false">E49</f>
        <v>JCE              (Phd + Msc)
(2019)</v>
      </c>
      <c r="W49" s="59" t="str">
        <f aca="false">F49</f>
        <v>Total Proyectos 
(2019)</v>
      </c>
      <c r="X49" s="59" t="str">
        <f aca="false">G49</f>
        <v>Publicaciones ISI
(2019)</v>
      </c>
      <c r="Y49" s="59" t="str">
        <f aca="false">H49</f>
        <v>Publicaciones Scielo
(2019)</v>
      </c>
      <c r="Z49" s="54" t="s">
        <v>43</v>
      </c>
      <c r="AC49" s="59" t="s">
        <v>236</v>
      </c>
      <c r="AD49" s="59" t="s">
        <v>237</v>
      </c>
      <c r="AE49" s="59" t="s">
        <v>236</v>
      </c>
      <c r="AF49" s="59" t="s">
        <v>237</v>
      </c>
      <c r="AG49" s="59" t="s">
        <v>236</v>
      </c>
      <c r="AH49" s="59" t="s">
        <v>237</v>
      </c>
      <c r="AI49" s="59" t="s">
        <v>236</v>
      </c>
      <c r="AJ49" s="59" t="s">
        <v>237</v>
      </c>
      <c r="AK49" s="59" t="s">
        <v>236</v>
      </c>
      <c r="AL49" s="59" t="s">
        <v>237</v>
      </c>
      <c r="AM49" s="60" t="s">
        <v>238</v>
      </c>
      <c r="AO49" s="59" t="s">
        <v>239</v>
      </c>
      <c r="AP49" s="59" t="s">
        <v>240</v>
      </c>
      <c r="AQ49" s="59" t="s">
        <v>239</v>
      </c>
      <c r="AR49" s="59" t="s">
        <v>240</v>
      </c>
      <c r="AS49" s="59" t="s">
        <v>239</v>
      </c>
      <c r="AT49" s="59" t="s">
        <v>240</v>
      </c>
      <c r="AU49" s="59" t="s">
        <v>239</v>
      </c>
      <c r="AV49" s="59" t="s">
        <v>240</v>
      </c>
      <c r="AW49" s="59" t="s">
        <v>239</v>
      </c>
      <c r="AX49" s="60" t="s">
        <v>240</v>
      </c>
    </row>
    <row r="50" customFormat="false" ht="15" hidden="false" customHeight="false" outlineLevel="0" collapsed="false">
      <c r="A50" s="61" t="s">
        <v>44</v>
      </c>
      <c r="B50" s="64" t="n">
        <f aca="false">Tabla_Simulada!B50-Tabla_ValidaciónMétodo!B50</f>
        <v>0</v>
      </c>
      <c r="C50" s="64" t="n">
        <f aca="false">Tabla_Simulada!C50-Tabla_ValidaciónMétodo!C50</f>
        <v>0</v>
      </c>
      <c r="D50" s="64" t="n">
        <f aca="false">Tabla_Simulada!D50-Tabla_ValidaciónMétodo!D50</f>
        <v>0</v>
      </c>
      <c r="E50" s="64" t="n">
        <f aca="false">Tabla_Simulada!E50-Tabla_ValidaciónMétodo!E50</f>
        <v>0</v>
      </c>
      <c r="F50" s="64" t="n">
        <f aca="false">Tabla_Simulada!F50-Tabla_ValidaciónMétodo!F50</f>
        <v>0</v>
      </c>
      <c r="G50" s="64" t="n">
        <f aca="false">Tabla_Simulada!G50-Tabla_ValidaciónMétodo!G50</f>
        <v>0</v>
      </c>
      <c r="H50" s="64" t="n">
        <f aca="false">Tabla_Simulada!H50-Tabla_ValidaciónMétodo!H50</f>
        <v>0</v>
      </c>
      <c r="I50" s="63" t="n">
        <f aca="false">Tabla_Simulada!I50-Tabla_ValidaciónMétodo!I50</f>
        <v>0</v>
      </c>
      <c r="J50" s="64" t="n">
        <f aca="false">Tabla_Simulada!J50-Tabla_ValidaciónMétodo!J50</f>
        <v>0</v>
      </c>
      <c r="K50" s="63" t="n">
        <f aca="false">Tabla_Simulada!K50-Tabla_ValidaciónMétodo!K50</f>
        <v>0</v>
      </c>
      <c r="L50" s="65" t="n">
        <f aca="false">Tabla_Simulada!L50-Tabla_ValidaciónMétodo!L50</f>
        <v>0</v>
      </c>
      <c r="M50" s="66" t="n">
        <f aca="false">Tabla_Simulada!M50-Tabla_ValidaciónMétodo!M50</f>
        <v>0</v>
      </c>
      <c r="N50" s="65" t="n">
        <f aca="false">Tabla_Simulada!N50-Tabla_ValidaciónMétodo!N50</f>
        <v>0</v>
      </c>
      <c r="O50" s="65" t="n">
        <f aca="false">Tabla_Simulada!O50-Tabla_ValidaciónMétodo!O50</f>
        <v>0</v>
      </c>
      <c r="P50" s="65" t="n">
        <f aca="false">Tabla_Simulada!P50-Tabla_ValidaciónMétodo!P50</f>
        <v>0</v>
      </c>
      <c r="Q50" s="65" t="n">
        <f aca="false">Tabla_Simulada!Q50-Tabla_ValidaciónMétodo!Q50</f>
        <v>0</v>
      </c>
      <c r="S50" s="64" t="n">
        <f aca="false">Tabla_Simulada!S50-Tabla_ValidaciónMétodo!S50</f>
        <v>0</v>
      </c>
      <c r="T50" s="64" t="n">
        <f aca="false">Tabla_Simulada!T50-Tabla_ValidaciónMétodo!T50</f>
        <v>0</v>
      </c>
      <c r="U50" s="64" t="n">
        <f aca="false">Tabla_Simulada!U50-Tabla_ValidaciónMétodo!U50</f>
        <v>0</v>
      </c>
      <c r="V50" s="64" t="n">
        <f aca="false">Tabla_Simulada!V50-Tabla_ValidaciónMétodo!V50</f>
        <v>0</v>
      </c>
      <c r="W50" s="64" t="n">
        <f aca="false">Tabla_Simulada!W50-Tabla_ValidaciónMétodo!W50</f>
        <v>0</v>
      </c>
      <c r="X50" s="64" t="n">
        <f aca="false">Tabla_Simulada!X50-Tabla_ValidaciónMétodo!X50</f>
        <v>0</v>
      </c>
      <c r="Y50" s="64" t="n">
        <f aca="false">Tabla_Simulada!Y50-Tabla_ValidaciónMétodo!Y50</f>
        <v>0</v>
      </c>
      <c r="Z50" s="64" t="n">
        <f aca="false">Tabla_Simulada!Z50-Tabla_ValidaciónMétodo!Z50</f>
        <v>0</v>
      </c>
      <c r="AC50" s="69" t="n">
        <f aca="false">Tabla_Simulada!AC50-Tabla_ValidaciónMétodo!AC50</f>
        <v>0</v>
      </c>
      <c r="AD50" s="70" t="n">
        <f aca="false">Tabla_Simulada!AD50-Tabla_ValidaciónMétodo!AD50</f>
        <v>0</v>
      </c>
      <c r="AE50" s="71" t="n">
        <f aca="false">Tabla_Simulada!AE50-Tabla_ValidaciónMétodo!AE50</f>
        <v>0</v>
      </c>
      <c r="AF50" s="70" t="n">
        <f aca="false">Tabla_Simulada!AF50-Tabla_ValidaciónMétodo!AF50</f>
        <v>0</v>
      </c>
      <c r="AG50" s="70" t="n">
        <f aca="false">Tabla_Simulada!AG50-Tabla_ValidaciónMétodo!AG50</f>
        <v>0</v>
      </c>
      <c r="AH50" s="70" t="n">
        <f aca="false">Tabla_Simulada!AH50-Tabla_ValidaciónMétodo!AH50</f>
        <v>0</v>
      </c>
      <c r="AI50" s="70" t="n">
        <f aca="false">Tabla_Simulada!AI50-Tabla_ValidaciónMétodo!AI50</f>
        <v>0</v>
      </c>
      <c r="AJ50" s="70" t="n">
        <f aca="false">Tabla_Simulada!AJ50-Tabla_ValidaciónMétodo!AJ50</f>
        <v>0</v>
      </c>
      <c r="AK50" s="70" t="n">
        <f aca="false">Tabla_Simulada!AK50-Tabla_ValidaciónMétodo!AK50</f>
        <v>0</v>
      </c>
      <c r="AL50" s="70" t="n">
        <f aca="false">Tabla_Simulada!AL50-Tabla_ValidaciónMétodo!AL50</f>
        <v>0</v>
      </c>
      <c r="AM50" s="70" t="n">
        <f aca="false">Tabla_Simulada!AM50-Tabla_ValidaciónMétodo!AM50</f>
        <v>0</v>
      </c>
      <c r="AO50" s="63" t="n">
        <f aca="false">Tabla_Simulada!AO50-Tabla_ValidaciónMétodo!AO50</f>
        <v>0</v>
      </c>
      <c r="AP50" s="64" t="n">
        <f aca="false">Tabla_Simulada!AP50-Tabla_ValidaciónMétodo!AP50</f>
        <v>0</v>
      </c>
      <c r="AQ50" s="63" t="n">
        <f aca="false">Tabla_Simulada!AQ50-Tabla_ValidaciónMétodo!AQ50</f>
        <v>0</v>
      </c>
      <c r="AR50" s="64" t="n">
        <f aca="false">Tabla_Simulada!AR50-Tabla_ValidaciónMétodo!AR50</f>
        <v>0</v>
      </c>
      <c r="AS50" s="63" t="n">
        <f aca="false">Tabla_Simulada!AS50-Tabla_ValidaciónMétodo!AS50</f>
        <v>0</v>
      </c>
      <c r="AT50" s="64" t="n">
        <f aca="false">Tabla_Simulada!AT50-Tabla_ValidaciónMétodo!AT50</f>
        <v>0</v>
      </c>
      <c r="AU50" s="63" t="n">
        <f aca="false">Tabla_Simulada!AU50-Tabla_ValidaciónMétodo!AU50</f>
        <v>0</v>
      </c>
      <c r="AV50" s="64" t="n">
        <f aca="false">Tabla_Simulada!AV50-Tabla_ValidaciónMétodo!AV50</f>
        <v>0</v>
      </c>
      <c r="AW50" s="63" t="n">
        <f aca="false">Tabla_Simulada!AW50-Tabla_ValidaciónMétodo!AW50</f>
        <v>0</v>
      </c>
      <c r="AX50" s="64" t="n">
        <f aca="false">Tabla_Simulada!AX50-Tabla_ValidaciónMétodo!AX50</f>
        <v>0</v>
      </c>
    </row>
    <row r="51" customFormat="false" ht="15" hidden="false" customHeight="false" outlineLevel="0" collapsed="false">
      <c r="A51" s="72" t="s">
        <v>45</v>
      </c>
      <c r="B51" s="65" t="n">
        <f aca="false">Tabla_Simulada!B51-Tabla_ValidaciónMétodo!B51</f>
        <v>0</v>
      </c>
      <c r="C51" s="65" t="n">
        <f aca="false">Tabla_Simulada!C51-Tabla_ValidaciónMétodo!C51</f>
        <v>0</v>
      </c>
      <c r="D51" s="65" t="n">
        <f aca="false">Tabla_Simulada!D51-Tabla_ValidaciónMétodo!D51</f>
        <v>0</v>
      </c>
      <c r="E51" s="65" t="n">
        <f aca="false">Tabla_Simulada!E51-Tabla_ValidaciónMétodo!E51</f>
        <v>0</v>
      </c>
      <c r="F51" s="65" t="n">
        <f aca="false">Tabla_Simulada!F51-Tabla_ValidaciónMétodo!F51</f>
        <v>0</v>
      </c>
      <c r="G51" s="65" t="n">
        <f aca="false">Tabla_Simulada!G51-Tabla_ValidaciónMétodo!G51</f>
        <v>0</v>
      </c>
      <c r="H51" s="65" t="n">
        <f aca="false">Tabla_Simulada!H51-Tabla_ValidaciónMétodo!H51</f>
        <v>0</v>
      </c>
      <c r="I51" s="66" t="n">
        <f aca="false">Tabla_Simulada!I51-Tabla_ValidaciónMétodo!I51</f>
        <v>0</v>
      </c>
      <c r="J51" s="65" t="n">
        <f aca="false">Tabla_Simulada!J51-Tabla_ValidaciónMétodo!J51</f>
        <v>0</v>
      </c>
      <c r="K51" s="66" t="n">
        <f aca="false">Tabla_Simulada!K51-Tabla_ValidaciónMétodo!K51</f>
        <v>0</v>
      </c>
      <c r="L51" s="65" t="n">
        <f aca="false">Tabla_Simulada!L51-Tabla_ValidaciónMétodo!L51</f>
        <v>0</v>
      </c>
      <c r="M51" s="66" t="n">
        <f aca="false">Tabla_Simulada!M51-Tabla_ValidaciónMétodo!M51</f>
        <v>0</v>
      </c>
      <c r="N51" s="65" t="n">
        <f aca="false">Tabla_Simulada!N51-Tabla_ValidaciónMétodo!N51</f>
        <v>0</v>
      </c>
      <c r="O51" s="65" t="n">
        <f aca="false">Tabla_Simulada!O51-Tabla_ValidaciónMétodo!O51</f>
        <v>0</v>
      </c>
      <c r="P51" s="65" t="n">
        <f aca="false">Tabla_Simulada!P51-Tabla_ValidaciónMétodo!P51</f>
        <v>0</v>
      </c>
      <c r="Q51" s="65" t="n">
        <f aca="false">Tabla_Simulada!Q51-Tabla_ValidaciónMétodo!Q51</f>
        <v>0</v>
      </c>
      <c r="S51" s="65" t="n">
        <f aca="false">Tabla_Simulada!S51-Tabla_ValidaciónMétodo!S51</f>
        <v>0</v>
      </c>
      <c r="T51" s="65" t="n">
        <f aca="false">Tabla_Simulada!T51-Tabla_ValidaciónMétodo!T51</f>
        <v>0</v>
      </c>
      <c r="U51" s="65" t="n">
        <f aca="false">Tabla_Simulada!U51-Tabla_ValidaciónMétodo!U51</f>
        <v>0</v>
      </c>
      <c r="V51" s="65" t="n">
        <f aca="false">Tabla_Simulada!V51-Tabla_ValidaciónMétodo!V51</f>
        <v>0</v>
      </c>
      <c r="W51" s="65" t="n">
        <f aca="false">Tabla_Simulada!W51-Tabla_ValidaciónMétodo!W51</f>
        <v>0</v>
      </c>
      <c r="X51" s="65" t="n">
        <f aca="false">Tabla_Simulada!X51-Tabla_ValidaciónMétodo!X51</f>
        <v>0</v>
      </c>
      <c r="Y51" s="65" t="n">
        <f aca="false">Tabla_Simulada!Y51-Tabla_ValidaciónMétodo!Y51</f>
        <v>0</v>
      </c>
      <c r="Z51" s="65" t="n">
        <f aca="false">Tabla_Simulada!Z51-Tabla_ValidaciónMétodo!Z51</f>
        <v>0</v>
      </c>
      <c r="AC51" s="73" t="n">
        <f aca="false">Tabla_Simulada!AC51-Tabla_ValidaciónMétodo!AC51</f>
        <v>0</v>
      </c>
      <c r="AD51" s="74" t="n">
        <f aca="false">Tabla_Simulada!AD51-Tabla_ValidaciónMétodo!AD51</f>
        <v>0</v>
      </c>
      <c r="AE51" s="75" t="n">
        <f aca="false">Tabla_Simulada!AE51-Tabla_ValidaciónMétodo!AE51</f>
        <v>0</v>
      </c>
      <c r="AF51" s="74" t="n">
        <f aca="false">Tabla_Simulada!AF51-Tabla_ValidaciónMétodo!AF51</f>
        <v>0</v>
      </c>
      <c r="AG51" s="74" t="n">
        <f aca="false">Tabla_Simulada!AG51-Tabla_ValidaciónMétodo!AG51</f>
        <v>0</v>
      </c>
      <c r="AH51" s="74" t="n">
        <f aca="false">Tabla_Simulada!AH51-Tabla_ValidaciónMétodo!AH51</f>
        <v>0</v>
      </c>
      <c r="AI51" s="74" t="n">
        <f aca="false">Tabla_Simulada!AI51-Tabla_ValidaciónMétodo!AI51</f>
        <v>0</v>
      </c>
      <c r="AJ51" s="74" t="n">
        <f aca="false">Tabla_Simulada!AJ51-Tabla_ValidaciónMétodo!AJ51</f>
        <v>0</v>
      </c>
      <c r="AK51" s="74" t="n">
        <f aca="false">Tabla_Simulada!AK51-Tabla_ValidaciónMétodo!AK51</f>
        <v>0</v>
      </c>
      <c r="AL51" s="74" t="n">
        <f aca="false">Tabla_Simulada!AL51-Tabla_ValidaciónMétodo!AL51</f>
        <v>0</v>
      </c>
      <c r="AM51" s="74" t="n">
        <f aca="false">Tabla_Simulada!AM51-Tabla_ValidaciónMétodo!AM51</f>
        <v>0</v>
      </c>
      <c r="AO51" s="66" t="n">
        <f aca="false">Tabla_Simulada!AO51-Tabla_ValidaciónMétodo!AO51</f>
        <v>0</v>
      </c>
      <c r="AP51" s="65" t="n">
        <f aca="false">Tabla_Simulada!AP51-Tabla_ValidaciónMétodo!AP51</f>
        <v>0</v>
      </c>
      <c r="AQ51" s="66" t="n">
        <f aca="false">Tabla_Simulada!AQ51-Tabla_ValidaciónMétodo!AQ51</f>
        <v>0</v>
      </c>
      <c r="AR51" s="65" t="n">
        <f aca="false">Tabla_Simulada!AR51-Tabla_ValidaciónMétodo!AR51</f>
        <v>0</v>
      </c>
      <c r="AS51" s="66" t="n">
        <f aca="false">Tabla_Simulada!AS51-Tabla_ValidaciónMétodo!AS51</f>
        <v>0</v>
      </c>
      <c r="AT51" s="65" t="n">
        <f aca="false">Tabla_Simulada!AT51-Tabla_ValidaciónMétodo!AT51</f>
        <v>0</v>
      </c>
      <c r="AU51" s="66" t="n">
        <f aca="false">Tabla_Simulada!AU51-Tabla_ValidaciónMétodo!AU51</f>
        <v>0</v>
      </c>
      <c r="AV51" s="65" t="n">
        <f aca="false">Tabla_Simulada!AV51-Tabla_ValidaciónMétodo!AV51</f>
        <v>0</v>
      </c>
      <c r="AW51" s="66" t="n">
        <f aca="false">Tabla_Simulada!AW51-Tabla_ValidaciónMétodo!AW51</f>
        <v>0</v>
      </c>
      <c r="AX51" s="65" t="n">
        <f aca="false">Tabla_Simulada!AX51-Tabla_ValidaciónMétodo!AX51</f>
        <v>0</v>
      </c>
    </row>
    <row r="52" customFormat="false" ht="15" hidden="false" customHeight="false" outlineLevel="0" collapsed="false">
      <c r="A52" s="72" t="s">
        <v>46</v>
      </c>
      <c r="B52" s="65" t="n">
        <f aca="false">Tabla_Simulada!B52-Tabla_ValidaciónMétodo!B52</f>
        <v>0</v>
      </c>
      <c r="C52" s="65" t="n">
        <f aca="false">Tabla_Simulada!C52-Tabla_ValidaciónMétodo!C52</f>
        <v>0</v>
      </c>
      <c r="D52" s="65" t="n">
        <f aca="false">Tabla_Simulada!D52-Tabla_ValidaciónMétodo!D52</f>
        <v>0</v>
      </c>
      <c r="E52" s="65" t="n">
        <f aca="false">Tabla_Simulada!E52-Tabla_ValidaciónMétodo!E52</f>
        <v>0</v>
      </c>
      <c r="F52" s="65" t="n">
        <f aca="false">Tabla_Simulada!F52-Tabla_ValidaciónMétodo!F52</f>
        <v>0</v>
      </c>
      <c r="G52" s="65" t="n">
        <f aca="false">Tabla_Simulada!G52-Tabla_ValidaciónMétodo!G52</f>
        <v>0</v>
      </c>
      <c r="H52" s="65" t="n">
        <f aca="false">Tabla_Simulada!H52-Tabla_ValidaciónMétodo!H52</f>
        <v>0</v>
      </c>
      <c r="I52" s="66" t="n">
        <f aca="false">Tabla_Simulada!I52-Tabla_ValidaciónMétodo!I52</f>
        <v>0</v>
      </c>
      <c r="J52" s="65" t="n">
        <f aca="false">Tabla_Simulada!J52-Tabla_ValidaciónMétodo!J52</f>
        <v>0</v>
      </c>
      <c r="K52" s="66" t="n">
        <f aca="false">Tabla_Simulada!K52-Tabla_ValidaciónMétodo!K52</f>
        <v>0</v>
      </c>
      <c r="L52" s="65" t="n">
        <f aca="false">Tabla_Simulada!L52-Tabla_ValidaciónMétodo!L52</f>
        <v>0</v>
      </c>
      <c r="M52" s="66" t="n">
        <f aca="false">Tabla_Simulada!M52-Tabla_ValidaciónMétodo!M52</f>
        <v>0</v>
      </c>
      <c r="N52" s="65" t="n">
        <f aca="false">Tabla_Simulada!N52-Tabla_ValidaciónMétodo!N52</f>
        <v>0</v>
      </c>
      <c r="O52" s="65" t="n">
        <f aca="false">Tabla_Simulada!O52-Tabla_ValidaciónMétodo!O52</f>
        <v>0</v>
      </c>
      <c r="P52" s="65" t="n">
        <f aca="false">Tabla_Simulada!P52-Tabla_ValidaciónMétodo!P52</f>
        <v>0</v>
      </c>
      <c r="Q52" s="65" t="n">
        <f aca="false">Tabla_Simulada!Q52-Tabla_ValidaciónMétodo!Q52</f>
        <v>0</v>
      </c>
      <c r="S52" s="65" t="n">
        <f aca="false">Tabla_Simulada!S52-Tabla_ValidaciónMétodo!S52</f>
        <v>0</v>
      </c>
      <c r="T52" s="65" t="n">
        <f aca="false">Tabla_Simulada!T52-Tabla_ValidaciónMétodo!T52</f>
        <v>0</v>
      </c>
      <c r="U52" s="65" t="n">
        <f aca="false">Tabla_Simulada!U52-Tabla_ValidaciónMétodo!U52</f>
        <v>0</v>
      </c>
      <c r="V52" s="65" t="n">
        <f aca="false">Tabla_Simulada!V52-Tabla_ValidaciónMétodo!V52</f>
        <v>0</v>
      </c>
      <c r="W52" s="65" t="n">
        <f aca="false">Tabla_Simulada!W52-Tabla_ValidaciónMétodo!W52</f>
        <v>0</v>
      </c>
      <c r="X52" s="65" t="n">
        <f aca="false">Tabla_Simulada!X52-Tabla_ValidaciónMétodo!X52</f>
        <v>0</v>
      </c>
      <c r="Y52" s="65" t="n">
        <f aca="false">Tabla_Simulada!Y52-Tabla_ValidaciónMétodo!Y52</f>
        <v>0</v>
      </c>
      <c r="Z52" s="65" t="n">
        <f aca="false">Tabla_Simulada!Z52-Tabla_ValidaciónMétodo!Z52</f>
        <v>0</v>
      </c>
      <c r="AC52" s="73" t="n">
        <f aca="false">Tabla_Simulada!AC52-Tabla_ValidaciónMétodo!AC52</f>
        <v>0</v>
      </c>
      <c r="AD52" s="74" t="n">
        <f aca="false">Tabla_Simulada!AD52-Tabla_ValidaciónMétodo!AD52</f>
        <v>0</v>
      </c>
      <c r="AE52" s="75" t="n">
        <f aca="false">Tabla_Simulada!AE52-Tabla_ValidaciónMétodo!AE52</f>
        <v>0</v>
      </c>
      <c r="AF52" s="74" t="n">
        <f aca="false">Tabla_Simulada!AF52-Tabla_ValidaciónMétodo!AF52</f>
        <v>0</v>
      </c>
      <c r="AG52" s="74" t="n">
        <f aca="false">Tabla_Simulada!AG52-Tabla_ValidaciónMétodo!AG52</f>
        <v>0</v>
      </c>
      <c r="AH52" s="74" t="n">
        <f aca="false">Tabla_Simulada!AH52-Tabla_ValidaciónMétodo!AH52</f>
        <v>0</v>
      </c>
      <c r="AI52" s="74" t="n">
        <f aca="false">Tabla_Simulada!AI52-Tabla_ValidaciónMétodo!AI52</f>
        <v>0</v>
      </c>
      <c r="AJ52" s="74" t="n">
        <f aca="false">Tabla_Simulada!AJ52-Tabla_ValidaciónMétodo!AJ52</f>
        <v>0</v>
      </c>
      <c r="AK52" s="74" t="n">
        <f aca="false">Tabla_Simulada!AK52-Tabla_ValidaciónMétodo!AK52</f>
        <v>0</v>
      </c>
      <c r="AL52" s="74" t="n">
        <f aca="false">Tabla_Simulada!AL52-Tabla_ValidaciónMétodo!AL52</f>
        <v>0</v>
      </c>
      <c r="AM52" s="74" t="n">
        <f aca="false">Tabla_Simulada!AM52-Tabla_ValidaciónMétodo!AM52</f>
        <v>0</v>
      </c>
      <c r="AO52" s="66" t="n">
        <f aca="false">Tabla_Simulada!AO52-Tabla_ValidaciónMétodo!AO52</f>
        <v>0</v>
      </c>
      <c r="AP52" s="65" t="n">
        <f aca="false">Tabla_Simulada!AP52-Tabla_ValidaciónMétodo!AP52</f>
        <v>0</v>
      </c>
      <c r="AQ52" s="66" t="n">
        <f aca="false">Tabla_Simulada!AQ52-Tabla_ValidaciónMétodo!AQ52</f>
        <v>0</v>
      </c>
      <c r="AR52" s="65" t="n">
        <f aca="false">Tabla_Simulada!AR52-Tabla_ValidaciónMétodo!AR52</f>
        <v>0</v>
      </c>
      <c r="AS52" s="66" t="n">
        <f aca="false">Tabla_Simulada!AS52-Tabla_ValidaciónMétodo!AS52</f>
        <v>0</v>
      </c>
      <c r="AT52" s="65" t="n">
        <f aca="false">Tabla_Simulada!AT52-Tabla_ValidaciónMétodo!AT52</f>
        <v>0</v>
      </c>
      <c r="AU52" s="66" t="n">
        <f aca="false">Tabla_Simulada!AU52-Tabla_ValidaciónMétodo!AU52</f>
        <v>0</v>
      </c>
      <c r="AV52" s="65" t="n">
        <f aca="false">Tabla_Simulada!AV52-Tabla_ValidaciónMétodo!AV52</f>
        <v>0</v>
      </c>
      <c r="AW52" s="66" t="n">
        <f aca="false">Tabla_Simulada!AW52-Tabla_ValidaciónMétodo!AW52</f>
        <v>0</v>
      </c>
      <c r="AX52" s="65" t="n">
        <f aca="false">Tabla_Simulada!AX52-Tabla_ValidaciónMétodo!AX52</f>
        <v>0</v>
      </c>
    </row>
    <row r="53" customFormat="false" ht="15" hidden="false" customHeight="false" outlineLevel="0" collapsed="false">
      <c r="A53" s="72" t="s">
        <v>47</v>
      </c>
      <c r="B53" s="65" t="n">
        <f aca="false">Tabla_Simulada!B53-Tabla_ValidaciónMétodo!B53</f>
        <v>0</v>
      </c>
      <c r="C53" s="65" t="n">
        <f aca="false">Tabla_Simulada!C53-Tabla_ValidaciónMétodo!C53</f>
        <v>0</v>
      </c>
      <c r="D53" s="65" t="n">
        <f aca="false">Tabla_Simulada!D53-Tabla_ValidaciónMétodo!D53</f>
        <v>0</v>
      </c>
      <c r="E53" s="65" t="n">
        <f aca="false">Tabla_Simulada!E53-Tabla_ValidaciónMétodo!E53</f>
        <v>0</v>
      </c>
      <c r="F53" s="65" t="n">
        <f aca="false">Tabla_Simulada!F53-Tabla_ValidaciónMétodo!F53</f>
        <v>0</v>
      </c>
      <c r="G53" s="65" t="n">
        <f aca="false">Tabla_Simulada!G53-Tabla_ValidaciónMétodo!G53</f>
        <v>0</v>
      </c>
      <c r="H53" s="65" t="n">
        <f aca="false">Tabla_Simulada!H53-Tabla_ValidaciónMétodo!H53</f>
        <v>0</v>
      </c>
      <c r="I53" s="66" t="n">
        <f aca="false">Tabla_Simulada!I53-Tabla_ValidaciónMétodo!I53</f>
        <v>0</v>
      </c>
      <c r="J53" s="65" t="n">
        <f aca="false">Tabla_Simulada!J53-Tabla_ValidaciónMétodo!J53</f>
        <v>0</v>
      </c>
      <c r="K53" s="66" t="n">
        <f aca="false">Tabla_Simulada!K53-Tabla_ValidaciónMétodo!K53</f>
        <v>0</v>
      </c>
      <c r="L53" s="65" t="n">
        <f aca="false">Tabla_Simulada!L53-Tabla_ValidaciónMétodo!L53</f>
        <v>0</v>
      </c>
      <c r="M53" s="66" t="n">
        <f aca="false">Tabla_Simulada!M53-Tabla_ValidaciónMétodo!M53</f>
        <v>0</v>
      </c>
      <c r="N53" s="65" t="n">
        <f aca="false">Tabla_Simulada!N53-Tabla_ValidaciónMétodo!N53</f>
        <v>0</v>
      </c>
      <c r="O53" s="65" t="n">
        <f aca="false">Tabla_Simulada!O53-Tabla_ValidaciónMétodo!O53</f>
        <v>0</v>
      </c>
      <c r="P53" s="65" t="n">
        <f aca="false">Tabla_Simulada!P53-Tabla_ValidaciónMétodo!P53</f>
        <v>0</v>
      </c>
      <c r="Q53" s="65" t="n">
        <f aca="false">Tabla_Simulada!Q53-Tabla_ValidaciónMétodo!Q53</f>
        <v>0</v>
      </c>
      <c r="S53" s="65" t="n">
        <f aca="false">Tabla_Simulada!S53-Tabla_ValidaciónMétodo!S53</f>
        <v>0</v>
      </c>
      <c r="T53" s="65" t="n">
        <f aca="false">Tabla_Simulada!T53-Tabla_ValidaciónMétodo!T53</f>
        <v>0</v>
      </c>
      <c r="U53" s="65" t="n">
        <f aca="false">Tabla_Simulada!U53-Tabla_ValidaciónMétodo!U53</f>
        <v>0</v>
      </c>
      <c r="V53" s="65" t="n">
        <f aca="false">Tabla_Simulada!V53-Tabla_ValidaciónMétodo!V53</f>
        <v>0</v>
      </c>
      <c r="W53" s="65" t="n">
        <f aca="false">Tabla_Simulada!W53-Tabla_ValidaciónMétodo!W53</f>
        <v>0</v>
      </c>
      <c r="X53" s="65" t="n">
        <f aca="false">Tabla_Simulada!X53-Tabla_ValidaciónMétodo!X53</f>
        <v>0</v>
      </c>
      <c r="Y53" s="65" t="n">
        <f aca="false">Tabla_Simulada!Y53-Tabla_ValidaciónMétodo!Y53</f>
        <v>0</v>
      </c>
      <c r="Z53" s="65" t="n">
        <f aca="false">Tabla_Simulada!Z53-Tabla_ValidaciónMétodo!Z53</f>
        <v>0</v>
      </c>
      <c r="AC53" s="73" t="n">
        <f aca="false">Tabla_Simulada!AC53-Tabla_ValidaciónMétodo!AC53</f>
        <v>0</v>
      </c>
      <c r="AD53" s="74" t="n">
        <f aca="false">Tabla_Simulada!AD53-Tabla_ValidaciónMétodo!AD53</f>
        <v>0</v>
      </c>
      <c r="AE53" s="75" t="n">
        <f aca="false">Tabla_Simulada!AE53-Tabla_ValidaciónMétodo!AE53</f>
        <v>0</v>
      </c>
      <c r="AF53" s="74" t="n">
        <f aca="false">Tabla_Simulada!AF53-Tabla_ValidaciónMétodo!AF53</f>
        <v>0</v>
      </c>
      <c r="AG53" s="74" t="n">
        <f aca="false">Tabla_Simulada!AG53-Tabla_ValidaciónMétodo!AG53</f>
        <v>0</v>
      </c>
      <c r="AH53" s="74" t="n">
        <f aca="false">Tabla_Simulada!AH53-Tabla_ValidaciónMétodo!AH53</f>
        <v>0</v>
      </c>
      <c r="AI53" s="74" t="n">
        <f aca="false">Tabla_Simulada!AI53-Tabla_ValidaciónMétodo!AI53</f>
        <v>0</v>
      </c>
      <c r="AJ53" s="74" t="n">
        <f aca="false">Tabla_Simulada!AJ53-Tabla_ValidaciónMétodo!AJ53</f>
        <v>0</v>
      </c>
      <c r="AK53" s="74" t="n">
        <f aca="false">Tabla_Simulada!AK53-Tabla_ValidaciónMétodo!AK53</f>
        <v>0</v>
      </c>
      <c r="AL53" s="74" t="n">
        <f aca="false">Tabla_Simulada!AL53-Tabla_ValidaciónMétodo!AL53</f>
        <v>0</v>
      </c>
      <c r="AM53" s="74" t="n">
        <f aca="false">Tabla_Simulada!AM53-Tabla_ValidaciónMétodo!AM53</f>
        <v>0</v>
      </c>
      <c r="AO53" s="66" t="n">
        <f aca="false">Tabla_Simulada!AO53-Tabla_ValidaciónMétodo!AO53</f>
        <v>0</v>
      </c>
      <c r="AP53" s="65" t="n">
        <f aca="false">Tabla_Simulada!AP53-Tabla_ValidaciónMétodo!AP53</f>
        <v>0</v>
      </c>
      <c r="AQ53" s="66" t="n">
        <f aca="false">Tabla_Simulada!AQ53-Tabla_ValidaciónMétodo!AQ53</f>
        <v>0</v>
      </c>
      <c r="AR53" s="65" t="n">
        <f aca="false">Tabla_Simulada!AR53-Tabla_ValidaciónMétodo!AR53</f>
        <v>0</v>
      </c>
      <c r="AS53" s="66" t="n">
        <f aca="false">Tabla_Simulada!AS53-Tabla_ValidaciónMétodo!AS53</f>
        <v>0</v>
      </c>
      <c r="AT53" s="65" t="n">
        <f aca="false">Tabla_Simulada!AT53-Tabla_ValidaciónMétodo!AT53</f>
        <v>0</v>
      </c>
      <c r="AU53" s="66" t="n">
        <f aca="false">Tabla_Simulada!AU53-Tabla_ValidaciónMétodo!AU53</f>
        <v>0</v>
      </c>
      <c r="AV53" s="65" t="n">
        <f aca="false">Tabla_Simulada!AV53-Tabla_ValidaciónMétodo!AV53</f>
        <v>0</v>
      </c>
      <c r="AW53" s="66" t="n">
        <f aca="false">Tabla_Simulada!AW53-Tabla_ValidaciónMétodo!AW53</f>
        <v>0</v>
      </c>
      <c r="AX53" s="65" t="n">
        <f aca="false">Tabla_Simulada!AX53-Tabla_ValidaciónMétodo!AX53</f>
        <v>0</v>
      </c>
    </row>
    <row r="54" customFormat="false" ht="15" hidden="false" customHeight="false" outlineLevel="0" collapsed="false">
      <c r="A54" s="72" t="s">
        <v>48</v>
      </c>
      <c r="B54" s="65" t="n">
        <f aca="false">Tabla_Simulada!B54-Tabla_ValidaciónMétodo!B54</f>
        <v>0</v>
      </c>
      <c r="C54" s="65" t="n">
        <f aca="false">Tabla_Simulada!C54-Tabla_ValidaciónMétodo!C54</f>
        <v>0</v>
      </c>
      <c r="D54" s="65" t="n">
        <f aca="false">Tabla_Simulada!D54-Tabla_ValidaciónMétodo!D54</f>
        <v>0</v>
      </c>
      <c r="E54" s="65" t="n">
        <f aca="false">Tabla_Simulada!E54-Tabla_ValidaciónMétodo!E54</f>
        <v>0</v>
      </c>
      <c r="F54" s="65" t="n">
        <f aca="false">Tabla_Simulada!F54-Tabla_ValidaciónMétodo!F54</f>
        <v>0</v>
      </c>
      <c r="G54" s="65" t="n">
        <f aca="false">Tabla_Simulada!G54-Tabla_ValidaciónMétodo!G54</f>
        <v>0</v>
      </c>
      <c r="H54" s="65" t="n">
        <f aca="false">Tabla_Simulada!H54-Tabla_ValidaciónMétodo!H54</f>
        <v>0</v>
      </c>
      <c r="I54" s="66" t="n">
        <f aca="false">Tabla_Simulada!I54-Tabla_ValidaciónMétodo!I54</f>
        <v>0</v>
      </c>
      <c r="J54" s="65" t="n">
        <f aca="false">Tabla_Simulada!J54-Tabla_ValidaciónMétodo!J54</f>
        <v>0</v>
      </c>
      <c r="K54" s="66" t="n">
        <f aca="false">Tabla_Simulada!K54-Tabla_ValidaciónMétodo!K54</f>
        <v>0</v>
      </c>
      <c r="L54" s="65" t="n">
        <f aca="false">Tabla_Simulada!L54-Tabla_ValidaciónMétodo!L54</f>
        <v>0</v>
      </c>
      <c r="M54" s="66" t="n">
        <f aca="false">Tabla_Simulada!M54-Tabla_ValidaciónMétodo!M54</f>
        <v>0</v>
      </c>
      <c r="N54" s="65" t="n">
        <f aca="false">Tabla_Simulada!N54-Tabla_ValidaciónMétodo!N54</f>
        <v>0</v>
      </c>
      <c r="O54" s="65" t="n">
        <f aca="false">Tabla_Simulada!O54-Tabla_ValidaciónMétodo!O54</f>
        <v>0</v>
      </c>
      <c r="P54" s="65" t="n">
        <f aca="false">Tabla_Simulada!P54-Tabla_ValidaciónMétodo!P54</f>
        <v>0</v>
      </c>
      <c r="Q54" s="65" t="n">
        <f aca="false">Tabla_Simulada!Q54-Tabla_ValidaciónMétodo!Q54</f>
        <v>0</v>
      </c>
      <c r="S54" s="65" t="n">
        <f aca="false">Tabla_Simulada!S54-Tabla_ValidaciónMétodo!S54</f>
        <v>0</v>
      </c>
      <c r="T54" s="65" t="n">
        <f aca="false">Tabla_Simulada!T54-Tabla_ValidaciónMétodo!T54</f>
        <v>0</v>
      </c>
      <c r="U54" s="65" t="n">
        <f aca="false">Tabla_Simulada!U54-Tabla_ValidaciónMétodo!U54</f>
        <v>0</v>
      </c>
      <c r="V54" s="65" t="n">
        <f aca="false">Tabla_Simulada!V54-Tabla_ValidaciónMétodo!V54</f>
        <v>0</v>
      </c>
      <c r="W54" s="65" t="n">
        <f aca="false">Tabla_Simulada!W54-Tabla_ValidaciónMétodo!W54</f>
        <v>0</v>
      </c>
      <c r="X54" s="65" t="n">
        <f aca="false">Tabla_Simulada!X54-Tabla_ValidaciónMétodo!X54</f>
        <v>0</v>
      </c>
      <c r="Y54" s="65" t="n">
        <f aca="false">Tabla_Simulada!Y54-Tabla_ValidaciónMétodo!Y54</f>
        <v>0</v>
      </c>
      <c r="Z54" s="65" t="n">
        <f aca="false">Tabla_Simulada!Z54-Tabla_ValidaciónMétodo!Z54</f>
        <v>0</v>
      </c>
      <c r="AC54" s="73" t="n">
        <f aca="false">Tabla_Simulada!AC54-Tabla_ValidaciónMétodo!AC54</f>
        <v>0</v>
      </c>
      <c r="AD54" s="74" t="n">
        <f aca="false">Tabla_Simulada!AD54-Tabla_ValidaciónMétodo!AD54</f>
        <v>0</v>
      </c>
      <c r="AE54" s="75" t="n">
        <f aca="false">Tabla_Simulada!AE54-Tabla_ValidaciónMétodo!AE54</f>
        <v>0</v>
      </c>
      <c r="AF54" s="74" t="n">
        <f aca="false">Tabla_Simulada!AF54-Tabla_ValidaciónMétodo!AF54</f>
        <v>0</v>
      </c>
      <c r="AG54" s="74" t="n">
        <f aca="false">Tabla_Simulada!AG54-Tabla_ValidaciónMétodo!AG54</f>
        <v>0</v>
      </c>
      <c r="AH54" s="74" t="n">
        <f aca="false">Tabla_Simulada!AH54-Tabla_ValidaciónMétodo!AH54</f>
        <v>0</v>
      </c>
      <c r="AI54" s="74" t="n">
        <f aca="false">Tabla_Simulada!AI54-Tabla_ValidaciónMétodo!AI54</f>
        <v>0</v>
      </c>
      <c r="AJ54" s="74" t="n">
        <f aca="false">Tabla_Simulada!AJ54-Tabla_ValidaciónMétodo!AJ54</f>
        <v>0</v>
      </c>
      <c r="AK54" s="74" t="n">
        <f aca="false">Tabla_Simulada!AK54-Tabla_ValidaciónMétodo!AK54</f>
        <v>0</v>
      </c>
      <c r="AL54" s="74" t="n">
        <f aca="false">Tabla_Simulada!AL54-Tabla_ValidaciónMétodo!AL54</f>
        <v>0</v>
      </c>
      <c r="AM54" s="74" t="n">
        <f aca="false">Tabla_Simulada!AM54-Tabla_ValidaciónMétodo!AM54</f>
        <v>0</v>
      </c>
      <c r="AO54" s="66" t="n">
        <f aca="false">Tabla_Simulada!AO54-Tabla_ValidaciónMétodo!AO54</f>
        <v>0</v>
      </c>
      <c r="AP54" s="65" t="n">
        <f aca="false">Tabla_Simulada!AP54-Tabla_ValidaciónMétodo!AP54</f>
        <v>0</v>
      </c>
      <c r="AQ54" s="66" t="n">
        <f aca="false">Tabla_Simulada!AQ54-Tabla_ValidaciónMétodo!AQ54</f>
        <v>0</v>
      </c>
      <c r="AR54" s="65" t="n">
        <f aca="false">Tabla_Simulada!AR54-Tabla_ValidaciónMétodo!AR54</f>
        <v>0</v>
      </c>
      <c r="AS54" s="66" t="n">
        <f aca="false">Tabla_Simulada!AS54-Tabla_ValidaciónMétodo!AS54</f>
        <v>0</v>
      </c>
      <c r="AT54" s="65" t="n">
        <f aca="false">Tabla_Simulada!AT54-Tabla_ValidaciónMétodo!AT54</f>
        <v>0</v>
      </c>
      <c r="AU54" s="66" t="n">
        <f aca="false">Tabla_Simulada!AU54-Tabla_ValidaciónMétodo!AU54</f>
        <v>0</v>
      </c>
      <c r="AV54" s="65" t="n">
        <f aca="false">Tabla_Simulada!AV54-Tabla_ValidaciónMétodo!AV54</f>
        <v>0</v>
      </c>
      <c r="AW54" s="66" t="n">
        <f aca="false">Tabla_Simulada!AW54-Tabla_ValidaciónMétodo!AW54</f>
        <v>0</v>
      </c>
      <c r="AX54" s="65" t="n">
        <f aca="false">Tabla_Simulada!AX54-Tabla_ValidaciónMétodo!AX54</f>
        <v>0</v>
      </c>
    </row>
    <row r="55" customFormat="false" ht="15" hidden="false" customHeight="false" outlineLevel="0" collapsed="false">
      <c r="A55" s="72" t="s">
        <v>49</v>
      </c>
      <c r="B55" s="65" t="n">
        <f aca="false">Tabla_Simulada!B55-Tabla_ValidaciónMétodo!B55</f>
        <v>0</v>
      </c>
      <c r="C55" s="65" t="n">
        <f aca="false">Tabla_Simulada!C55-Tabla_ValidaciónMétodo!C55</f>
        <v>0</v>
      </c>
      <c r="D55" s="65" t="n">
        <f aca="false">Tabla_Simulada!D55-Tabla_ValidaciónMétodo!D55</f>
        <v>0</v>
      </c>
      <c r="E55" s="65" t="n">
        <f aca="false">Tabla_Simulada!E55-Tabla_ValidaciónMétodo!E55</f>
        <v>0</v>
      </c>
      <c r="F55" s="65" t="n">
        <f aca="false">Tabla_Simulada!F55-Tabla_ValidaciónMétodo!F55</f>
        <v>0</v>
      </c>
      <c r="G55" s="65" t="n">
        <f aca="false">Tabla_Simulada!G55-Tabla_ValidaciónMétodo!G55</f>
        <v>0</v>
      </c>
      <c r="H55" s="65" t="n">
        <f aca="false">Tabla_Simulada!H55-Tabla_ValidaciónMétodo!H55</f>
        <v>0</v>
      </c>
      <c r="I55" s="66" t="n">
        <f aca="false">Tabla_Simulada!I55-Tabla_ValidaciónMétodo!I55</f>
        <v>0</v>
      </c>
      <c r="J55" s="65" t="n">
        <f aca="false">Tabla_Simulada!J55-Tabla_ValidaciónMétodo!J55</f>
        <v>0</v>
      </c>
      <c r="K55" s="66" t="n">
        <f aca="false">Tabla_Simulada!K55-Tabla_ValidaciónMétodo!K55</f>
        <v>0</v>
      </c>
      <c r="L55" s="65" t="n">
        <f aca="false">Tabla_Simulada!L55-Tabla_ValidaciónMétodo!L55</f>
        <v>0</v>
      </c>
      <c r="M55" s="66" t="n">
        <f aca="false">Tabla_Simulada!M55-Tabla_ValidaciónMétodo!M55</f>
        <v>0</v>
      </c>
      <c r="N55" s="65" t="n">
        <f aca="false">Tabla_Simulada!N55-Tabla_ValidaciónMétodo!N55</f>
        <v>0</v>
      </c>
      <c r="O55" s="65" t="n">
        <f aca="false">Tabla_Simulada!O55-Tabla_ValidaciónMétodo!O55</f>
        <v>0</v>
      </c>
      <c r="P55" s="65" t="n">
        <f aca="false">Tabla_Simulada!P55-Tabla_ValidaciónMétodo!P55</f>
        <v>0</v>
      </c>
      <c r="Q55" s="65" t="n">
        <f aca="false">Tabla_Simulada!Q55-Tabla_ValidaciónMétodo!Q55</f>
        <v>0</v>
      </c>
      <c r="S55" s="65" t="n">
        <f aca="false">Tabla_Simulada!S55-Tabla_ValidaciónMétodo!S55</f>
        <v>0</v>
      </c>
      <c r="T55" s="65" t="n">
        <f aca="false">Tabla_Simulada!T55-Tabla_ValidaciónMétodo!T55</f>
        <v>0</v>
      </c>
      <c r="U55" s="65" t="n">
        <f aca="false">Tabla_Simulada!U55-Tabla_ValidaciónMétodo!U55</f>
        <v>0</v>
      </c>
      <c r="V55" s="65" t="n">
        <f aca="false">Tabla_Simulada!V55-Tabla_ValidaciónMétodo!V55</f>
        <v>0</v>
      </c>
      <c r="W55" s="65" t="n">
        <f aca="false">Tabla_Simulada!W55-Tabla_ValidaciónMétodo!W55</f>
        <v>0</v>
      </c>
      <c r="X55" s="65" t="n">
        <f aca="false">Tabla_Simulada!X55-Tabla_ValidaciónMétodo!X55</f>
        <v>0</v>
      </c>
      <c r="Y55" s="65" t="n">
        <f aca="false">Tabla_Simulada!Y55-Tabla_ValidaciónMétodo!Y55</f>
        <v>0</v>
      </c>
      <c r="Z55" s="65" t="n">
        <f aca="false">Tabla_Simulada!Z55-Tabla_ValidaciónMétodo!Z55</f>
        <v>0</v>
      </c>
      <c r="AC55" s="73" t="n">
        <f aca="false">Tabla_Simulada!AC55-Tabla_ValidaciónMétodo!AC55</f>
        <v>0</v>
      </c>
      <c r="AD55" s="74" t="n">
        <f aca="false">Tabla_Simulada!AD55-Tabla_ValidaciónMétodo!AD55</f>
        <v>0</v>
      </c>
      <c r="AE55" s="75" t="n">
        <f aca="false">Tabla_Simulada!AE55-Tabla_ValidaciónMétodo!AE55</f>
        <v>0</v>
      </c>
      <c r="AF55" s="74" t="n">
        <f aca="false">Tabla_Simulada!AF55-Tabla_ValidaciónMétodo!AF55</f>
        <v>0</v>
      </c>
      <c r="AG55" s="74" t="n">
        <f aca="false">Tabla_Simulada!AG55-Tabla_ValidaciónMétodo!AG55</f>
        <v>0</v>
      </c>
      <c r="AH55" s="74" t="n">
        <f aca="false">Tabla_Simulada!AH55-Tabla_ValidaciónMétodo!AH55</f>
        <v>0</v>
      </c>
      <c r="AI55" s="74" t="n">
        <f aca="false">Tabla_Simulada!AI55-Tabla_ValidaciónMétodo!AI55</f>
        <v>0</v>
      </c>
      <c r="AJ55" s="74" t="n">
        <f aca="false">Tabla_Simulada!AJ55-Tabla_ValidaciónMétodo!AJ55</f>
        <v>0</v>
      </c>
      <c r="AK55" s="74" t="n">
        <f aca="false">Tabla_Simulada!AK55-Tabla_ValidaciónMétodo!AK55</f>
        <v>0</v>
      </c>
      <c r="AL55" s="74" t="n">
        <f aca="false">Tabla_Simulada!AL55-Tabla_ValidaciónMétodo!AL55</f>
        <v>0</v>
      </c>
      <c r="AM55" s="74" t="n">
        <f aca="false">Tabla_Simulada!AM55-Tabla_ValidaciónMétodo!AM55</f>
        <v>0</v>
      </c>
      <c r="AO55" s="66" t="n">
        <f aca="false">Tabla_Simulada!AO55-Tabla_ValidaciónMétodo!AO55</f>
        <v>0</v>
      </c>
      <c r="AP55" s="65" t="n">
        <f aca="false">Tabla_Simulada!AP55-Tabla_ValidaciónMétodo!AP55</f>
        <v>0</v>
      </c>
      <c r="AQ55" s="66" t="n">
        <f aca="false">Tabla_Simulada!AQ55-Tabla_ValidaciónMétodo!AQ55</f>
        <v>0</v>
      </c>
      <c r="AR55" s="65" t="n">
        <f aca="false">Tabla_Simulada!AR55-Tabla_ValidaciónMétodo!AR55</f>
        <v>0</v>
      </c>
      <c r="AS55" s="66" t="n">
        <f aca="false">Tabla_Simulada!AS55-Tabla_ValidaciónMétodo!AS55</f>
        <v>0</v>
      </c>
      <c r="AT55" s="65" t="n">
        <f aca="false">Tabla_Simulada!AT55-Tabla_ValidaciónMétodo!AT55</f>
        <v>0</v>
      </c>
      <c r="AU55" s="66" t="n">
        <f aca="false">Tabla_Simulada!AU55-Tabla_ValidaciónMétodo!AU55</f>
        <v>0</v>
      </c>
      <c r="AV55" s="65" t="n">
        <f aca="false">Tabla_Simulada!AV55-Tabla_ValidaciónMétodo!AV55</f>
        <v>0</v>
      </c>
      <c r="AW55" s="66" t="n">
        <f aca="false">Tabla_Simulada!AW55-Tabla_ValidaciónMétodo!AW55</f>
        <v>0</v>
      </c>
      <c r="AX55" s="65" t="n">
        <f aca="false">Tabla_Simulada!AX55-Tabla_ValidaciónMétodo!AX55</f>
        <v>0</v>
      </c>
    </row>
    <row r="56" customFormat="false" ht="15" hidden="false" customHeight="false" outlineLevel="0" collapsed="false">
      <c r="A56" s="72" t="s">
        <v>50</v>
      </c>
      <c r="B56" s="65" t="n">
        <f aca="false">Tabla_Simulada!B56-Tabla_ValidaciónMétodo!B56</f>
        <v>0</v>
      </c>
      <c r="C56" s="65" t="n">
        <f aca="false">Tabla_Simulada!C56-Tabla_ValidaciónMétodo!C56</f>
        <v>0</v>
      </c>
      <c r="D56" s="65" t="n">
        <f aca="false">Tabla_Simulada!D56-Tabla_ValidaciónMétodo!D56</f>
        <v>0</v>
      </c>
      <c r="E56" s="65" t="n">
        <f aca="false">Tabla_Simulada!E56-Tabla_ValidaciónMétodo!E56</f>
        <v>0</v>
      </c>
      <c r="F56" s="65" t="n">
        <f aca="false">Tabla_Simulada!F56-Tabla_ValidaciónMétodo!F56</f>
        <v>0</v>
      </c>
      <c r="G56" s="65" t="n">
        <f aca="false">Tabla_Simulada!G56-Tabla_ValidaciónMétodo!G56</f>
        <v>0</v>
      </c>
      <c r="H56" s="65" t="n">
        <f aca="false">Tabla_Simulada!H56-Tabla_ValidaciónMétodo!H56</f>
        <v>0</v>
      </c>
      <c r="I56" s="66" t="n">
        <f aca="false">Tabla_Simulada!I56-Tabla_ValidaciónMétodo!I56</f>
        <v>0</v>
      </c>
      <c r="J56" s="65" t="n">
        <f aca="false">Tabla_Simulada!J56-Tabla_ValidaciónMétodo!J56</f>
        <v>0</v>
      </c>
      <c r="K56" s="66" t="n">
        <f aca="false">Tabla_Simulada!K56-Tabla_ValidaciónMétodo!K56</f>
        <v>0</v>
      </c>
      <c r="L56" s="65" t="n">
        <f aca="false">Tabla_Simulada!L56-Tabla_ValidaciónMétodo!L56</f>
        <v>0</v>
      </c>
      <c r="M56" s="66" t="n">
        <f aca="false">Tabla_Simulada!M56-Tabla_ValidaciónMétodo!M56</f>
        <v>0</v>
      </c>
      <c r="N56" s="65" t="n">
        <f aca="false">Tabla_Simulada!N56-Tabla_ValidaciónMétodo!N56</f>
        <v>0</v>
      </c>
      <c r="O56" s="65" t="n">
        <f aca="false">Tabla_Simulada!O56-Tabla_ValidaciónMétodo!O56</f>
        <v>0</v>
      </c>
      <c r="P56" s="65" t="n">
        <f aca="false">Tabla_Simulada!P56-Tabla_ValidaciónMétodo!P56</f>
        <v>0</v>
      </c>
      <c r="Q56" s="65" t="n">
        <f aca="false">Tabla_Simulada!Q56-Tabla_ValidaciónMétodo!Q56</f>
        <v>0</v>
      </c>
      <c r="S56" s="65" t="n">
        <f aca="false">Tabla_Simulada!S56-Tabla_ValidaciónMétodo!S56</f>
        <v>0</v>
      </c>
      <c r="T56" s="65" t="n">
        <f aca="false">Tabla_Simulada!T56-Tabla_ValidaciónMétodo!T56</f>
        <v>0</v>
      </c>
      <c r="U56" s="65" t="n">
        <f aca="false">Tabla_Simulada!U56-Tabla_ValidaciónMétodo!U56</f>
        <v>0</v>
      </c>
      <c r="V56" s="65" t="n">
        <f aca="false">Tabla_Simulada!V56-Tabla_ValidaciónMétodo!V56</f>
        <v>0</v>
      </c>
      <c r="W56" s="65" t="n">
        <f aca="false">Tabla_Simulada!W56-Tabla_ValidaciónMétodo!W56</f>
        <v>0</v>
      </c>
      <c r="X56" s="65" t="n">
        <f aca="false">Tabla_Simulada!X56-Tabla_ValidaciónMétodo!X56</f>
        <v>0</v>
      </c>
      <c r="Y56" s="65" t="n">
        <f aca="false">Tabla_Simulada!Y56-Tabla_ValidaciónMétodo!Y56</f>
        <v>0</v>
      </c>
      <c r="Z56" s="65" t="n">
        <f aca="false">Tabla_Simulada!Z56-Tabla_ValidaciónMétodo!Z56</f>
        <v>0</v>
      </c>
      <c r="AC56" s="73" t="n">
        <f aca="false">Tabla_Simulada!AC56-Tabla_ValidaciónMétodo!AC56</f>
        <v>0</v>
      </c>
      <c r="AD56" s="74" t="n">
        <f aca="false">Tabla_Simulada!AD56-Tabla_ValidaciónMétodo!AD56</f>
        <v>0</v>
      </c>
      <c r="AE56" s="75" t="n">
        <f aca="false">Tabla_Simulada!AE56-Tabla_ValidaciónMétodo!AE56</f>
        <v>0</v>
      </c>
      <c r="AF56" s="74" t="n">
        <f aca="false">Tabla_Simulada!AF56-Tabla_ValidaciónMétodo!AF56</f>
        <v>0</v>
      </c>
      <c r="AG56" s="74" t="n">
        <f aca="false">Tabla_Simulada!AG56-Tabla_ValidaciónMétodo!AG56</f>
        <v>0</v>
      </c>
      <c r="AH56" s="74" t="n">
        <f aca="false">Tabla_Simulada!AH56-Tabla_ValidaciónMétodo!AH56</f>
        <v>0</v>
      </c>
      <c r="AI56" s="74" t="n">
        <f aca="false">Tabla_Simulada!AI56-Tabla_ValidaciónMétodo!AI56</f>
        <v>0</v>
      </c>
      <c r="AJ56" s="74" t="n">
        <f aca="false">Tabla_Simulada!AJ56-Tabla_ValidaciónMétodo!AJ56</f>
        <v>0</v>
      </c>
      <c r="AK56" s="74" t="n">
        <f aca="false">Tabla_Simulada!AK56-Tabla_ValidaciónMétodo!AK56</f>
        <v>0</v>
      </c>
      <c r="AL56" s="74" t="n">
        <f aca="false">Tabla_Simulada!AL56-Tabla_ValidaciónMétodo!AL56</f>
        <v>0</v>
      </c>
      <c r="AM56" s="74" t="n">
        <f aca="false">Tabla_Simulada!AM56-Tabla_ValidaciónMétodo!AM56</f>
        <v>0</v>
      </c>
      <c r="AO56" s="66" t="n">
        <f aca="false">Tabla_Simulada!AO56-Tabla_ValidaciónMétodo!AO56</f>
        <v>0</v>
      </c>
      <c r="AP56" s="65" t="n">
        <f aca="false">Tabla_Simulada!AP56-Tabla_ValidaciónMétodo!AP56</f>
        <v>0</v>
      </c>
      <c r="AQ56" s="66" t="n">
        <f aca="false">Tabla_Simulada!AQ56-Tabla_ValidaciónMétodo!AQ56</f>
        <v>0</v>
      </c>
      <c r="AR56" s="65" t="n">
        <f aca="false">Tabla_Simulada!AR56-Tabla_ValidaciónMétodo!AR56</f>
        <v>0</v>
      </c>
      <c r="AS56" s="66" t="n">
        <f aca="false">Tabla_Simulada!AS56-Tabla_ValidaciónMétodo!AS56</f>
        <v>0</v>
      </c>
      <c r="AT56" s="65" t="n">
        <f aca="false">Tabla_Simulada!AT56-Tabla_ValidaciónMétodo!AT56</f>
        <v>0</v>
      </c>
      <c r="AU56" s="66" t="n">
        <f aca="false">Tabla_Simulada!AU56-Tabla_ValidaciónMétodo!AU56</f>
        <v>0</v>
      </c>
      <c r="AV56" s="65" t="n">
        <f aca="false">Tabla_Simulada!AV56-Tabla_ValidaciónMétodo!AV56</f>
        <v>0</v>
      </c>
      <c r="AW56" s="66" t="n">
        <f aca="false">Tabla_Simulada!AW56-Tabla_ValidaciónMétodo!AW56</f>
        <v>0</v>
      </c>
      <c r="AX56" s="65" t="n">
        <f aca="false">Tabla_Simulada!AX56-Tabla_ValidaciónMétodo!AX56</f>
        <v>0</v>
      </c>
    </row>
    <row r="57" customFormat="false" ht="15" hidden="false" customHeight="false" outlineLevel="0" collapsed="false">
      <c r="A57" s="72" t="s">
        <v>51</v>
      </c>
      <c r="B57" s="65" t="n">
        <f aca="false">Tabla_Simulada!B57-Tabla_ValidaciónMétodo!B57</f>
        <v>0</v>
      </c>
      <c r="C57" s="65" t="n">
        <f aca="false">Tabla_Simulada!C57-Tabla_ValidaciónMétodo!C57</f>
        <v>0</v>
      </c>
      <c r="D57" s="65" t="n">
        <f aca="false">Tabla_Simulada!D57-Tabla_ValidaciónMétodo!D57</f>
        <v>0</v>
      </c>
      <c r="E57" s="65" t="n">
        <f aca="false">Tabla_Simulada!E57-Tabla_ValidaciónMétodo!E57</f>
        <v>0</v>
      </c>
      <c r="F57" s="65" t="n">
        <f aca="false">Tabla_Simulada!F57-Tabla_ValidaciónMétodo!F57</f>
        <v>0</v>
      </c>
      <c r="G57" s="65" t="n">
        <f aca="false">Tabla_Simulada!G57-Tabla_ValidaciónMétodo!G57</f>
        <v>0</v>
      </c>
      <c r="H57" s="65" t="n">
        <f aca="false">Tabla_Simulada!H57-Tabla_ValidaciónMétodo!H57</f>
        <v>0</v>
      </c>
      <c r="I57" s="66" t="n">
        <f aca="false">Tabla_Simulada!I57-Tabla_ValidaciónMétodo!I57</f>
        <v>0</v>
      </c>
      <c r="J57" s="65" t="n">
        <f aca="false">Tabla_Simulada!J57-Tabla_ValidaciónMétodo!J57</f>
        <v>0</v>
      </c>
      <c r="K57" s="66" t="n">
        <f aca="false">Tabla_Simulada!K57-Tabla_ValidaciónMétodo!K57</f>
        <v>0</v>
      </c>
      <c r="L57" s="65" t="n">
        <f aca="false">Tabla_Simulada!L57-Tabla_ValidaciónMétodo!L57</f>
        <v>0</v>
      </c>
      <c r="M57" s="66" t="n">
        <f aca="false">Tabla_Simulada!M57-Tabla_ValidaciónMétodo!M57</f>
        <v>0</v>
      </c>
      <c r="N57" s="65" t="n">
        <f aca="false">Tabla_Simulada!N57-Tabla_ValidaciónMétodo!N57</f>
        <v>0</v>
      </c>
      <c r="O57" s="65" t="n">
        <f aca="false">Tabla_Simulada!O57-Tabla_ValidaciónMétodo!O57</f>
        <v>0</v>
      </c>
      <c r="P57" s="65" t="n">
        <f aca="false">Tabla_Simulada!P57-Tabla_ValidaciónMétodo!P57</f>
        <v>0</v>
      </c>
      <c r="Q57" s="65" t="n">
        <f aca="false">Tabla_Simulada!Q57-Tabla_ValidaciónMétodo!Q57</f>
        <v>0</v>
      </c>
      <c r="S57" s="65" t="n">
        <f aca="false">Tabla_Simulada!S57-Tabla_ValidaciónMétodo!S57</f>
        <v>0</v>
      </c>
      <c r="T57" s="65" t="n">
        <f aca="false">Tabla_Simulada!T57-Tabla_ValidaciónMétodo!T57</f>
        <v>0</v>
      </c>
      <c r="U57" s="65" t="n">
        <f aca="false">Tabla_Simulada!U57-Tabla_ValidaciónMétodo!U57</f>
        <v>0</v>
      </c>
      <c r="V57" s="65" t="n">
        <f aca="false">Tabla_Simulada!V57-Tabla_ValidaciónMétodo!V57</f>
        <v>0</v>
      </c>
      <c r="W57" s="65" t="n">
        <f aca="false">Tabla_Simulada!W57-Tabla_ValidaciónMétodo!W57</f>
        <v>0</v>
      </c>
      <c r="X57" s="65" t="n">
        <f aca="false">Tabla_Simulada!X57-Tabla_ValidaciónMétodo!X57</f>
        <v>0</v>
      </c>
      <c r="Y57" s="65" t="n">
        <f aca="false">Tabla_Simulada!Y57-Tabla_ValidaciónMétodo!Y57</f>
        <v>0</v>
      </c>
      <c r="Z57" s="65" t="n">
        <f aca="false">Tabla_Simulada!Z57-Tabla_ValidaciónMétodo!Z57</f>
        <v>0</v>
      </c>
      <c r="AC57" s="73" t="n">
        <f aca="false">Tabla_Simulada!AC57-Tabla_ValidaciónMétodo!AC57</f>
        <v>0</v>
      </c>
      <c r="AD57" s="74" t="n">
        <f aca="false">Tabla_Simulada!AD57-Tabla_ValidaciónMétodo!AD57</f>
        <v>0</v>
      </c>
      <c r="AE57" s="75" t="n">
        <f aca="false">Tabla_Simulada!AE57-Tabla_ValidaciónMétodo!AE57</f>
        <v>0</v>
      </c>
      <c r="AF57" s="74" t="n">
        <f aca="false">Tabla_Simulada!AF57-Tabla_ValidaciónMétodo!AF57</f>
        <v>0</v>
      </c>
      <c r="AG57" s="74" t="n">
        <f aca="false">Tabla_Simulada!AG57-Tabla_ValidaciónMétodo!AG57</f>
        <v>0</v>
      </c>
      <c r="AH57" s="74" t="n">
        <f aca="false">Tabla_Simulada!AH57-Tabla_ValidaciónMétodo!AH57</f>
        <v>0</v>
      </c>
      <c r="AI57" s="74" t="n">
        <f aca="false">Tabla_Simulada!AI57-Tabla_ValidaciónMétodo!AI57</f>
        <v>0</v>
      </c>
      <c r="AJ57" s="74" t="n">
        <f aca="false">Tabla_Simulada!AJ57-Tabla_ValidaciónMétodo!AJ57</f>
        <v>0</v>
      </c>
      <c r="AK57" s="74" t="n">
        <f aca="false">Tabla_Simulada!AK57-Tabla_ValidaciónMétodo!AK57</f>
        <v>0</v>
      </c>
      <c r="AL57" s="74" t="n">
        <f aca="false">Tabla_Simulada!AL57-Tabla_ValidaciónMétodo!AL57</f>
        <v>0</v>
      </c>
      <c r="AM57" s="74" t="n">
        <f aca="false">Tabla_Simulada!AM57-Tabla_ValidaciónMétodo!AM57</f>
        <v>0</v>
      </c>
      <c r="AO57" s="66" t="n">
        <f aca="false">Tabla_Simulada!AO57-Tabla_ValidaciónMétodo!AO57</f>
        <v>0</v>
      </c>
      <c r="AP57" s="65" t="n">
        <f aca="false">Tabla_Simulada!AP57-Tabla_ValidaciónMétodo!AP57</f>
        <v>0</v>
      </c>
      <c r="AQ57" s="66" t="n">
        <f aca="false">Tabla_Simulada!AQ57-Tabla_ValidaciónMétodo!AQ57</f>
        <v>0</v>
      </c>
      <c r="AR57" s="65" t="n">
        <f aca="false">Tabla_Simulada!AR57-Tabla_ValidaciónMétodo!AR57</f>
        <v>0</v>
      </c>
      <c r="AS57" s="66" t="n">
        <f aca="false">Tabla_Simulada!AS57-Tabla_ValidaciónMétodo!AS57</f>
        <v>0</v>
      </c>
      <c r="AT57" s="65" t="n">
        <f aca="false">Tabla_Simulada!AT57-Tabla_ValidaciónMétodo!AT57</f>
        <v>0</v>
      </c>
      <c r="AU57" s="66" t="n">
        <f aca="false">Tabla_Simulada!AU57-Tabla_ValidaciónMétodo!AU57</f>
        <v>0</v>
      </c>
      <c r="AV57" s="65" t="n">
        <f aca="false">Tabla_Simulada!AV57-Tabla_ValidaciónMétodo!AV57</f>
        <v>0</v>
      </c>
      <c r="AW57" s="66" t="n">
        <f aca="false">Tabla_Simulada!AW57-Tabla_ValidaciónMétodo!AW57</f>
        <v>0</v>
      </c>
      <c r="AX57" s="65" t="n">
        <f aca="false">Tabla_Simulada!AX57-Tabla_ValidaciónMétodo!AX57</f>
        <v>0</v>
      </c>
    </row>
    <row r="58" customFormat="false" ht="15" hidden="false" customHeight="false" outlineLevel="0" collapsed="false">
      <c r="A58" s="72" t="s">
        <v>52</v>
      </c>
      <c r="B58" s="65" t="n">
        <f aca="false">Tabla_Simulada!B58-Tabla_ValidaciónMétodo!B58</f>
        <v>0</v>
      </c>
      <c r="C58" s="65" t="n">
        <f aca="false">Tabla_Simulada!C58-Tabla_ValidaciónMétodo!C58</f>
        <v>0</v>
      </c>
      <c r="D58" s="65" t="n">
        <f aca="false">Tabla_Simulada!D58-Tabla_ValidaciónMétodo!D58</f>
        <v>0</v>
      </c>
      <c r="E58" s="65" t="n">
        <f aca="false">Tabla_Simulada!E58-Tabla_ValidaciónMétodo!E58</f>
        <v>0</v>
      </c>
      <c r="F58" s="65" t="n">
        <f aca="false">Tabla_Simulada!F58-Tabla_ValidaciónMétodo!F58</f>
        <v>0</v>
      </c>
      <c r="G58" s="65" t="n">
        <f aca="false">Tabla_Simulada!G58-Tabla_ValidaciónMétodo!G58</f>
        <v>0</v>
      </c>
      <c r="H58" s="65" t="n">
        <f aca="false">Tabla_Simulada!H58-Tabla_ValidaciónMétodo!H58</f>
        <v>0</v>
      </c>
      <c r="I58" s="66" t="n">
        <f aca="false">Tabla_Simulada!I58-Tabla_ValidaciónMétodo!I58</f>
        <v>0</v>
      </c>
      <c r="J58" s="65" t="n">
        <f aca="false">Tabla_Simulada!J58-Tabla_ValidaciónMétodo!J58</f>
        <v>0</v>
      </c>
      <c r="K58" s="66" t="n">
        <f aca="false">Tabla_Simulada!K58-Tabla_ValidaciónMétodo!K58</f>
        <v>0</v>
      </c>
      <c r="L58" s="65" t="n">
        <f aca="false">Tabla_Simulada!L58-Tabla_ValidaciónMétodo!L58</f>
        <v>0</v>
      </c>
      <c r="M58" s="66" t="n">
        <f aca="false">Tabla_Simulada!M58-Tabla_ValidaciónMétodo!M58</f>
        <v>0</v>
      </c>
      <c r="N58" s="65" t="n">
        <f aca="false">Tabla_Simulada!N58-Tabla_ValidaciónMétodo!N58</f>
        <v>0</v>
      </c>
      <c r="O58" s="65" t="n">
        <f aca="false">Tabla_Simulada!O58-Tabla_ValidaciónMétodo!O58</f>
        <v>0</v>
      </c>
      <c r="P58" s="65" t="n">
        <f aca="false">Tabla_Simulada!P58-Tabla_ValidaciónMétodo!P58</f>
        <v>0</v>
      </c>
      <c r="Q58" s="65" t="n">
        <f aca="false">Tabla_Simulada!Q58-Tabla_ValidaciónMétodo!Q58</f>
        <v>0</v>
      </c>
      <c r="S58" s="65" t="n">
        <f aca="false">Tabla_Simulada!S58-Tabla_ValidaciónMétodo!S58</f>
        <v>0</v>
      </c>
      <c r="T58" s="65" t="n">
        <f aca="false">Tabla_Simulada!T58-Tabla_ValidaciónMétodo!T58</f>
        <v>0</v>
      </c>
      <c r="U58" s="65" t="n">
        <f aca="false">Tabla_Simulada!U58-Tabla_ValidaciónMétodo!U58</f>
        <v>0</v>
      </c>
      <c r="V58" s="65" t="n">
        <f aca="false">Tabla_Simulada!V58-Tabla_ValidaciónMétodo!V58</f>
        <v>0</v>
      </c>
      <c r="W58" s="65" t="n">
        <f aca="false">Tabla_Simulada!W58-Tabla_ValidaciónMétodo!W58</f>
        <v>0</v>
      </c>
      <c r="X58" s="65" t="n">
        <f aca="false">Tabla_Simulada!X58-Tabla_ValidaciónMétodo!X58</f>
        <v>0</v>
      </c>
      <c r="Y58" s="65" t="n">
        <f aca="false">Tabla_Simulada!Y58-Tabla_ValidaciónMétodo!Y58</f>
        <v>0</v>
      </c>
      <c r="Z58" s="65" t="n">
        <f aca="false">Tabla_Simulada!Z58-Tabla_ValidaciónMétodo!Z58</f>
        <v>0</v>
      </c>
      <c r="AC58" s="73" t="n">
        <f aca="false">Tabla_Simulada!AC58-Tabla_ValidaciónMétodo!AC58</f>
        <v>0</v>
      </c>
      <c r="AD58" s="74" t="n">
        <f aca="false">Tabla_Simulada!AD58-Tabla_ValidaciónMétodo!AD58</f>
        <v>0</v>
      </c>
      <c r="AE58" s="75" t="n">
        <f aca="false">Tabla_Simulada!AE58-Tabla_ValidaciónMétodo!AE58</f>
        <v>0</v>
      </c>
      <c r="AF58" s="74" t="n">
        <f aca="false">Tabla_Simulada!AF58-Tabla_ValidaciónMétodo!AF58</f>
        <v>0</v>
      </c>
      <c r="AG58" s="74" t="n">
        <f aca="false">Tabla_Simulada!AG58-Tabla_ValidaciónMétodo!AG58</f>
        <v>0</v>
      </c>
      <c r="AH58" s="74" t="n">
        <f aca="false">Tabla_Simulada!AH58-Tabla_ValidaciónMétodo!AH58</f>
        <v>0</v>
      </c>
      <c r="AI58" s="74" t="n">
        <f aca="false">Tabla_Simulada!AI58-Tabla_ValidaciónMétodo!AI58</f>
        <v>0</v>
      </c>
      <c r="AJ58" s="74" t="n">
        <f aca="false">Tabla_Simulada!AJ58-Tabla_ValidaciónMétodo!AJ58</f>
        <v>0</v>
      </c>
      <c r="AK58" s="74" t="n">
        <f aca="false">Tabla_Simulada!AK58-Tabla_ValidaciónMétodo!AK58</f>
        <v>0</v>
      </c>
      <c r="AL58" s="74" t="n">
        <f aca="false">Tabla_Simulada!AL58-Tabla_ValidaciónMétodo!AL58</f>
        <v>0</v>
      </c>
      <c r="AM58" s="74" t="n">
        <f aca="false">Tabla_Simulada!AM58-Tabla_ValidaciónMétodo!AM58</f>
        <v>0</v>
      </c>
      <c r="AO58" s="66" t="n">
        <f aca="false">Tabla_Simulada!AO58-Tabla_ValidaciónMétodo!AO58</f>
        <v>0</v>
      </c>
      <c r="AP58" s="65" t="n">
        <f aca="false">Tabla_Simulada!AP58-Tabla_ValidaciónMétodo!AP58</f>
        <v>0</v>
      </c>
      <c r="AQ58" s="66" t="n">
        <f aca="false">Tabla_Simulada!AQ58-Tabla_ValidaciónMétodo!AQ58</f>
        <v>0</v>
      </c>
      <c r="AR58" s="65" t="n">
        <f aca="false">Tabla_Simulada!AR58-Tabla_ValidaciónMétodo!AR58</f>
        <v>0</v>
      </c>
      <c r="AS58" s="66" t="n">
        <f aca="false">Tabla_Simulada!AS58-Tabla_ValidaciónMétodo!AS58</f>
        <v>0</v>
      </c>
      <c r="AT58" s="65" t="n">
        <f aca="false">Tabla_Simulada!AT58-Tabla_ValidaciónMétodo!AT58</f>
        <v>0</v>
      </c>
      <c r="AU58" s="66" t="n">
        <f aca="false">Tabla_Simulada!AU58-Tabla_ValidaciónMétodo!AU58</f>
        <v>0</v>
      </c>
      <c r="AV58" s="65" t="n">
        <f aca="false">Tabla_Simulada!AV58-Tabla_ValidaciónMétodo!AV58</f>
        <v>0</v>
      </c>
      <c r="AW58" s="66" t="n">
        <f aca="false">Tabla_Simulada!AW58-Tabla_ValidaciónMétodo!AW58</f>
        <v>0</v>
      </c>
      <c r="AX58" s="65" t="n">
        <f aca="false">Tabla_Simulada!AX58-Tabla_ValidaciónMétodo!AX58</f>
        <v>0</v>
      </c>
    </row>
    <row r="59" customFormat="false" ht="15" hidden="false" customHeight="false" outlineLevel="0" collapsed="false">
      <c r="A59" s="72" t="s">
        <v>53</v>
      </c>
      <c r="B59" s="65" t="n">
        <f aca="false">Tabla_Simulada!B59-Tabla_ValidaciónMétodo!B59</f>
        <v>0</v>
      </c>
      <c r="C59" s="65" t="n">
        <f aca="false">Tabla_Simulada!C59-Tabla_ValidaciónMétodo!C59</f>
        <v>0</v>
      </c>
      <c r="D59" s="65" t="n">
        <f aca="false">Tabla_Simulada!D59-Tabla_ValidaciónMétodo!D59</f>
        <v>0</v>
      </c>
      <c r="E59" s="65" t="n">
        <f aca="false">Tabla_Simulada!E59-Tabla_ValidaciónMétodo!E59</f>
        <v>0</v>
      </c>
      <c r="F59" s="65" t="n">
        <f aca="false">Tabla_Simulada!F59-Tabla_ValidaciónMétodo!F59</f>
        <v>0</v>
      </c>
      <c r="G59" s="65" t="n">
        <f aca="false">Tabla_Simulada!G59-Tabla_ValidaciónMétodo!G59</f>
        <v>0</v>
      </c>
      <c r="H59" s="65" t="n">
        <f aca="false">Tabla_Simulada!H59-Tabla_ValidaciónMétodo!H59</f>
        <v>0</v>
      </c>
      <c r="I59" s="66" t="n">
        <f aca="false">Tabla_Simulada!I59-Tabla_ValidaciónMétodo!I59</f>
        <v>0</v>
      </c>
      <c r="J59" s="65" t="n">
        <f aca="false">Tabla_Simulada!J59-Tabla_ValidaciónMétodo!J59</f>
        <v>0</v>
      </c>
      <c r="K59" s="66" t="n">
        <f aca="false">Tabla_Simulada!K59-Tabla_ValidaciónMétodo!K59</f>
        <v>0</v>
      </c>
      <c r="L59" s="65" t="n">
        <f aca="false">Tabla_Simulada!L59-Tabla_ValidaciónMétodo!L59</f>
        <v>0</v>
      </c>
      <c r="M59" s="66" t="n">
        <f aca="false">Tabla_Simulada!M59-Tabla_ValidaciónMétodo!M59</f>
        <v>0</v>
      </c>
      <c r="N59" s="65" t="n">
        <f aca="false">Tabla_Simulada!N59-Tabla_ValidaciónMétodo!N59</f>
        <v>0</v>
      </c>
      <c r="O59" s="65" t="n">
        <f aca="false">Tabla_Simulada!O59-Tabla_ValidaciónMétodo!O59</f>
        <v>0</v>
      </c>
      <c r="P59" s="65" t="n">
        <f aca="false">Tabla_Simulada!P59-Tabla_ValidaciónMétodo!P59</f>
        <v>0</v>
      </c>
      <c r="Q59" s="65" t="n">
        <f aca="false">Tabla_Simulada!Q59-Tabla_ValidaciónMétodo!Q59</f>
        <v>0</v>
      </c>
      <c r="S59" s="65" t="n">
        <f aca="false">Tabla_Simulada!S59-Tabla_ValidaciónMétodo!S59</f>
        <v>0</v>
      </c>
      <c r="T59" s="65" t="n">
        <f aca="false">Tabla_Simulada!T59-Tabla_ValidaciónMétodo!T59</f>
        <v>0</v>
      </c>
      <c r="U59" s="65" t="n">
        <f aca="false">Tabla_Simulada!U59-Tabla_ValidaciónMétodo!U59</f>
        <v>0</v>
      </c>
      <c r="V59" s="65" t="n">
        <f aca="false">Tabla_Simulada!V59-Tabla_ValidaciónMétodo!V59</f>
        <v>0</v>
      </c>
      <c r="W59" s="65" t="n">
        <f aca="false">Tabla_Simulada!W59-Tabla_ValidaciónMétodo!W59</f>
        <v>0</v>
      </c>
      <c r="X59" s="65" t="n">
        <f aca="false">Tabla_Simulada!X59-Tabla_ValidaciónMétodo!X59</f>
        <v>0</v>
      </c>
      <c r="Y59" s="65" t="n">
        <f aca="false">Tabla_Simulada!Y59-Tabla_ValidaciónMétodo!Y59</f>
        <v>0</v>
      </c>
      <c r="Z59" s="65" t="n">
        <f aca="false">Tabla_Simulada!Z59-Tabla_ValidaciónMétodo!Z59</f>
        <v>0</v>
      </c>
      <c r="AC59" s="73" t="n">
        <f aca="false">Tabla_Simulada!AC59-Tabla_ValidaciónMétodo!AC59</f>
        <v>0</v>
      </c>
      <c r="AD59" s="74" t="n">
        <f aca="false">Tabla_Simulada!AD59-Tabla_ValidaciónMétodo!AD59</f>
        <v>0</v>
      </c>
      <c r="AE59" s="75" t="n">
        <f aca="false">Tabla_Simulada!AE59-Tabla_ValidaciónMétodo!AE59</f>
        <v>0</v>
      </c>
      <c r="AF59" s="74" t="n">
        <f aca="false">Tabla_Simulada!AF59-Tabla_ValidaciónMétodo!AF59</f>
        <v>0</v>
      </c>
      <c r="AG59" s="74" t="n">
        <f aca="false">Tabla_Simulada!AG59-Tabla_ValidaciónMétodo!AG59</f>
        <v>0</v>
      </c>
      <c r="AH59" s="74" t="n">
        <f aca="false">Tabla_Simulada!AH59-Tabla_ValidaciónMétodo!AH59</f>
        <v>0</v>
      </c>
      <c r="AI59" s="74" t="n">
        <f aca="false">Tabla_Simulada!AI59-Tabla_ValidaciónMétodo!AI59</f>
        <v>0</v>
      </c>
      <c r="AJ59" s="74" t="n">
        <f aca="false">Tabla_Simulada!AJ59-Tabla_ValidaciónMétodo!AJ59</f>
        <v>0</v>
      </c>
      <c r="AK59" s="74" t="n">
        <f aca="false">Tabla_Simulada!AK59-Tabla_ValidaciónMétodo!AK59</f>
        <v>0</v>
      </c>
      <c r="AL59" s="74" t="n">
        <f aca="false">Tabla_Simulada!AL59-Tabla_ValidaciónMétodo!AL59</f>
        <v>0</v>
      </c>
      <c r="AM59" s="74" t="n">
        <f aca="false">Tabla_Simulada!AM59-Tabla_ValidaciónMétodo!AM59</f>
        <v>0</v>
      </c>
      <c r="AO59" s="66" t="n">
        <f aca="false">Tabla_Simulada!AO59-Tabla_ValidaciónMétodo!AO59</f>
        <v>0</v>
      </c>
      <c r="AP59" s="65" t="n">
        <f aca="false">Tabla_Simulada!AP59-Tabla_ValidaciónMétodo!AP59</f>
        <v>0</v>
      </c>
      <c r="AQ59" s="66" t="n">
        <f aca="false">Tabla_Simulada!AQ59-Tabla_ValidaciónMétodo!AQ59</f>
        <v>0</v>
      </c>
      <c r="AR59" s="65" t="n">
        <f aca="false">Tabla_Simulada!AR59-Tabla_ValidaciónMétodo!AR59</f>
        <v>0</v>
      </c>
      <c r="AS59" s="66" t="n">
        <f aca="false">Tabla_Simulada!AS59-Tabla_ValidaciónMétodo!AS59</f>
        <v>0</v>
      </c>
      <c r="AT59" s="65" t="n">
        <f aca="false">Tabla_Simulada!AT59-Tabla_ValidaciónMétodo!AT59</f>
        <v>0</v>
      </c>
      <c r="AU59" s="66" t="n">
        <f aca="false">Tabla_Simulada!AU59-Tabla_ValidaciónMétodo!AU59</f>
        <v>0</v>
      </c>
      <c r="AV59" s="65" t="n">
        <f aca="false">Tabla_Simulada!AV59-Tabla_ValidaciónMétodo!AV59</f>
        <v>0</v>
      </c>
      <c r="AW59" s="66" t="n">
        <f aca="false">Tabla_Simulada!AW59-Tabla_ValidaciónMétodo!AW59</f>
        <v>0</v>
      </c>
      <c r="AX59" s="65" t="n">
        <f aca="false">Tabla_Simulada!AX59-Tabla_ValidaciónMétodo!AX59</f>
        <v>0</v>
      </c>
    </row>
    <row r="60" customFormat="false" ht="15" hidden="false" customHeight="false" outlineLevel="0" collapsed="false">
      <c r="A60" s="72" t="s">
        <v>54</v>
      </c>
      <c r="B60" s="65" t="n">
        <f aca="false">Tabla_Simulada!B60-Tabla_ValidaciónMétodo!B60</f>
        <v>0</v>
      </c>
      <c r="C60" s="65" t="n">
        <f aca="false">Tabla_Simulada!C60-Tabla_ValidaciónMétodo!C60</f>
        <v>0</v>
      </c>
      <c r="D60" s="65" t="n">
        <f aca="false">Tabla_Simulada!D60-Tabla_ValidaciónMétodo!D60</f>
        <v>0</v>
      </c>
      <c r="E60" s="65" t="n">
        <f aca="false">Tabla_Simulada!E60-Tabla_ValidaciónMétodo!E60</f>
        <v>0</v>
      </c>
      <c r="F60" s="65" t="n">
        <f aca="false">Tabla_Simulada!F60-Tabla_ValidaciónMétodo!F60</f>
        <v>0</v>
      </c>
      <c r="G60" s="65" t="n">
        <f aca="false">Tabla_Simulada!G60-Tabla_ValidaciónMétodo!G60</f>
        <v>0</v>
      </c>
      <c r="H60" s="65" t="n">
        <f aca="false">Tabla_Simulada!H60-Tabla_ValidaciónMétodo!H60</f>
        <v>0</v>
      </c>
      <c r="I60" s="66" t="n">
        <f aca="false">Tabla_Simulada!I60-Tabla_ValidaciónMétodo!I60</f>
        <v>0</v>
      </c>
      <c r="J60" s="65" t="n">
        <f aca="false">Tabla_Simulada!J60-Tabla_ValidaciónMétodo!J60</f>
        <v>0</v>
      </c>
      <c r="K60" s="66" t="n">
        <f aca="false">Tabla_Simulada!K60-Tabla_ValidaciónMétodo!K60</f>
        <v>0</v>
      </c>
      <c r="L60" s="65" t="n">
        <f aca="false">Tabla_Simulada!L60-Tabla_ValidaciónMétodo!L60</f>
        <v>0</v>
      </c>
      <c r="M60" s="66" t="n">
        <f aca="false">Tabla_Simulada!M60-Tabla_ValidaciónMétodo!M60</f>
        <v>0</v>
      </c>
      <c r="N60" s="65" t="n">
        <f aca="false">Tabla_Simulada!N60-Tabla_ValidaciónMétodo!N60</f>
        <v>0</v>
      </c>
      <c r="O60" s="65" t="n">
        <f aca="false">Tabla_Simulada!O60-Tabla_ValidaciónMétodo!O60</f>
        <v>0</v>
      </c>
      <c r="P60" s="65" t="n">
        <f aca="false">Tabla_Simulada!P60-Tabla_ValidaciónMétodo!P60</f>
        <v>0</v>
      </c>
      <c r="Q60" s="65" t="n">
        <f aca="false">Tabla_Simulada!Q60-Tabla_ValidaciónMétodo!Q60</f>
        <v>0</v>
      </c>
      <c r="S60" s="65" t="n">
        <f aca="false">Tabla_Simulada!S60-Tabla_ValidaciónMétodo!S60</f>
        <v>0</v>
      </c>
      <c r="T60" s="65" t="n">
        <f aca="false">Tabla_Simulada!T60-Tabla_ValidaciónMétodo!T60</f>
        <v>0</v>
      </c>
      <c r="U60" s="65" t="n">
        <f aca="false">Tabla_Simulada!U60-Tabla_ValidaciónMétodo!U60</f>
        <v>0</v>
      </c>
      <c r="V60" s="65" t="n">
        <f aca="false">Tabla_Simulada!V60-Tabla_ValidaciónMétodo!V60</f>
        <v>0</v>
      </c>
      <c r="W60" s="65" t="n">
        <f aca="false">Tabla_Simulada!W60-Tabla_ValidaciónMétodo!W60</f>
        <v>0</v>
      </c>
      <c r="X60" s="65" t="n">
        <f aca="false">Tabla_Simulada!X60-Tabla_ValidaciónMétodo!X60</f>
        <v>0</v>
      </c>
      <c r="Y60" s="65" t="n">
        <f aca="false">Tabla_Simulada!Y60-Tabla_ValidaciónMétodo!Y60</f>
        <v>0</v>
      </c>
      <c r="Z60" s="65" t="n">
        <f aca="false">Tabla_Simulada!Z60-Tabla_ValidaciónMétodo!Z60</f>
        <v>0</v>
      </c>
      <c r="AC60" s="73" t="n">
        <f aca="false">Tabla_Simulada!AC60-Tabla_ValidaciónMétodo!AC60</f>
        <v>0</v>
      </c>
      <c r="AD60" s="74" t="n">
        <f aca="false">Tabla_Simulada!AD60-Tabla_ValidaciónMétodo!AD60</f>
        <v>0</v>
      </c>
      <c r="AE60" s="75" t="n">
        <f aca="false">Tabla_Simulada!AE60-Tabla_ValidaciónMétodo!AE60</f>
        <v>0</v>
      </c>
      <c r="AF60" s="74" t="n">
        <f aca="false">Tabla_Simulada!AF60-Tabla_ValidaciónMétodo!AF60</f>
        <v>0</v>
      </c>
      <c r="AG60" s="74" t="n">
        <f aca="false">Tabla_Simulada!AG60-Tabla_ValidaciónMétodo!AG60</f>
        <v>0</v>
      </c>
      <c r="AH60" s="74" t="n">
        <f aca="false">Tabla_Simulada!AH60-Tabla_ValidaciónMétodo!AH60</f>
        <v>0</v>
      </c>
      <c r="AI60" s="74" t="n">
        <f aca="false">Tabla_Simulada!AI60-Tabla_ValidaciónMétodo!AI60</f>
        <v>0</v>
      </c>
      <c r="AJ60" s="74" t="n">
        <f aca="false">Tabla_Simulada!AJ60-Tabla_ValidaciónMétodo!AJ60</f>
        <v>0</v>
      </c>
      <c r="AK60" s="74" t="n">
        <f aca="false">Tabla_Simulada!AK60-Tabla_ValidaciónMétodo!AK60</f>
        <v>0</v>
      </c>
      <c r="AL60" s="74" t="n">
        <f aca="false">Tabla_Simulada!AL60-Tabla_ValidaciónMétodo!AL60</f>
        <v>0</v>
      </c>
      <c r="AM60" s="74" t="n">
        <f aca="false">Tabla_Simulada!AM60-Tabla_ValidaciónMétodo!AM60</f>
        <v>0</v>
      </c>
      <c r="AO60" s="66" t="n">
        <f aca="false">Tabla_Simulada!AO60-Tabla_ValidaciónMétodo!AO60</f>
        <v>0</v>
      </c>
      <c r="AP60" s="65" t="n">
        <f aca="false">Tabla_Simulada!AP60-Tabla_ValidaciónMétodo!AP60</f>
        <v>0</v>
      </c>
      <c r="AQ60" s="66" t="n">
        <f aca="false">Tabla_Simulada!AQ60-Tabla_ValidaciónMétodo!AQ60</f>
        <v>0</v>
      </c>
      <c r="AR60" s="65" t="n">
        <f aca="false">Tabla_Simulada!AR60-Tabla_ValidaciónMétodo!AR60</f>
        <v>0</v>
      </c>
      <c r="AS60" s="66" t="n">
        <f aca="false">Tabla_Simulada!AS60-Tabla_ValidaciónMétodo!AS60</f>
        <v>0</v>
      </c>
      <c r="AT60" s="65" t="n">
        <f aca="false">Tabla_Simulada!AT60-Tabla_ValidaciónMétodo!AT60</f>
        <v>0</v>
      </c>
      <c r="AU60" s="66" t="n">
        <f aca="false">Tabla_Simulada!AU60-Tabla_ValidaciónMétodo!AU60</f>
        <v>0</v>
      </c>
      <c r="AV60" s="65" t="n">
        <f aca="false">Tabla_Simulada!AV60-Tabla_ValidaciónMétodo!AV60</f>
        <v>0</v>
      </c>
      <c r="AW60" s="66" t="n">
        <f aca="false">Tabla_Simulada!AW60-Tabla_ValidaciónMétodo!AW60</f>
        <v>0</v>
      </c>
      <c r="AX60" s="65" t="n">
        <f aca="false">Tabla_Simulada!AX60-Tabla_ValidaciónMétodo!AX60</f>
        <v>0</v>
      </c>
    </row>
    <row r="61" customFormat="false" ht="15" hidden="false" customHeight="false" outlineLevel="0" collapsed="false">
      <c r="A61" s="72" t="s">
        <v>55</v>
      </c>
      <c r="B61" s="65" t="n">
        <f aca="false">Tabla_Simulada!B61-Tabla_ValidaciónMétodo!B61</f>
        <v>0</v>
      </c>
      <c r="C61" s="65" t="n">
        <f aca="false">Tabla_Simulada!C61-Tabla_ValidaciónMétodo!C61</f>
        <v>0</v>
      </c>
      <c r="D61" s="65" t="n">
        <f aca="false">Tabla_Simulada!D61-Tabla_ValidaciónMétodo!D61</f>
        <v>0</v>
      </c>
      <c r="E61" s="65" t="n">
        <f aca="false">Tabla_Simulada!E61-Tabla_ValidaciónMétodo!E61</f>
        <v>0</v>
      </c>
      <c r="F61" s="65" t="n">
        <f aca="false">Tabla_Simulada!F61-Tabla_ValidaciónMétodo!F61</f>
        <v>0</v>
      </c>
      <c r="G61" s="65" t="n">
        <f aca="false">Tabla_Simulada!G61-Tabla_ValidaciónMétodo!G61</f>
        <v>0</v>
      </c>
      <c r="H61" s="65" t="n">
        <f aca="false">Tabla_Simulada!H61-Tabla_ValidaciónMétodo!H61</f>
        <v>0</v>
      </c>
      <c r="I61" s="66" t="n">
        <f aca="false">Tabla_Simulada!I61-Tabla_ValidaciónMétodo!I61</f>
        <v>0</v>
      </c>
      <c r="J61" s="65" t="n">
        <f aca="false">Tabla_Simulada!J61-Tabla_ValidaciónMétodo!J61</f>
        <v>0</v>
      </c>
      <c r="K61" s="66" t="n">
        <f aca="false">Tabla_Simulada!K61-Tabla_ValidaciónMétodo!K61</f>
        <v>0</v>
      </c>
      <c r="L61" s="65" t="n">
        <f aca="false">Tabla_Simulada!L61-Tabla_ValidaciónMétodo!L61</f>
        <v>0</v>
      </c>
      <c r="M61" s="66" t="n">
        <f aca="false">Tabla_Simulada!M61-Tabla_ValidaciónMétodo!M61</f>
        <v>0</v>
      </c>
      <c r="N61" s="65" t="n">
        <f aca="false">Tabla_Simulada!N61-Tabla_ValidaciónMétodo!N61</f>
        <v>0</v>
      </c>
      <c r="O61" s="65" t="n">
        <f aca="false">Tabla_Simulada!O61-Tabla_ValidaciónMétodo!O61</f>
        <v>0</v>
      </c>
      <c r="P61" s="65" t="n">
        <f aca="false">Tabla_Simulada!P61-Tabla_ValidaciónMétodo!P61</f>
        <v>0</v>
      </c>
      <c r="Q61" s="65" t="n">
        <f aca="false">Tabla_Simulada!Q61-Tabla_ValidaciónMétodo!Q61</f>
        <v>0</v>
      </c>
      <c r="S61" s="65" t="n">
        <f aca="false">Tabla_Simulada!S61-Tabla_ValidaciónMétodo!S61</f>
        <v>0</v>
      </c>
      <c r="T61" s="65" t="n">
        <f aca="false">Tabla_Simulada!T61-Tabla_ValidaciónMétodo!T61</f>
        <v>0</v>
      </c>
      <c r="U61" s="65" t="n">
        <f aca="false">Tabla_Simulada!U61-Tabla_ValidaciónMétodo!U61</f>
        <v>0</v>
      </c>
      <c r="V61" s="65" t="n">
        <f aca="false">Tabla_Simulada!V61-Tabla_ValidaciónMétodo!V61</f>
        <v>0</v>
      </c>
      <c r="W61" s="65" t="n">
        <f aca="false">Tabla_Simulada!W61-Tabla_ValidaciónMétodo!W61</f>
        <v>0</v>
      </c>
      <c r="X61" s="65" t="n">
        <f aca="false">Tabla_Simulada!X61-Tabla_ValidaciónMétodo!X61</f>
        <v>0</v>
      </c>
      <c r="Y61" s="65" t="n">
        <f aca="false">Tabla_Simulada!Y61-Tabla_ValidaciónMétodo!Y61</f>
        <v>0</v>
      </c>
      <c r="Z61" s="65" t="n">
        <f aca="false">Tabla_Simulada!Z61-Tabla_ValidaciónMétodo!Z61</f>
        <v>0</v>
      </c>
      <c r="AC61" s="73" t="n">
        <f aca="false">Tabla_Simulada!AC61-Tabla_ValidaciónMétodo!AC61</f>
        <v>0</v>
      </c>
      <c r="AD61" s="74" t="n">
        <f aca="false">Tabla_Simulada!AD61-Tabla_ValidaciónMétodo!AD61</f>
        <v>0</v>
      </c>
      <c r="AE61" s="75" t="n">
        <f aca="false">Tabla_Simulada!AE61-Tabla_ValidaciónMétodo!AE61</f>
        <v>0</v>
      </c>
      <c r="AF61" s="74" t="n">
        <f aca="false">Tabla_Simulada!AF61-Tabla_ValidaciónMétodo!AF61</f>
        <v>0</v>
      </c>
      <c r="AG61" s="74" t="n">
        <f aca="false">Tabla_Simulada!AG61-Tabla_ValidaciónMétodo!AG61</f>
        <v>0</v>
      </c>
      <c r="AH61" s="74" t="n">
        <f aca="false">Tabla_Simulada!AH61-Tabla_ValidaciónMétodo!AH61</f>
        <v>0</v>
      </c>
      <c r="AI61" s="74" t="n">
        <f aca="false">Tabla_Simulada!AI61-Tabla_ValidaciónMétodo!AI61</f>
        <v>0</v>
      </c>
      <c r="AJ61" s="74" t="n">
        <f aca="false">Tabla_Simulada!AJ61-Tabla_ValidaciónMétodo!AJ61</f>
        <v>0</v>
      </c>
      <c r="AK61" s="74" t="n">
        <f aca="false">Tabla_Simulada!AK61-Tabla_ValidaciónMétodo!AK61</f>
        <v>0</v>
      </c>
      <c r="AL61" s="74" t="n">
        <f aca="false">Tabla_Simulada!AL61-Tabla_ValidaciónMétodo!AL61</f>
        <v>0</v>
      </c>
      <c r="AM61" s="74" t="n">
        <f aca="false">Tabla_Simulada!AM61-Tabla_ValidaciónMétodo!AM61</f>
        <v>0</v>
      </c>
      <c r="AO61" s="66" t="n">
        <f aca="false">Tabla_Simulada!AO61-Tabla_ValidaciónMétodo!AO61</f>
        <v>0</v>
      </c>
      <c r="AP61" s="65" t="n">
        <f aca="false">Tabla_Simulada!AP61-Tabla_ValidaciónMétodo!AP61</f>
        <v>0</v>
      </c>
      <c r="AQ61" s="66" t="n">
        <f aca="false">Tabla_Simulada!AQ61-Tabla_ValidaciónMétodo!AQ61</f>
        <v>0</v>
      </c>
      <c r="AR61" s="65" t="n">
        <f aca="false">Tabla_Simulada!AR61-Tabla_ValidaciónMétodo!AR61</f>
        <v>0</v>
      </c>
      <c r="AS61" s="66" t="n">
        <f aca="false">Tabla_Simulada!AS61-Tabla_ValidaciónMétodo!AS61</f>
        <v>0</v>
      </c>
      <c r="AT61" s="65" t="n">
        <f aca="false">Tabla_Simulada!AT61-Tabla_ValidaciónMétodo!AT61</f>
        <v>0</v>
      </c>
      <c r="AU61" s="66" t="n">
        <f aca="false">Tabla_Simulada!AU61-Tabla_ValidaciónMétodo!AU61</f>
        <v>0</v>
      </c>
      <c r="AV61" s="65" t="n">
        <f aca="false">Tabla_Simulada!AV61-Tabla_ValidaciónMétodo!AV61</f>
        <v>0</v>
      </c>
      <c r="AW61" s="66" t="n">
        <f aca="false">Tabla_Simulada!AW61-Tabla_ValidaciónMétodo!AW61</f>
        <v>0</v>
      </c>
      <c r="AX61" s="65" t="n">
        <f aca="false">Tabla_Simulada!AX61-Tabla_ValidaciónMétodo!AX61</f>
        <v>0</v>
      </c>
    </row>
    <row r="62" customFormat="false" ht="15" hidden="false" customHeight="false" outlineLevel="0" collapsed="false">
      <c r="A62" s="72" t="s">
        <v>56</v>
      </c>
      <c r="B62" s="65" t="n">
        <f aca="false">Tabla_Simulada!B62-Tabla_ValidaciónMétodo!B62</f>
        <v>0</v>
      </c>
      <c r="C62" s="65" t="n">
        <f aca="false">Tabla_Simulada!C62-Tabla_ValidaciónMétodo!C62</f>
        <v>0</v>
      </c>
      <c r="D62" s="65" t="n">
        <f aca="false">Tabla_Simulada!D62-Tabla_ValidaciónMétodo!D62</f>
        <v>0</v>
      </c>
      <c r="E62" s="65" t="n">
        <f aca="false">Tabla_Simulada!E62-Tabla_ValidaciónMétodo!E62</f>
        <v>0</v>
      </c>
      <c r="F62" s="65" t="n">
        <f aca="false">Tabla_Simulada!F62-Tabla_ValidaciónMétodo!F62</f>
        <v>0</v>
      </c>
      <c r="G62" s="65" t="n">
        <f aca="false">Tabla_Simulada!G62-Tabla_ValidaciónMétodo!G62</f>
        <v>0</v>
      </c>
      <c r="H62" s="65" t="n">
        <f aca="false">Tabla_Simulada!H62-Tabla_ValidaciónMétodo!H62</f>
        <v>0</v>
      </c>
      <c r="I62" s="66" t="n">
        <f aca="false">Tabla_Simulada!I62-Tabla_ValidaciónMétodo!I62</f>
        <v>0</v>
      </c>
      <c r="J62" s="65" t="n">
        <f aca="false">Tabla_Simulada!J62-Tabla_ValidaciónMétodo!J62</f>
        <v>0</v>
      </c>
      <c r="K62" s="66" t="n">
        <f aca="false">Tabla_Simulada!K62-Tabla_ValidaciónMétodo!K62</f>
        <v>0</v>
      </c>
      <c r="L62" s="65" t="n">
        <f aca="false">Tabla_Simulada!L62-Tabla_ValidaciónMétodo!L62</f>
        <v>0</v>
      </c>
      <c r="M62" s="66" t="n">
        <f aca="false">Tabla_Simulada!M62-Tabla_ValidaciónMétodo!M62</f>
        <v>0</v>
      </c>
      <c r="N62" s="65" t="n">
        <f aca="false">Tabla_Simulada!N62-Tabla_ValidaciónMétodo!N62</f>
        <v>0</v>
      </c>
      <c r="O62" s="65" t="n">
        <f aca="false">Tabla_Simulada!O62-Tabla_ValidaciónMétodo!O62</f>
        <v>0</v>
      </c>
      <c r="P62" s="65" t="n">
        <f aca="false">Tabla_Simulada!P62-Tabla_ValidaciónMétodo!P62</f>
        <v>0</v>
      </c>
      <c r="Q62" s="65" t="n">
        <f aca="false">Tabla_Simulada!Q62-Tabla_ValidaciónMétodo!Q62</f>
        <v>0</v>
      </c>
      <c r="S62" s="65" t="n">
        <f aca="false">Tabla_Simulada!S62-Tabla_ValidaciónMétodo!S62</f>
        <v>0</v>
      </c>
      <c r="T62" s="65" t="n">
        <f aca="false">Tabla_Simulada!T62-Tabla_ValidaciónMétodo!T62</f>
        <v>0</v>
      </c>
      <c r="U62" s="65" t="n">
        <f aca="false">Tabla_Simulada!U62-Tabla_ValidaciónMétodo!U62</f>
        <v>0</v>
      </c>
      <c r="V62" s="65" t="n">
        <f aca="false">Tabla_Simulada!V62-Tabla_ValidaciónMétodo!V62</f>
        <v>0</v>
      </c>
      <c r="W62" s="65" t="n">
        <f aca="false">Tabla_Simulada!W62-Tabla_ValidaciónMétodo!W62</f>
        <v>0</v>
      </c>
      <c r="X62" s="65" t="n">
        <f aca="false">Tabla_Simulada!X62-Tabla_ValidaciónMétodo!X62</f>
        <v>0</v>
      </c>
      <c r="Y62" s="65" t="n">
        <f aca="false">Tabla_Simulada!Y62-Tabla_ValidaciónMétodo!Y62</f>
        <v>0</v>
      </c>
      <c r="Z62" s="65" t="n">
        <f aca="false">Tabla_Simulada!Z62-Tabla_ValidaciónMétodo!Z62</f>
        <v>0</v>
      </c>
      <c r="AC62" s="73" t="n">
        <f aca="false">Tabla_Simulada!AC62-Tabla_ValidaciónMétodo!AC62</f>
        <v>0</v>
      </c>
      <c r="AD62" s="74" t="n">
        <f aca="false">Tabla_Simulada!AD62-Tabla_ValidaciónMétodo!AD62</f>
        <v>0</v>
      </c>
      <c r="AE62" s="75" t="n">
        <f aca="false">Tabla_Simulada!AE62-Tabla_ValidaciónMétodo!AE62</f>
        <v>0</v>
      </c>
      <c r="AF62" s="74" t="n">
        <f aca="false">Tabla_Simulada!AF62-Tabla_ValidaciónMétodo!AF62</f>
        <v>0</v>
      </c>
      <c r="AG62" s="74" t="n">
        <f aca="false">Tabla_Simulada!AG62-Tabla_ValidaciónMétodo!AG62</f>
        <v>0</v>
      </c>
      <c r="AH62" s="74" t="n">
        <f aca="false">Tabla_Simulada!AH62-Tabla_ValidaciónMétodo!AH62</f>
        <v>0</v>
      </c>
      <c r="AI62" s="74" t="n">
        <f aca="false">Tabla_Simulada!AI62-Tabla_ValidaciónMétodo!AI62</f>
        <v>0</v>
      </c>
      <c r="AJ62" s="74" t="n">
        <f aca="false">Tabla_Simulada!AJ62-Tabla_ValidaciónMétodo!AJ62</f>
        <v>0</v>
      </c>
      <c r="AK62" s="74" t="n">
        <f aca="false">Tabla_Simulada!AK62-Tabla_ValidaciónMétodo!AK62</f>
        <v>0</v>
      </c>
      <c r="AL62" s="74" t="n">
        <f aca="false">Tabla_Simulada!AL62-Tabla_ValidaciónMétodo!AL62</f>
        <v>0</v>
      </c>
      <c r="AM62" s="74" t="n">
        <f aca="false">Tabla_Simulada!AM62-Tabla_ValidaciónMétodo!AM62</f>
        <v>0</v>
      </c>
      <c r="AO62" s="66" t="n">
        <f aca="false">Tabla_Simulada!AO62-Tabla_ValidaciónMétodo!AO62</f>
        <v>0</v>
      </c>
      <c r="AP62" s="65" t="n">
        <f aca="false">Tabla_Simulada!AP62-Tabla_ValidaciónMétodo!AP62</f>
        <v>0</v>
      </c>
      <c r="AQ62" s="66" t="n">
        <f aca="false">Tabla_Simulada!AQ62-Tabla_ValidaciónMétodo!AQ62</f>
        <v>0</v>
      </c>
      <c r="AR62" s="65" t="n">
        <f aca="false">Tabla_Simulada!AR62-Tabla_ValidaciónMétodo!AR62</f>
        <v>0</v>
      </c>
      <c r="AS62" s="66" t="n">
        <f aca="false">Tabla_Simulada!AS62-Tabla_ValidaciónMétodo!AS62</f>
        <v>0</v>
      </c>
      <c r="AT62" s="65" t="n">
        <f aca="false">Tabla_Simulada!AT62-Tabla_ValidaciónMétodo!AT62</f>
        <v>0</v>
      </c>
      <c r="AU62" s="66" t="n">
        <f aca="false">Tabla_Simulada!AU62-Tabla_ValidaciónMétodo!AU62</f>
        <v>0</v>
      </c>
      <c r="AV62" s="65" t="n">
        <f aca="false">Tabla_Simulada!AV62-Tabla_ValidaciónMétodo!AV62</f>
        <v>0</v>
      </c>
      <c r="AW62" s="66" t="n">
        <f aca="false">Tabla_Simulada!AW62-Tabla_ValidaciónMétodo!AW62</f>
        <v>0</v>
      </c>
      <c r="AX62" s="65" t="n">
        <f aca="false">Tabla_Simulada!AX62-Tabla_ValidaciónMétodo!AX62</f>
        <v>0</v>
      </c>
    </row>
    <row r="63" customFormat="false" ht="15" hidden="false" customHeight="false" outlineLevel="0" collapsed="false">
      <c r="A63" s="72" t="s">
        <v>57</v>
      </c>
      <c r="B63" s="65" t="n">
        <f aca="false">Tabla_Simulada!B63-Tabla_ValidaciónMétodo!B63</f>
        <v>0</v>
      </c>
      <c r="C63" s="65" t="n">
        <f aca="false">Tabla_Simulada!C63-Tabla_ValidaciónMétodo!C63</f>
        <v>0</v>
      </c>
      <c r="D63" s="65" t="n">
        <f aca="false">Tabla_Simulada!D63-Tabla_ValidaciónMétodo!D63</f>
        <v>0</v>
      </c>
      <c r="E63" s="65" t="n">
        <f aca="false">Tabla_Simulada!E63-Tabla_ValidaciónMétodo!E63</f>
        <v>0</v>
      </c>
      <c r="F63" s="65" t="n">
        <f aca="false">Tabla_Simulada!F63-Tabla_ValidaciónMétodo!F63</f>
        <v>0</v>
      </c>
      <c r="G63" s="65" t="n">
        <f aca="false">Tabla_Simulada!G63-Tabla_ValidaciónMétodo!G63</f>
        <v>0</v>
      </c>
      <c r="H63" s="65" t="n">
        <f aca="false">Tabla_Simulada!H63-Tabla_ValidaciónMétodo!H63</f>
        <v>0</v>
      </c>
      <c r="I63" s="66" t="n">
        <f aca="false">Tabla_Simulada!I63-Tabla_ValidaciónMétodo!I63</f>
        <v>0</v>
      </c>
      <c r="J63" s="65" t="n">
        <f aca="false">Tabla_Simulada!J63-Tabla_ValidaciónMétodo!J63</f>
        <v>0</v>
      </c>
      <c r="K63" s="66" t="n">
        <f aca="false">Tabla_Simulada!K63-Tabla_ValidaciónMétodo!K63</f>
        <v>0</v>
      </c>
      <c r="L63" s="65" t="n">
        <f aca="false">Tabla_Simulada!L63-Tabla_ValidaciónMétodo!L63</f>
        <v>0</v>
      </c>
      <c r="M63" s="66" t="n">
        <f aca="false">Tabla_Simulada!M63-Tabla_ValidaciónMétodo!M63</f>
        <v>0</v>
      </c>
      <c r="N63" s="65" t="n">
        <f aca="false">Tabla_Simulada!N63-Tabla_ValidaciónMétodo!N63</f>
        <v>0</v>
      </c>
      <c r="O63" s="65" t="n">
        <f aca="false">Tabla_Simulada!O63-Tabla_ValidaciónMétodo!O63</f>
        <v>0</v>
      </c>
      <c r="P63" s="65" t="n">
        <f aca="false">Tabla_Simulada!P63-Tabla_ValidaciónMétodo!P63</f>
        <v>0</v>
      </c>
      <c r="Q63" s="65" t="n">
        <f aca="false">Tabla_Simulada!Q63-Tabla_ValidaciónMétodo!Q63</f>
        <v>0</v>
      </c>
      <c r="S63" s="65" t="n">
        <f aca="false">Tabla_Simulada!S63-Tabla_ValidaciónMétodo!S63</f>
        <v>0</v>
      </c>
      <c r="T63" s="65" t="n">
        <f aca="false">Tabla_Simulada!T63-Tabla_ValidaciónMétodo!T63</f>
        <v>0</v>
      </c>
      <c r="U63" s="65" t="n">
        <f aca="false">Tabla_Simulada!U63-Tabla_ValidaciónMétodo!U63</f>
        <v>0</v>
      </c>
      <c r="V63" s="65" t="n">
        <f aca="false">Tabla_Simulada!V63-Tabla_ValidaciónMétodo!V63</f>
        <v>0</v>
      </c>
      <c r="W63" s="65" t="n">
        <f aca="false">Tabla_Simulada!W63-Tabla_ValidaciónMétodo!W63</f>
        <v>0</v>
      </c>
      <c r="X63" s="65" t="n">
        <f aca="false">Tabla_Simulada!X63-Tabla_ValidaciónMétodo!X63</f>
        <v>0</v>
      </c>
      <c r="Y63" s="65" t="n">
        <f aca="false">Tabla_Simulada!Y63-Tabla_ValidaciónMétodo!Y63</f>
        <v>0</v>
      </c>
      <c r="Z63" s="65" t="n">
        <f aca="false">Tabla_Simulada!Z63-Tabla_ValidaciónMétodo!Z63</f>
        <v>0</v>
      </c>
      <c r="AC63" s="73" t="n">
        <f aca="false">Tabla_Simulada!AC63-Tabla_ValidaciónMétodo!AC63</f>
        <v>0</v>
      </c>
      <c r="AD63" s="74" t="n">
        <f aca="false">Tabla_Simulada!AD63-Tabla_ValidaciónMétodo!AD63</f>
        <v>0</v>
      </c>
      <c r="AE63" s="75" t="n">
        <f aca="false">Tabla_Simulada!AE63-Tabla_ValidaciónMétodo!AE63</f>
        <v>0</v>
      </c>
      <c r="AF63" s="74" t="n">
        <f aca="false">Tabla_Simulada!AF63-Tabla_ValidaciónMétodo!AF63</f>
        <v>0</v>
      </c>
      <c r="AG63" s="74" t="n">
        <f aca="false">Tabla_Simulada!AG63-Tabla_ValidaciónMétodo!AG63</f>
        <v>0</v>
      </c>
      <c r="AH63" s="74" t="n">
        <f aca="false">Tabla_Simulada!AH63-Tabla_ValidaciónMétodo!AH63</f>
        <v>0</v>
      </c>
      <c r="AI63" s="74" t="n">
        <f aca="false">Tabla_Simulada!AI63-Tabla_ValidaciónMétodo!AI63</f>
        <v>0</v>
      </c>
      <c r="AJ63" s="74" t="n">
        <f aca="false">Tabla_Simulada!AJ63-Tabla_ValidaciónMétodo!AJ63</f>
        <v>0</v>
      </c>
      <c r="AK63" s="74" t="n">
        <f aca="false">Tabla_Simulada!AK63-Tabla_ValidaciónMétodo!AK63</f>
        <v>0</v>
      </c>
      <c r="AL63" s="74" t="n">
        <f aca="false">Tabla_Simulada!AL63-Tabla_ValidaciónMétodo!AL63</f>
        <v>0</v>
      </c>
      <c r="AM63" s="74" t="n">
        <f aca="false">Tabla_Simulada!AM63-Tabla_ValidaciónMétodo!AM63</f>
        <v>0</v>
      </c>
      <c r="AO63" s="66" t="n">
        <f aca="false">Tabla_Simulada!AO63-Tabla_ValidaciónMétodo!AO63</f>
        <v>0</v>
      </c>
      <c r="AP63" s="65" t="n">
        <f aca="false">Tabla_Simulada!AP63-Tabla_ValidaciónMétodo!AP63</f>
        <v>0</v>
      </c>
      <c r="AQ63" s="66" t="n">
        <f aca="false">Tabla_Simulada!AQ63-Tabla_ValidaciónMétodo!AQ63</f>
        <v>0</v>
      </c>
      <c r="AR63" s="65" t="n">
        <f aca="false">Tabla_Simulada!AR63-Tabla_ValidaciónMétodo!AR63</f>
        <v>0</v>
      </c>
      <c r="AS63" s="66" t="n">
        <f aca="false">Tabla_Simulada!AS63-Tabla_ValidaciónMétodo!AS63</f>
        <v>0</v>
      </c>
      <c r="AT63" s="65" t="n">
        <f aca="false">Tabla_Simulada!AT63-Tabla_ValidaciónMétodo!AT63</f>
        <v>0</v>
      </c>
      <c r="AU63" s="66" t="n">
        <f aca="false">Tabla_Simulada!AU63-Tabla_ValidaciónMétodo!AU63</f>
        <v>0</v>
      </c>
      <c r="AV63" s="65" t="n">
        <f aca="false">Tabla_Simulada!AV63-Tabla_ValidaciónMétodo!AV63</f>
        <v>0</v>
      </c>
      <c r="AW63" s="66" t="n">
        <f aca="false">Tabla_Simulada!AW63-Tabla_ValidaciónMétodo!AW63</f>
        <v>0</v>
      </c>
      <c r="AX63" s="65" t="n">
        <f aca="false">Tabla_Simulada!AX63-Tabla_ValidaciónMétodo!AX63</f>
        <v>0</v>
      </c>
    </row>
    <row r="64" customFormat="false" ht="15" hidden="false" customHeight="false" outlineLevel="0" collapsed="false">
      <c r="A64" s="72" t="s">
        <v>58</v>
      </c>
      <c r="B64" s="65" t="n">
        <f aca="false">Tabla_Simulada!B64-Tabla_ValidaciónMétodo!B64</f>
        <v>0</v>
      </c>
      <c r="C64" s="65" t="n">
        <f aca="false">Tabla_Simulada!C64-Tabla_ValidaciónMétodo!C64</f>
        <v>0</v>
      </c>
      <c r="D64" s="65" t="n">
        <f aca="false">Tabla_Simulada!D64-Tabla_ValidaciónMétodo!D64</f>
        <v>0</v>
      </c>
      <c r="E64" s="65" t="n">
        <f aca="false">Tabla_Simulada!E64-Tabla_ValidaciónMétodo!E64</f>
        <v>0</v>
      </c>
      <c r="F64" s="65" t="n">
        <f aca="false">Tabla_Simulada!F64-Tabla_ValidaciónMétodo!F64</f>
        <v>0</v>
      </c>
      <c r="G64" s="65" t="n">
        <f aca="false">Tabla_Simulada!G64-Tabla_ValidaciónMétodo!G64</f>
        <v>0</v>
      </c>
      <c r="H64" s="65" t="n">
        <f aca="false">Tabla_Simulada!H64-Tabla_ValidaciónMétodo!H64</f>
        <v>0</v>
      </c>
      <c r="I64" s="66" t="n">
        <f aca="false">Tabla_Simulada!I64-Tabla_ValidaciónMétodo!I64</f>
        <v>0</v>
      </c>
      <c r="J64" s="65" t="n">
        <f aca="false">Tabla_Simulada!J64-Tabla_ValidaciónMétodo!J64</f>
        <v>0</v>
      </c>
      <c r="K64" s="66" t="n">
        <f aca="false">Tabla_Simulada!K64-Tabla_ValidaciónMétodo!K64</f>
        <v>0</v>
      </c>
      <c r="L64" s="65" t="n">
        <f aca="false">Tabla_Simulada!L64-Tabla_ValidaciónMétodo!L64</f>
        <v>0</v>
      </c>
      <c r="M64" s="66" t="n">
        <f aca="false">Tabla_Simulada!M64-Tabla_ValidaciónMétodo!M64</f>
        <v>0</v>
      </c>
      <c r="N64" s="65" t="n">
        <f aca="false">Tabla_Simulada!N64-Tabla_ValidaciónMétodo!N64</f>
        <v>0</v>
      </c>
      <c r="O64" s="65" t="n">
        <f aca="false">Tabla_Simulada!O64-Tabla_ValidaciónMétodo!O64</f>
        <v>0</v>
      </c>
      <c r="P64" s="65" t="n">
        <f aca="false">Tabla_Simulada!P64-Tabla_ValidaciónMétodo!P64</f>
        <v>0</v>
      </c>
      <c r="Q64" s="65" t="n">
        <f aca="false">Tabla_Simulada!Q64-Tabla_ValidaciónMétodo!Q64</f>
        <v>0</v>
      </c>
      <c r="S64" s="65" t="n">
        <f aca="false">Tabla_Simulada!S64-Tabla_ValidaciónMétodo!S64</f>
        <v>0</v>
      </c>
      <c r="T64" s="65" t="n">
        <f aca="false">Tabla_Simulada!T64-Tabla_ValidaciónMétodo!T64</f>
        <v>0</v>
      </c>
      <c r="U64" s="65" t="n">
        <f aca="false">Tabla_Simulada!U64-Tabla_ValidaciónMétodo!U64</f>
        <v>0</v>
      </c>
      <c r="V64" s="65" t="n">
        <f aca="false">Tabla_Simulada!V64-Tabla_ValidaciónMétodo!V64</f>
        <v>0</v>
      </c>
      <c r="W64" s="65" t="n">
        <f aca="false">Tabla_Simulada!W64-Tabla_ValidaciónMétodo!W64</f>
        <v>0</v>
      </c>
      <c r="X64" s="65" t="n">
        <f aca="false">Tabla_Simulada!X64-Tabla_ValidaciónMétodo!X64</f>
        <v>0</v>
      </c>
      <c r="Y64" s="65" t="n">
        <f aca="false">Tabla_Simulada!Y64-Tabla_ValidaciónMétodo!Y64</f>
        <v>0</v>
      </c>
      <c r="Z64" s="65" t="n">
        <f aca="false">Tabla_Simulada!Z64-Tabla_ValidaciónMétodo!Z64</f>
        <v>0</v>
      </c>
      <c r="AC64" s="73" t="n">
        <f aca="false">Tabla_Simulada!AC64-Tabla_ValidaciónMétodo!AC64</f>
        <v>0</v>
      </c>
      <c r="AD64" s="74" t="n">
        <f aca="false">Tabla_Simulada!AD64-Tabla_ValidaciónMétodo!AD64</f>
        <v>0</v>
      </c>
      <c r="AE64" s="75" t="n">
        <f aca="false">Tabla_Simulada!AE64-Tabla_ValidaciónMétodo!AE64</f>
        <v>0</v>
      </c>
      <c r="AF64" s="74" t="n">
        <f aca="false">Tabla_Simulada!AF64-Tabla_ValidaciónMétodo!AF64</f>
        <v>0</v>
      </c>
      <c r="AG64" s="74" t="n">
        <f aca="false">Tabla_Simulada!AG64-Tabla_ValidaciónMétodo!AG64</f>
        <v>0</v>
      </c>
      <c r="AH64" s="74" t="n">
        <f aca="false">Tabla_Simulada!AH64-Tabla_ValidaciónMétodo!AH64</f>
        <v>0</v>
      </c>
      <c r="AI64" s="74" t="n">
        <f aca="false">Tabla_Simulada!AI64-Tabla_ValidaciónMétodo!AI64</f>
        <v>0</v>
      </c>
      <c r="AJ64" s="74" t="n">
        <f aca="false">Tabla_Simulada!AJ64-Tabla_ValidaciónMétodo!AJ64</f>
        <v>0</v>
      </c>
      <c r="AK64" s="74" t="n">
        <f aca="false">Tabla_Simulada!AK64-Tabla_ValidaciónMétodo!AK64</f>
        <v>0</v>
      </c>
      <c r="AL64" s="74" t="n">
        <f aca="false">Tabla_Simulada!AL64-Tabla_ValidaciónMétodo!AL64</f>
        <v>0</v>
      </c>
      <c r="AM64" s="74" t="n">
        <f aca="false">Tabla_Simulada!AM64-Tabla_ValidaciónMétodo!AM64</f>
        <v>0</v>
      </c>
      <c r="AO64" s="66" t="n">
        <f aca="false">Tabla_Simulada!AO64-Tabla_ValidaciónMétodo!AO64</f>
        <v>0</v>
      </c>
      <c r="AP64" s="65" t="n">
        <f aca="false">Tabla_Simulada!AP64-Tabla_ValidaciónMétodo!AP64</f>
        <v>0</v>
      </c>
      <c r="AQ64" s="66" t="n">
        <f aca="false">Tabla_Simulada!AQ64-Tabla_ValidaciónMétodo!AQ64</f>
        <v>0</v>
      </c>
      <c r="AR64" s="65" t="n">
        <f aca="false">Tabla_Simulada!AR64-Tabla_ValidaciónMétodo!AR64</f>
        <v>0</v>
      </c>
      <c r="AS64" s="66" t="n">
        <f aca="false">Tabla_Simulada!AS64-Tabla_ValidaciónMétodo!AS64</f>
        <v>0</v>
      </c>
      <c r="AT64" s="65" t="n">
        <f aca="false">Tabla_Simulada!AT64-Tabla_ValidaciónMétodo!AT64</f>
        <v>0</v>
      </c>
      <c r="AU64" s="66" t="n">
        <f aca="false">Tabla_Simulada!AU64-Tabla_ValidaciónMétodo!AU64</f>
        <v>0</v>
      </c>
      <c r="AV64" s="65" t="n">
        <f aca="false">Tabla_Simulada!AV64-Tabla_ValidaciónMétodo!AV64</f>
        <v>0</v>
      </c>
      <c r="AW64" s="66" t="n">
        <f aca="false">Tabla_Simulada!AW64-Tabla_ValidaciónMétodo!AW64</f>
        <v>0</v>
      </c>
      <c r="AX64" s="65" t="n">
        <f aca="false">Tabla_Simulada!AX64-Tabla_ValidaciónMétodo!AX64</f>
        <v>0</v>
      </c>
    </row>
    <row r="65" customFormat="false" ht="15" hidden="false" customHeight="false" outlineLevel="0" collapsed="false">
      <c r="A65" s="72" t="s">
        <v>59</v>
      </c>
      <c r="B65" s="65" t="n">
        <f aca="false">Tabla_Simulada!B65-Tabla_ValidaciónMétodo!B65</f>
        <v>0</v>
      </c>
      <c r="C65" s="65" t="n">
        <f aca="false">Tabla_Simulada!C65-Tabla_ValidaciónMétodo!C65</f>
        <v>0</v>
      </c>
      <c r="D65" s="65" t="n">
        <f aca="false">Tabla_Simulada!D65-Tabla_ValidaciónMétodo!D65</f>
        <v>0</v>
      </c>
      <c r="E65" s="65" t="n">
        <f aca="false">Tabla_Simulada!E65-Tabla_ValidaciónMétodo!E65</f>
        <v>0</v>
      </c>
      <c r="F65" s="65" t="n">
        <f aca="false">Tabla_Simulada!F65-Tabla_ValidaciónMétodo!F65</f>
        <v>0</v>
      </c>
      <c r="G65" s="65" t="n">
        <f aca="false">Tabla_Simulada!G65-Tabla_ValidaciónMétodo!G65</f>
        <v>0</v>
      </c>
      <c r="H65" s="65" t="n">
        <f aca="false">Tabla_Simulada!H65-Tabla_ValidaciónMétodo!H65</f>
        <v>0</v>
      </c>
      <c r="I65" s="66" t="n">
        <f aca="false">Tabla_Simulada!I65-Tabla_ValidaciónMétodo!I65</f>
        <v>0</v>
      </c>
      <c r="J65" s="65" t="n">
        <f aca="false">Tabla_Simulada!J65-Tabla_ValidaciónMétodo!J65</f>
        <v>0</v>
      </c>
      <c r="K65" s="66" t="n">
        <f aca="false">Tabla_Simulada!K65-Tabla_ValidaciónMétodo!K65</f>
        <v>0</v>
      </c>
      <c r="L65" s="65" t="n">
        <f aca="false">Tabla_Simulada!L65-Tabla_ValidaciónMétodo!L65</f>
        <v>0</v>
      </c>
      <c r="M65" s="66" t="n">
        <f aca="false">Tabla_Simulada!M65-Tabla_ValidaciónMétodo!M65</f>
        <v>0</v>
      </c>
      <c r="N65" s="65" t="n">
        <f aca="false">Tabla_Simulada!N65-Tabla_ValidaciónMétodo!N65</f>
        <v>0</v>
      </c>
      <c r="O65" s="65" t="n">
        <f aca="false">Tabla_Simulada!O65-Tabla_ValidaciónMétodo!O65</f>
        <v>0</v>
      </c>
      <c r="P65" s="65" t="n">
        <f aca="false">Tabla_Simulada!P65-Tabla_ValidaciónMétodo!P65</f>
        <v>0</v>
      </c>
      <c r="Q65" s="65" t="n">
        <f aca="false">Tabla_Simulada!Q65-Tabla_ValidaciónMétodo!Q65</f>
        <v>0</v>
      </c>
      <c r="S65" s="65" t="n">
        <f aca="false">Tabla_Simulada!S65-Tabla_ValidaciónMétodo!S65</f>
        <v>0</v>
      </c>
      <c r="T65" s="65" t="n">
        <f aca="false">Tabla_Simulada!T65-Tabla_ValidaciónMétodo!T65</f>
        <v>0</v>
      </c>
      <c r="U65" s="65" t="n">
        <f aca="false">Tabla_Simulada!U65-Tabla_ValidaciónMétodo!U65</f>
        <v>0</v>
      </c>
      <c r="V65" s="65" t="n">
        <f aca="false">Tabla_Simulada!V65-Tabla_ValidaciónMétodo!V65</f>
        <v>0</v>
      </c>
      <c r="W65" s="65" t="n">
        <f aca="false">Tabla_Simulada!W65-Tabla_ValidaciónMétodo!W65</f>
        <v>0</v>
      </c>
      <c r="X65" s="65" t="n">
        <f aca="false">Tabla_Simulada!X65-Tabla_ValidaciónMétodo!X65</f>
        <v>0</v>
      </c>
      <c r="Y65" s="65" t="n">
        <f aca="false">Tabla_Simulada!Y65-Tabla_ValidaciónMétodo!Y65</f>
        <v>0</v>
      </c>
      <c r="Z65" s="65" t="n">
        <f aca="false">Tabla_Simulada!Z65-Tabla_ValidaciónMétodo!Z65</f>
        <v>0</v>
      </c>
      <c r="AC65" s="73" t="n">
        <f aca="false">Tabla_Simulada!AC65-Tabla_ValidaciónMétodo!AC65</f>
        <v>0</v>
      </c>
      <c r="AD65" s="74" t="n">
        <f aca="false">Tabla_Simulada!AD65-Tabla_ValidaciónMétodo!AD65</f>
        <v>0</v>
      </c>
      <c r="AE65" s="75" t="n">
        <f aca="false">Tabla_Simulada!AE65-Tabla_ValidaciónMétodo!AE65</f>
        <v>0</v>
      </c>
      <c r="AF65" s="74" t="n">
        <f aca="false">Tabla_Simulada!AF65-Tabla_ValidaciónMétodo!AF65</f>
        <v>0</v>
      </c>
      <c r="AG65" s="74" t="n">
        <f aca="false">Tabla_Simulada!AG65-Tabla_ValidaciónMétodo!AG65</f>
        <v>0</v>
      </c>
      <c r="AH65" s="74" t="n">
        <f aca="false">Tabla_Simulada!AH65-Tabla_ValidaciónMétodo!AH65</f>
        <v>0</v>
      </c>
      <c r="AI65" s="74" t="n">
        <f aca="false">Tabla_Simulada!AI65-Tabla_ValidaciónMétodo!AI65</f>
        <v>0</v>
      </c>
      <c r="AJ65" s="74" t="n">
        <f aca="false">Tabla_Simulada!AJ65-Tabla_ValidaciónMétodo!AJ65</f>
        <v>0</v>
      </c>
      <c r="AK65" s="74" t="n">
        <f aca="false">Tabla_Simulada!AK65-Tabla_ValidaciónMétodo!AK65</f>
        <v>0</v>
      </c>
      <c r="AL65" s="74" t="n">
        <f aca="false">Tabla_Simulada!AL65-Tabla_ValidaciónMétodo!AL65</f>
        <v>0</v>
      </c>
      <c r="AM65" s="74" t="n">
        <f aca="false">Tabla_Simulada!AM65-Tabla_ValidaciónMétodo!AM65</f>
        <v>0</v>
      </c>
      <c r="AO65" s="66" t="n">
        <f aca="false">Tabla_Simulada!AO65-Tabla_ValidaciónMétodo!AO65</f>
        <v>0</v>
      </c>
      <c r="AP65" s="65" t="n">
        <f aca="false">Tabla_Simulada!AP65-Tabla_ValidaciónMétodo!AP65</f>
        <v>0</v>
      </c>
      <c r="AQ65" s="66" t="n">
        <f aca="false">Tabla_Simulada!AQ65-Tabla_ValidaciónMétodo!AQ65</f>
        <v>0</v>
      </c>
      <c r="AR65" s="65" t="n">
        <f aca="false">Tabla_Simulada!AR65-Tabla_ValidaciónMétodo!AR65</f>
        <v>0</v>
      </c>
      <c r="AS65" s="66" t="n">
        <f aca="false">Tabla_Simulada!AS65-Tabla_ValidaciónMétodo!AS65</f>
        <v>0</v>
      </c>
      <c r="AT65" s="65" t="n">
        <f aca="false">Tabla_Simulada!AT65-Tabla_ValidaciónMétodo!AT65</f>
        <v>0</v>
      </c>
      <c r="AU65" s="66" t="n">
        <f aca="false">Tabla_Simulada!AU65-Tabla_ValidaciónMétodo!AU65</f>
        <v>0</v>
      </c>
      <c r="AV65" s="65" t="n">
        <f aca="false">Tabla_Simulada!AV65-Tabla_ValidaciónMétodo!AV65</f>
        <v>0</v>
      </c>
      <c r="AW65" s="66" t="n">
        <f aca="false">Tabla_Simulada!AW65-Tabla_ValidaciónMétodo!AW65</f>
        <v>0</v>
      </c>
      <c r="AX65" s="65" t="n">
        <f aca="false">Tabla_Simulada!AX65-Tabla_ValidaciónMétodo!AX65</f>
        <v>0</v>
      </c>
    </row>
    <row r="66" customFormat="false" ht="15" hidden="false" customHeight="false" outlineLevel="0" collapsed="false">
      <c r="A66" s="72" t="s">
        <v>60</v>
      </c>
      <c r="B66" s="65" t="n">
        <f aca="false">Tabla_Simulada!B66-Tabla_ValidaciónMétodo!B66</f>
        <v>0</v>
      </c>
      <c r="C66" s="65" t="n">
        <f aca="false">Tabla_Simulada!C66-Tabla_ValidaciónMétodo!C66</f>
        <v>0</v>
      </c>
      <c r="D66" s="65" t="n">
        <f aca="false">Tabla_Simulada!D66-Tabla_ValidaciónMétodo!D66</f>
        <v>0</v>
      </c>
      <c r="E66" s="65" t="n">
        <f aca="false">Tabla_Simulada!E66-Tabla_ValidaciónMétodo!E66</f>
        <v>0</v>
      </c>
      <c r="F66" s="65" t="n">
        <f aca="false">Tabla_Simulada!F66-Tabla_ValidaciónMétodo!F66</f>
        <v>0</v>
      </c>
      <c r="G66" s="65" t="n">
        <f aca="false">Tabla_Simulada!G66-Tabla_ValidaciónMétodo!G66</f>
        <v>0</v>
      </c>
      <c r="H66" s="65" t="n">
        <f aca="false">Tabla_Simulada!H66-Tabla_ValidaciónMétodo!H66</f>
        <v>0</v>
      </c>
      <c r="I66" s="66" t="n">
        <f aca="false">Tabla_Simulada!I66-Tabla_ValidaciónMétodo!I66</f>
        <v>0</v>
      </c>
      <c r="J66" s="65" t="n">
        <f aca="false">Tabla_Simulada!J66-Tabla_ValidaciónMétodo!J66</f>
        <v>0</v>
      </c>
      <c r="K66" s="66" t="n">
        <f aca="false">Tabla_Simulada!K66-Tabla_ValidaciónMétodo!K66</f>
        <v>0</v>
      </c>
      <c r="L66" s="65" t="n">
        <f aca="false">Tabla_Simulada!L66-Tabla_ValidaciónMétodo!L66</f>
        <v>0</v>
      </c>
      <c r="M66" s="66" t="n">
        <f aca="false">Tabla_Simulada!M66-Tabla_ValidaciónMétodo!M66</f>
        <v>0</v>
      </c>
      <c r="N66" s="65" t="n">
        <f aca="false">Tabla_Simulada!N66-Tabla_ValidaciónMétodo!N66</f>
        <v>0</v>
      </c>
      <c r="O66" s="65" t="n">
        <f aca="false">Tabla_Simulada!O66-Tabla_ValidaciónMétodo!O66</f>
        <v>0</v>
      </c>
      <c r="P66" s="65" t="n">
        <f aca="false">Tabla_Simulada!P66-Tabla_ValidaciónMétodo!P66</f>
        <v>0</v>
      </c>
      <c r="Q66" s="65" t="n">
        <f aca="false">Tabla_Simulada!Q66-Tabla_ValidaciónMétodo!Q66</f>
        <v>0</v>
      </c>
      <c r="S66" s="65" t="n">
        <f aca="false">Tabla_Simulada!S66-Tabla_ValidaciónMétodo!S66</f>
        <v>0</v>
      </c>
      <c r="T66" s="65" t="n">
        <f aca="false">Tabla_Simulada!T66-Tabla_ValidaciónMétodo!T66</f>
        <v>0</v>
      </c>
      <c r="U66" s="65" t="n">
        <f aca="false">Tabla_Simulada!U66-Tabla_ValidaciónMétodo!U66</f>
        <v>0</v>
      </c>
      <c r="V66" s="65" t="n">
        <f aca="false">Tabla_Simulada!V66-Tabla_ValidaciónMétodo!V66</f>
        <v>0</v>
      </c>
      <c r="W66" s="65" t="n">
        <f aca="false">Tabla_Simulada!W66-Tabla_ValidaciónMétodo!W66</f>
        <v>0</v>
      </c>
      <c r="X66" s="65" t="n">
        <f aca="false">Tabla_Simulada!X66-Tabla_ValidaciónMétodo!X66</f>
        <v>0</v>
      </c>
      <c r="Y66" s="65" t="n">
        <f aca="false">Tabla_Simulada!Y66-Tabla_ValidaciónMétodo!Y66</f>
        <v>0</v>
      </c>
      <c r="Z66" s="65" t="n">
        <f aca="false">Tabla_Simulada!Z66-Tabla_ValidaciónMétodo!Z66</f>
        <v>0</v>
      </c>
      <c r="AC66" s="73" t="n">
        <f aca="false">Tabla_Simulada!AC66-Tabla_ValidaciónMétodo!AC66</f>
        <v>0</v>
      </c>
      <c r="AD66" s="74" t="n">
        <f aca="false">Tabla_Simulada!AD66-Tabla_ValidaciónMétodo!AD66</f>
        <v>0</v>
      </c>
      <c r="AE66" s="75" t="n">
        <f aca="false">Tabla_Simulada!AE66-Tabla_ValidaciónMétodo!AE66</f>
        <v>0</v>
      </c>
      <c r="AF66" s="74" t="n">
        <f aca="false">Tabla_Simulada!AF66-Tabla_ValidaciónMétodo!AF66</f>
        <v>0</v>
      </c>
      <c r="AG66" s="74" t="n">
        <f aca="false">Tabla_Simulada!AG66-Tabla_ValidaciónMétodo!AG66</f>
        <v>0</v>
      </c>
      <c r="AH66" s="74" t="n">
        <f aca="false">Tabla_Simulada!AH66-Tabla_ValidaciónMétodo!AH66</f>
        <v>0</v>
      </c>
      <c r="AI66" s="74" t="n">
        <f aca="false">Tabla_Simulada!AI66-Tabla_ValidaciónMétodo!AI66</f>
        <v>0</v>
      </c>
      <c r="AJ66" s="74" t="n">
        <f aca="false">Tabla_Simulada!AJ66-Tabla_ValidaciónMétodo!AJ66</f>
        <v>0</v>
      </c>
      <c r="AK66" s="74" t="n">
        <f aca="false">Tabla_Simulada!AK66-Tabla_ValidaciónMétodo!AK66</f>
        <v>0</v>
      </c>
      <c r="AL66" s="74" t="n">
        <f aca="false">Tabla_Simulada!AL66-Tabla_ValidaciónMétodo!AL66</f>
        <v>0</v>
      </c>
      <c r="AM66" s="74" t="n">
        <f aca="false">Tabla_Simulada!AM66-Tabla_ValidaciónMétodo!AM66</f>
        <v>0</v>
      </c>
      <c r="AO66" s="66" t="n">
        <f aca="false">Tabla_Simulada!AO66-Tabla_ValidaciónMétodo!AO66</f>
        <v>0</v>
      </c>
      <c r="AP66" s="65" t="n">
        <f aca="false">Tabla_Simulada!AP66-Tabla_ValidaciónMétodo!AP66</f>
        <v>0</v>
      </c>
      <c r="AQ66" s="66" t="n">
        <f aca="false">Tabla_Simulada!AQ66-Tabla_ValidaciónMétodo!AQ66</f>
        <v>0</v>
      </c>
      <c r="AR66" s="65" t="n">
        <f aca="false">Tabla_Simulada!AR66-Tabla_ValidaciónMétodo!AR66</f>
        <v>0</v>
      </c>
      <c r="AS66" s="66" t="n">
        <f aca="false">Tabla_Simulada!AS66-Tabla_ValidaciónMétodo!AS66</f>
        <v>0</v>
      </c>
      <c r="AT66" s="65" t="n">
        <f aca="false">Tabla_Simulada!AT66-Tabla_ValidaciónMétodo!AT66</f>
        <v>0</v>
      </c>
      <c r="AU66" s="66" t="n">
        <f aca="false">Tabla_Simulada!AU66-Tabla_ValidaciónMétodo!AU66</f>
        <v>0</v>
      </c>
      <c r="AV66" s="65" t="n">
        <f aca="false">Tabla_Simulada!AV66-Tabla_ValidaciónMétodo!AV66</f>
        <v>0</v>
      </c>
      <c r="AW66" s="66" t="n">
        <f aca="false">Tabla_Simulada!AW66-Tabla_ValidaciónMétodo!AW66</f>
        <v>0</v>
      </c>
      <c r="AX66" s="65" t="n">
        <f aca="false">Tabla_Simulada!AX66-Tabla_ValidaciónMétodo!AX66</f>
        <v>0</v>
      </c>
    </row>
    <row r="67" customFormat="false" ht="15" hidden="false" customHeight="false" outlineLevel="0" collapsed="false">
      <c r="A67" s="72" t="s">
        <v>61</v>
      </c>
      <c r="B67" s="65" t="n">
        <f aca="false">Tabla_Simulada!B67-Tabla_ValidaciónMétodo!B67</f>
        <v>0</v>
      </c>
      <c r="C67" s="65" t="n">
        <f aca="false">Tabla_Simulada!C67-Tabla_ValidaciónMétodo!C67</f>
        <v>0</v>
      </c>
      <c r="D67" s="65" t="n">
        <f aca="false">Tabla_Simulada!D67-Tabla_ValidaciónMétodo!D67</f>
        <v>0</v>
      </c>
      <c r="E67" s="65" t="n">
        <f aca="false">Tabla_Simulada!E67-Tabla_ValidaciónMétodo!E67</f>
        <v>0</v>
      </c>
      <c r="F67" s="65" t="n">
        <f aca="false">Tabla_Simulada!F67-Tabla_ValidaciónMétodo!F67</f>
        <v>0</v>
      </c>
      <c r="G67" s="65" t="n">
        <f aca="false">Tabla_Simulada!G67-Tabla_ValidaciónMétodo!G67</f>
        <v>0</v>
      </c>
      <c r="H67" s="65" t="n">
        <f aca="false">Tabla_Simulada!H67-Tabla_ValidaciónMétodo!H67</f>
        <v>0</v>
      </c>
      <c r="I67" s="66" t="n">
        <f aca="false">Tabla_Simulada!I67-Tabla_ValidaciónMétodo!I67</f>
        <v>0</v>
      </c>
      <c r="J67" s="65" t="n">
        <f aca="false">Tabla_Simulada!J67-Tabla_ValidaciónMétodo!J67</f>
        <v>0</v>
      </c>
      <c r="K67" s="66" t="n">
        <f aca="false">Tabla_Simulada!K67-Tabla_ValidaciónMétodo!K67</f>
        <v>0</v>
      </c>
      <c r="L67" s="65" t="n">
        <f aca="false">Tabla_Simulada!L67-Tabla_ValidaciónMétodo!L67</f>
        <v>0</v>
      </c>
      <c r="M67" s="66" t="n">
        <f aca="false">Tabla_Simulada!M67-Tabla_ValidaciónMétodo!M67</f>
        <v>0</v>
      </c>
      <c r="N67" s="65" t="n">
        <f aca="false">Tabla_Simulada!N67-Tabla_ValidaciónMétodo!N67</f>
        <v>0</v>
      </c>
      <c r="O67" s="65" t="n">
        <f aca="false">Tabla_Simulada!O67-Tabla_ValidaciónMétodo!O67</f>
        <v>0</v>
      </c>
      <c r="P67" s="65" t="n">
        <f aca="false">Tabla_Simulada!P67-Tabla_ValidaciónMétodo!P67</f>
        <v>0</v>
      </c>
      <c r="Q67" s="65" t="n">
        <f aca="false">Tabla_Simulada!Q67-Tabla_ValidaciónMétodo!Q67</f>
        <v>0</v>
      </c>
      <c r="S67" s="65" t="n">
        <f aca="false">Tabla_Simulada!S67-Tabla_ValidaciónMétodo!S67</f>
        <v>0</v>
      </c>
      <c r="T67" s="65" t="n">
        <f aca="false">Tabla_Simulada!T67-Tabla_ValidaciónMétodo!T67</f>
        <v>0</v>
      </c>
      <c r="U67" s="65" t="n">
        <f aca="false">Tabla_Simulada!U67-Tabla_ValidaciónMétodo!U67</f>
        <v>0</v>
      </c>
      <c r="V67" s="65" t="n">
        <f aca="false">Tabla_Simulada!V67-Tabla_ValidaciónMétodo!V67</f>
        <v>0</v>
      </c>
      <c r="W67" s="65" t="n">
        <f aca="false">Tabla_Simulada!W67-Tabla_ValidaciónMétodo!W67</f>
        <v>0</v>
      </c>
      <c r="X67" s="65" t="n">
        <f aca="false">Tabla_Simulada!X67-Tabla_ValidaciónMétodo!X67</f>
        <v>0</v>
      </c>
      <c r="Y67" s="65" t="n">
        <f aca="false">Tabla_Simulada!Y67-Tabla_ValidaciónMétodo!Y67</f>
        <v>0</v>
      </c>
      <c r="Z67" s="65" t="n">
        <f aca="false">Tabla_Simulada!Z67-Tabla_ValidaciónMétodo!Z67</f>
        <v>0</v>
      </c>
      <c r="AC67" s="73" t="n">
        <f aca="false">Tabla_Simulada!AC67-Tabla_ValidaciónMétodo!AC67</f>
        <v>0</v>
      </c>
      <c r="AD67" s="74" t="n">
        <f aca="false">Tabla_Simulada!AD67-Tabla_ValidaciónMétodo!AD67</f>
        <v>0</v>
      </c>
      <c r="AE67" s="75" t="n">
        <f aca="false">Tabla_Simulada!AE67-Tabla_ValidaciónMétodo!AE67</f>
        <v>0</v>
      </c>
      <c r="AF67" s="74" t="n">
        <f aca="false">Tabla_Simulada!AF67-Tabla_ValidaciónMétodo!AF67</f>
        <v>0</v>
      </c>
      <c r="AG67" s="74" t="n">
        <f aca="false">Tabla_Simulada!AG67-Tabla_ValidaciónMétodo!AG67</f>
        <v>0</v>
      </c>
      <c r="AH67" s="74" t="n">
        <f aca="false">Tabla_Simulada!AH67-Tabla_ValidaciónMétodo!AH67</f>
        <v>0</v>
      </c>
      <c r="AI67" s="74" t="n">
        <f aca="false">Tabla_Simulada!AI67-Tabla_ValidaciónMétodo!AI67</f>
        <v>0</v>
      </c>
      <c r="AJ67" s="74" t="n">
        <f aca="false">Tabla_Simulada!AJ67-Tabla_ValidaciónMétodo!AJ67</f>
        <v>0</v>
      </c>
      <c r="AK67" s="74" t="n">
        <f aca="false">Tabla_Simulada!AK67-Tabla_ValidaciónMétodo!AK67</f>
        <v>0</v>
      </c>
      <c r="AL67" s="74" t="n">
        <f aca="false">Tabla_Simulada!AL67-Tabla_ValidaciónMétodo!AL67</f>
        <v>0</v>
      </c>
      <c r="AM67" s="74" t="n">
        <f aca="false">Tabla_Simulada!AM67-Tabla_ValidaciónMétodo!AM67</f>
        <v>0</v>
      </c>
      <c r="AO67" s="66" t="n">
        <f aca="false">Tabla_Simulada!AO67-Tabla_ValidaciónMétodo!AO67</f>
        <v>0</v>
      </c>
      <c r="AP67" s="65" t="n">
        <f aca="false">Tabla_Simulada!AP67-Tabla_ValidaciónMétodo!AP67</f>
        <v>0</v>
      </c>
      <c r="AQ67" s="66" t="n">
        <f aca="false">Tabla_Simulada!AQ67-Tabla_ValidaciónMétodo!AQ67</f>
        <v>0</v>
      </c>
      <c r="AR67" s="65" t="n">
        <f aca="false">Tabla_Simulada!AR67-Tabla_ValidaciónMétodo!AR67</f>
        <v>0</v>
      </c>
      <c r="AS67" s="66" t="n">
        <f aca="false">Tabla_Simulada!AS67-Tabla_ValidaciónMétodo!AS67</f>
        <v>0</v>
      </c>
      <c r="AT67" s="65" t="n">
        <f aca="false">Tabla_Simulada!AT67-Tabla_ValidaciónMétodo!AT67</f>
        <v>0</v>
      </c>
      <c r="AU67" s="66" t="n">
        <f aca="false">Tabla_Simulada!AU67-Tabla_ValidaciónMétodo!AU67</f>
        <v>0</v>
      </c>
      <c r="AV67" s="65" t="n">
        <f aca="false">Tabla_Simulada!AV67-Tabla_ValidaciónMétodo!AV67</f>
        <v>0</v>
      </c>
      <c r="AW67" s="66" t="n">
        <f aca="false">Tabla_Simulada!AW67-Tabla_ValidaciónMétodo!AW67</f>
        <v>0</v>
      </c>
      <c r="AX67" s="65" t="n">
        <f aca="false">Tabla_Simulada!AX67-Tabla_ValidaciónMétodo!AX67</f>
        <v>0</v>
      </c>
    </row>
    <row r="68" customFormat="false" ht="15" hidden="false" customHeight="false" outlineLevel="0" collapsed="false">
      <c r="A68" s="72" t="s">
        <v>62</v>
      </c>
      <c r="B68" s="65" t="n">
        <f aca="false">Tabla_Simulada!B68-Tabla_ValidaciónMétodo!B68</f>
        <v>0</v>
      </c>
      <c r="C68" s="65" t="n">
        <f aca="false">Tabla_Simulada!C68-Tabla_ValidaciónMétodo!C68</f>
        <v>0</v>
      </c>
      <c r="D68" s="65" t="n">
        <f aca="false">Tabla_Simulada!D68-Tabla_ValidaciónMétodo!D68</f>
        <v>0</v>
      </c>
      <c r="E68" s="65" t="n">
        <f aca="false">Tabla_Simulada!E68-Tabla_ValidaciónMétodo!E68</f>
        <v>0</v>
      </c>
      <c r="F68" s="65" t="n">
        <f aca="false">Tabla_Simulada!F68-Tabla_ValidaciónMétodo!F68</f>
        <v>0</v>
      </c>
      <c r="G68" s="65" t="n">
        <f aca="false">Tabla_Simulada!G68-Tabla_ValidaciónMétodo!G68</f>
        <v>0</v>
      </c>
      <c r="H68" s="65" t="n">
        <f aca="false">Tabla_Simulada!H68-Tabla_ValidaciónMétodo!H68</f>
        <v>0</v>
      </c>
      <c r="I68" s="66" t="n">
        <f aca="false">Tabla_Simulada!I68-Tabla_ValidaciónMétodo!I68</f>
        <v>0</v>
      </c>
      <c r="J68" s="65" t="n">
        <f aca="false">Tabla_Simulada!J68-Tabla_ValidaciónMétodo!J68</f>
        <v>0</v>
      </c>
      <c r="K68" s="66" t="n">
        <f aca="false">Tabla_Simulada!K68-Tabla_ValidaciónMétodo!K68</f>
        <v>0</v>
      </c>
      <c r="L68" s="65" t="n">
        <f aca="false">Tabla_Simulada!L68-Tabla_ValidaciónMétodo!L68</f>
        <v>0</v>
      </c>
      <c r="M68" s="66" t="n">
        <f aca="false">Tabla_Simulada!M68-Tabla_ValidaciónMétodo!M68</f>
        <v>0</v>
      </c>
      <c r="N68" s="65" t="n">
        <f aca="false">Tabla_Simulada!N68-Tabla_ValidaciónMétodo!N68</f>
        <v>0</v>
      </c>
      <c r="O68" s="65" t="n">
        <f aca="false">Tabla_Simulada!O68-Tabla_ValidaciónMétodo!O68</f>
        <v>0</v>
      </c>
      <c r="P68" s="65" t="n">
        <f aca="false">Tabla_Simulada!P68-Tabla_ValidaciónMétodo!P68</f>
        <v>0</v>
      </c>
      <c r="Q68" s="65" t="n">
        <f aca="false">Tabla_Simulada!Q68-Tabla_ValidaciónMétodo!Q68</f>
        <v>0</v>
      </c>
      <c r="S68" s="65" t="n">
        <f aca="false">Tabla_Simulada!S68-Tabla_ValidaciónMétodo!S68</f>
        <v>0</v>
      </c>
      <c r="T68" s="65" t="n">
        <f aca="false">Tabla_Simulada!T68-Tabla_ValidaciónMétodo!T68</f>
        <v>0</v>
      </c>
      <c r="U68" s="65" t="n">
        <f aca="false">Tabla_Simulada!U68-Tabla_ValidaciónMétodo!U68</f>
        <v>0</v>
      </c>
      <c r="V68" s="65" t="n">
        <f aca="false">Tabla_Simulada!V68-Tabla_ValidaciónMétodo!V68</f>
        <v>0</v>
      </c>
      <c r="W68" s="65" t="n">
        <f aca="false">Tabla_Simulada!W68-Tabla_ValidaciónMétodo!W68</f>
        <v>0</v>
      </c>
      <c r="X68" s="65" t="n">
        <f aca="false">Tabla_Simulada!X68-Tabla_ValidaciónMétodo!X68</f>
        <v>0</v>
      </c>
      <c r="Y68" s="65" t="n">
        <f aca="false">Tabla_Simulada!Y68-Tabla_ValidaciónMétodo!Y68</f>
        <v>0</v>
      </c>
      <c r="Z68" s="65" t="n">
        <f aca="false">Tabla_Simulada!Z68-Tabla_ValidaciónMétodo!Z68</f>
        <v>0</v>
      </c>
      <c r="AC68" s="73" t="n">
        <f aca="false">Tabla_Simulada!AC68-Tabla_ValidaciónMétodo!AC68</f>
        <v>0</v>
      </c>
      <c r="AD68" s="74" t="n">
        <f aca="false">Tabla_Simulada!AD68-Tabla_ValidaciónMétodo!AD68</f>
        <v>0</v>
      </c>
      <c r="AE68" s="75" t="n">
        <f aca="false">Tabla_Simulada!AE68-Tabla_ValidaciónMétodo!AE68</f>
        <v>0</v>
      </c>
      <c r="AF68" s="74" t="n">
        <f aca="false">Tabla_Simulada!AF68-Tabla_ValidaciónMétodo!AF68</f>
        <v>0</v>
      </c>
      <c r="AG68" s="74" t="n">
        <f aca="false">Tabla_Simulada!AG68-Tabla_ValidaciónMétodo!AG68</f>
        <v>0</v>
      </c>
      <c r="AH68" s="74" t="n">
        <f aca="false">Tabla_Simulada!AH68-Tabla_ValidaciónMétodo!AH68</f>
        <v>0</v>
      </c>
      <c r="AI68" s="74" t="n">
        <f aca="false">Tabla_Simulada!AI68-Tabla_ValidaciónMétodo!AI68</f>
        <v>0</v>
      </c>
      <c r="AJ68" s="74" t="n">
        <f aca="false">Tabla_Simulada!AJ68-Tabla_ValidaciónMétodo!AJ68</f>
        <v>0</v>
      </c>
      <c r="AK68" s="74" t="n">
        <f aca="false">Tabla_Simulada!AK68-Tabla_ValidaciónMétodo!AK68</f>
        <v>0</v>
      </c>
      <c r="AL68" s="74" t="n">
        <f aca="false">Tabla_Simulada!AL68-Tabla_ValidaciónMétodo!AL68</f>
        <v>0</v>
      </c>
      <c r="AM68" s="74" t="n">
        <f aca="false">Tabla_Simulada!AM68-Tabla_ValidaciónMétodo!AM68</f>
        <v>0</v>
      </c>
      <c r="AO68" s="66" t="n">
        <f aca="false">Tabla_Simulada!AO68-Tabla_ValidaciónMétodo!AO68</f>
        <v>0</v>
      </c>
      <c r="AP68" s="65" t="n">
        <f aca="false">Tabla_Simulada!AP68-Tabla_ValidaciónMétodo!AP68</f>
        <v>0</v>
      </c>
      <c r="AQ68" s="66" t="n">
        <f aca="false">Tabla_Simulada!AQ68-Tabla_ValidaciónMétodo!AQ68</f>
        <v>0</v>
      </c>
      <c r="AR68" s="65" t="n">
        <f aca="false">Tabla_Simulada!AR68-Tabla_ValidaciónMétodo!AR68</f>
        <v>0</v>
      </c>
      <c r="AS68" s="66" t="n">
        <f aca="false">Tabla_Simulada!AS68-Tabla_ValidaciónMétodo!AS68</f>
        <v>0</v>
      </c>
      <c r="AT68" s="65" t="n">
        <f aca="false">Tabla_Simulada!AT68-Tabla_ValidaciónMétodo!AT68</f>
        <v>0</v>
      </c>
      <c r="AU68" s="66" t="n">
        <f aca="false">Tabla_Simulada!AU68-Tabla_ValidaciónMétodo!AU68</f>
        <v>0</v>
      </c>
      <c r="AV68" s="65" t="n">
        <f aca="false">Tabla_Simulada!AV68-Tabla_ValidaciónMétodo!AV68</f>
        <v>0</v>
      </c>
      <c r="AW68" s="66" t="n">
        <f aca="false">Tabla_Simulada!AW68-Tabla_ValidaciónMétodo!AW68</f>
        <v>0</v>
      </c>
      <c r="AX68" s="65" t="n">
        <f aca="false">Tabla_Simulada!AX68-Tabla_ValidaciónMétodo!AX68</f>
        <v>0</v>
      </c>
    </row>
    <row r="69" customFormat="false" ht="15" hidden="false" customHeight="false" outlineLevel="0" collapsed="false">
      <c r="A69" s="72" t="s">
        <v>63</v>
      </c>
      <c r="B69" s="65" t="n">
        <f aca="false">Tabla_Simulada!B69-Tabla_ValidaciónMétodo!B69</f>
        <v>0</v>
      </c>
      <c r="C69" s="65" t="n">
        <f aca="false">Tabla_Simulada!C69-Tabla_ValidaciónMétodo!C69</f>
        <v>0</v>
      </c>
      <c r="D69" s="65" t="n">
        <f aca="false">Tabla_Simulada!D69-Tabla_ValidaciónMétodo!D69</f>
        <v>0</v>
      </c>
      <c r="E69" s="65" t="n">
        <f aca="false">Tabla_Simulada!E69-Tabla_ValidaciónMétodo!E69</f>
        <v>0</v>
      </c>
      <c r="F69" s="65" t="n">
        <f aca="false">Tabla_Simulada!F69-Tabla_ValidaciónMétodo!F69</f>
        <v>0</v>
      </c>
      <c r="G69" s="65" t="n">
        <f aca="false">Tabla_Simulada!G69-Tabla_ValidaciónMétodo!G69</f>
        <v>0</v>
      </c>
      <c r="H69" s="65" t="n">
        <f aca="false">Tabla_Simulada!H69-Tabla_ValidaciónMétodo!H69</f>
        <v>0</v>
      </c>
      <c r="I69" s="66" t="n">
        <f aca="false">Tabla_Simulada!I69-Tabla_ValidaciónMétodo!I69</f>
        <v>0</v>
      </c>
      <c r="J69" s="65" t="n">
        <f aca="false">Tabla_Simulada!J69-Tabla_ValidaciónMétodo!J69</f>
        <v>0</v>
      </c>
      <c r="K69" s="66" t="n">
        <f aca="false">Tabla_Simulada!K69-Tabla_ValidaciónMétodo!K69</f>
        <v>0</v>
      </c>
      <c r="L69" s="65" t="n">
        <f aca="false">Tabla_Simulada!L69-Tabla_ValidaciónMétodo!L69</f>
        <v>0</v>
      </c>
      <c r="M69" s="66" t="n">
        <f aca="false">Tabla_Simulada!M69-Tabla_ValidaciónMétodo!M69</f>
        <v>0</v>
      </c>
      <c r="N69" s="65" t="n">
        <f aca="false">Tabla_Simulada!N69-Tabla_ValidaciónMétodo!N69</f>
        <v>0</v>
      </c>
      <c r="O69" s="65" t="n">
        <f aca="false">Tabla_Simulada!O69-Tabla_ValidaciónMétodo!O69</f>
        <v>0</v>
      </c>
      <c r="P69" s="65" t="n">
        <f aca="false">Tabla_Simulada!P69-Tabla_ValidaciónMétodo!P69</f>
        <v>0</v>
      </c>
      <c r="Q69" s="65" t="n">
        <f aca="false">Tabla_Simulada!Q69-Tabla_ValidaciónMétodo!Q69</f>
        <v>0</v>
      </c>
      <c r="S69" s="65" t="n">
        <f aca="false">Tabla_Simulada!S69-Tabla_ValidaciónMétodo!S69</f>
        <v>0</v>
      </c>
      <c r="T69" s="65" t="n">
        <f aca="false">Tabla_Simulada!T69-Tabla_ValidaciónMétodo!T69</f>
        <v>0</v>
      </c>
      <c r="U69" s="65" t="n">
        <f aca="false">Tabla_Simulada!U69-Tabla_ValidaciónMétodo!U69</f>
        <v>0</v>
      </c>
      <c r="V69" s="65" t="n">
        <f aca="false">Tabla_Simulada!V69-Tabla_ValidaciónMétodo!V69</f>
        <v>0</v>
      </c>
      <c r="W69" s="65" t="n">
        <f aca="false">Tabla_Simulada!W69-Tabla_ValidaciónMétodo!W69</f>
        <v>0</v>
      </c>
      <c r="X69" s="65" t="n">
        <f aca="false">Tabla_Simulada!X69-Tabla_ValidaciónMétodo!X69</f>
        <v>0</v>
      </c>
      <c r="Y69" s="65" t="n">
        <f aca="false">Tabla_Simulada!Y69-Tabla_ValidaciónMétodo!Y69</f>
        <v>0</v>
      </c>
      <c r="Z69" s="65" t="n">
        <f aca="false">Tabla_Simulada!Z69-Tabla_ValidaciónMétodo!Z69</f>
        <v>0</v>
      </c>
      <c r="AC69" s="73" t="n">
        <f aca="false">Tabla_Simulada!AC69-Tabla_ValidaciónMétodo!AC69</f>
        <v>0</v>
      </c>
      <c r="AD69" s="74" t="n">
        <f aca="false">Tabla_Simulada!AD69-Tabla_ValidaciónMétodo!AD69</f>
        <v>0</v>
      </c>
      <c r="AE69" s="75" t="n">
        <f aca="false">Tabla_Simulada!AE69-Tabla_ValidaciónMétodo!AE69</f>
        <v>0</v>
      </c>
      <c r="AF69" s="74" t="n">
        <f aca="false">Tabla_Simulada!AF69-Tabla_ValidaciónMétodo!AF69</f>
        <v>0</v>
      </c>
      <c r="AG69" s="74" t="n">
        <f aca="false">Tabla_Simulada!AG69-Tabla_ValidaciónMétodo!AG69</f>
        <v>0</v>
      </c>
      <c r="AH69" s="74" t="n">
        <f aca="false">Tabla_Simulada!AH69-Tabla_ValidaciónMétodo!AH69</f>
        <v>0</v>
      </c>
      <c r="AI69" s="74" t="n">
        <f aca="false">Tabla_Simulada!AI69-Tabla_ValidaciónMétodo!AI69</f>
        <v>0</v>
      </c>
      <c r="AJ69" s="74" t="n">
        <f aca="false">Tabla_Simulada!AJ69-Tabla_ValidaciónMétodo!AJ69</f>
        <v>0</v>
      </c>
      <c r="AK69" s="74" t="n">
        <f aca="false">Tabla_Simulada!AK69-Tabla_ValidaciónMétodo!AK69</f>
        <v>0</v>
      </c>
      <c r="AL69" s="74" t="n">
        <f aca="false">Tabla_Simulada!AL69-Tabla_ValidaciónMétodo!AL69</f>
        <v>0</v>
      </c>
      <c r="AM69" s="74" t="n">
        <f aca="false">Tabla_Simulada!AM69-Tabla_ValidaciónMétodo!AM69</f>
        <v>0</v>
      </c>
      <c r="AO69" s="66" t="n">
        <f aca="false">Tabla_Simulada!AO69-Tabla_ValidaciónMétodo!AO69</f>
        <v>0</v>
      </c>
      <c r="AP69" s="65" t="n">
        <f aca="false">Tabla_Simulada!AP69-Tabla_ValidaciónMétodo!AP69</f>
        <v>0</v>
      </c>
      <c r="AQ69" s="66" t="n">
        <f aca="false">Tabla_Simulada!AQ69-Tabla_ValidaciónMétodo!AQ69</f>
        <v>0</v>
      </c>
      <c r="AR69" s="65" t="n">
        <f aca="false">Tabla_Simulada!AR69-Tabla_ValidaciónMétodo!AR69</f>
        <v>0</v>
      </c>
      <c r="AS69" s="66" t="n">
        <f aca="false">Tabla_Simulada!AS69-Tabla_ValidaciónMétodo!AS69</f>
        <v>0</v>
      </c>
      <c r="AT69" s="65" t="n">
        <f aca="false">Tabla_Simulada!AT69-Tabla_ValidaciónMétodo!AT69</f>
        <v>0</v>
      </c>
      <c r="AU69" s="66" t="n">
        <f aca="false">Tabla_Simulada!AU69-Tabla_ValidaciónMétodo!AU69</f>
        <v>0</v>
      </c>
      <c r="AV69" s="65" t="n">
        <f aca="false">Tabla_Simulada!AV69-Tabla_ValidaciónMétodo!AV69</f>
        <v>0</v>
      </c>
      <c r="AW69" s="66" t="n">
        <f aca="false">Tabla_Simulada!AW69-Tabla_ValidaciónMétodo!AW69</f>
        <v>0</v>
      </c>
      <c r="AX69" s="65" t="n">
        <f aca="false">Tabla_Simulada!AX69-Tabla_ValidaciónMétodo!AX69</f>
        <v>0</v>
      </c>
    </row>
    <row r="70" customFormat="false" ht="15" hidden="false" customHeight="false" outlineLevel="0" collapsed="false">
      <c r="A70" s="72" t="s">
        <v>64</v>
      </c>
      <c r="B70" s="65" t="n">
        <f aca="false">Tabla_Simulada!B70-Tabla_ValidaciónMétodo!B70</f>
        <v>0</v>
      </c>
      <c r="C70" s="65" t="n">
        <f aca="false">Tabla_Simulada!C70-Tabla_ValidaciónMétodo!C70</f>
        <v>0</v>
      </c>
      <c r="D70" s="65" t="n">
        <f aca="false">Tabla_Simulada!D70-Tabla_ValidaciónMétodo!D70</f>
        <v>0</v>
      </c>
      <c r="E70" s="65" t="n">
        <f aca="false">Tabla_Simulada!E70-Tabla_ValidaciónMétodo!E70</f>
        <v>0</v>
      </c>
      <c r="F70" s="65" t="n">
        <f aca="false">Tabla_Simulada!F70-Tabla_ValidaciónMétodo!F70</f>
        <v>0</v>
      </c>
      <c r="G70" s="65" t="n">
        <f aca="false">Tabla_Simulada!G70-Tabla_ValidaciónMétodo!G70</f>
        <v>0</v>
      </c>
      <c r="H70" s="65" t="n">
        <f aca="false">Tabla_Simulada!H70-Tabla_ValidaciónMétodo!H70</f>
        <v>0</v>
      </c>
      <c r="I70" s="66" t="n">
        <f aca="false">Tabla_Simulada!I70-Tabla_ValidaciónMétodo!I70</f>
        <v>0</v>
      </c>
      <c r="J70" s="65" t="n">
        <f aca="false">Tabla_Simulada!J70-Tabla_ValidaciónMétodo!J70</f>
        <v>0</v>
      </c>
      <c r="K70" s="66" t="n">
        <f aca="false">Tabla_Simulada!K70-Tabla_ValidaciónMétodo!K70</f>
        <v>0</v>
      </c>
      <c r="L70" s="65" t="n">
        <f aca="false">Tabla_Simulada!L70-Tabla_ValidaciónMétodo!L70</f>
        <v>0</v>
      </c>
      <c r="M70" s="66" t="n">
        <f aca="false">Tabla_Simulada!M70-Tabla_ValidaciónMétodo!M70</f>
        <v>0</v>
      </c>
      <c r="N70" s="65" t="n">
        <f aca="false">Tabla_Simulada!N70-Tabla_ValidaciónMétodo!N70</f>
        <v>0</v>
      </c>
      <c r="O70" s="65" t="n">
        <f aca="false">Tabla_Simulada!O70-Tabla_ValidaciónMétodo!O70</f>
        <v>0</v>
      </c>
      <c r="P70" s="65" t="n">
        <f aca="false">Tabla_Simulada!P70-Tabla_ValidaciónMétodo!P70</f>
        <v>0</v>
      </c>
      <c r="Q70" s="65" t="n">
        <f aca="false">Tabla_Simulada!Q70-Tabla_ValidaciónMétodo!Q70</f>
        <v>0</v>
      </c>
      <c r="S70" s="65" t="n">
        <f aca="false">Tabla_Simulada!S70-Tabla_ValidaciónMétodo!S70</f>
        <v>0</v>
      </c>
      <c r="T70" s="65" t="n">
        <f aca="false">Tabla_Simulada!T70-Tabla_ValidaciónMétodo!T70</f>
        <v>0</v>
      </c>
      <c r="U70" s="65" t="n">
        <f aca="false">Tabla_Simulada!U70-Tabla_ValidaciónMétodo!U70</f>
        <v>0</v>
      </c>
      <c r="V70" s="65" t="n">
        <f aca="false">Tabla_Simulada!V70-Tabla_ValidaciónMétodo!V70</f>
        <v>0</v>
      </c>
      <c r="W70" s="65" t="n">
        <f aca="false">Tabla_Simulada!W70-Tabla_ValidaciónMétodo!W70</f>
        <v>0</v>
      </c>
      <c r="X70" s="65" t="n">
        <f aca="false">Tabla_Simulada!X70-Tabla_ValidaciónMétodo!X70</f>
        <v>0</v>
      </c>
      <c r="Y70" s="65" t="n">
        <f aca="false">Tabla_Simulada!Y70-Tabla_ValidaciónMétodo!Y70</f>
        <v>0</v>
      </c>
      <c r="Z70" s="65" t="n">
        <f aca="false">Tabla_Simulada!Z70-Tabla_ValidaciónMétodo!Z70</f>
        <v>0</v>
      </c>
      <c r="AC70" s="73" t="n">
        <f aca="false">Tabla_Simulada!AC70-Tabla_ValidaciónMétodo!AC70</f>
        <v>0</v>
      </c>
      <c r="AD70" s="74" t="n">
        <f aca="false">Tabla_Simulada!AD70-Tabla_ValidaciónMétodo!AD70</f>
        <v>0</v>
      </c>
      <c r="AE70" s="75" t="n">
        <f aca="false">Tabla_Simulada!AE70-Tabla_ValidaciónMétodo!AE70</f>
        <v>0</v>
      </c>
      <c r="AF70" s="74" t="n">
        <f aca="false">Tabla_Simulada!AF70-Tabla_ValidaciónMétodo!AF70</f>
        <v>0</v>
      </c>
      <c r="AG70" s="74" t="n">
        <f aca="false">Tabla_Simulada!AG70-Tabla_ValidaciónMétodo!AG70</f>
        <v>0</v>
      </c>
      <c r="AH70" s="74" t="n">
        <f aca="false">Tabla_Simulada!AH70-Tabla_ValidaciónMétodo!AH70</f>
        <v>0</v>
      </c>
      <c r="AI70" s="74" t="n">
        <f aca="false">Tabla_Simulada!AI70-Tabla_ValidaciónMétodo!AI70</f>
        <v>0</v>
      </c>
      <c r="AJ70" s="74" t="n">
        <f aca="false">Tabla_Simulada!AJ70-Tabla_ValidaciónMétodo!AJ70</f>
        <v>0</v>
      </c>
      <c r="AK70" s="74" t="n">
        <f aca="false">Tabla_Simulada!AK70-Tabla_ValidaciónMétodo!AK70</f>
        <v>0</v>
      </c>
      <c r="AL70" s="74" t="n">
        <f aca="false">Tabla_Simulada!AL70-Tabla_ValidaciónMétodo!AL70</f>
        <v>0</v>
      </c>
      <c r="AM70" s="74" t="n">
        <f aca="false">Tabla_Simulada!AM70-Tabla_ValidaciónMétodo!AM70</f>
        <v>0</v>
      </c>
      <c r="AO70" s="66" t="n">
        <f aca="false">Tabla_Simulada!AO70-Tabla_ValidaciónMétodo!AO70</f>
        <v>0</v>
      </c>
      <c r="AP70" s="65" t="n">
        <f aca="false">Tabla_Simulada!AP70-Tabla_ValidaciónMétodo!AP70</f>
        <v>0</v>
      </c>
      <c r="AQ70" s="66" t="n">
        <f aca="false">Tabla_Simulada!AQ70-Tabla_ValidaciónMétodo!AQ70</f>
        <v>0</v>
      </c>
      <c r="AR70" s="65" t="n">
        <f aca="false">Tabla_Simulada!AR70-Tabla_ValidaciónMétodo!AR70</f>
        <v>0</v>
      </c>
      <c r="AS70" s="66" t="n">
        <f aca="false">Tabla_Simulada!AS70-Tabla_ValidaciónMétodo!AS70</f>
        <v>0</v>
      </c>
      <c r="AT70" s="65" t="n">
        <f aca="false">Tabla_Simulada!AT70-Tabla_ValidaciónMétodo!AT70</f>
        <v>0</v>
      </c>
      <c r="AU70" s="66" t="n">
        <f aca="false">Tabla_Simulada!AU70-Tabla_ValidaciónMétodo!AU70</f>
        <v>0</v>
      </c>
      <c r="AV70" s="65" t="n">
        <f aca="false">Tabla_Simulada!AV70-Tabla_ValidaciónMétodo!AV70</f>
        <v>0</v>
      </c>
      <c r="AW70" s="66" t="n">
        <f aca="false">Tabla_Simulada!AW70-Tabla_ValidaciónMétodo!AW70</f>
        <v>0</v>
      </c>
      <c r="AX70" s="65" t="n">
        <f aca="false">Tabla_Simulada!AX70-Tabla_ValidaciónMétodo!AX70</f>
        <v>0</v>
      </c>
    </row>
    <row r="71" customFormat="false" ht="15" hidden="false" customHeight="false" outlineLevel="0" collapsed="false">
      <c r="A71" s="72" t="s">
        <v>65</v>
      </c>
      <c r="B71" s="65" t="n">
        <f aca="false">Tabla_Simulada!B71-Tabla_ValidaciónMétodo!B71</f>
        <v>0</v>
      </c>
      <c r="C71" s="65" t="n">
        <f aca="false">Tabla_Simulada!C71-Tabla_ValidaciónMétodo!C71</f>
        <v>0</v>
      </c>
      <c r="D71" s="65" t="n">
        <f aca="false">Tabla_Simulada!D71-Tabla_ValidaciónMétodo!D71</f>
        <v>0</v>
      </c>
      <c r="E71" s="65" t="n">
        <f aca="false">Tabla_Simulada!E71-Tabla_ValidaciónMétodo!E71</f>
        <v>0</v>
      </c>
      <c r="F71" s="65" t="n">
        <f aca="false">Tabla_Simulada!F71-Tabla_ValidaciónMétodo!F71</f>
        <v>0</v>
      </c>
      <c r="G71" s="65" t="n">
        <f aca="false">Tabla_Simulada!G71-Tabla_ValidaciónMétodo!G71</f>
        <v>0</v>
      </c>
      <c r="H71" s="65" t="n">
        <f aca="false">Tabla_Simulada!H71-Tabla_ValidaciónMétodo!H71</f>
        <v>0</v>
      </c>
      <c r="I71" s="66" t="n">
        <f aca="false">Tabla_Simulada!I71-Tabla_ValidaciónMétodo!I71</f>
        <v>0</v>
      </c>
      <c r="J71" s="65" t="n">
        <f aca="false">Tabla_Simulada!J71-Tabla_ValidaciónMétodo!J71</f>
        <v>0</v>
      </c>
      <c r="K71" s="66" t="n">
        <f aca="false">Tabla_Simulada!K71-Tabla_ValidaciónMétodo!K71</f>
        <v>0</v>
      </c>
      <c r="L71" s="65" t="n">
        <f aca="false">Tabla_Simulada!L71-Tabla_ValidaciónMétodo!L71</f>
        <v>0</v>
      </c>
      <c r="M71" s="66" t="n">
        <f aca="false">Tabla_Simulada!M71-Tabla_ValidaciónMétodo!M71</f>
        <v>0</v>
      </c>
      <c r="N71" s="65" t="n">
        <f aca="false">Tabla_Simulada!N71-Tabla_ValidaciónMétodo!N71</f>
        <v>0</v>
      </c>
      <c r="O71" s="65" t="n">
        <f aca="false">Tabla_Simulada!O71-Tabla_ValidaciónMétodo!O71</f>
        <v>0</v>
      </c>
      <c r="P71" s="65" t="n">
        <f aca="false">Tabla_Simulada!P71-Tabla_ValidaciónMétodo!P71</f>
        <v>0</v>
      </c>
      <c r="Q71" s="65" t="n">
        <f aca="false">Tabla_Simulada!Q71-Tabla_ValidaciónMétodo!Q71</f>
        <v>0</v>
      </c>
      <c r="S71" s="65" t="n">
        <f aca="false">Tabla_Simulada!S71-Tabla_ValidaciónMétodo!S71</f>
        <v>0</v>
      </c>
      <c r="T71" s="65" t="n">
        <f aca="false">Tabla_Simulada!T71-Tabla_ValidaciónMétodo!T71</f>
        <v>0</v>
      </c>
      <c r="U71" s="65" t="n">
        <f aca="false">Tabla_Simulada!U71-Tabla_ValidaciónMétodo!U71</f>
        <v>0</v>
      </c>
      <c r="V71" s="65" t="n">
        <f aca="false">Tabla_Simulada!V71-Tabla_ValidaciónMétodo!V71</f>
        <v>0</v>
      </c>
      <c r="W71" s="65" t="n">
        <f aca="false">Tabla_Simulada!W71-Tabla_ValidaciónMétodo!W71</f>
        <v>0</v>
      </c>
      <c r="X71" s="65" t="n">
        <f aca="false">Tabla_Simulada!X71-Tabla_ValidaciónMétodo!X71</f>
        <v>0</v>
      </c>
      <c r="Y71" s="65" t="n">
        <f aca="false">Tabla_Simulada!Y71-Tabla_ValidaciónMétodo!Y71</f>
        <v>0</v>
      </c>
      <c r="Z71" s="65" t="n">
        <f aca="false">Tabla_Simulada!Z71-Tabla_ValidaciónMétodo!Z71</f>
        <v>0</v>
      </c>
      <c r="AC71" s="73" t="n">
        <f aca="false">Tabla_Simulada!AC71-Tabla_ValidaciónMétodo!AC71</f>
        <v>0</v>
      </c>
      <c r="AD71" s="74" t="n">
        <f aca="false">Tabla_Simulada!AD71-Tabla_ValidaciónMétodo!AD71</f>
        <v>0</v>
      </c>
      <c r="AE71" s="75" t="n">
        <f aca="false">Tabla_Simulada!AE71-Tabla_ValidaciónMétodo!AE71</f>
        <v>0</v>
      </c>
      <c r="AF71" s="74" t="n">
        <f aca="false">Tabla_Simulada!AF71-Tabla_ValidaciónMétodo!AF71</f>
        <v>0</v>
      </c>
      <c r="AG71" s="74" t="n">
        <f aca="false">Tabla_Simulada!AG71-Tabla_ValidaciónMétodo!AG71</f>
        <v>0</v>
      </c>
      <c r="AH71" s="74" t="n">
        <f aca="false">Tabla_Simulada!AH71-Tabla_ValidaciónMétodo!AH71</f>
        <v>0</v>
      </c>
      <c r="AI71" s="74" t="n">
        <f aca="false">Tabla_Simulada!AI71-Tabla_ValidaciónMétodo!AI71</f>
        <v>0</v>
      </c>
      <c r="AJ71" s="74" t="n">
        <f aca="false">Tabla_Simulada!AJ71-Tabla_ValidaciónMétodo!AJ71</f>
        <v>0</v>
      </c>
      <c r="AK71" s="74" t="n">
        <f aca="false">Tabla_Simulada!AK71-Tabla_ValidaciónMétodo!AK71</f>
        <v>0</v>
      </c>
      <c r="AL71" s="74" t="n">
        <f aca="false">Tabla_Simulada!AL71-Tabla_ValidaciónMétodo!AL71</f>
        <v>0</v>
      </c>
      <c r="AM71" s="74" t="n">
        <f aca="false">Tabla_Simulada!AM71-Tabla_ValidaciónMétodo!AM71</f>
        <v>0</v>
      </c>
      <c r="AO71" s="66" t="n">
        <f aca="false">Tabla_Simulada!AO71-Tabla_ValidaciónMétodo!AO71</f>
        <v>0</v>
      </c>
      <c r="AP71" s="65" t="n">
        <f aca="false">Tabla_Simulada!AP71-Tabla_ValidaciónMétodo!AP71</f>
        <v>0</v>
      </c>
      <c r="AQ71" s="66" t="n">
        <f aca="false">Tabla_Simulada!AQ71-Tabla_ValidaciónMétodo!AQ71</f>
        <v>0</v>
      </c>
      <c r="AR71" s="65" t="n">
        <f aca="false">Tabla_Simulada!AR71-Tabla_ValidaciónMétodo!AR71</f>
        <v>0</v>
      </c>
      <c r="AS71" s="66" t="n">
        <f aca="false">Tabla_Simulada!AS71-Tabla_ValidaciónMétodo!AS71</f>
        <v>0</v>
      </c>
      <c r="AT71" s="65" t="n">
        <f aca="false">Tabla_Simulada!AT71-Tabla_ValidaciónMétodo!AT71</f>
        <v>0</v>
      </c>
      <c r="AU71" s="66" t="n">
        <f aca="false">Tabla_Simulada!AU71-Tabla_ValidaciónMétodo!AU71</f>
        <v>0</v>
      </c>
      <c r="AV71" s="65" t="n">
        <f aca="false">Tabla_Simulada!AV71-Tabla_ValidaciónMétodo!AV71</f>
        <v>0</v>
      </c>
      <c r="AW71" s="66" t="n">
        <f aca="false">Tabla_Simulada!AW71-Tabla_ValidaciónMétodo!AW71</f>
        <v>0</v>
      </c>
      <c r="AX71" s="65" t="n">
        <f aca="false">Tabla_Simulada!AX71-Tabla_ValidaciónMétodo!AX71</f>
        <v>0</v>
      </c>
    </row>
    <row r="72" customFormat="false" ht="15" hidden="false" customHeight="false" outlineLevel="0" collapsed="false">
      <c r="A72" s="72" t="s">
        <v>66</v>
      </c>
      <c r="B72" s="65" t="n">
        <f aca="false">Tabla_Simulada!B72-Tabla_ValidaciónMétodo!B72</f>
        <v>0</v>
      </c>
      <c r="C72" s="65" t="n">
        <f aca="false">Tabla_Simulada!C72-Tabla_ValidaciónMétodo!C72</f>
        <v>0</v>
      </c>
      <c r="D72" s="65" t="n">
        <f aca="false">Tabla_Simulada!D72-Tabla_ValidaciónMétodo!D72</f>
        <v>0</v>
      </c>
      <c r="E72" s="65" t="n">
        <f aca="false">Tabla_Simulada!E72-Tabla_ValidaciónMétodo!E72</f>
        <v>0</v>
      </c>
      <c r="F72" s="65" t="n">
        <f aca="false">Tabla_Simulada!F72-Tabla_ValidaciónMétodo!F72</f>
        <v>0</v>
      </c>
      <c r="G72" s="65" t="n">
        <f aca="false">Tabla_Simulada!G72-Tabla_ValidaciónMétodo!G72</f>
        <v>0</v>
      </c>
      <c r="H72" s="65" t="n">
        <f aca="false">Tabla_Simulada!H72-Tabla_ValidaciónMétodo!H72</f>
        <v>0</v>
      </c>
      <c r="I72" s="66" t="n">
        <f aca="false">Tabla_Simulada!I72-Tabla_ValidaciónMétodo!I72</f>
        <v>0</v>
      </c>
      <c r="J72" s="65" t="n">
        <f aca="false">Tabla_Simulada!J72-Tabla_ValidaciónMétodo!J72</f>
        <v>0</v>
      </c>
      <c r="K72" s="66" t="n">
        <f aca="false">Tabla_Simulada!K72-Tabla_ValidaciónMétodo!K72</f>
        <v>0</v>
      </c>
      <c r="L72" s="65" t="n">
        <f aca="false">Tabla_Simulada!L72-Tabla_ValidaciónMétodo!L72</f>
        <v>0</v>
      </c>
      <c r="M72" s="66" t="n">
        <f aca="false">Tabla_Simulada!M72-Tabla_ValidaciónMétodo!M72</f>
        <v>0</v>
      </c>
      <c r="N72" s="65" t="n">
        <f aca="false">Tabla_Simulada!N72-Tabla_ValidaciónMétodo!N72</f>
        <v>0</v>
      </c>
      <c r="O72" s="65" t="n">
        <f aca="false">Tabla_Simulada!O72-Tabla_ValidaciónMétodo!O72</f>
        <v>0</v>
      </c>
      <c r="P72" s="65" t="n">
        <f aca="false">Tabla_Simulada!P72-Tabla_ValidaciónMétodo!P72</f>
        <v>0</v>
      </c>
      <c r="Q72" s="65" t="n">
        <f aca="false">Tabla_Simulada!Q72-Tabla_ValidaciónMétodo!Q72</f>
        <v>0</v>
      </c>
      <c r="S72" s="65" t="n">
        <f aca="false">Tabla_Simulada!S72-Tabla_ValidaciónMétodo!S72</f>
        <v>0</v>
      </c>
      <c r="T72" s="65" t="n">
        <f aca="false">Tabla_Simulada!T72-Tabla_ValidaciónMétodo!T72</f>
        <v>0</v>
      </c>
      <c r="U72" s="65" t="n">
        <f aca="false">Tabla_Simulada!U72-Tabla_ValidaciónMétodo!U72</f>
        <v>0</v>
      </c>
      <c r="V72" s="65" t="n">
        <f aca="false">Tabla_Simulada!V72-Tabla_ValidaciónMétodo!V72</f>
        <v>0</v>
      </c>
      <c r="W72" s="65" t="n">
        <f aca="false">Tabla_Simulada!W72-Tabla_ValidaciónMétodo!W72</f>
        <v>0</v>
      </c>
      <c r="X72" s="65" t="n">
        <f aca="false">Tabla_Simulada!X72-Tabla_ValidaciónMétodo!X72</f>
        <v>0</v>
      </c>
      <c r="Y72" s="65" t="n">
        <f aca="false">Tabla_Simulada!Y72-Tabla_ValidaciónMétodo!Y72</f>
        <v>0</v>
      </c>
      <c r="Z72" s="65" t="n">
        <f aca="false">Tabla_Simulada!Z72-Tabla_ValidaciónMétodo!Z72</f>
        <v>0</v>
      </c>
      <c r="AC72" s="73" t="n">
        <f aca="false">Tabla_Simulada!AC72-Tabla_ValidaciónMétodo!AC72</f>
        <v>0</v>
      </c>
      <c r="AD72" s="74" t="n">
        <f aca="false">Tabla_Simulada!AD72-Tabla_ValidaciónMétodo!AD72</f>
        <v>0</v>
      </c>
      <c r="AE72" s="75" t="n">
        <f aca="false">Tabla_Simulada!AE72-Tabla_ValidaciónMétodo!AE72</f>
        <v>0</v>
      </c>
      <c r="AF72" s="74" t="n">
        <f aca="false">Tabla_Simulada!AF72-Tabla_ValidaciónMétodo!AF72</f>
        <v>0</v>
      </c>
      <c r="AG72" s="74" t="n">
        <f aca="false">Tabla_Simulada!AG72-Tabla_ValidaciónMétodo!AG72</f>
        <v>0</v>
      </c>
      <c r="AH72" s="74" t="n">
        <f aca="false">Tabla_Simulada!AH72-Tabla_ValidaciónMétodo!AH72</f>
        <v>0</v>
      </c>
      <c r="AI72" s="74" t="n">
        <f aca="false">Tabla_Simulada!AI72-Tabla_ValidaciónMétodo!AI72</f>
        <v>0</v>
      </c>
      <c r="AJ72" s="74" t="n">
        <f aca="false">Tabla_Simulada!AJ72-Tabla_ValidaciónMétodo!AJ72</f>
        <v>0</v>
      </c>
      <c r="AK72" s="74" t="n">
        <f aca="false">Tabla_Simulada!AK72-Tabla_ValidaciónMétodo!AK72</f>
        <v>0</v>
      </c>
      <c r="AL72" s="74" t="n">
        <f aca="false">Tabla_Simulada!AL72-Tabla_ValidaciónMétodo!AL72</f>
        <v>0</v>
      </c>
      <c r="AM72" s="74" t="n">
        <f aca="false">Tabla_Simulada!AM72-Tabla_ValidaciónMétodo!AM72</f>
        <v>0</v>
      </c>
      <c r="AO72" s="66" t="n">
        <f aca="false">Tabla_Simulada!AO72-Tabla_ValidaciónMétodo!AO72</f>
        <v>0</v>
      </c>
      <c r="AP72" s="65" t="n">
        <f aca="false">Tabla_Simulada!AP72-Tabla_ValidaciónMétodo!AP72</f>
        <v>0</v>
      </c>
      <c r="AQ72" s="66" t="n">
        <f aca="false">Tabla_Simulada!AQ72-Tabla_ValidaciónMétodo!AQ72</f>
        <v>0</v>
      </c>
      <c r="AR72" s="65" t="n">
        <f aca="false">Tabla_Simulada!AR72-Tabla_ValidaciónMétodo!AR72</f>
        <v>0</v>
      </c>
      <c r="AS72" s="66" t="n">
        <f aca="false">Tabla_Simulada!AS72-Tabla_ValidaciónMétodo!AS72</f>
        <v>0</v>
      </c>
      <c r="AT72" s="65" t="n">
        <f aca="false">Tabla_Simulada!AT72-Tabla_ValidaciónMétodo!AT72</f>
        <v>0</v>
      </c>
      <c r="AU72" s="66" t="n">
        <f aca="false">Tabla_Simulada!AU72-Tabla_ValidaciónMétodo!AU72</f>
        <v>0</v>
      </c>
      <c r="AV72" s="65" t="n">
        <f aca="false">Tabla_Simulada!AV72-Tabla_ValidaciónMétodo!AV72</f>
        <v>0</v>
      </c>
      <c r="AW72" s="66" t="n">
        <f aca="false">Tabla_Simulada!AW72-Tabla_ValidaciónMétodo!AW72</f>
        <v>0</v>
      </c>
      <c r="AX72" s="65" t="n">
        <f aca="false">Tabla_Simulada!AX72-Tabla_ValidaciónMétodo!AX72</f>
        <v>0</v>
      </c>
    </row>
    <row r="73" customFormat="false" ht="15" hidden="false" customHeight="false" outlineLevel="0" collapsed="false">
      <c r="A73" s="72" t="s">
        <v>67</v>
      </c>
      <c r="B73" s="65" t="n">
        <f aca="false">Tabla_Simulada!B73-Tabla_ValidaciónMétodo!B73</f>
        <v>0</v>
      </c>
      <c r="C73" s="65" t="n">
        <f aca="false">Tabla_Simulada!C73-Tabla_ValidaciónMétodo!C73</f>
        <v>0</v>
      </c>
      <c r="D73" s="65" t="n">
        <f aca="false">Tabla_Simulada!D73-Tabla_ValidaciónMétodo!D73</f>
        <v>0</v>
      </c>
      <c r="E73" s="65" t="n">
        <f aca="false">Tabla_Simulada!E73-Tabla_ValidaciónMétodo!E73</f>
        <v>0</v>
      </c>
      <c r="F73" s="65" t="n">
        <f aca="false">Tabla_Simulada!F73-Tabla_ValidaciónMétodo!F73</f>
        <v>0</v>
      </c>
      <c r="G73" s="65" t="n">
        <f aca="false">Tabla_Simulada!G73-Tabla_ValidaciónMétodo!G73</f>
        <v>0</v>
      </c>
      <c r="H73" s="65" t="n">
        <f aca="false">Tabla_Simulada!H73-Tabla_ValidaciónMétodo!H73</f>
        <v>0</v>
      </c>
      <c r="I73" s="66" t="n">
        <f aca="false">Tabla_Simulada!I73-Tabla_ValidaciónMétodo!I73</f>
        <v>0</v>
      </c>
      <c r="J73" s="65" t="n">
        <f aca="false">Tabla_Simulada!J73-Tabla_ValidaciónMétodo!J73</f>
        <v>0</v>
      </c>
      <c r="K73" s="66" t="n">
        <f aca="false">Tabla_Simulada!K73-Tabla_ValidaciónMétodo!K73</f>
        <v>0</v>
      </c>
      <c r="L73" s="65" t="n">
        <f aca="false">Tabla_Simulada!L73-Tabla_ValidaciónMétodo!L73</f>
        <v>0</v>
      </c>
      <c r="M73" s="66" t="n">
        <f aca="false">Tabla_Simulada!M73-Tabla_ValidaciónMétodo!M73</f>
        <v>0</v>
      </c>
      <c r="N73" s="65" t="n">
        <f aca="false">Tabla_Simulada!N73-Tabla_ValidaciónMétodo!N73</f>
        <v>0</v>
      </c>
      <c r="O73" s="65" t="n">
        <f aca="false">Tabla_Simulada!O73-Tabla_ValidaciónMétodo!O73</f>
        <v>0</v>
      </c>
      <c r="P73" s="65" t="n">
        <f aca="false">Tabla_Simulada!P73-Tabla_ValidaciónMétodo!P73</f>
        <v>0</v>
      </c>
      <c r="Q73" s="65" t="n">
        <f aca="false">Tabla_Simulada!Q73-Tabla_ValidaciónMétodo!Q73</f>
        <v>0</v>
      </c>
      <c r="S73" s="65" t="n">
        <f aca="false">Tabla_Simulada!S73-Tabla_ValidaciónMétodo!S73</f>
        <v>0</v>
      </c>
      <c r="T73" s="65" t="n">
        <f aca="false">Tabla_Simulada!T73-Tabla_ValidaciónMétodo!T73</f>
        <v>0</v>
      </c>
      <c r="U73" s="65" t="n">
        <f aca="false">Tabla_Simulada!U73-Tabla_ValidaciónMétodo!U73</f>
        <v>0</v>
      </c>
      <c r="V73" s="65" t="n">
        <f aca="false">Tabla_Simulada!V73-Tabla_ValidaciónMétodo!V73</f>
        <v>0</v>
      </c>
      <c r="W73" s="65" t="n">
        <f aca="false">Tabla_Simulada!W73-Tabla_ValidaciónMétodo!W73</f>
        <v>0</v>
      </c>
      <c r="X73" s="65" t="n">
        <f aca="false">Tabla_Simulada!X73-Tabla_ValidaciónMétodo!X73</f>
        <v>0</v>
      </c>
      <c r="Y73" s="65" t="n">
        <f aca="false">Tabla_Simulada!Y73-Tabla_ValidaciónMétodo!Y73</f>
        <v>0</v>
      </c>
      <c r="Z73" s="65" t="n">
        <f aca="false">Tabla_Simulada!Z73-Tabla_ValidaciónMétodo!Z73</f>
        <v>0</v>
      </c>
      <c r="AC73" s="73" t="n">
        <f aca="false">Tabla_Simulada!AC73-Tabla_ValidaciónMétodo!AC73</f>
        <v>0</v>
      </c>
      <c r="AD73" s="74" t="n">
        <f aca="false">Tabla_Simulada!AD73-Tabla_ValidaciónMétodo!AD73</f>
        <v>0</v>
      </c>
      <c r="AE73" s="75" t="n">
        <f aca="false">Tabla_Simulada!AE73-Tabla_ValidaciónMétodo!AE73</f>
        <v>0</v>
      </c>
      <c r="AF73" s="74" t="n">
        <f aca="false">Tabla_Simulada!AF73-Tabla_ValidaciónMétodo!AF73</f>
        <v>0</v>
      </c>
      <c r="AG73" s="74" t="n">
        <f aca="false">Tabla_Simulada!AG73-Tabla_ValidaciónMétodo!AG73</f>
        <v>0</v>
      </c>
      <c r="AH73" s="74" t="n">
        <f aca="false">Tabla_Simulada!AH73-Tabla_ValidaciónMétodo!AH73</f>
        <v>0</v>
      </c>
      <c r="AI73" s="74" t="n">
        <f aca="false">Tabla_Simulada!AI73-Tabla_ValidaciónMétodo!AI73</f>
        <v>0</v>
      </c>
      <c r="AJ73" s="74" t="n">
        <f aca="false">Tabla_Simulada!AJ73-Tabla_ValidaciónMétodo!AJ73</f>
        <v>0</v>
      </c>
      <c r="AK73" s="74" t="n">
        <f aca="false">Tabla_Simulada!AK73-Tabla_ValidaciónMétodo!AK73</f>
        <v>0</v>
      </c>
      <c r="AL73" s="74" t="n">
        <f aca="false">Tabla_Simulada!AL73-Tabla_ValidaciónMétodo!AL73</f>
        <v>0</v>
      </c>
      <c r="AM73" s="74" t="n">
        <f aca="false">Tabla_Simulada!AM73-Tabla_ValidaciónMétodo!AM73</f>
        <v>0</v>
      </c>
      <c r="AO73" s="66" t="n">
        <f aca="false">Tabla_Simulada!AO73-Tabla_ValidaciónMétodo!AO73</f>
        <v>0</v>
      </c>
      <c r="AP73" s="65" t="n">
        <f aca="false">Tabla_Simulada!AP73-Tabla_ValidaciónMétodo!AP73</f>
        <v>0</v>
      </c>
      <c r="AQ73" s="66" t="n">
        <f aca="false">Tabla_Simulada!AQ73-Tabla_ValidaciónMétodo!AQ73</f>
        <v>0</v>
      </c>
      <c r="AR73" s="65" t="n">
        <f aca="false">Tabla_Simulada!AR73-Tabla_ValidaciónMétodo!AR73</f>
        <v>0</v>
      </c>
      <c r="AS73" s="66" t="n">
        <f aca="false">Tabla_Simulada!AS73-Tabla_ValidaciónMétodo!AS73</f>
        <v>0</v>
      </c>
      <c r="AT73" s="65" t="n">
        <f aca="false">Tabla_Simulada!AT73-Tabla_ValidaciónMétodo!AT73</f>
        <v>0</v>
      </c>
      <c r="AU73" s="66" t="n">
        <f aca="false">Tabla_Simulada!AU73-Tabla_ValidaciónMétodo!AU73</f>
        <v>0</v>
      </c>
      <c r="AV73" s="65" t="n">
        <f aca="false">Tabla_Simulada!AV73-Tabla_ValidaciónMétodo!AV73</f>
        <v>0</v>
      </c>
      <c r="AW73" s="66" t="n">
        <f aca="false">Tabla_Simulada!AW73-Tabla_ValidaciónMétodo!AW73</f>
        <v>0</v>
      </c>
      <c r="AX73" s="65" t="n">
        <f aca="false">Tabla_Simulada!AX73-Tabla_ValidaciónMétodo!AX73</f>
        <v>0</v>
      </c>
    </row>
    <row r="74" customFormat="false" ht="15" hidden="false" customHeight="false" outlineLevel="0" collapsed="false">
      <c r="A74" s="72" t="s">
        <v>68</v>
      </c>
      <c r="B74" s="65" t="n">
        <f aca="false">Tabla_Simulada!B74-Tabla_ValidaciónMétodo!B74</f>
        <v>0</v>
      </c>
      <c r="C74" s="65" t="n">
        <f aca="false">Tabla_Simulada!C74-Tabla_ValidaciónMétodo!C74</f>
        <v>0</v>
      </c>
      <c r="D74" s="65" t="n">
        <f aca="false">Tabla_Simulada!D74-Tabla_ValidaciónMétodo!D74</f>
        <v>0</v>
      </c>
      <c r="E74" s="65" t="n">
        <f aca="false">Tabla_Simulada!E74-Tabla_ValidaciónMétodo!E74</f>
        <v>0</v>
      </c>
      <c r="F74" s="65" t="n">
        <f aca="false">Tabla_Simulada!F74-Tabla_ValidaciónMétodo!F74</f>
        <v>0</v>
      </c>
      <c r="G74" s="65" t="n">
        <f aca="false">Tabla_Simulada!G74-Tabla_ValidaciónMétodo!G74</f>
        <v>0</v>
      </c>
      <c r="H74" s="65" t="n">
        <f aca="false">Tabla_Simulada!H74-Tabla_ValidaciónMétodo!H74</f>
        <v>0</v>
      </c>
      <c r="I74" s="66" t="n">
        <f aca="false">Tabla_Simulada!I74-Tabla_ValidaciónMétodo!I74</f>
        <v>0</v>
      </c>
      <c r="J74" s="65" t="n">
        <f aca="false">Tabla_Simulada!J74-Tabla_ValidaciónMétodo!J74</f>
        <v>0</v>
      </c>
      <c r="K74" s="66" t="n">
        <f aca="false">Tabla_Simulada!K74-Tabla_ValidaciónMétodo!K74</f>
        <v>0</v>
      </c>
      <c r="L74" s="65" t="n">
        <f aca="false">Tabla_Simulada!L74-Tabla_ValidaciónMétodo!L74</f>
        <v>0</v>
      </c>
      <c r="M74" s="66" t="n">
        <f aca="false">Tabla_Simulada!M74-Tabla_ValidaciónMétodo!M74</f>
        <v>0</v>
      </c>
      <c r="N74" s="65" t="n">
        <f aca="false">Tabla_Simulada!N74-Tabla_ValidaciónMétodo!N74</f>
        <v>0</v>
      </c>
      <c r="O74" s="65" t="n">
        <f aca="false">Tabla_Simulada!O74-Tabla_ValidaciónMétodo!O74</f>
        <v>0</v>
      </c>
      <c r="P74" s="65" t="n">
        <f aca="false">Tabla_Simulada!P74-Tabla_ValidaciónMétodo!P74</f>
        <v>0</v>
      </c>
      <c r="Q74" s="65" t="n">
        <f aca="false">Tabla_Simulada!Q74-Tabla_ValidaciónMétodo!Q74</f>
        <v>0</v>
      </c>
      <c r="S74" s="65" t="n">
        <f aca="false">Tabla_Simulada!S74-Tabla_ValidaciónMétodo!S74</f>
        <v>0</v>
      </c>
      <c r="T74" s="65" t="n">
        <f aca="false">Tabla_Simulada!T74-Tabla_ValidaciónMétodo!T74</f>
        <v>0</v>
      </c>
      <c r="U74" s="65" t="n">
        <f aca="false">Tabla_Simulada!U74-Tabla_ValidaciónMétodo!U74</f>
        <v>0</v>
      </c>
      <c r="V74" s="65" t="n">
        <f aca="false">Tabla_Simulada!V74-Tabla_ValidaciónMétodo!V74</f>
        <v>0</v>
      </c>
      <c r="W74" s="65" t="n">
        <f aca="false">Tabla_Simulada!W74-Tabla_ValidaciónMétodo!W74</f>
        <v>0</v>
      </c>
      <c r="X74" s="65" t="n">
        <f aca="false">Tabla_Simulada!X74-Tabla_ValidaciónMétodo!X74</f>
        <v>0</v>
      </c>
      <c r="Y74" s="65" t="n">
        <f aca="false">Tabla_Simulada!Y74-Tabla_ValidaciónMétodo!Y74</f>
        <v>0</v>
      </c>
      <c r="Z74" s="65" t="n">
        <f aca="false">Tabla_Simulada!Z74-Tabla_ValidaciónMétodo!Z74</f>
        <v>0</v>
      </c>
      <c r="AC74" s="73" t="n">
        <f aca="false">Tabla_Simulada!AC74-Tabla_ValidaciónMétodo!AC74</f>
        <v>0</v>
      </c>
      <c r="AD74" s="74" t="n">
        <f aca="false">Tabla_Simulada!AD74-Tabla_ValidaciónMétodo!AD74</f>
        <v>0</v>
      </c>
      <c r="AE74" s="75" t="n">
        <f aca="false">Tabla_Simulada!AE74-Tabla_ValidaciónMétodo!AE74</f>
        <v>0</v>
      </c>
      <c r="AF74" s="74" t="n">
        <f aca="false">Tabla_Simulada!AF74-Tabla_ValidaciónMétodo!AF74</f>
        <v>0</v>
      </c>
      <c r="AG74" s="74" t="n">
        <f aca="false">Tabla_Simulada!AG74-Tabla_ValidaciónMétodo!AG74</f>
        <v>0</v>
      </c>
      <c r="AH74" s="74" t="n">
        <f aca="false">Tabla_Simulada!AH74-Tabla_ValidaciónMétodo!AH74</f>
        <v>0</v>
      </c>
      <c r="AI74" s="74" t="n">
        <f aca="false">Tabla_Simulada!AI74-Tabla_ValidaciónMétodo!AI74</f>
        <v>0</v>
      </c>
      <c r="AJ74" s="74" t="n">
        <f aca="false">Tabla_Simulada!AJ74-Tabla_ValidaciónMétodo!AJ74</f>
        <v>0</v>
      </c>
      <c r="AK74" s="74" t="n">
        <f aca="false">Tabla_Simulada!AK74-Tabla_ValidaciónMétodo!AK74</f>
        <v>0</v>
      </c>
      <c r="AL74" s="74" t="n">
        <f aca="false">Tabla_Simulada!AL74-Tabla_ValidaciónMétodo!AL74</f>
        <v>0</v>
      </c>
      <c r="AM74" s="74" t="n">
        <f aca="false">Tabla_Simulada!AM74-Tabla_ValidaciónMétodo!AM74</f>
        <v>0</v>
      </c>
      <c r="AO74" s="66" t="n">
        <f aca="false">Tabla_Simulada!AO74-Tabla_ValidaciónMétodo!AO74</f>
        <v>0</v>
      </c>
      <c r="AP74" s="65" t="n">
        <f aca="false">Tabla_Simulada!AP74-Tabla_ValidaciónMétodo!AP74</f>
        <v>0</v>
      </c>
      <c r="AQ74" s="66" t="n">
        <f aca="false">Tabla_Simulada!AQ74-Tabla_ValidaciónMétodo!AQ74</f>
        <v>0</v>
      </c>
      <c r="AR74" s="65" t="n">
        <f aca="false">Tabla_Simulada!AR74-Tabla_ValidaciónMétodo!AR74</f>
        <v>0</v>
      </c>
      <c r="AS74" s="66" t="n">
        <f aca="false">Tabla_Simulada!AS74-Tabla_ValidaciónMétodo!AS74</f>
        <v>0</v>
      </c>
      <c r="AT74" s="65" t="n">
        <f aca="false">Tabla_Simulada!AT74-Tabla_ValidaciónMétodo!AT74</f>
        <v>0</v>
      </c>
      <c r="AU74" s="66" t="n">
        <f aca="false">Tabla_Simulada!AU74-Tabla_ValidaciónMétodo!AU74</f>
        <v>0</v>
      </c>
      <c r="AV74" s="65" t="n">
        <f aca="false">Tabla_Simulada!AV74-Tabla_ValidaciónMétodo!AV74</f>
        <v>0</v>
      </c>
      <c r="AW74" s="66" t="n">
        <f aca="false">Tabla_Simulada!AW74-Tabla_ValidaciónMétodo!AW74</f>
        <v>0</v>
      </c>
      <c r="AX74" s="65" t="n">
        <f aca="false">Tabla_Simulada!AX74-Tabla_ValidaciónMétodo!AX74</f>
        <v>0</v>
      </c>
    </row>
    <row r="75" customFormat="false" ht="15" hidden="false" customHeight="false" outlineLevel="0" collapsed="false">
      <c r="A75" s="72" t="s">
        <v>69</v>
      </c>
      <c r="B75" s="65" t="n">
        <f aca="false">Tabla_Simulada!B75-Tabla_ValidaciónMétodo!B75</f>
        <v>0</v>
      </c>
      <c r="C75" s="65" t="n">
        <f aca="false">Tabla_Simulada!C75-Tabla_ValidaciónMétodo!C75</f>
        <v>0</v>
      </c>
      <c r="D75" s="65" t="n">
        <f aca="false">Tabla_Simulada!D75-Tabla_ValidaciónMétodo!D75</f>
        <v>0</v>
      </c>
      <c r="E75" s="65" t="n">
        <f aca="false">Tabla_Simulada!E75-Tabla_ValidaciónMétodo!E75</f>
        <v>0</v>
      </c>
      <c r="F75" s="65" t="n">
        <f aca="false">Tabla_Simulada!F75-Tabla_ValidaciónMétodo!F75</f>
        <v>0</v>
      </c>
      <c r="G75" s="65" t="n">
        <f aca="false">Tabla_Simulada!G75-Tabla_ValidaciónMétodo!G75</f>
        <v>0</v>
      </c>
      <c r="H75" s="65" t="n">
        <f aca="false">Tabla_Simulada!H75-Tabla_ValidaciónMétodo!H75</f>
        <v>0</v>
      </c>
      <c r="I75" s="66" t="n">
        <f aca="false">Tabla_Simulada!I75-Tabla_ValidaciónMétodo!I75</f>
        <v>0</v>
      </c>
      <c r="J75" s="65" t="n">
        <f aca="false">Tabla_Simulada!J75-Tabla_ValidaciónMétodo!J75</f>
        <v>0</v>
      </c>
      <c r="K75" s="66" t="n">
        <f aca="false">Tabla_Simulada!K75-Tabla_ValidaciónMétodo!K75</f>
        <v>0</v>
      </c>
      <c r="L75" s="65" t="n">
        <f aca="false">Tabla_Simulada!L75-Tabla_ValidaciónMétodo!L75</f>
        <v>0</v>
      </c>
      <c r="M75" s="66" t="n">
        <f aca="false">Tabla_Simulada!M75-Tabla_ValidaciónMétodo!M75</f>
        <v>0</v>
      </c>
      <c r="N75" s="65" t="n">
        <f aca="false">Tabla_Simulada!N75-Tabla_ValidaciónMétodo!N75</f>
        <v>0</v>
      </c>
      <c r="O75" s="65" t="n">
        <f aca="false">Tabla_Simulada!O75-Tabla_ValidaciónMétodo!O75</f>
        <v>0</v>
      </c>
      <c r="P75" s="65" t="n">
        <f aca="false">Tabla_Simulada!P75-Tabla_ValidaciónMétodo!P75</f>
        <v>0</v>
      </c>
      <c r="Q75" s="65" t="n">
        <f aca="false">Tabla_Simulada!Q75-Tabla_ValidaciónMétodo!Q75</f>
        <v>0</v>
      </c>
      <c r="S75" s="65" t="n">
        <f aca="false">Tabla_Simulada!S75-Tabla_ValidaciónMétodo!S75</f>
        <v>0</v>
      </c>
      <c r="T75" s="65" t="n">
        <f aca="false">Tabla_Simulada!T75-Tabla_ValidaciónMétodo!T75</f>
        <v>0</v>
      </c>
      <c r="U75" s="65" t="n">
        <f aca="false">Tabla_Simulada!U75-Tabla_ValidaciónMétodo!U75</f>
        <v>0</v>
      </c>
      <c r="V75" s="65" t="n">
        <f aca="false">Tabla_Simulada!V75-Tabla_ValidaciónMétodo!V75</f>
        <v>0</v>
      </c>
      <c r="W75" s="65" t="n">
        <f aca="false">Tabla_Simulada!W75-Tabla_ValidaciónMétodo!W75</f>
        <v>0</v>
      </c>
      <c r="X75" s="65" t="n">
        <f aca="false">Tabla_Simulada!X75-Tabla_ValidaciónMétodo!X75</f>
        <v>0</v>
      </c>
      <c r="Y75" s="65" t="n">
        <f aca="false">Tabla_Simulada!Y75-Tabla_ValidaciónMétodo!Y75</f>
        <v>0</v>
      </c>
      <c r="Z75" s="65" t="n">
        <f aca="false">Tabla_Simulada!Z75-Tabla_ValidaciónMétodo!Z75</f>
        <v>0</v>
      </c>
      <c r="AC75" s="73" t="n">
        <f aca="false">Tabla_Simulada!AC75-Tabla_ValidaciónMétodo!AC75</f>
        <v>0</v>
      </c>
      <c r="AD75" s="74" t="n">
        <f aca="false">Tabla_Simulada!AD75-Tabla_ValidaciónMétodo!AD75</f>
        <v>0</v>
      </c>
      <c r="AE75" s="75" t="n">
        <f aca="false">Tabla_Simulada!AE75-Tabla_ValidaciónMétodo!AE75</f>
        <v>0</v>
      </c>
      <c r="AF75" s="74" t="n">
        <f aca="false">Tabla_Simulada!AF75-Tabla_ValidaciónMétodo!AF75</f>
        <v>0</v>
      </c>
      <c r="AG75" s="74" t="n">
        <f aca="false">Tabla_Simulada!AG75-Tabla_ValidaciónMétodo!AG75</f>
        <v>0</v>
      </c>
      <c r="AH75" s="74" t="n">
        <f aca="false">Tabla_Simulada!AH75-Tabla_ValidaciónMétodo!AH75</f>
        <v>0</v>
      </c>
      <c r="AI75" s="74" t="n">
        <f aca="false">Tabla_Simulada!AI75-Tabla_ValidaciónMétodo!AI75</f>
        <v>0</v>
      </c>
      <c r="AJ75" s="74" t="n">
        <f aca="false">Tabla_Simulada!AJ75-Tabla_ValidaciónMétodo!AJ75</f>
        <v>0</v>
      </c>
      <c r="AK75" s="74" t="n">
        <f aca="false">Tabla_Simulada!AK75-Tabla_ValidaciónMétodo!AK75</f>
        <v>0</v>
      </c>
      <c r="AL75" s="74" t="n">
        <f aca="false">Tabla_Simulada!AL75-Tabla_ValidaciónMétodo!AL75</f>
        <v>0</v>
      </c>
      <c r="AM75" s="74" t="n">
        <f aca="false">Tabla_Simulada!AM75-Tabla_ValidaciónMétodo!AM75</f>
        <v>0</v>
      </c>
      <c r="AO75" s="66" t="n">
        <f aca="false">Tabla_Simulada!AO75-Tabla_ValidaciónMétodo!AO75</f>
        <v>0</v>
      </c>
      <c r="AP75" s="65" t="n">
        <f aca="false">Tabla_Simulada!AP75-Tabla_ValidaciónMétodo!AP75</f>
        <v>0</v>
      </c>
      <c r="AQ75" s="66" t="n">
        <f aca="false">Tabla_Simulada!AQ75-Tabla_ValidaciónMétodo!AQ75</f>
        <v>0</v>
      </c>
      <c r="AR75" s="65" t="n">
        <f aca="false">Tabla_Simulada!AR75-Tabla_ValidaciónMétodo!AR75</f>
        <v>0</v>
      </c>
      <c r="AS75" s="66" t="n">
        <f aca="false">Tabla_Simulada!AS75-Tabla_ValidaciónMétodo!AS75</f>
        <v>0</v>
      </c>
      <c r="AT75" s="65" t="n">
        <f aca="false">Tabla_Simulada!AT75-Tabla_ValidaciónMétodo!AT75</f>
        <v>0</v>
      </c>
      <c r="AU75" s="66" t="n">
        <f aca="false">Tabla_Simulada!AU75-Tabla_ValidaciónMétodo!AU75</f>
        <v>0</v>
      </c>
      <c r="AV75" s="65" t="n">
        <f aca="false">Tabla_Simulada!AV75-Tabla_ValidaciónMétodo!AV75</f>
        <v>0</v>
      </c>
      <c r="AW75" s="66" t="n">
        <f aca="false">Tabla_Simulada!AW75-Tabla_ValidaciónMétodo!AW75</f>
        <v>0</v>
      </c>
      <c r="AX75" s="65" t="n">
        <f aca="false">Tabla_Simulada!AX75-Tabla_ValidaciónMétodo!AX75</f>
        <v>0</v>
      </c>
    </row>
    <row r="76" customFormat="false" ht="15" hidden="false" customHeight="false" outlineLevel="0" collapsed="false">
      <c r="A76" s="76" t="s">
        <v>70</v>
      </c>
      <c r="B76" s="78" t="n">
        <f aca="false">Tabla_Simulada!B76-Tabla_ValidaciónMétodo!B76</f>
        <v>0</v>
      </c>
      <c r="C76" s="78" t="n">
        <f aca="false">Tabla_Simulada!C76-Tabla_ValidaciónMétodo!C76</f>
        <v>0</v>
      </c>
      <c r="D76" s="78" t="n">
        <f aca="false">Tabla_Simulada!D76-Tabla_ValidaciónMétodo!D76</f>
        <v>0</v>
      </c>
      <c r="E76" s="78" t="n">
        <f aca="false">Tabla_Simulada!E76-Tabla_ValidaciónMétodo!E76</f>
        <v>0</v>
      </c>
      <c r="F76" s="78" t="n">
        <f aca="false">Tabla_Simulada!F76-Tabla_ValidaciónMétodo!F76</f>
        <v>0</v>
      </c>
      <c r="G76" s="78" t="n">
        <f aca="false">Tabla_Simulada!G76-Tabla_ValidaciónMétodo!G76</f>
        <v>0</v>
      </c>
      <c r="H76" s="78" t="n">
        <f aca="false">Tabla_Simulada!H76-Tabla_ValidaciónMétodo!H76</f>
        <v>0</v>
      </c>
      <c r="I76" s="77" t="n">
        <f aca="false">Tabla_Simulada!I76-Tabla_ValidaciónMétodo!I76</f>
        <v>0</v>
      </c>
      <c r="J76" s="78" t="n">
        <f aca="false">Tabla_Simulada!J76-Tabla_ValidaciónMétodo!J76</f>
        <v>0</v>
      </c>
      <c r="K76" s="77" t="n">
        <f aca="false">Tabla_Simulada!K76-Tabla_ValidaciónMétodo!K76</f>
        <v>0</v>
      </c>
      <c r="L76" s="78" t="n">
        <f aca="false">Tabla_Simulada!L76-Tabla_ValidaciónMétodo!L76</f>
        <v>0</v>
      </c>
      <c r="M76" s="77" t="n">
        <f aca="false">Tabla_Simulada!M76-Tabla_ValidaciónMétodo!M76</f>
        <v>0</v>
      </c>
      <c r="N76" s="78" t="n">
        <f aca="false">Tabla_Simulada!N76-Tabla_ValidaciónMétodo!N76</f>
        <v>0</v>
      </c>
      <c r="O76" s="78" t="n">
        <f aca="false">Tabla_Simulada!O76-Tabla_ValidaciónMétodo!O76</f>
        <v>0</v>
      </c>
      <c r="P76" s="78" t="n">
        <f aca="false">Tabla_Simulada!P76-Tabla_ValidaciónMétodo!P76</f>
        <v>0</v>
      </c>
      <c r="Q76" s="78" t="n">
        <f aca="false">Tabla_Simulada!Q76-Tabla_ValidaciónMétodo!Q76</f>
        <v>0</v>
      </c>
      <c r="S76" s="78" t="n">
        <f aca="false">Tabla_Simulada!S76-Tabla_ValidaciónMétodo!S76</f>
        <v>0</v>
      </c>
      <c r="T76" s="78" t="n">
        <f aca="false">Tabla_Simulada!T76-Tabla_ValidaciónMétodo!T76</f>
        <v>0</v>
      </c>
      <c r="U76" s="78" t="n">
        <f aca="false">Tabla_Simulada!U76-Tabla_ValidaciónMétodo!U76</f>
        <v>0</v>
      </c>
      <c r="V76" s="78" t="n">
        <f aca="false">Tabla_Simulada!V76-Tabla_ValidaciónMétodo!V76</f>
        <v>0</v>
      </c>
      <c r="W76" s="78" t="n">
        <f aca="false">Tabla_Simulada!W76-Tabla_ValidaciónMétodo!W76</f>
        <v>0</v>
      </c>
      <c r="X76" s="78" t="n">
        <f aca="false">Tabla_Simulada!X76-Tabla_ValidaciónMétodo!X76</f>
        <v>0</v>
      </c>
      <c r="Y76" s="78" t="n">
        <f aca="false">Tabla_Simulada!Y76-Tabla_ValidaciónMétodo!Y76</f>
        <v>0</v>
      </c>
      <c r="Z76" s="78" t="n">
        <f aca="false">Tabla_Simulada!Z76-Tabla_ValidaciónMétodo!Z76</f>
        <v>0</v>
      </c>
      <c r="AC76" s="80" t="n">
        <f aca="false">Tabla_Simulada!AC76-Tabla_ValidaciónMétodo!AC76</f>
        <v>0</v>
      </c>
      <c r="AD76" s="81" t="n">
        <f aca="false">Tabla_Simulada!AD76-Tabla_ValidaciónMétodo!AD76</f>
        <v>0</v>
      </c>
      <c r="AE76" s="82" t="n">
        <f aca="false">Tabla_Simulada!AE76-Tabla_ValidaciónMétodo!AE76</f>
        <v>0</v>
      </c>
      <c r="AF76" s="81" t="n">
        <f aca="false">Tabla_Simulada!AF76-Tabla_ValidaciónMétodo!AF76</f>
        <v>0</v>
      </c>
      <c r="AG76" s="81" t="n">
        <f aca="false">Tabla_Simulada!AG76-Tabla_ValidaciónMétodo!AG76</f>
        <v>0</v>
      </c>
      <c r="AH76" s="81" t="n">
        <f aca="false">Tabla_Simulada!AH76-Tabla_ValidaciónMétodo!AH76</f>
        <v>0</v>
      </c>
      <c r="AI76" s="81" t="n">
        <f aca="false">Tabla_Simulada!AI76-Tabla_ValidaciónMétodo!AI76</f>
        <v>0</v>
      </c>
      <c r="AJ76" s="81" t="n">
        <f aca="false">Tabla_Simulada!AJ76-Tabla_ValidaciónMétodo!AJ76</f>
        <v>0</v>
      </c>
      <c r="AK76" s="81" t="n">
        <f aca="false">Tabla_Simulada!AK76-Tabla_ValidaciónMétodo!AK76</f>
        <v>0</v>
      </c>
      <c r="AL76" s="81" t="n">
        <f aca="false">Tabla_Simulada!AL76-Tabla_ValidaciónMétodo!AL76</f>
        <v>0</v>
      </c>
      <c r="AM76" s="81" t="n">
        <f aca="false">Tabla_Simulada!AM76-Tabla_ValidaciónMétodo!AM76</f>
        <v>0</v>
      </c>
      <c r="AO76" s="77" t="n">
        <f aca="false">Tabla_Simulada!AO76-Tabla_ValidaciónMétodo!AO76</f>
        <v>0</v>
      </c>
      <c r="AP76" s="78" t="n">
        <f aca="false">Tabla_Simulada!AP76-Tabla_ValidaciónMétodo!AP76</f>
        <v>0</v>
      </c>
      <c r="AQ76" s="77" t="n">
        <f aca="false">Tabla_Simulada!AQ76-Tabla_ValidaciónMétodo!AQ76</f>
        <v>0</v>
      </c>
      <c r="AR76" s="78" t="n">
        <f aca="false">Tabla_Simulada!AR76-Tabla_ValidaciónMétodo!AR76</f>
        <v>0</v>
      </c>
      <c r="AS76" s="77" t="n">
        <f aca="false">Tabla_Simulada!AS76-Tabla_ValidaciónMétodo!AS76</f>
        <v>0</v>
      </c>
      <c r="AT76" s="78" t="n">
        <f aca="false">Tabla_Simulada!AT76-Tabla_ValidaciónMétodo!AT76</f>
        <v>0</v>
      </c>
      <c r="AU76" s="77" t="n">
        <f aca="false">Tabla_Simulada!AU76-Tabla_ValidaciónMétodo!AU76</f>
        <v>0</v>
      </c>
      <c r="AV76" s="78" t="n">
        <f aca="false">Tabla_Simulada!AV76-Tabla_ValidaciónMétodo!AV76</f>
        <v>0</v>
      </c>
      <c r="AW76" s="77" t="n">
        <f aca="false">Tabla_Simulada!AW76-Tabla_ValidaciónMétodo!AW76</f>
        <v>0</v>
      </c>
      <c r="AX76" s="78" t="n">
        <f aca="false">Tabla_Simulada!AX76-Tabla_ValidaciónMétodo!AX76</f>
        <v>0</v>
      </c>
    </row>
    <row r="77" customFormat="false" ht="15" hidden="false" customHeight="false" outlineLevel="0" collapsed="false">
      <c r="A77" s="83" t="s">
        <v>71</v>
      </c>
      <c r="B77" s="86" t="n">
        <f aca="false">Tabla_Simulada!B77-Tabla_ValidaciónMétodo!B77</f>
        <v>0</v>
      </c>
      <c r="C77" s="86" t="n">
        <f aca="false">Tabla_Simulada!C77-Tabla_ValidaciónMétodo!C77</f>
        <v>0</v>
      </c>
      <c r="D77" s="86" t="n">
        <f aca="false">Tabla_Simulada!D77-Tabla_ValidaciónMétodo!D77</f>
        <v>0</v>
      </c>
      <c r="E77" s="86" t="n">
        <f aca="false">Tabla_Simulada!E77-Tabla_ValidaciónMétodo!E77</f>
        <v>0</v>
      </c>
      <c r="F77" s="86" t="n">
        <f aca="false">Tabla_Simulada!F77-Tabla_ValidaciónMétodo!F77</f>
        <v>0</v>
      </c>
      <c r="G77" s="86" t="n">
        <f aca="false">Tabla_Simulada!G77-Tabla_ValidaciónMétodo!G77</f>
        <v>0</v>
      </c>
      <c r="H77" s="86" t="n">
        <f aca="false">Tabla_Simulada!H77-Tabla_ValidaciónMétodo!H77</f>
        <v>0</v>
      </c>
      <c r="I77" s="84" t="n">
        <f aca="false">Tabla_Simulada!I77-Tabla_ValidaciónMétodo!I77</f>
        <v>0</v>
      </c>
      <c r="J77" s="86" t="n">
        <f aca="false">Tabla_Simulada!J77-Tabla_ValidaciónMétodo!J77</f>
        <v>0</v>
      </c>
      <c r="K77" s="84" t="n">
        <f aca="false">Tabla_Simulada!K77-Tabla_ValidaciónMétodo!K77</f>
        <v>0</v>
      </c>
      <c r="L77" s="86" t="n">
        <f aca="false">Tabla_Simulada!L77-Tabla_ValidaciónMétodo!L77</f>
        <v>0</v>
      </c>
      <c r="M77" s="84" t="n">
        <f aca="false">Tabla_Simulada!M77-Tabla_ValidaciónMétodo!M77</f>
        <v>0</v>
      </c>
      <c r="N77" s="86" t="n">
        <f aca="false">Tabla_Simulada!N77-Tabla_ValidaciónMétodo!N77</f>
        <v>0</v>
      </c>
      <c r="O77" s="86" t="n">
        <f aca="false">Tabla_Simulada!O77-Tabla_ValidaciónMétodo!O77</f>
        <v>0</v>
      </c>
      <c r="P77" s="86" t="n">
        <f aca="false">Tabla_Simulada!P77-Tabla_ValidaciónMétodo!P77</f>
        <v>0</v>
      </c>
      <c r="Q77" s="86" t="n">
        <f aca="false">Tabla_Simulada!Q77-Tabla_ValidaciónMétodo!Q77</f>
        <v>0</v>
      </c>
      <c r="S77" s="86" t="n">
        <f aca="false">Tabla_Simulada!S77-Tabla_ValidaciónMétodo!S77</f>
        <v>0</v>
      </c>
      <c r="T77" s="86" t="n">
        <f aca="false">Tabla_Simulada!T77-Tabla_ValidaciónMétodo!T77</f>
        <v>0</v>
      </c>
      <c r="U77" s="86" t="n">
        <f aca="false">Tabla_Simulada!U77-Tabla_ValidaciónMétodo!U77</f>
        <v>0</v>
      </c>
      <c r="V77" s="86" t="n">
        <f aca="false">Tabla_Simulada!V77-Tabla_ValidaciónMétodo!V77</f>
        <v>0</v>
      </c>
      <c r="W77" s="86" t="n">
        <f aca="false">Tabla_Simulada!W77-Tabla_ValidaciónMétodo!W77</f>
        <v>0</v>
      </c>
      <c r="X77" s="86" t="n">
        <f aca="false">Tabla_Simulada!X77-Tabla_ValidaciónMétodo!X77</f>
        <v>0</v>
      </c>
      <c r="Y77" s="86" t="n">
        <f aca="false">Tabla_Simulada!Y77-Tabla_ValidaciónMétodo!Y77</f>
        <v>0</v>
      </c>
      <c r="Z77" s="86" t="n">
        <f aca="false">Tabla_Simulada!Z77-Tabla_ValidaciónMétodo!Z77</f>
        <v>0</v>
      </c>
      <c r="AB77" s="89" t="s">
        <v>241</v>
      </c>
      <c r="AC77" s="89" t="n">
        <f aca="false">Tabla_Simulada!AC77-Tabla_ValidaciónMétodo!AC77</f>
        <v>0</v>
      </c>
      <c r="AD77" s="88"/>
      <c r="AE77" s="90" t="n">
        <f aca="false">Tabla_Simulada!AE77-Tabla_ValidaciónMétodo!AE77</f>
        <v>0</v>
      </c>
      <c r="AF77" s="88"/>
      <c r="AG77" s="91" t="n">
        <f aca="false">Tabla_Simulada!AG77-Tabla_ValidaciónMétodo!AG77</f>
        <v>0</v>
      </c>
      <c r="AH77" s="88"/>
      <c r="AI77" s="91" t="n">
        <f aca="false">Tabla_Simulada!AI77-Tabla_ValidaciónMétodo!AI77</f>
        <v>0</v>
      </c>
      <c r="AJ77" s="88"/>
      <c r="AK77" s="91" t="n">
        <f aca="false">Tabla_Simulada!AK77-Tabla_ValidaciónMétodo!AK77</f>
        <v>0</v>
      </c>
      <c r="AL77" s="92"/>
      <c r="AM77" s="91" t="n">
        <f aca="false">Tabla_Simulada!AM77-Tabla_ValidaciónMétodo!AM77</f>
        <v>0</v>
      </c>
      <c r="AO77" s="84" t="n">
        <f aca="false">Tabla_Simulada!AO77-Tabla_ValidaciónMétodo!AO77</f>
        <v>0</v>
      </c>
      <c r="AP77" s="86" t="n">
        <f aca="false">Tabla_Simulada!AP77-Tabla_ValidaciónMétodo!AP77</f>
        <v>0</v>
      </c>
      <c r="AQ77" s="84" t="n">
        <f aca="false">Tabla_Simulada!AQ77-Tabla_ValidaciónMétodo!AQ77</f>
        <v>0</v>
      </c>
      <c r="AR77" s="86" t="n">
        <f aca="false">Tabla_Simulada!AR77-Tabla_ValidaciónMétodo!AR77</f>
        <v>0</v>
      </c>
      <c r="AS77" s="84" t="n">
        <f aca="false">Tabla_Simulada!AS77-Tabla_ValidaciónMétodo!AS77</f>
        <v>0</v>
      </c>
      <c r="AT77" s="86" t="n">
        <f aca="false">Tabla_Simulada!AT77-Tabla_ValidaciónMétodo!AT77</f>
        <v>0</v>
      </c>
      <c r="AU77" s="84" t="n">
        <f aca="false">Tabla_Simulada!AU77-Tabla_ValidaciónMétodo!AU77</f>
        <v>0</v>
      </c>
      <c r="AV77" s="86" t="n">
        <f aca="false">Tabla_Simulada!AV77-Tabla_ValidaciónMétodo!AV77</f>
        <v>0</v>
      </c>
      <c r="AW77" s="84" t="n">
        <f aca="false">Tabla_Simulada!AW77-Tabla_ValidaciónMétodo!AW77</f>
        <v>0</v>
      </c>
      <c r="AX77" s="86" t="n">
        <f aca="false">Tabla_Simulada!AX77-Tabla_ValidaciónMétodo!AX77</f>
        <v>0</v>
      </c>
    </row>
    <row r="78" customFormat="false" ht="15" hidden="false" customHeight="false" outlineLevel="0" collapsed="false">
      <c r="A78" s="43" t="s">
        <v>72</v>
      </c>
      <c r="AB78" s="89" t="s">
        <v>242</v>
      </c>
      <c r="AC78" s="89" t="n">
        <f aca="false">Tabla_Simulada!AC78-Tabla_ValidaciónMétodo!AC78</f>
        <v>0</v>
      </c>
      <c r="AD78" s="88"/>
      <c r="AE78" s="90" t="n">
        <f aca="false">Tabla_Simulada!AE78-Tabla_ValidaciónMétodo!AE78</f>
        <v>0</v>
      </c>
      <c r="AF78" s="88"/>
      <c r="AG78" s="91" t="n">
        <f aca="false">Tabla_Simulada!AG78-Tabla_ValidaciónMétodo!AG78</f>
        <v>0</v>
      </c>
      <c r="AH78" s="88"/>
      <c r="AI78" s="91" t="n">
        <f aca="false">Tabla_Simulada!AI78-Tabla_ValidaciónMétodo!AI78</f>
        <v>0</v>
      </c>
      <c r="AJ78" s="88"/>
      <c r="AK78" s="91" t="n">
        <f aca="false">Tabla_Simulada!AK78-Tabla_ValidaciónMétodo!AK78</f>
        <v>0</v>
      </c>
      <c r="AL78" s="88"/>
      <c r="AM78" s="91"/>
    </row>
    <row r="79" customFormat="false" ht="15" hidden="false" customHeight="false" outlineLevel="0" collapsed="false">
      <c r="A79" s="43" t="s">
        <v>73</v>
      </c>
    </row>
    <row r="80" customFormat="false" ht="15" hidden="false" customHeight="false" outlineLevel="0" collapsed="false">
      <c r="A80" s="43"/>
    </row>
    <row r="81" customFormat="false" ht="15" hidden="false" customHeight="false" outlineLevel="0" collapsed="false">
      <c r="A81" s="14" t="str">
        <f aca="false">"Tabla " &amp; TEXT((ROW()+24) / 35, "0")</f>
        <v>Tabla 3</v>
      </c>
      <c r="B81" s="14"/>
      <c r="C81" s="14"/>
      <c r="D81" s="14"/>
      <c r="E81" s="14"/>
      <c r="F81" s="14"/>
      <c r="G81" s="14"/>
      <c r="H81" s="14"/>
      <c r="I81" s="14"/>
      <c r="J81" s="14"/>
    </row>
    <row r="82" customFormat="false" ht="15" hidden="false" customHeight="false" outlineLevel="0" collapsed="false">
      <c r="A82" s="14" t="s">
        <v>82</v>
      </c>
      <c r="B82" s="14"/>
      <c r="C82" s="14"/>
      <c r="D82" s="14"/>
      <c r="E82" s="14"/>
      <c r="F82" s="14"/>
      <c r="G82" s="14"/>
      <c r="H82" s="14"/>
      <c r="I82" s="14"/>
      <c r="J82" s="14"/>
    </row>
    <row r="83" customFormat="false" ht="12.75" hidden="false" customHeight="true" outlineLevel="0" collapsed="false">
      <c r="A83" s="52" t="s">
        <v>30</v>
      </c>
      <c r="B83" s="122" t="s">
        <v>222</v>
      </c>
      <c r="C83" s="122"/>
      <c r="D83" s="122"/>
      <c r="E83" s="122"/>
      <c r="F83" s="122"/>
      <c r="G83" s="122"/>
      <c r="H83" s="122"/>
      <c r="I83" s="54" t="s">
        <v>32</v>
      </c>
      <c r="J83" s="54" t="s">
        <v>33</v>
      </c>
      <c r="K83" s="54" t="s">
        <v>223</v>
      </c>
      <c r="L83" s="54" t="s">
        <v>224</v>
      </c>
      <c r="M83" s="54" t="s">
        <v>225</v>
      </c>
      <c r="N83" s="54" t="s">
        <v>34</v>
      </c>
      <c r="O83" s="54" t="s">
        <v>226</v>
      </c>
      <c r="P83" s="54" t="s">
        <v>227</v>
      </c>
      <c r="Q83" s="54" t="s">
        <v>228</v>
      </c>
      <c r="S83" s="103" t="s">
        <v>229</v>
      </c>
      <c r="T83" s="103"/>
      <c r="U83" s="103"/>
      <c r="V83" s="103"/>
      <c r="W83" s="103"/>
      <c r="X83" s="103"/>
      <c r="Y83" s="103"/>
      <c r="Z83" s="103"/>
      <c r="AC83" s="57" t="s">
        <v>230</v>
      </c>
      <c r="AD83" s="57"/>
      <c r="AE83" s="57" t="s">
        <v>231</v>
      </c>
      <c r="AF83" s="57"/>
      <c r="AG83" s="57" t="s">
        <v>232</v>
      </c>
      <c r="AH83" s="57"/>
      <c r="AI83" s="57" t="s">
        <v>233</v>
      </c>
      <c r="AJ83" s="57"/>
      <c r="AK83" s="57" t="s">
        <v>234</v>
      </c>
      <c r="AL83" s="57"/>
      <c r="AM83" s="58" t="s">
        <v>235</v>
      </c>
      <c r="AO83" s="57" t="s">
        <v>230</v>
      </c>
      <c r="AP83" s="57"/>
      <c r="AQ83" s="57" t="s">
        <v>231</v>
      </c>
      <c r="AR83" s="57"/>
      <c r="AS83" s="57" t="s">
        <v>232</v>
      </c>
      <c r="AT83" s="57"/>
      <c r="AU83" s="57" t="s">
        <v>233</v>
      </c>
      <c r="AV83" s="57"/>
      <c r="AW83" s="58" t="s">
        <v>234</v>
      </c>
      <c r="AX83" s="58"/>
    </row>
    <row r="84" customFormat="false" ht="37.3" hidden="false" customHeight="false" outlineLevel="0" collapsed="false">
      <c r="A84" s="52"/>
      <c r="B84" s="18" t="s">
        <v>83</v>
      </c>
      <c r="C84" s="18" t="s">
        <v>84</v>
      </c>
      <c r="D84" s="18" t="s">
        <v>85</v>
      </c>
      <c r="E84" s="18" t="s">
        <v>86</v>
      </c>
      <c r="F84" s="18" t="s">
        <v>87</v>
      </c>
      <c r="G84" s="18" t="s">
        <v>88</v>
      </c>
      <c r="H84" s="18" t="s">
        <v>89</v>
      </c>
      <c r="I84" s="54"/>
      <c r="J84" s="54"/>
      <c r="K84" s="54"/>
      <c r="L84" s="54"/>
      <c r="M84" s="54"/>
      <c r="N84" s="54"/>
      <c r="O84" s="54"/>
      <c r="P84" s="54"/>
      <c r="Q84" s="54"/>
      <c r="S84" s="59" t="str">
        <f aca="false">B84</f>
        <v>Alumnos Pregrado
(2017)</v>
      </c>
      <c r="T84" s="59" t="str">
        <f aca="false">C84</f>
        <v>N° Carreras Pregrado
(2017)</v>
      </c>
      <c r="U84" s="59" t="str">
        <f aca="false">D84</f>
        <v>JCE Totales
(2018)</v>
      </c>
      <c r="V84" s="59" t="str">
        <f aca="false">E84</f>
        <v>JCE              (Phd + Msc)
(2018)</v>
      </c>
      <c r="W84" s="59" t="str">
        <f aca="false">F84</f>
        <v>Total Proyectos 
(2018)</v>
      </c>
      <c r="X84" s="59" t="str">
        <f aca="false">G84</f>
        <v>Publicaciones ISI
(2018)</v>
      </c>
      <c r="Y84" s="59" t="str">
        <f aca="false">H84</f>
        <v>Publicaciones Scielo
(2018)</v>
      </c>
      <c r="Z84" s="54" t="s">
        <v>43</v>
      </c>
      <c r="AC84" s="59" t="s">
        <v>236</v>
      </c>
      <c r="AD84" s="59" t="s">
        <v>237</v>
      </c>
      <c r="AE84" s="59" t="s">
        <v>236</v>
      </c>
      <c r="AF84" s="59" t="s">
        <v>237</v>
      </c>
      <c r="AG84" s="59" t="s">
        <v>236</v>
      </c>
      <c r="AH84" s="59" t="s">
        <v>237</v>
      </c>
      <c r="AI84" s="59" t="s">
        <v>236</v>
      </c>
      <c r="AJ84" s="59" t="s">
        <v>237</v>
      </c>
      <c r="AK84" s="59" t="s">
        <v>236</v>
      </c>
      <c r="AL84" s="59" t="s">
        <v>237</v>
      </c>
      <c r="AM84" s="60" t="s">
        <v>238</v>
      </c>
      <c r="AO84" s="59" t="s">
        <v>239</v>
      </c>
      <c r="AP84" s="59" t="s">
        <v>240</v>
      </c>
      <c r="AQ84" s="59" t="s">
        <v>239</v>
      </c>
      <c r="AR84" s="59" t="s">
        <v>240</v>
      </c>
      <c r="AS84" s="59" t="s">
        <v>239</v>
      </c>
      <c r="AT84" s="59" t="s">
        <v>240</v>
      </c>
      <c r="AU84" s="59" t="s">
        <v>239</v>
      </c>
      <c r="AV84" s="59" t="s">
        <v>240</v>
      </c>
      <c r="AW84" s="59" t="s">
        <v>239</v>
      </c>
      <c r="AX84" s="60" t="s">
        <v>240</v>
      </c>
    </row>
    <row r="85" customFormat="false" ht="15" hidden="false" customHeight="false" outlineLevel="0" collapsed="false">
      <c r="A85" s="61" t="s">
        <v>44</v>
      </c>
      <c r="B85" s="64" t="n">
        <f aca="false">Tabla_Simulada!B85-Tabla_ValidaciónMétodo!B85</f>
        <v>0</v>
      </c>
      <c r="C85" s="64" t="n">
        <f aca="false">Tabla_Simulada!C85-Tabla_ValidaciónMétodo!C85</f>
        <v>0</v>
      </c>
      <c r="D85" s="64" t="n">
        <f aca="false">Tabla_Simulada!D85-Tabla_ValidaciónMétodo!D85</f>
        <v>0</v>
      </c>
      <c r="E85" s="64" t="n">
        <f aca="false">Tabla_Simulada!E85-Tabla_ValidaciónMétodo!E85</f>
        <v>0</v>
      </c>
      <c r="F85" s="64" t="n">
        <f aca="false">Tabla_Simulada!F85-Tabla_ValidaciónMétodo!F85</f>
        <v>0</v>
      </c>
      <c r="G85" s="64" t="n">
        <f aca="false">Tabla_Simulada!G85-Tabla_ValidaciónMétodo!G85</f>
        <v>0</v>
      </c>
      <c r="H85" s="64" t="n">
        <f aca="false">Tabla_Simulada!H85-Tabla_ValidaciónMétodo!H85</f>
        <v>0</v>
      </c>
      <c r="I85" s="63" t="n">
        <f aca="false">Tabla_Simulada!I85-Tabla_ValidaciónMétodo!I85</f>
        <v>0</v>
      </c>
      <c r="J85" s="64" t="n">
        <f aca="false">Tabla_Simulada!J85-Tabla_ValidaciónMétodo!J85</f>
        <v>0</v>
      </c>
      <c r="K85" s="63" t="n">
        <f aca="false">Tabla_Simulada!K85-Tabla_ValidaciónMétodo!K85</f>
        <v>0</v>
      </c>
      <c r="L85" s="65" t="n">
        <f aca="false">Tabla_Simulada!L85-Tabla_ValidaciónMétodo!L85</f>
        <v>0</v>
      </c>
      <c r="M85" s="66" t="n">
        <f aca="false">Tabla_Simulada!M85-Tabla_ValidaciónMétodo!M85</f>
        <v>0</v>
      </c>
      <c r="N85" s="65" t="n">
        <f aca="false">Tabla_Simulada!N85-Tabla_ValidaciónMétodo!N85</f>
        <v>0</v>
      </c>
      <c r="O85" s="65" t="n">
        <f aca="false">Tabla_Simulada!O85-Tabla_ValidaciónMétodo!O85</f>
        <v>0</v>
      </c>
      <c r="P85" s="65" t="n">
        <f aca="false">Tabla_Simulada!P85-Tabla_ValidaciónMétodo!P85</f>
        <v>0</v>
      </c>
      <c r="Q85" s="65" t="n">
        <f aca="false">Tabla_Simulada!Q85-Tabla_ValidaciónMétodo!Q85</f>
        <v>0</v>
      </c>
      <c r="S85" s="64" t="n">
        <f aca="false">Tabla_Simulada!S85-Tabla_ValidaciónMétodo!S85</f>
        <v>0</v>
      </c>
      <c r="T85" s="64" t="n">
        <f aca="false">Tabla_Simulada!T85-Tabla_ValidaciónMétodo!T85</f>
        <v>0</v>
      </c>
      <c r="U85" s="64" t="n">
        <f aca="false">Tabla_Simulada!U85-Tabla_ValidaciónMétodo!U85</f>
        <v>0</v>
      </c>
      <c r="V85" s="64" t="n">
        <f aca="false">Tabla_Simulada!V85-Tabla_ValidaciónMétodo!V85</f>
        <v>0</v>
      </c>
      <c r="W85" s="64" t="n">
        <f aca="false">Tabla_Simulada!W85-Tabla_ValidaciónMétodo!W85</f>
        <v>0</v>
      </c>
      <c r="X85" s="64" t="n">
        <f aca="false">Tabla_Simulada!X85-Tabla_ValidaciónMétodo!X85</f>
        <v>0</v>
      </c>
      <c r="Y85" s="64" t="n">
        <f aca="false">Tabla_Simulada!Y85-Tabla_ValidaciónMétodo!Y85</f>
        <v>0</v>
      </c>
      <c r="Z85" s="64" t="n">
        <f aca="false">Tabla_Simulada!Z85-Tabla_ValidaciónMétodo!Z85</f>
        <v>0</v>
      </c>
      <c r="AC85" s="69" t="n">
        <f aca="false">Tabla_Simulada!AC85-Tabla_ValidaciónMétodo!AC85</f>
        <v>0</v>
      </c>
      <c r="AD85" s="70" t="n">
        <f aca="false">Tabla_Simulada!AD85-Tabla_ValidaciónMétodo!AD85</f>
        <v>0</v>
      </c>
      <c r="AE85" s="71" t="n">
        <f aca="false">Tabla_Simulada!AE85-Tabla_ValidaciónMétodo!AE85</f>
        <v>0</v>
      </c>
      <c r="AF85" s="70" t="n">
        <f aca="false">Tabla_Simulada!AF85-Tabla_ValidaciónMétodo!AF85</f>
        <v>0</v>
      </c>
      <c r="AG85" s="70" t="n">
        <f aca="false">Tabla_Simulada!AG85-Tabla_ValidaciónMétodo!AG85</f>
        <v>0</v>
      </c>
      <c r="AH85" s="70" t="n">
        <f aca="false">Tabla_Simulada!AH85-Tabla_ValidaciónMétodo!AH85</f>
        <v>0</v>
      </c>
      <c r="AI85" s="70" t="n">
        <f aca="false">Tabla_Simulada!AI85-Tabla_ValidaciónMétodo!AI85</f>
        <v>0</v>
      </c>
      <c r="AJ85" s="70" t="n">
        <f aca="false">Tabla_Simulada!AJ85-Tabla_ValidaciónMétodo!AJ85</f>
        <v>0</v>
      </c>
      <c r="AK85" s="70" t="n">
        <f aca="false">Tabla_Simulada!AK85-Tabla_ValidaciónMétodo!AK85</f>
        <v>0</v>
      </c>
      <c r="AL85" s="70" t="n">
        <f aca="false">Tabla_Simulada!AL85-Tabla_ValidaciónMétodo!AL85</f>
        <v>0</v>
      </c>
      <c r="AM85" s="70" t="n">
        <f aca="false">Tabla_Simulada!AM85-Tabla_ValidaciónMétodo!AM85</f>
        <v>0</v>
      </c>
      <c r="AO85" s="63" t="n">
        <f aca="false">Tabla_Simulada!AO85-Tabla_ValidaciónMétodo!AO85</f>
        <v>0</v>
      </c>
      <c r="AP85" s="64" t="n">
        <f aca="false">Tabla_Simulada!AP85-Tabla_ValidaciónMétodo!AP85</f>
        <v>0</v>
      </c>
      <c r="AQ85" s="63" t="n">
        <f aca="false">Tabla_Simulada!AQ85-Tabla_ValidaciónMétodo!AQ85</f>
        <v>0</v>
      </c>
      <c r="AR85" s="64" t="n">
        <f aca="false">Tabla_Simulada!AR85-Tabla_ValidaciónMétodo!AR85</f>
        <v>0</v>
      </c>
      <c r="AS85" s="63" t="n">
        <f aca="false">Tabla_Simulada!AS85-Tabla_ValidaciónMétodo!AS85</f>
        <v>0</v>
      </c>
      <c r="AT85" s="64" t="n">
        <f aca="false">Tabla_Simulada!AT85-Tabla_ValidaciónMétodo!AT85</f>
        <v>0</v>
      </c>
      <c r="AU85" s="63" t="n">
        <f aca="false">Tabla_Simulada!AU85-Tabla_ValidaciónMétodo!AU85</f>
        <v>0</v>
      </c>
      <c r="AV85" s="64" t="n">
        <f aca="false">Tabla_Simulada!AV85-Tabla_ValidaciónMétodo!AV85</f>
        <v>0</v>
      </c>
      <c r="AW85" s="63" t="n">
        <f aca="false">Tabla_Simulada!AW85-Tabla_ValidaciónMétodo!AW85</f>
        <v>0</v>
      </c>
      <c r="AX85" s="64" t="n">
        <f aca="false">Tabla_Simulada!AX85-Tabla_ValidaciónMétodo!AX85</f>
        <v>0</v>
      </c>
    </row>
    <row r="86" customFormat="false" ht="15" hidden="false" customHeight="false" outlineLevel="0" collapsed="false">
      <c r="A86" s="72" t="s">
        <v>45</v>
      </c>
      <c r="B86" s="65" t="n">
        <f aca="false">Tabla_Simulada!B86-Tabla_ValidaciónMétodo!B86</f>
        <v>0</v>
      </c>
      <c r="C86" s="65" t="n">
        <f aca="false">Tabla_Simulada!C86-Tabla_ValidaciónMétodo!C86</f>
        <v>0</v>
      </c>
      <c r="D86" s="65" t="n">
        <f aca="false">Tabla_Simulada!D86-Tabla_ValidaciónMétodo!D86</f>
        <v>0</v>
      </c>
      <c r="E86" s="65" t="n">
        <f aca="false">Tabla_Simulada!E86-Tabla_ValidaciónMétodo!E86</f>
        <v>0</v>
      </c>
      <c r="F86" s="65" t="n">
        <f aca="false">Tabla_Simulada!F86-Tabla_ValidaciónMétodo!F86</f>
        <v>0</v>
      </c>
      <c r="G86" s="65" t="n">
        <f aca="false">Tabla_Simulada!G86-Tabla_ValidaciónMétodo!G86</f>
        <v>0</v>
      </c>
      <c r="H86" s="65" t="n">
        <f aca="false">Tabla_Simulada!H86-Tabla_ValidaciónMétodo!H86</f>
        <v>0</v>
      </c>
      <c r="I86" s="66" t="n">
        <f aca="false">Tabla_Simulada!I86-Tabla_ValidaciónMétodo!I86</f>
        <v>0</v>
      </c>
      <c r="J86" s="65" t="n">
        <f aca="false">Tabla_Simulada!J86-Tabla_ValidaciónMétodo!J86</f>
        <v>0</v>
      </c>
      <c r="K86" s="66" t="n">
        <f aca="false">Tabla_Simulada!K86-Tabla_ValidaciónMétodo!K86</f>
        <v>0</v>
      </c>
      <c r="L86" s="65" t="n">
        <f aca="false">Tabla_Simulada!L86-Tabla_ValidaciónMétodo!L86</f>
        <v>0</v>
      </c>
      <c r="M86" s="66" t="n">
        <f aca="false">Tabla_Simulada!M86-Tabla_ValidaciónMétodo!M86</f>
        <v>0</v>
      </c>
      <c r="N86" s="65" t="n">
        <f aca="false">Tabla_Simulada!N86-Tabla_ValidaciónMétodo!N86</f>
        <v>0</v>
      </c>
      <c r="O86" s="65" t="n">
        <f aca="false">Tabla_Simulada!O86-Tabla_ValidaciónMétodo!O86</f>
        <v>0</v>
      </c>
      <c r="P86" s="65" t="n">
        <f aca="false">Tabla_Simulada!P86-Tabla_ValidaciónMétodo!P86</f>
        <v>0</v>
      </c>
      <c r="Q86" s="65" t="n">
        <f aca="false">Tabla_Simulada!Q86-Tabla_ValidaciónMétodo!Q86</f>
        <v>0</v>
      </c>
      <c r="S86" s="65" t="n">
        <f aca="false">Tabla_Simulada!S86-Tabla_ValidaciónMétodo!S86</f>
        <v>0</v>
      </c>
      <c r="T86" s="65" t="n">
        <f aca="false">Tabla_Simulada!T86-Tabla_ValidaciónMétodo!T86</f>
        <v>0</v>
      </c>
      <c r="U86" s="65" t="n">
        <f aca="false">Tabla_Simulada!U86-Tabla_ValidaciónMétodo!U86</f>
        <v>0</v>
      </c>
      <c r="V86" s="65" t="n">
        <f aca="false">Tabla_Simulada!V86-Tabla_ValidaciónMétodo!V86</f>
        <v>0</v>
      </c>
      <c r="W86" s="65" t="n">
        <f aca="false">Tabla_Simulada!W86-Tabla_ValidaciónMétodo!W86</f>
        <v>0</v>
      </c>
      <c r="X86" s="65" t="n">
        <f aca="false">Tabla_Simulada!X86-Tabla_ValidaciónMétodo!X86</f>
        <v>0</v>
      </c>
      <c r="Y86" s="65" t="n">
        <f aca="false">Tabla_Simulada!Y86-Tabla_ValidaciónMétodo!Y86</f>
        <v>0</v>
      </c>
      <c r="Z86" s="65" t="n">
        <f aca="false">Tabla_Simulada!Z86-Tabla_ValidaciónMétodo!Z86</f>
        <v>0</v>
      </c>
      <c r="AC86" s="73" t="n">
        <f aca="false">Tabla_Simulada!AC86-Tabla_ValidaciónMétodo!AC86</f>
        <v>0</v>
      </c>
      <c r="AD86" s="74" t="n">
        <f aca="false">Tabla_Simulada!AD86-Tabla_ValidaciónMétodo!AD86</f>
        <v>0</v>
      </c>
      <c r="AE86" s="75" t="n">
        <f aca="false">Tabla_Simulada!AE86-Tabla_ValidaciónMétodo!AE86</f>
        <v>0</v>
      </c>
      <c r="AF86" s="74" t="n">
        <f aca="false">Tabla_Simulada!AF86-Tabla_ValidaciónMétodo!AF86</f>
        <v>0</v>
      </c>
      <c r="AG86" s="74" t="n">
        <f aca="false">Tabla_Simulada!AG86-Tabla_ValidaciónMétodo!AG86</f>
        <v>0</v>
      </c>
      <c r="AH86" s="74" t="n">
        <f aca="false">Tabla_Simulada!AH86-Tabla_ValidaciónMétodo!AH86</f>
        <v>0</v>
      </c>
      <c r="AI86" s="74" t="n">
        <f aca="false">Tabla_Simulada!AI86-Tabla_ValidaciónMétodo!AI86</f>
        <v>0</v>
      </c>
      <c r="AJ86" s="74" t="n">
        <f aca="false">Tabla_Simulada!AJ86-Tabla_ValidaciónMétodo!AJ86</f>
        <v>0</v>
      </c>
      <c r="AK86" s="74" t="n">
        <f aca="false">Tabla_Simulada!AK86-Tabla_ValidaciónMétodo!AK86</f>
        <v>0</v>
      </c>
      <c r="AL86" s="74" t="n">
        <f aca="false">Tabla_Simulada!AL86-Tabla_ValidaciónMétodo!AL86</f>
        <v>0</v>
      </c>
      <c r="AM86" s="74" t="n">
        <f aca="false">Tabla_Simulada!AM86-Tabla_ValidaciónMétodo!AM86</f>
        <v>0</v>
      </c>
      <c r="AO86" s="66" t="n">
        <f aca="false">Tabla_Simulada!AO86-Tabla_ValidaciónMétodo!AO86</f>
        <v>0</v>
      </c>
      <c r="AP86" s="65" t="n">
        <f aca="false">Tabla_Simulada!AP86-Tabla_ValidaciónMétodo!AP86</f>
        <v>0</v>
      </c>
      <c r="AQ86" s="66" t="n">
        <f aca="false">Tabla_Simulada!AQ86-Tabla_ValidaciónMétodo!AQ86</f>
        <v>0</v>
      </c>
      <c r="AR86" s="65" t="n">
        <f aca="false">Tabla_Simulada!AR86-Tabla_ValidaciónMétodo!AR86</f>
        <v>0</v>
      </c>
      <c r="AS86" s="66" t="n">
        <f aca="false">Tabla_Simulada!AS86-Tabla_ValidaciónMétodo!AS86</f>
        <v>0</v>
      </c>
      <c r="AT86" s="65" t="n">
        <f aca="false">Tabla_Simulada!AT86-Tabla_ValidaciónMétodo!AT86</f>
        <v>0</v>
      </c>
      <c r="AU86" s="66" t="n">
        <f aca="false">Tabla_Simulada!AU86-Tabla_ValidaciónMétodo!AU86</f>
        <v>0</v>
      </c>
      <c r="AV86" s="65" t="n">
        <f aca="false">Tabla_Simulada!AV86-Tabla_ValidaciónMétodo!AV86</f>
        <v>0</v>
      </c>
      <c r="AW86" s="66" t="n">
        <f aca="false">Tabla_Simulada!AW86-Tabla_ValidaciónMétodo!AW86</f>
        <v>0</v>
      </c>
      <c r="AX86" s="65" t="n">
        <f aca="false">Tabla_Simulada!AX86-Tabla_ValidaciónMétodo!AX86</f>
        <v>0</v>
      </c>
    </row>
    <row r="87" customFormat="false" ht="15" hidden="false" customHeight="false" outlineLevel="0" collapsed="false">
      <c r="A87" s="72" t="s">
        <v>46</v>
      </c>
      <c r="B87" s="65" t="n">
        <f aca="false">Tabla_Simulada!B87-Tabla_ValidaciónMétodo!B87</f>
        <v>0</v>
      </c>
      <c r="C87" s="65" t="n">
        <f aca="false">Tabla_Simulada!C87-Tabla_ValidaciónMétodo!C87</f>
        <v>0</v>
      </c>
      <c r="D87" s="65" t="n">
        <f aca="false">Tabla_Simulada!D87-Tabla_ValidaciónMétodo!D87</f>
        <v>0</v>
      </c>
      <c r="E87" s="65" t="n">
        <f aca="false">Tabla_Simulada!E87-Tabla_ValidaciónMétodo!E87</f>
        <v>0</v>
      </c>
      <c r="F87" s="65" t="n">
        <f aca="false">Tabla_Simulada!F87-Tabla_ValidaciónMétodo!F87</f>
        <v>0</v>
      </c>
      <c r="G87" s="65" t="n">
        <f aca="false">Tabla_Simulada!G87-Tabla_ValidaciónMétodo!G87</f>
        <v>0</v>
      </c>
      <c r="H87" s="65" t="n">
        <f aca="false">Tabla_Simulada!H87-Tabla_ValidaciónMétodo!H87</f>
        <v>0</v>
      </c>
      <c r="I87" s="66" t="n">
        <f aca="false">Tabla_Simulada!I87-Tabla_ValidaciónMétodo!I87</f>
        <v>0</v>
      </c>
      <c r="J87" s="65" t="n">
        <f aca="false">Tabla_Simulada!J87-Tabla_ValidaciónMétodo!J87</f>
        <v>0</v>
      </c>
      <c r="K87" s="66" t="n">
        <f aca="false">Tabla_Simulada!K87-Tabla_ValidaciónMétodo!K87</f>
        <v>0</v>
      </c>
      <c r="L87" s="65" t="n">
        <f aca="false">Tabla_Simulada!L87-Tabla_ValidaciónMétodo!L87</f>
        <v>0</v>
      </c>
      <c r="M87" s="66" t="n">
        <f aca="false">Tabla_Simulada!M87-Tabla_ValidaciónMétodo!M87</f>
        <v>0</v>
      </c>
      <c r="N87" s="65" t="n">
        <f aca="false">Tabla_Simulada!N87-Tabla_ValidaciónMétodo!N87</f>
        <v>0</v>
      </c>
      <c r="O87" s="65" t="n">
        <f aca="false">Tabla_Simulada!O87-Tabla_ValidaciónMétodo!O87</f>
        <v>0</v>
      </c>
      <c r="P87" s="65" t="n">
        <f aca="false">Tabla_Simulada!P87-Tabla_ValidaciónMétodo!P87</f>
        <v>0</v>
      </c>
      <c r="Q87" s="65" t="n">
        <f aca="false">Tabla_Simulada!Q87-Tabla_ValidaciónMétodo!Q87</f>
        <v>0</v>
      </c>
      <c r="S87" s="65" t="n">
        <f aca="false">Tabla_Simulada!S87-Tabla_ValidaciónMétodo!S87</f>
        <v>0</v>
      </c>
      <c r="T87" s="65" t="n">
        <f aca="false">Tabla_Simulada!T87-Tabla_ValidaciónMétodo!T87</f>
        <v>0</v>
      </c>
      <c r="U87" s="65" t="n">
        <f aca="false">Tabla_Simulada!U87-Tabla_ValidaciónMétodo!U87</f>
        <v>0</v>
      </c>
      <c r="V87" s="65" t="n">
        <f aca="false">Tabla_Simulada!V87-Tabla_ValidaciónMétodo!V87</f>
        <v>0</v>
      </c>
      <c r="W87" s="65" t="n">
        <f aca="false">Tabla_Simulada!W87-Tabla_ValidaciónMétodo!W87</f>
        <v>0</v>
      </c>
      <c r="X87" s="65" t="n">
        <f aca="false">Tabla_Simulada!X87-Tabla_ValidaciónMétodo!X87</f>
        <v>0</v>
      </c>
      <c r="Y87" s="65" t="n">
        <f aca="false">Tabla_Simulada!Y87-Tabla_ValidaciónMétodo!Y87</f>
        <v>0</v>
      </c>
      <c r="Z87" s="65" t="n">
        <f aca="false">Tabla_Simulada!Z87-Tabla_ValidaciónMétodo!Z87</f>
        <v>0</v>
      </c>
      <c r="AC87" s="73" t="n">
        <f aca="false">Tabla_Simulada!AC87-Tabla_ValidaciónMétodo!AC87</f>
        <v>0</v>
      </c>
      <c r="AD87" s="74" t="n">
        <f aca="false">Tabla_Simulada!AD87-Tabla_ValidaciónMétodo!AD87</f>
        <v>0</v>
      </c>
      <c r="AE87" s="75" t="n">
        <f aca="false">Tabla_Simulada!AE87-Tabla_ValidaciónMétodo!AE87</f>
        <v>0</v>
      </c>
      <c r="AF87" s="74" t="n">
        <f aca="false">Tabla_Simulada!AF87-Tabla_ValidaciónMétodo!AF87</f>
        <v>0</v>
      </c>
      <c r="AG87" s="74" t="n">
        <f aca="false">Tabla_Simulada!AG87-Tabla_ValidaciónMétodo!AG87</f>
        <v>0</v>
      </c>
      <c r="AH87" s="74" t="n">
        <f aca="false">Tabla_Simulada!AH87-Tabla_ValidaciónMétodo!AH87</f>
        <v>0</v>
      </c>
      <c r="AI87" s="74" t="n">
        <f aca="false">Tabla_Simulada!AI87-Tabla_ValidaciónMétodo!AI87</f>
        <v>0</v>
      </c>
      <c r="AJ87" s="74" t="n">
        <f aca="false">Tabla_Simulada!AJ87-Tabla_ValidaciónMétodo!AJ87</f>
        <v>0</v>
      </c>
      <c r="AK87" s="74" t="n">
        <f aca="false">Tabla_Simulada!AK87-Tabla_ValidaciónMétodo!AK87</f>
        <v>0</v>
      </c>
      <c r="AL87" s="74" t="n">
        <f aca="false">Tabla_Simulada!AL87-Tabla_ValidaciónMétodo!AL87</f>
        <v>0</v>
      </c>
      <c r="AM87" s="74" t="n">
        <f aca="false">Tabla_Simulada!AM87-Tabla_ValidaciónMétodo!AM87</f>
        <v>0</v>
      </c>
      <c r="AO87" s="66" t="n">
        <f aca="false">Tabla_Simulada!AO87-Tabla_ValidaciónMétodo!AO87</f>
        <v>0</v>
      </c>
      <c r="AP87" s="65" t="n">
        <f aca="false">Tabla_Simulada!AP87-Tabla_ValidaciónMétodo!AP87</f>
        <v>0</v>
      </c>
      <c r="AQ87" s="66" t="n">
        <f aca="false">Tabla_Simulada!AQ87-Tabla_ValidaciónMétodo!AQ87</f>
        <v>0</v>
      </c>
      <c r="AR87" s="65" t="n">
        <f aca="false">Tabla_Simulada!AR87-Tabla_ValidaciónMétodo!AR87</f>
        <v>0</v>
      </c>
      <c r="AS87" s="66" t="n">
        <f aca="false">Tabla_Simulada!AS87-Tabla_ValidaciónMétodo!AS87</f>
        <v>0</v>
      </c>
      <c r="AT87" s="65" t="n">
        <f aca="false">Tabla_Simulada!AT87-Tabla_ValidaciónMétodo!AT87</f>
        <v>0</v>
      </c>
      <c r="AU87" s="66" t="n">
        <f aca="false">Tabla_Simulada!AU87-Tabla_ValidaciónMétodo!AU87</f>
        <v>0</v>
      </c>
      <c r="AV87" s="65" t="n">
        <f aca="false">Tabla_Simulada!AV87-Tabla_ValidaciónMétodo!AV87</f>
        <v>0</v>
      </c>
      <c r="AW87" s="66" t="n">
        <f aca="false">Tabla_Simulada!AW87-Tabla_ValidaciónMétodo!AW87</f>
        <v>0</v>
      </c>
      <c r="AX87" s="65" t="n">
        <f aca="false">Tabla_Simulada!AX87-Tabla_ValidaciónMétodo!AX87</f>
        <v>0</v>
      </c>
    </row>
    <row r="88" customFormat="false" ht="15" hidden="false" customHeight="false" outlineLevel="0" collapsed="false">
      <c r="A88" s="72" t="s">
        <v>47</v>
      </c>
      <c r="B88" s="65" t="n">
        <f aca="false">Tabla_Simulada!B88-Tabla_ValidaciónMétodo!B88</f>
        <v>0</v>
      </c>
      <c r="C88" s="65" t="n">
        <f aca="false">Tabla_Simulada!C88-Tabla_ValidaciónMétodo!C88</f>
        <v>0</v>
      </c>
      <c r="D88" s="65" t="n">
        <f aca="false">Tabla_Simulada!D88-Tabla_ValidaciónMétodo!D88</f>
        <v>0</v>
      </c>
      <c r="E88" s="65" t="n">
        <f aca="false">Tabla_Simulada!E88-Tabla_ValidaciónMétodo!E88</f>
        <v>0</v>
      </c>
      <c r="F88" s="65" t="n">
        <f aca="false">Tabla_Simulada!F88-Tabla_ValidaciónMétodo!F88</f>
        <v>0</v>
      </c>
      <c r="G88" s="65" t="n">
        <f aca="false">Tabla_Simulada!G88-Tabla_ValidaciónMétodo!G88</f>
        <v>0</v>
      </c>
      <c r="H88" s="65" t="n">
        <f aca="false">Tabla_Simulada!H88-Tabla_ValidaciónMétodo!H88</f>
        <v>0</v>
      </c>
      <c r="I88" s="66" t="n">
        <f aca="false">Tabla_Simulada!I88-Tabla_ValidaciónMétodo!I88</f>
        <v>0</v>
      </c>
      <c r="J88" s="65" t="n">
        <f aca="false">Tabla_Simulada!J88-Tabla_ValidaciónMétodo!J88</f>
        <v>0</v>
      </c>
      <c r="K88" s="66" t="n">
        <f aca="false">Tabla_Simulada!K88-Tabla_ValidaciónMétodo!K88</f>
        <v>0</v>
      </c>
      <c r="L88" s="65" t="n">
        <f aca="false">Tabla_Simulada!L88-Tabla_ValidaciónMétodo!L88</f>
        <v>0</v>
      </c>
      <c r="M88" s="66" t="n">
        <f aca="false">Tabla_Simulada!M88-Tabla_ValidaciónMétodo!M88</f>
        <v>0</v>
      </c>
      <c r="N88" s="65" t="n">
        <f aca="false">Tabla_Simulada!N88-Tabla_ValidaciónMétodo!N88</f>
        <v>0</v>
      </c>
      <c r="O88" s="65" t="n">
        <f aca="false">Tabla_Simulada!O88-Tabla_ValidaciónMétodo!O88</f>
        <v>0</v>
      </c>
      <c r="P88" s="65" t="n">
        <f aca="false">Tabla_Simulada!P88-Tabla_ValidaciónMétodo!P88</f>
        <v>0</v>
      </c>
      <c r="Q88" s="65" t="n">
        <f aca="false">Tabla_Simulada!Q88-Tabla_ValidaciónMétodo!Q88</f>
        <v>0</v>
      </c>
      <c r="S88" s="65" t="n">
        <f aca="false">Tabla_Simulada!S88-Tabla_ValidaciónMétodo!S88</f>
        <v>0</v>
      </c>
      <c r="T88" s="65" t="n">
        <f aca="false">Tabla_Simulada!T88-Tabla_ValidaciónMétodo!T88</f>
        <v>0</v>
      </c>
      <c r="U88" s="65" t="n">
        <f aca="false">Tabla_Simulada!U88-Tabla_ValidaciónMétodo!U88</f>
        <v>0</v>
      </c>
      <c r="V88" s="65" t="n">
        <f aca="false">Tabla_Simulada!V88-Tabla_ValidaciónMétodo!V88</f>
        <v>0</v>
      </c>
      <c r="W88" s="65" t="n">
        <f aca="false">Tabla_Simulada!W88-Tabla_ValidaciónMétodo!W88</f>
        <v>0</v>
      </c>
      <c r="X88" s="65" t="n">
        <f aca="false">Tabla_Simulada!X88-Tabla_ValidaciónMétodo!X88</f>
        <v>0</v>
      </c>
      <c r="Y88" s="65" t="n">
        <f aca="false">Tabla_Simulada!Y88-Tabla_ValidaciónMétodo!Y88</f>
        <v>0</v>
      </c>
      <c r="Z88" s="65" t="n">
        <f aca="false">Tabla_Simulada!Z88-Tabla_ValidaciónMétodo!Z88</f>
        <v>0</v>
      </c>
      <c r="AC88" s="73" t="n">
        <f aca="false">Tabla_Simulada!AC88-Tabla_ValidaciónMétodo!AC88</f>
        <v>0</v>
      </c>
      <c r="AD88" s="74" t="n">
        <f aca="false">Tabla_Simulada!AD88-Tabla_ValidaciónMétodo!AD88</f>
        <v>0</v>
      </c>
      <c r="AE88" s="75" t="n">
        <f aca="false">Tabla_Simulada!AE88-Tabla_ValidaciónMétodo!AE88</f>
        <v>0</v>
      </c>
      <c r="AF88" s="74" t="n">
        <f aca="false">Tabla_Simulada!AF88-Tabla_ValidaciónMétodo!AF88</f>
        <v>0</v>
      </c>
      <c r="AG88" s="74" t="n">
        <f aca="false">Tabla_Simulada!AG88-Tabla_ValidaciónMétodo!AG88</f>
        <v>0</v>
      </c>
      <c r="AH88" s="74" t="n">
        <f aca="false">Tabla_Simulada!AH88-Tabla_ValidaciónMétodo!AH88</f>
        <v>0</v>
      </c>
      <c r="AI88" s="74" t="n">
        <f aca="false">Tabla_Simulada!AI88-Tabla_ValidaciónMétodo!AI88</f>
        <v>0</v>
      </c>
      <c r="AJ88" s="74" t="n">
        <f aca="false">Tabla_Simulada!AJ88-Tabla_ValidaciónMétodo!AJ88</f>
        <v>0</v>
      </c>
      <c r="AK88" s="74" t="n">
        <f aca="false">Tabla_Simulada!AK88-Tabla_ValidaciónMétodo!AK88</f>
        <v>0</v>
      </c>
      <c r="AL88" s="74" t="n">
        <f aca="false">Tabla_Simulada!AL88-Tabla_ValidaciónMétodo!AL88</f>
        <v>0</v>
      </c>
      <c r="AM88" s="74" t="n">
        <f aca="false">Tabla_Simulada!AM88-Tabla_ValidaciónMétodo!AM88</f>
        <v>0</v>
      </c>
      <c r="AO88" s="66" t="n">
        <f aca="false">Tabla_Simulada!AO88-Tabla_ValidaciónMétodo!AO88</f>
        <v>0</v>
      </c>
      <c r="AP88" s="65" t="n">
        <f aca="false">Tabla_Simulada!AP88-Tabla_ValidaciónMétodo!AP88</f>
        <v>0</v>
      </c>
      <c r="AQ88" s="66" t="n">
        <f aca="false">Tabla_Simulada!AQ88-Tabla_ValidaciónMétodo!AQ88</f>
        <v>0</v>
      </c>
      <c r="AR88" s="65" t="n">
        <f aca="false">Tabla_Simulada!AR88-Tabla_ValidaciónMétodo!AR88</f>
        <v>0</v>
      </c>
      <c r="AS88" s="66" t="n">
        <f aca="false">Tabla_Simulada!AS88-Tabla_ValidaciónMétodo!AS88</f>
        <v>0</v>
      </c>
      <c r="AT88" s="65" t="n">
        <f aca="false">Tabla_Simulada!AT88-Tabla_ValidaciónMétodo!AT88</f>
        <v>0</v>
      </c>
      <c r="AU88" s="66" t="n">
        <f aca="false">Tabla_Simulada!AU88-Tabla_ValidaciónMétodo!AU88</f>
        <v>0</v>
      </c>
      <c r="AV88" s="65" t="n">
        <f aca="false">Tabla_Simulada!AV88-Tabla_ValidaciónMétodo!AV88</f>
        <v>0</v>
      </c>
      <c r="AW88" s="66" t="n">
        <f aca="false">Tabla_Simulada!AW88-Tabla_ValidaciónMétodo!AW88</f>
        <v>0</v>
      </c>
      <c r="AX88" s="65" t="n">
        <f aca="false">Tabla_Simulada!AX88-Tabla_ValidaciónMétodo!AX88</f>
        <v>0</v>
      </c>
    </row>
    <row r="89" customFormat="false" ht="15" hidden="false" customHeight="false" outlineLevel="0" collapsed="false">
      <c r="A89" s="72" t="s">
        <v>48</v>
      </c>
      <c r="B89" s="65" t="n">
        <f aca="false">Tabla_Simulada!B89-Tabla_ValidaciónMétodo!B89</f>
        <v>0</v>
      </c>
      <c r="C89" s="65" t="n">
        <f aca="false">Tabla_Simulada!C89-Tabla_ValidaciónMétodo!C89</f>
        <v>0</v>
      </c>
      <c r="D89" s="65" t="n">
        <f aca="false">Tabla_Simulada!D89-Tabla_ValidaciónMétodo!D89</f>
        <v>0</v>
      </c>
      <c r="E89" s="65" t="n">
        <f aca="false">Tabla_Simulada!E89-Tabla_ValidaciónMétodo!E89</f>
        <v>0</v>
      </c>
      <c r="F89" s="65" t="n">
        <f aca="false">Tabla_Simulada!F89-Tabla_ValidaciónMétodo!F89</f>
        <v>0</v>
      </c>
      <c r="G89" s="65" t="n">
        <f aca="false">Tabla_Simulada!G89-Tabla_ValidaciónMétodo!G89</f>
        <v>0</v>
      </c>
      <c r="H89" s="65" t="n">
        <f aca="false">Tabla_Simulada!H89-Tabla_ValidaciónMétodo!H89</f>
        <v>0</v>
      </c>
      <c r="I89" s="66" t="n">
        <f aca="false">Tabla_Simulada!I89-Tabla_ValidaciónMétodo!I89</f>
        <v>0</v>
      </c>
      <c r="J89" s="65" t="n">
        <f aca="false">Tabla_Simulada!J89-Tabla_ValidaciónMétodo!J89</f>
        <v>0</v>
      </c>
      <c r="K89" s="66" t="n">
        <f aca="false">Tabla_Simulada!K89-Tabla_ValidaciónMétodo!K89</f>
        <v>0</v>
      </c>
      <c r="L89" s="65" t="n">
        <f aca="false">Tabla_Simulada!L89-Tabla_ValidaciónMétodo!L89</f>
        <v>0</v>
      </c>
      <c r="M89" s="66" t="n">
        <f aca="false">Tabla_Simulada!M89-Tabla_ValidaciónMétodo!M89</f>
        <v>0</v>
      </c>
      <c r="N89" s="65" t="n">
        <f aca="false">Tabla_Simulada!N89-Tabla_ValidaciónMétodo!N89</f>
        <v>0</v>
      </c>
      <c r="O89" s="65" t="n">
        <f aca="false">Tabla_Simulada!O89-Tabla_ValidaciónMétodo!O89</f>
        <v>0</v>
      </c>
      <c r="P89" s="65" t="n">
        <f aca="false">Tabla_Simulada!P89-Tabla_ValidaciónMétodo!P89</f>
        <v>0</v>
      </c>
      <c r="Q89" s="65" t="n">
        <f aca="false">Tabla_Simulada!Q89-Tabla_ValidaciónMétodo!Q89</f>
        <v>0</v>
      </c>
      <c r="S89" s="65" t="n">
        <f aca="false">Tabla_Simulada!S89-Tabla_ValidaciónMétodo!S89</f>
        <v>0</v>
      </c>
      <c r="T89" s="65" t="n">
        <f aca="false">Tabla_Simulada!T89-Tabla_ValidaciónMétodo!T89</f>
        <v>0</v>
      </c>
      <c r="U89" s="65" t="n">
        <f aca="false">Tabla_Simulada!U89-Tabla_ValidaciónMétodo!U89</f>
        <v>0</v>
      </c>
      <c r="V89" s="65" t="n">
        <f aca="false">Tabla_Simulada!V89-Tabla_ValidaciónMétodo!V89</f>
        <v>0</v>
      </c>
      <c r="W89" s="65" t="n">
        <f aca="false">Tabla_Simulada!W89-Tabla_ValidaciónMétodo!W89</f>
        <v>0</v>
      </c>
      <c r="X89" s="65" t="n">
        <f aca="false">Tabla_Simulada!X89-Tabla_ValidaciónMétodo!X89</f>
        <v>0</v>
      </c>
      <c r="Y89" s="65" t="n">
        <f aca="false">Tabla_Simulada!Y89-Tabla_ValidaciónMétodo!Y89</f>
        <v>0</v>
      </c>
      <c r="Z89" s="65" t="n">
        <f aca="false">Tabla_Simulada!Z89-Tabla_ValidaciónMétodo!Z89</f>
        <v>0</v>
      </c>
      <c r="AC89" s="73" t="n">
        <f aca="false">Tabla_Simulada!AC89-Tabla_ValidaciónMétodo!AC89</f>
        <v>0</v>
      </c>
      <c r="AD89" s="74" t="n">
        <f aca="false">Tabla_Simulada!AD89-Tabla_ValidaciónMétodo!AD89</f>
        <v>0</v>
      </c>
      <c r="AE89" s="75" t="n">
        <f aca="false">Tabla_Simulada!AE89-Tabla_ValidaciónMétodo!AE89</f>
        <v>0</v>
      </c>
      <c r="AF89" s="74" t="n">
        <f aca="false">Tabla_Simulada!AF89-Tabla_ValidaciónMétodo!AF89</f>
        <v>0</v>
      </c>
      <c r="AG89" s="74" t="n">
        <f aca="false">Tabla_Simulada!AG89-Tabla_ValidaciónMétodo!AG89</f>
        <v>0</v>
      </c>
      <c r="AH89" s="74" t="n">
        <f aca="false">Tabla_Simulada!AH89-Tabla_ValidaciónMétodo!AH89</f>
        <v>0</v>
      </c>
      <c r="AI89" s="74" t="n">
        <f aca="false">Tabla_Simulada!AI89-Tabla_ValidaciónMétodo!AI89</f>
        <v>0</v>
      </c>
      <c r="AJ89" s="74" t="n">
        <f aca="false">Tabla_Simulada!AJ89-Tabla_ValidaciónMétodo!AJ89</f>
        <v>0</v>
      </c>
      <c r="AK89" s="74" t="n">
        <f aca="false">Tabla_Simulada!AK89-Tabla_ValidaciónMétodo!AK89</f>
        <v>0</v>
      </c>
      <c r="AL89" s="74" t="n">
        <f aca="false">Tabla_Simulada!AL89-Tabla_ValidaciónMétodo!AL89</f>
        <v>0</v>
      </c>
      <c r="AM89" s="74" t="n">
        <f aca="false">Tabla_Simulada!AM89-Tabla_ValidaciónMétodo!AM89</f>
        <v>0</v>
      </c>
      <c r="AO89" s="66" t="n">
        <f aca="false">Tabla_Simulada!AO89-Tabla_ValidaciónMétodo!AO89</f>
        <v>0</v>
      </c>
      <c r="AP89" s="65" t="n">
        <f aca="false">Tabla_Simulada!AP89-Tabla_ValidaciónMétodo!AP89</f>
        <v>0</v>
      </c>
      <c r="AQ89" s="66" t="n">
        <f aca="false">Tabla_Simulada!AQ89-Tabla_ValidaciónMétodo!AQ89</f>
        <v>0</v>
      </c>
      <c r="AR89" s="65" t="n">
        <f aca="false">Tabla_Simulada!AR89-Tabla_ValidaciónMétodo!AR89</f>
        <v>0</v>
      </c>
      <c r="AS89" s="66" t="n">
        <f aca="false">Tabla_Simulada!AS89-Tabla_ValidaciónMétodo!AS89</f>
        <v>0</v>
      </c>
      <c r="AT89" s="65" t="n">
        <f aca="false">Tabla_Simulada!AT89-Tabla_ValidaciónMétodo!AT89</f>
        <v>0</v>
      </c>
      <c r="AU89" s="66" t="n">
        <f aca="false">Tabla_Simulada!AU89-Tabla_ValidaciónMétodo!AU89</f>
        <v>0</v>
      </c>
      <c r="AV89" s="65" t="n">
        <f aca="false">Tabla_Simulada!AV89-Tabla_ValidaciónMétodo!AV89</f>
        <v>0</v>
      </c>
      <c r="AW89" s="66" t="n">
        <f aca="false">Tabla_Simulada!AW89-Tabla_ValidaciónMétodo!AW89</f>
        <v>0</v>
      </c>
      <c r="AX89" s="65" t="n">
        <f aca="false">Tabla_Simulada!AX89-Tabla_ValidaciónMétodo!AX89</f>
        <v>0</v>
      </c>
    </row>
    <row r="90" customFormat="false" ht="15" hidden="false" customHeight="false" outlineLevel="0" collapsed="false">
      <c r="A90" s="72" t="s">
        <v>49</v>
      </c>
      <c r="B90" s="65" t="n">
        <f aca="false">Tabla_Simulada!B90-Tabla_ValidaciónMétodo!B90</f>
        <v>0</v>
      </c>
      <c r="C90" s="65" t="n">
        <f aca="false">Tabla_Simulada!C90-Tabla_ValidaciónMétodo!C90</f>
        <v>0</v>
      </c>
      <c r="D90" s="65" t="n">
        <f aca="false">Tabla_Simulada!D90-Tabla_ValidaciónMétodo!D90</f>
        <v>0</v>
      </c>
      <c r="E90" s="65" t="n">
        <f aca="false">Tabla_Simulada!E90-Tabla_ValidaciónMétodo!E90</f>
        <v>0</v>
      </c>
      <c r="F90" s="65" t="n">
        <f aca="false">Tabla_Simulada!F90-Tabla_ValidaciónMétodo!F90</f>
        <v>0</v>
      </c>
      <c r="G90" s="65" t="n">
        <f aca="false">Tabla_Simulada!G90-Tabla_ValidaciónMétodo!G90</f>
        <v>0</v>
      </c>
      <c r="H90" s="65" t="n">
        <f aca="false">Tabla_Simulada!H90-Tabla_ValidaciónMétodo!H90</f>
        <v>0</v>
      </c>
      <c r="I90" s="66" t="n">
        <f aca="false">Tabla_Simulada!I90-Tabla_ValidaciónMétodo!I90</f>
        <v>0</v>
      </c>
      <c r="J90" s="65" t="n">
        <f aca="false">Tabla_Simulada!J90-Tabla_ValidaciónMétodo!J90</f>
        <v>0</v>
      </c>
      <c r="K90" s="66" t="n">
        <f aca="false">Tabla_Simulada!K90-Tabla_ValidaciónMétodo!K90</f>
        <v>0</v>
      </c>
      <c r="L90" s="65" t="n">
        <f aca="false">Tabla_Simulada!L90-Tabla_ValidaciónMétodo!L90</f>
        <v>0</v>
      </c>
      <c r="M90" s="66" t="n">
        <f aca="false">Tabla_Simulada!M90-Tabla_ValidaciónMétodo!M90</f>
        <v>0</v>
      </c>
      <c r="N90" s="65" t="n">
        <f aca="false">Tabla_Simulada!N90-Tabla_ValidaciónMétodo!N90</f>
        <v>0</v>
      </c>
      <c r="O90" s="65" t="n">
        <f aca="false">Tabla_Simulada!O90-Tabla_ValidaciónMétodo!O90</f>
        <v>0</v>
      </c>
      <c r="P90" s="65" t="n">
        <f aca="false">Tabla_Simulada!P90-Tabla_ValidaciónMétodo!P90</f>
        <v>0</v>
      </c>
      <c r="Q90" s="65" t="n">
        <f aca="false">Tabla_Simulada!Q90-Tabla_ValidaciónMétodo!Q90</f>
        <v>0</v>
      </c>
      <c r="S90" s="65" t="n">
        <f aca="false">Tabla_Simulada!S90-Tabla_ValidaciónMétodo!S90</f>
        <v>0</v>
      </c>
      <c r="T90" s="65" t="n">
        <f aca="false">Tabla_Simulada!T90-Tabla_ValidaciónMétodo!T90</f>
        <v>0</v>
      </c>
      <c r="U90" s="65" t="n">
        <f aca="false">Tabla_Simulada!U90-Tabla_ValidaciónMétodo!U90</f>
        <v>0</v>
      </c>
      <c r="V90" s="65" t="n">
        <f aca="false">Tabla_Simulada!V90-Tabla_ValidaciónMétodo!V90</f>
        <v>0</v>
      </c>
      <c r="W90" s="65" t="n">
        <f aca="false">Tabla_Simulada!W90-Tabla_ValidaciónMétodo!W90</f>
        <v>0</v>
      </c>
      <c r="X90" s="65" t="n">
        <f aca="false">Tabla_Simulada!X90-Tabla_ValidaciónMétodo!X90</f>
        <v>0</v>
      </c>
      <c r="Y90" s="65" t="n">
        <f aca="false">Tabla_Simulada!Y90-Tabla_ValidaciónMétodo!Y90</f>
        <v>0</v>
      </c>
      <c r="Z90" s="65" t="n">
        <f aca="false">Tabla_Simulada!Z90-Tabla_ValidaciónMétodo!Z90</f>
        <v>0</v>
      </c>
      <c r="AC90" s="73" t="n">
        <f aca="false">Tabla_Simulada!AC90-Tabla_ValidaciónMétodo!AC90</f>
        <v>0</v>
      </c>
      <c r="AD90" s="74" t="n">
        <f aca="false">Tabla_Simulada!AD90-Tabla_ValidaciónMétodo!AD90</f>
        <v>0</v>
      </c>
      <c r="AE90" s="75" t="n">
        <f aca="false">Tabla_Simulada!AE90-Tabla_ValidaciónMétodo!AE90</f>
        <v>0</v>
      </c>
      <c r="AF90" s="74" t="n">
        <f aca="false">Tabla_Simulada!AF90-Tabla_ValidaciónMétodo!AF90</f>
        <v>0</v>
      </c>
      <c r="AG90" s="74" t="n">
        <f aca="false">Tabla_Simulada!AG90-Tabla_ValidaciónMétodo!AG90</f>
        <v>0</v>
      </c>
      <c r="AH90" s="74" t="n">
        <f aca="false">Tabla_Simulada!AH90-Tabla_ValidaciónMétodo!AH90</f>
        <v>0</v>
      </c>
      <c r="AI90" s="74" t="n">
        <f aca="false">Tabla_Simulada!AI90-Tabla_ValidaciónMétodo!AI90</f>
        <v>0</v>
      </c>
      <c r="AJ90" s="74" t="n">
        <f aca="false">Tabla_Simulada!AJ90-Tabla_ValidaciónMétodo!AJ90</f>
        <v>0</v>
      </c>
      <c r="AK90" s="74" t="n">
        <f aca="false">Tabla_Simulada!AK90-Tabla_ValidaciónMétodo!AK90</f>
        <v>0</v>
      </c>
      <c r="AL90" s="74" t="n">
        <f aca="false">Tabla_Simulada!AL90-Tabla_ValidaciónMétodo!AL90</f>
        <v>0</v>
      </c>
      <c r="AM90" s="74" t="n">
        <f aca="false">Tabla_Simulada!AM90-Tabla_ValidaciónMétodo!AM90</f>
        <v>0</v>
      </c>
      <c r="AO90" s="66" t="n">
        <f aca="false">Tabla_Simulada!AO90-Tabla_ValidaciónMétodo!AO90</f>
        <v>0</v>
      </c>
      <c r="AP90" s="65" t="n">
        <f aca="false">Tabla_Simulada!AP90-Tabla_ValidaciónMétodo!AP90</f>
        <v>0</v>
      </c>
      <c r="AQ90" s="66" t="n">
        <f aca="false">Tabla_Simulada!AQ90-Tabla_ValidaciónMétodo!AQ90</f>
        <v>0</v>
      </c>
      <c r="AR90" s="65" t="n">
        <f aca="false">Tabla_Simulada!AR90-Tabla_ValidaciónMétodo!AR90</f>
        <v>0</v>
      </c>
      <c r="AS90" s="66" t="n">
        <f aca="false">Tabla_Simulada!AS90-Tabla_ValidaciónMétodo!AS90</f>
        <v>0</v>
      </c>
      <c r="AT90" s="65" t="n">
        <f aca="false">Tabla_Simulada!AT90-Tabla_ValidaciónMétodo!AT90</f>
        <v>0</v>
      </c>
      <c r="AU90" s="66" t="n">
        <f aca="false">Tabla_Simulada!AU90-Tabla_ValidaciónMétodo!AU90</f>
        <v>0</v>
      </c>
      <c r="AV90" s="65" t="n">
        <f aca="false">Tabla_Simulada!AV90-Tabla_ValidaciónMétodo!AV90</f>
        <v>0</v>
      </c>
      <c r="AW90" s="66" t="n">
        <f aca="false">Tabla_Simulada!AW90-Tabla_ValidaciónMétodo!AW90</f>
        <v>0</v>
      </c>
      <c r="AX90" s="65" t="n">
        <f aca="false">Tabla_Simulada!AX90-Tabla_ValidaciónMétodo!AX90</f>
        <v>0</v>
      </c>
    </row>
    <row r="91" customFormat="false" ht="15" hidden="false" customHeight="false" outlineLevel="0" collapsed="false">
      <c r="A91" s="72" t="s">
        <v>50</v>
      </c>
      <c r="B91" s="65" t="n">
        <f aca="false">Tabla_Simulada!B91-Tabla_ValidaciónMétodo!B91</f>
        <v>0</v>
      </c>
      <c r="C91" s="65" t="n">
        <f aca="false">Tabla_Simulada!C91-Tabla_ValidaciónMétodo!C91</f>
        <v>0</v>
      </c>
      <c r="D91" s="65" t="n">
        <f aca="false">Tabla_Simulada!D91-Tabla_ValidaciónMétodo!D91</f>
        <v>0</v>
      </c>
      <c r="E91" s="65" t="n">
        <f aca="false">Tabla_Simulada!E91-Tabla_ValidaciónMétodo!E91</f>
        <v>0</v>
      </c>
      <c r="F91" s="65" t="n">
        <f aca="false">Tabla_Simulada!F91-Tabla_ValidaciónMétodo!F91</f>
        <v>0</v>
      </c>
      <c r="G91" s="65" t="n">
        <f aca="false">Tabla_Simulada!G91-Tabla_ValidaciónMétodo!G91</f>
        <v>0</v>
      </c>
      <c r="H91" s="65" t="n">
        <f aca="false">Tabla_Simulada!H91-Tabla_ValidaciónMétodo!H91</f>
        <v>0</v>
      </c>
      <c r="I91" s="66" t="n">
        <f aca="false">Tabla_Simulada!I91-Tabla_ValidaciónMétodo!I91</f>
        <v>0</v>
      </c>
      <c r="J91" s="65" t="n">
        <f aca="false">Tabla_Simulada!J91-Tabla_ValidaciónMétodo!J91</f>
        <v>0</v>
      </c>
      <c r="K91" s="66" t="n">
        <f aca="false">Tabla_Simulada!K91-Tabla_ValidaciónMétodo!K91</f>
        <v>0</v>
      </c>
      <c r="L91" s="65" t="n">
        <f aca="false">Tabla_Simulada!L91-Tabla_ValidaciónMétodo!L91</f>
        <v>0</v>
      </c>
      <c r="M91" s="66" t="n">
        <f aca="false">Tabla_Simulada!M91-Tabla_ValidaciónMétodo!M91</f>
        <v>0</v>
      </c>
      <c r="N91" s="65" t="n">
        <f aca="false">Tabla_Simulada!N91-Tabla_ValidaciónMétodo!N91</f>
        <v>0</v>
      </c>
      <c r="O91" s="65" t="n">
        <f aca="false">Tabla_Simulada!O91-Tabla_ValidaciónMétodo!O91</f>
        <v>0</v>
      </c>
      <c r="P91" s="65" t="n">
        <f aca="false">Tabla_Simulada!P91-Tabla_ValidaciónMétodo!P91</f>
        <v>0</v>
      </c>
      <c r="Q91" s="65" t="n">
        <f aca="false">Tabla_Simulada!Q91-Tabla_ValidaciónMétodo!Q91</f>
        <v>0</v>
      </c>
      <c r="S91" s="65" t="n">
        <f aca="false">Tabla_Simulada!S91-Tabla_ValidaciónMétodo!S91</f>
        <v>0</v>
      </c>
      <c r="T91" s="65" t="n">
        <f aca="false">Tabla_Simulada!T91-Tabla_ValidaciónMétodo!T91</f>
        <v>0</v>
      </c>
      <c r="U91" s="65" t="n">
        <f aca="false">Tabla_Simulada!U91-Tabla_ValidaciónMétodo!U91</f>
        <v>0</v>
      </c>
      <c r="V91" s="65" t="n">
        <f aca="false">Tabla_Simulada!V91-Tabla_ValidaciónMétodo!V91</f>
        <v>0</v>
      </c>
      <c r="W91" s="65" t="n">
        <f aca="false">Tabla_Simulada!W91-Tabla_ValidaciónMétodo!W91</f>
        <v>0</v>
      </c>
      <c r="X91" s="65" t="n">
        <f aca="false">Tabla_Simulada!X91-Tabla_ValidaciónMétodo!X91</f>
        <v>0</v>
      </c>
      <c r="Y91" s="65" t="n">
        <f aca="false">Tabla_Simulada!Y91-Tabla_ValidaciónMétodo!Y91</f>
        <v>0</v>
      </c>
      <c r="Z91" s="65" t="n">
        <f aca="false">Tabla_Simulada!Z91-Tabla_ValidaciónMétodo!Z91</f>
        <v>0</v>
      </c>
      <c r="AC91" s="73" t="n">
        <f aca="false">Tabla_Simulada!AC91-Tabla_ValidaciónMétodo!AC91</f>
        <v>0</v>
      </c>
      <c r="AD91" s="74" t="n">
        <f aca="false">Tabla_Simulada!AD91-Tabla_ValidaciónMétodo!AD91</f>
        <v>0</v>
      </c>
      <c r="AE91" s="75" t="n">
        <f aca="false">Tabla_Simulada!AE91-Tabla_ValidaciónMétodo!AE91</f>
        <v>0</v>
      </c>
      <c r="AF91" s="74" t="n">
        <f aca="false">Tabla_Simulada!AF91-Tabla_ValidaciónMétodo!AF91</f>
        <v>0</v>
      </c>
      <c r="AG91" s="74" t="n">
        <f aca="false">Tabla_Simulada!AG91-Tabla_ValidaciónMétodo!AG91</f>
        <v>0</v>
      </c>
      <c r="AH91" s="74" t="n">
        <f aca="false">Tabla_Simulada!AH91-Tabla_ValidaciónMétodo!AH91</f>
        <v>0</v>
      </c>
      <c r="AI91" s="74" t="n">
        <f aca="false">Tabla_Simulada!AI91-Tabla_ValidaciónMétodo!AI91</f>
        <v>0</v>
      </c>
      <c r="AJ91" s="74" t="n">
        <f aca="false">Tabla_Simulada!AJ91-Tabla_ValidaciónMétodo!AJ91</f>
        <v>0</v>
      </c>
      <c r="AK91" s="74" t="n">
        <f aca="false">Tabla_Simulada!AK91-Tabla_ValidaciónMétodo!AK91</f>
        <v>0</v>
      </c>
      <c r="AL91" s="74" t="n">
        <f aca="false">Tabla_Simulada!AL91-Tabla_ValidaciónMétodo!AL91</f>
        <v>0</v>
      </c>
      <c r="AM91" s="74" t="n">
        <f aca="false">Tabla_Simulada!AM91-Tabla_ValidaciónMétodo!AM91</f>
        <v>0</v>
      </c>
      <c r="AO91" s="66" t="n">
        <f aca="false">Tabla_Simulada!AO91-Tabla_ValidaciónMétodo!AO91</f>
        <v>0</v>
      </c>
      <c r="AP91" s="65" t="n">
        <f aca="false">Tabla_Simulada!AP91-Tabla_ValidaciónMétodo!AP91</f>
        <v>0</v>
      </c>
      <c r="AQ91" s="66" t="n">
        <f aca="false">Tabla_Simulada!AQ91-Tabla_ValidaciónMétodo!AQ91</f>
        <v>0</v>
      </c>
      <c r="AR91" s="65" t="n">
        <f aca="false">Tabla_Simulada!AR91-Tabla_ValidaciónMétodo!AR91</f>
        <v>0</v>
      </c>
      <c r="AS91" s="66" t="n">
        <f aca="false">Tabla_Simulada!AS91-Tabla_ValidaciónMétodo!AS91</f>
        <v>0</v>
      </c>
      <c r="AT91" s="65" t="n">
        <f aca="false">Tabla_Simulada!AT91-Tabla_ValidaciónMétodo!AT91</f>
        <v>0</v>
      </c>
      <c r="AU91" s="66" t="n">
        <f aca="false">Tabla_Simulada!AU91-Tabla_ValidaciónMétodo!AU91</f>
        <v>0</v>
      </c>
      <c r="AV91" s="65" t="n">
        <f aca="false">Tabla_Simulada!AV91-Tabla_ValidaciónMétodo!AV91</f>
        <v>0</v>
      </c>
      <c r="AW91" s="66" t="n">
        <f aca="false">Tabla_Simulada!AW91-Tabla_ValidaciónMétodo!AW91</f>
        <v>0</v>
      </c>
      <c r="AX91" s="65" t="n">
        <f aca="false">Tabla_Simulada!AX91-Tabla_ValidaciónMétodo!AX91</f>
        <v>0</v>
      </c>
    </row>
    <row r="92" customFormat="false" ht="15" hidden="false" customHeight="false" outlineLevel="0" collapsed="false">
      <c r="A92" s="72" t="s">
        <v>51</v>
      </c>
      <c r="B92" s="65" t="n">
        <f aca="false">Tabla_Simulada!B92-Tabla_ValidaciónMétodo!B92</f>
        <v>0</v>
      </c>
      <c r="C92" s="65" t="n">
        <f aca="false">Tabla_Simulada!C92-Tabla_ValidaciónMétodo!C92</f>
        <v>0</v>
      </c>
      <c r="D92" s="65" t="n">
        <f aca="false">Tabla_Simulada!D92-Tabla_ValidaciónMétodo!D92</f>
        <v>0</v>
      </c>
      <c r="E92" s="65" t="n">
        <f aca="false">Tabla_Simulada!E92-Tabla_ValidaciónMétodo!E92</f>
        <v>0</v>
      </c>
      <c r="F92" s="65" t="n">
        <f aca="false">Tabla_Simulada!F92-Tabla_ValidaciónMétodo!F92</f>
        <v>0</v>
      </c>
      <c r="G92" s="65" t="n">
        <f aca="false">Tabla_Simulada!G92-Tabla_ValidaciónMétodo!G92</f>
        <v>0</v>
      </c>
      <c r="H92" s="65" t="n">
        <f aca="false">Tabla_Simulada!H92-Tabla_ValidaciónMétodo!H92</f>
        <v>0</v>
      </c>
      <c r="I92" s="66" t="n">
        <f aca="false">Tabla_Simulada!I92-Tabla_ValidaciónMétodo!I92</f>
        <v>0</v>
      </c>
      <c r="J92" s="65" t="n">
        <f aca="false">Tabla_Simulada!J92-Tabla_ValidaciónMétodo!J92</f>
        <v>0</v>
      </c>
      <c r="K92" s="66" t="n">
        <f aca="false">Tabla_Simulada!K92-Tabla_ValidaciónMétodo!K92</f>
        <v>0</v>
      </c>
      <c r="L92" s="65" t="n">
        <f aca="false">Tabla_Simulada!L92-Tabla_ValidaciónMétodo!L92</f>
        <v>0</v>
      </c>
      <c r="M92" s="66" t="n">
        <f aca="false">Tabla_Simulada!M92-Tabla_ValidaciónMétodo!M92</f>
        <v>0</v>
      </c>
      <c r="N92" s="65" t="n">
        <f aca="false">Tabla_Simulada!N92-Tabla_ValidaciónMétodo!N92</f>
        <v>0</v>
      </c>
      <c r="O92" s="65" t="n">
        <f aca="false">Tabla_Simulada!O92-Tabla_ValidaciónMétodo!O92</f>
        <v>0</v>
      </c>
      <c r="P92" s="65" t="n">
        <f aca="false">Tabla_Simulada!P92-Tabla_ValidaciónMétodo!P92</f>
        <v>0</v>
      </c>
      <c r="Q92" s="65" t="n">
        <f aca="false">Tabla_Simulada!Q92-Tabla_ValidaciónMétodo!Q92</f>
        <v>0</v>
      </c>
      <c r="S92" s="65" t="n">
        <f aca="false">Tabla_Simulada!S92-Tabla_ValidaciónMétodo!S92</f>
        <v>0</v>
      </c>
      <c r="T92" s="65" t="n">
        <f aca="false">Tabla_Simulada!T92-Tabla_ValidaciónMétodo!T92</f>
        <v>0</v>
      </c>
      <c r="U92" s="65" t="n">
        <f aca="false">Tabla_Simulada!U92-Tabla_ValidaciónMétodo!U92</f>
        <v>0</v>
      </c>
      <c r="V92" s="65" t="n">
        <f aca="false">Tabla_Simulada!V92-Tabla_ValidaciónMétodo!V92</f>
        <v>0</v>
      </c>
      <c r="W92" s="65" t="n">
        <f aca="false">Tabla_Simulada!W92-Tabla_ValidaciónMétodo!W92</f>
        <v>0</v>
      </c>
      <c r="X92" s="65" t="n">
        <f aca="false">Tabla_Simulada!X92-Tabla_ValidaciónMétodo!X92</f>
        <v>0</v>
      </c>
      <c r="Y92" s="65" t="n">
        <f aca="false">Tabla_Simulada!Y92-Tabla_ValidaciónMétodo!Y92</f>
        <v>0</v>
      </c>
      <c r="Z92" s="65" t="n">
        <f aca="false">Tabla_Simulada!Z92-Tabla_ValidaciónMétodo!Z92</f>
        <v>0</v>
      </c>
      <c r="AC92" s="73" t="n">
        <f aca="false">Tabla_Simulada!AC92-Tabla_ValidaciónMétodo!AC92</f>
        <v>0</v>
      </c>
      <c r="AD92" s="74" t="n">
        <f aca="false">Tabla_Simulada!AD92-Tabla_ValidaciónMétodo!AD92</f>
        <v>0</v>
      </c>
      <c r="AE92" s="75" t="n">
        <f aca="false">Tabla_Simulada!AE92-Tabla_ValidaciónMétodo!AE92</f>
        <v>0</v>
      </c>
      <c r="AF92" s="74" t="n">
        <f aca="false">Tabla_Simulada!AF92-Tabla_ValidaciónMétodo!AF92</f>
        <v>0</v>
      </c>
      <c r="AG92" s="74" t="n">
        <f aca="false">Tabla_Simulada!AG92-Tabla_ValidaciónMétodo!AG92</f>
        <v>0</v>
      </c>
      <c r="AH92" s="74" t="n">
        <f aca="false">Tabla_Simulada!AH92-Tabla_ValidaciónMétodo!AH92</f>
        <v>0</v>
      </c>
      <c r="AI92" s="74" t="n">
        <f aca="false">Tabla_Simulada!AI92-Tabla_ValidaciónMétodo!AI92</f>
        <v>0</v>
      </c>
      <c r="AJ92" s="74" t="n">
        <f aca="false">Tabla_Simulada!AJ92-Tabla_ValidaciónMétodo!AJ92</f>
        <v>0</v>
      </c>
      <c r="AK92" s="74" t="n">
        <f aca="false">Tabla_Simulada!AK92-Tabla_ValidaciónMétodo!AK92</f>
        <v>0</v>
      </c>
      <c r="AL92" s="74" t="n">
        <f aca="false">Tabla_Simulada!AL92-Tabla_ValidaciónMétodo!AL92</f>
        <v>0</v>
      </c>
      <c r="AM92" s="74" t="n">
        <f aca="false">Tabla_Simulada!AM92-Tabla_ValidaciónMétodo!AM92</f>
        <v>0</v>
      </c>
      <c r="AO92" s="66" t="n">
        <f aca="false">Tabla_Simulada!AO92-Tabla_ValidaciónMétodo!AO92</f>
        <v>0</v>
      </c>
      <c r="AP92" s="65" t="n">
        <f aca="false">Tabla_Simulada!AP92-Tabla_ValidaciónMétodo!AP92</f>
        <v>0</v>
      </c>
      <c r="AQ92" s="66" t="n">
        <f aca="false">Tabla_Simulada!AQ92-Tabla_ValidaciónMétodo!AQ92</f>
        <v>0</v>
      </c>
      <c r="AR92" s="65" t="n">
        <f aca="false">Tabla_Simulada!AR92-Tabla_ValidaciónMétodo!AR92</f>
        <v>0</v>
      </c>
      <c r="AS92" s="66" t="n">
        <f aca="false">Tabla_Simulada!AS92-Tabla_ValidaciónMétodo!AS92</f>
        <v>0</v>
      </c>
      <c r="AT92" s="65" t="n">
        <f aca="false">Tabla_Simulada!AT92-Tabla_ValidaciónMétodo!AT92</f>
        <v>0</v>
      </c>
      <c r="AU92" s="66" t="n">
        <f aca="false">Tabla_Simulada!AU92-Tabla_ValidaciónMétodo!AU92</f>
        <v>0</v>
      </c>
      <c r="AV92" s="65" t="n">
        <f aca="false">Tabla_Simulada!AV92-Tabla_ValidaciónMétodo!AV92</f>
        <v>0</v>
      </c>
      <c r="AW92" s="66" t="n">
        <f aca="false">Tabla_Simulada!AW92-Tabla_ValidaciónMétodo!AW92</f>
        <v>0</v>
      </c>
      <c r="AX92" s="65" t="n">
        <f aca="false">Tabla_Simulada!AX92-Tabla_ValidaciónMétodo!AX92</f>
        <v>0</v>
      </c>
    </row>
    <row r="93" customFormat="false" ht="15" hidden="false" customHeight="false" outlineLevel="0" collapsed="false">
      <c r="A93" s="72" t="s">
        <v>52</v>
      </c>
      <c r="B93" s="65" t="n">
        <f aca="false">Tabla_Simulada!B93-Tabla_ValidaciónMétodo!B93</f>
        <v>0</v>
      </c>
      <c r="C93" s="65" t="n">
        <f aca="false">Tabla_Simulada!C93-Tabla_ValidaciónMétodo!C93</f>
        <v>0</v>
      </c>
      <c r="D93" s="65" t="n">
        <f aca="false">Tabla_Simulada!D93-Tabla_ValidaciónMétodo!D93</f>
        <v>0</v>
      </c>
      <c r="E93" s="65" t="n">
        <f aca="false">Tabla_Simulada!E93-Tabla_ValidaciónMétodo!E93</f>
        <v>0</v>
      </c>
      <c r="F93" s="65" t="n">
        <f aca="false">Tabla_Simulada!F93-Tabla_ValidaciónMétodo!F93</f>
        <v>0</v>
      </c>
      <c r="G93" s="65" t="n">
        <f aca="false">Tabla_Simulada!G93-Tabla_ValidaciónMétodo!G93</f>
        <v>0</v>
      </c>
      <c r="H93" s="65" t="n">
        <f aca="false">Tabla_Simulada!H93-Tabla_ValidaciónMétodo!H93</f>
        <v>0</v>
      </c>
      <c r="I93" s="66" t="n">
        <f aca="false">Tabla_Simulada!I93-Tabla_ValidaciónMétodo!I93</f>
        <v>0</v>
      </c>
      <c r="J93" s="65" t="n">
        <f aca="false">Tabla_Simulada!J93-Tabla_ValidaciónMétodo!J93</f>
        <v>0</v>
      </c>
      <c r="K93" s="66" t="n">
        <f aca="false">Tabla_Simulada!K93-Tabla_ValidaciónMétodo!K93</f>
        <v>0</v>
      </c>
      <c r="L93" s="65" t="n">
        <f aca="false">Tabla_Simulada!L93-Tabla_ValidaciónMétodo!L93</f>
        <v>0</v>
      </c>
      <c r="M93" s="66" t="n">
        <f aca="false">Tabla_Simulada!M93-Tabla_ValidaciónMétodo!M93</f>
        <v>0</v>
      </c>
      <c r="N93" s="65" t="n">
        <f aca="false">Tabla_Simulada!N93-Tabla_ValidaciónMétodo!N93</f>
        <v>0</v>
      </c>
      <c r="O93" s="65" t="n">
        <f aca="false">Tabla_Simulada!O93-Tabla_ValidaciónMétodo!O93</f>
        <v>0</v>
      </c>
      <c r="P93" s="65" t="n">
        <f aca="false">Tabla_Simulada!P93-Tabla_ValidaciónMétodo!P93</f>
        <v>0</v>
      </c>
      <c r="Q93" s="65" t="n">
        <f aca="false">Tabla_Simulada!Q93-Tabla_ValidaciónMétodo!Q93</f>
        <v>0</v>
      </c>
      <c r="S93" s="65" t="n">
        <f aca="false">Tabla_Simulada!S93-Tabla_ValidaciónMétodo!S93</f>
        <v>0</v>
      </c>
      <c r="T93" s="65" t="n">
        <f aca="false">Tabla_Simulada!T93-Tabla_ValidaciónMétodo!T93</f>
        <v>0</v>
      </c>
      <c r="U93" s="65" t="n">
        <f aca="false">Tabla_Simulada!U93-Tabla_ValidaciónMétodo!U93</f>
        <v>0</v>
      </c>
      <c r="V93" s="65" t="n">
        <f aca="false">Tabla_Simulada!V93-Tabla_ValidaciónMétodo!V93</f>
        <v>0</v>
      </c>
      <c r="W93" s="65" t="n">
        <f aca="false">Tabla_Simulada!W93-Tabla_ValidaciónMétodo!W93</f>
        <v>0</v>
      </c>
      <c r="X93" s="65" t="n">
        <f aca="false">Tabla_Simulada!X93-Tabla_ValidaciónMétodo!X93</f>
        <v>0</v>
      </c>
      <c r="Y93" s="65" t="n">
        <f aca="false">Tabla_Simulada!Y93-Tabla_ValidaciónMétodo!Y93</f>
        <v>0</v>
      </c>
      <c r="Z93" s="65" t="n">
        <f aca="false">Tabla_Simulada!Z93-Tabla_ValidaciónMétodo!Z93</f>
        <v>0</v>
      </c>
      <c r="AC93" s="73" t="n">
        <f aca="false">Tabla_Simulada!AC93-Tabla_ValidaciónMétodo!AC93</f>
        <v>0</v>
      </c>
      <c r="AD93" s="74" t="n">
        <f aca="false">Tabla_Simulada!AD93-Tabla_ValidaciónMétodo!AD93</f>
        <v>0</v>
      </c>
      <c r="AE93" s="75" t="n">
        <f aca="false">Tabla_Simulada!AE93-Tabla_ValidaciónMétodo!AE93</f>
        <v>0</v>
      </c>
      <c r="AF93" s="74" t="n">
        <f aca="false">Tabla_Simulada!AF93-Tabla_ValidaciónMétodo!AF93</f>
        <v>0</v>
      </c>
      <c r="AG93" s="74" t="n">
        <f aca="false">Tabla_Simulada!AG93-Tabla_ValidaciónMétodo!AG93</f>
        <v>0</v>
      </c>
      <c r="AH93" s="74" t="n">
        <f aca="false">Tabla_Simulada!AH93-Tabla_ValidaciónMétodo!AH93</f>
        <v>0</v>
      </c>
      <c r="AI93" s="74" t="n">
        <f aca="false">Tabla_Simulada!AI93-Tabla_ValidaciónMétodo!AI93</f>
        <v>0</v>
      </c>
      <c r="AJ93" s="74" t="n">
        <f aca="false">Tabla_Simulada!AJ93-Tabla_ValidaciónMétodo!AJ93</f>
        <v>0</v>
      </c>
      <c r="AK93" s="74" t="n">
        <f aca="false">Tabla_Simulada!AK93-Tabla_ValidaciónMétodo!AK93</f>
        <v>0</v>
      </c>
      <c r="AL93" s="74" t="n">
        <f aca="false">Tabla_Simulada!AL93-Tabla_ValidaciónMétodo!AL93</f>
        <v>0</v>
      </c>
      <c r="AM93" s="74" t="n">
        <f aca="false">Tabla_Simulada!AM93-Tabla_ValidaciónMétodo!AM93</f>
        <v>0</v>
      </c>
      <c r="AO93" s="66" t="n">
        <f aca="false">Tabla_Simulada!AO93-Tabla_ValidaciónMétodo!AO93</f>
        <v>0</v>
      </c>
      <c r="AP93" s="65" t="n">
        <f aca="false">Tabla_Simulada!AP93-Tabla_ValidaciónMétodo!AP93</f>
        <v>0</v>
      </c>
      <c r="AQ93" s="66" t="n">
        <f aca="false">Tabla_Simulada!AQ93-Tabla_ValidaciónMétodo!AQ93</f>
        <v>0</v>
      </c>
      <c r="AR93" s="65" t="n">
        <f aca="false">Tabla_Simulada!AR93-Tabla_ValidaciónMétodo!AR93</f>
        <v>0</v>
      </c>
      <c r="AS93" s="66" t="n">
        <f aca="false">Tabla_Simulada!AS93-Tabla_ValidaciónMétodo!AS93</f>
        <v>0</v>
      </c>
      <c r="AT93" s="65" t="n">
        <f aca="false">Tabla_Simulada!AT93-Tabla_ValidaciónMétodo!AT93</f>
        <v>0</v>
      </c>
      <c r="AU93" s="66" t="n">
        <f aca="false">Tabla_Simulada!AU93-Tabla_ValidaciónMétodo!AU93</f>
        <v>0</v>
      </c>
      <c r="AV93" s="65" t="n">
        <f aca="false">Tabla_Simulada!AV93-Tabla_ValidaciónMétodo!AV93</f>
        <v>0</v>
      </c>
      <c r="AW93" s="66" t="n">
        <f aca="false">Tabla_Simulada!AW93-Tabla_ValidaciónMétodo!AW93</f>
        <v>0</v>
      </c>
      <c r="AX93" s="65" t="n">
        <f aca="false">Tabla_Simulada!AX93-Tabla_ValidaciónMétodo!AX93</f>
        <v>0</v>
      </c>
    </row>
    <row r="94" customFormat="false" ht="15" hidden="false" customHeight="false" outlineLevel="0" collapsed="false">
      <c r="A94" s="72" t="s">
        <v>53</v>
      </c>
      <c r="B94" s="65" t="n">
        <f aca="false">Tabla_Simulada!B94-Tabla_ValidaciónMétodo!B94</f>
        <v>0</v>
      </c>
      <c r="C94" s="65" t="n">
        <f aca="false">Tabla_Simulada!C94-Tabla_ValidaciónMétodo!C94</f>
        <v>0</v>
      </c>
      <c r="D94" s="65" t="n">
        <f aca="false">Tabla_Simulada!D94-Tabla_ValidaciónMétodo!D94</f>
        <v>0</v>
      </c>
      <c r="E94" s="65" t="n">
        <f aca="false">Tabla_Simulada!E94-Tabla_ValidaciónMétodo!E94</f>
        <v>0</v>
      </c>
      <c r="F94" s="65" t="n">
        <f aca="false">Tabla_Simulada!F94-Tabla_ValidaciónMétodo!F94</f>
        <v>0</v>
      </c>
      <c r="G94" s="65" t="n">
        <f aca="false">Tabla_Simulada!G94-Tabla_ValidaciónMétodo!G94</f>
        <v>0</v>
      </c>
      <c r="H94" s="65" t="n">
        <f aca="false">Tabla_Simulada!H94-Tabla_ValidaciónMétodo!H94</f>
        <v>0</v>
      </c>
      <c r="I94" s="66" t="n">
        <f aca="false">Tabla_Simulada!I94-Tabla_ValidaciónMétodo!I94</f>
        <v>0</v>
      </c>
      <c r="J94" s="65" t="n">
        <f aca="false">Tabla_Simulada!J94-Tabla_ValidaciónMétodo!J94</f>
        <v>0</v>
      </c>
      <c r="K94" s="66" t="n">
        <f aca="false">Tabla_Simulada!K94-Tabla_ValidaciónMétodo!K94</f>
        <v>0</v>
      </c>
      <c r="L94" s="65" t="n">
        <f aca="false">Tabla_Simulada!L94-Tabla_ValidaciónMétodo!L94</f>
        <v>0</v>
      </c>
      <c r="M94" s="66" t="n">
        <f aca="false">Tabla_Simulada!M94-Tabla_ValidaciónMétodo!M94</f>
        <v>0</v>
      </c>
      <c r="N94" s="65" t="n">
        <f aca="false">Tabla_Simulada!N94-Tabla_ValidaciónMétodo!N94</f>
        <v>0</v>
      </c>
      <c r="O94" s="65" t="n">
        <f aca="false">Tabla_Simulada!O94-Tabla_ValidaciónMétodo!O94</f>
        <v>0</v>
      </c>
      <c r="P94" s="65" t="n">
        <f aca="false">Tabla_Simulada!P94-Tabla_ValidaciónMétodo!P94</f>
        <v>0</v>
      </c>
      <c r="Q94" s="65" t="n">
        <f aca="false">Tabla_Simulada!Q94-Tabla_ValidaciónMétodo!Q94</f>
        <v>0</v>
      </c>
      <c r="S94" s="65" t="n">
        <f aca="false">Tabla_Simulada!S94-Tabla_ValidaciónMétodo!S94</f>
        <v>0</v>
      </c>
      <c r="T94" s="65" t="n">
        <f aca="false">Tabla_Simulada!T94-Tabla_ValidaciónMétodo!T94</f>
        <v>0</v>
      </c>
      <c r="U94" s="65" t="n">
        <f aca="false">Tabla_Simulada!U94-Tabla_ValidaciónMétodo!U94</f>
        <v>0</v>
      </c>
      <c r="V94" s="65" t="n">
        <f aca="false">Tabla_Simulada!V94-Tabla_ValidaciónMétodo!V94</f>
        <v>0</v>
      </c>
      <c r="W94" s="65" t="n">
        <f aca="false">Tabla_Simulada!W94-Tabla_ValidaciónMétodo!W94</f>
        <v>0</v>
      </c>
      <c r="X94" s="65" t="n">
        <f aca="false">Tabla_Simulada!X94-Tabla_ValidaciónMétodo!X94</f>
        <v>0</v>
      </c>
      <c r="Y94" s="65" t="n">
        <f aca="false">Tabla_Simulada!Y94-Tabla_ValidaciónMétodo!Y94</f>
        <v>0</v>
      </c>
      <c r="Z94" s="65" t="n">
        <f aca="false">Tabla_Simulada!Z94-Tabla_ValidaciónMétodo!Z94</f>
        <v>0</v>
      </c>
      <c r="AC94" s="73" t="n">
        <f aca="false">Tabla_Simulada!AC94-Tabla_ValidaciónMétodo!AC94</f>
        <v>0</v>
      </c>
      <c r="AD94" s="74" t="n">
        <f aca="false">Tabla_Simulada!AD94-Tabla_ValidaciónMétodo!AD94</f>
        <v>0</v>
      </c>
      <c r="AE94" s="75" t="n">
        <f aca="false">Tabla_Simulada!AE94-Tabla_ValidaciónMétodo!AE94</f>
        <v>0</v>
      </c>
      <c r="AF94" s="74" t="n">
        <f aca="false">Tabla_Simulada!AF94-Tabla_ValidaciónMétodo!AF94</f>
        <v>0</v>
      </c>
      <c r="AG94" s="74" t="n">
        <f aca="false">Tabla_Simulada!AG94-Tabla_ValidaciónMétodo!AG94</f>
        <v>0</v>
      </c>
      <c r="AH94" s="74" t="n">
        <f aca="false">Tabla_Simulada!AH94-Tabla_ValidaciónMétodo!AH94</f>
        <v>0</v>
      </c>
      <c r="AI94" s="74" t="n">
        <f aca="false">Tabla_Simulada!AI94-Tabla_ValidaciónMétodo!AI94</f>
        <v>0</v>
      </c>
      <c r="AJ94" s="74" t="n">
        <f aca="false">Tabla_Simulada!AJ94-Tabla_ValidaciónMétodo!AJ94</f>
        <v>0</v>
      </c>
      <c r="AK94" s="74" t="n">
        <f aca="false">Tabla_Simulada!AK94-Tabla_ValidaciónMétodo!AK94</f>
        <v>0</v>
      </c>
      <c r="AL94" s="74" t="n">
        <f aca="false">Tabla_Simulada!AL94-Tabla_ValidaciónMétodo!AL94</f>
        <v>0</v>
      </c>
      <c r="AM94" s="74" t="n">
        <f aca="false">Tabla_Simulada!AM94-Tabla_ValidaciónMétodo!AM94</f>
        <v>0</v>
      </c>
      <c r="AO94" s="66" t="n">
        <f aca="false">Tabla_Simulada!AO94-Tabla_ValidaciónMétodo!AO94</f>
        <v>0</v>
      </c>
      <c r="AP94" s="65" t="n">
        <f aca="false">Tabla_Simulada!AP94-Tabla_ValidaciónMétodo!AP94</f>
        <v>0</v>
      </c>
      <c r="AQ94" s="66" t="n">
        <f aca="false">Tabla_Simulada!AQ94-Tabla_ValidaciónMétodo!AQ94</f>
        <v>0</v>
      </c>
      <c r="AR94" s="65" t="n">
        <f aca="false">Tabla_Simulada!AR94-Tabla_ValidaciónMétodo!AR94</f>
        <v>0</v>
      </c>
      <c r="AS94" s="66" t="n">
        <f aca="false">Tabla_Simulada!AS94-Tabla_ValidaciónMétodo!AS94</f>
        <v>0</v>
      </c>
      <c r="AT94" s="65" t="n">
        <f aca="false">Tabla_Simulada!AT94-Tabla_ValidaciónMétodo!AT94</f>
        <v>0</v>
      </c>
      <c r="AU94" s="66" t="n">
        <f aca="false">Tabla_Simulada!AU94-Tabla_ValidaciónMétodo!AU94</f>
        <v>0</v>
      </c>
      <c r="AV94" s="65" t="n">
        <f aca="false">Tabla_Simulada!AV94-Tabla_ValidaciónMétodo!AV94</f>
        <v>0</v>
      </c>
      <c r="AW94" s="66" t="n">
        <f aca="false">Tabla_Simulada!AW94-Tabla_ValidaciónMétodo!AW94</f>
        <v>0</v>
      </c>
      <c r="AX94" s="65" t="n">
        <f aca="false">Tabla_Simulada!AX94-Tabla_ValidaciónMétodo!AX94</f>
        <v>0</v>
      </c>
    </row>
    <row r="95" customFormat="false" ht="15" hidden="false" customHeight="false" outlineLevel="0" collapsed="false">
      <c r="A95" s="72" t="s">
        <v>54</v>
      </c>
      <c r="B95" s="65" t="n">
        <f aca="false">Tabla_Simulada!B95-Tabla_ValidaciónMétodo!B95</f>
        <v>0</v>
      </c>
      <c r="C95" s="65" t="n">
        <f aca="false">Tabla_Simulada!C95-Tabla_ValidaciónMétodo!C95</f>
        <v>0</v>
      </c>
      <c r="D95" s="65" t="n">
        <f aca="false">Tabla_Simulada!D95-Tabla_ValidaciónMétodo!D95</f>
        <v>0</v>
      </c>
      <c r="E95" s="65" t="n">
        <f aca="false">Tabla_Simulada!E95-Tabla_ValidaciónMétodo!E95</f>
        <v>0</v>
      </c>
      <c r="F95" s="65" t="n">
        <f aca="false">Tabla_Simulada!F95-Tabla_ValidaciónMétodo!F95</f>
        <v>0</v>
      </c>
      <c r="G95" s="65" t="n">
        <f aca="false">Tabla_Simulada!G95-Tabla_ValidaciónMétodo!G95</f>
        <v>0</v>
      </c>
      <c r="H95" s="65" t="n">
        <f aca="false">Tabla_Simulada!H95-Tabla_ValidaciónMétodo!H95</f>
        <v>0</v>
      </c>
      <c r="I95" s="66" t="n">
        <f aca="false">Tabla_Simulada!I95-Tabla_ValidaciónMétodo!I95</f>
        <v>0</v>
      </c>
      <c r="J95" s="65" t="n">
        <f aca="false">Tabla_Simulada!J95-Tabla_ValidaciónMétodo!J95</f>
        <v>0</v>
      </c>
      <c r="K95" s="66" t="n">
        <f aca="false">Tabla_Simulada!K95-Tabla_ValidaciónMétodo!K95</f>
        <v>0</v>
      </c>
      <c r="L95" s="65" t="n">
        <f aca="false">Tabla_Simulada!L95-Tabla_ValidaciónMétodo!L95</f>
        <v>0</v>
      </c>
      <c r="M95" s="66" t="n">
        <f aca="false">Tabla_Simulada!M95-Tabla_ValidaciónMétodo!M95</f>
        <v>0</v>
      </c>
      <c r="N95" s="65" t="n">
        <f aca="false">Tabla_Simulada!N95-Tabla_ValidaciónMétodo!N95</f>
        <v>0</v>
      </c>
      <c r="O95" s="65" t="n">
        <f aca="false">Tabla_Simulada!O95-Tabla_ValidaciónMétodo!O95</f>
        <v>0</v>
      </c>
      <c r="P95" s="65" t="n">
        <f aca="false">Tabla_Simulada!P95-Tabla_ValidaciónMétodo!P95</f>
        <v>0</v>
      </c>
      <c r="Q95" s="65" t="n">
        <f aca="false">Tabla_Simulada!Q95-Tabla_ValidaciónMétodo!Q95</f>
        <v>0</v>
      </c>
      <c r="S95" s="65" t="n">
        <f aca="false">Tabla_Simulada!S95-Tabla_ValidaciónMétodo!S95</f>
        <v>0</v>
      </c>
      <c r="T95" s="65" t="n">
        <f aca="false">Tabla_Simulada!T95-Tabla_ValidaciónMétodo!T95</f>
        <v>0</v>
      </c>
      <c r="U95" s="65" t="n">
        <f aca="false">Tabla_Simulada!U95-Tabla_ValidaciónMétodo!U95</f>
        <v>0</v>
      </c>
      <c r="V95" s="65" t="n">
        <f aca="false">Tabla_Simulada!V95-Tabla_ValidaciónMétodo!V95</f>
        <v>0</v>
      </c>
      <c r="W95" s="65" t="n">
        <f aca="false">Tabla_Simulada!W95-Tabla_ValidaciónMétodo!W95</f>
        <v>0</v>
      </c>
      <c r="X95" s="65" t="n">
        <f aca="false">Tabla_Simulada!X95-Tabla_ValidaciónMétodo!X95</f>
        <v>0</v>
      </c>
      <c r="Y95" s="65" t="n">
        <f aca="false">Tabla_Simulada!Y95-Tabla_ValidaciónMétodo!Y95</f>
        <v>0</v>
      </c>
      <c r="Z95" s="65" t="n">
        <f aca="false">Tabla_Simulada!Z95-Tabla_ValidaciónMétodo!Z95</f>
        <v>0</v>
      </c>
      <c r="AC95" s="73" t="n">
        <f aca="false">Tabla_Simulada!AC95-Tabla_ValidaciónMétodo!AC95</f>
        <v>0</v>
      </c>
      <c r="AD95" s="74" t="n">
        <f aca="false">Tabla_Simulada!AD95-Tabla_ValidaciónMétodo!AD95</f>
        <v>0</v>
      </c>
      <c r="AE95" s="75" t="n">
        <f aca="false">Tabla_Simulada!AE95-Tabla_ValidaciónMétodo!AE95</f>
        <v>0</v>
      </c>
      <c r="AF95" s="74" t="n">
        <f aca="false">Tabla_Simulada!AF95-Tabla_ValidaciónMétodo!AF95</f>
        <v>0</v>
      </c>
      <c r="AG95" s="74" t="n">
        <f aca="false">Tabla_Simulada!AG95-Tabla_ValidaciónMétodo!AG95</f>
        <v>0</v>
      </c>
      <c r="AH95" s="74" t="n">
        <f aca="false">Tabla_Simulada!AH95-Tabla_ValidaciónMétodo!AH95</f>
        <v>0</v>
      </c>
      <c r="AI95" s="74" t="n">
        <f aca="false">Tabla_Simulada!AI95-Tabla_ValidaciónMétodo!AI95</f>
        <v>0</v>
      </c>
      <c r="AJ95" s="74" t="n">
        <f aca="false">Tabla_Simulada!AJ95-Tabla_ValidaciónMétodo!AJ95</f>
        <v>0</v>
      </c>
      <c r="AK95" s="74" t="n">
        <f aca="false">Tabla_Simulada!AK95-Tabla_ValidaciónMétodo!AK95</f>
        <v>0</v>
      </c>
      <c r="AL95" s="74" t="n">
        <f aca="false">Tabla_Simulada!AL95-Tabla_ValidaciónMétodo!AL95</f>
        <v>0</v>
      </c>
      <c r="AM95" s="74" t="n">
        <f aca="false">Tabla_Simulada!AM95-Tabla_ValidaciónMétodo!AM95</f>
        <v>0</v>
      </c>
      <c r="AO95" s="66" t="n">
        <f aca="false">Tabla_Simulada!AO95-Tabla_ValidaciónMétodo!AO95</f>
        <v>0</v>
      </c>
      <c r="AP95" s="65" t="n">
        <f aca="false">Tabla_Simulada!AP95-Tabla_ValidaciónMétodo!AP95</f>
        <v>0</v>
      </c>
      <c r="AQ95" s="66" t="n">
        <f aca="false">Tabla_Simulada!AQ95-Tabla_ValidaciónMétodo!AQ95</f>
        <v>0</v>
      </c>
      <c r="AR95" s="65" t="n">
        <f aca="false">Tabla_Simulada!AR95-Tabla_ValidaciónMétodo!AR95</f>
        <v>0</v>
      </c>
      <c r="AS95" s="66" t="n">
        <f aca="false">Tabla_Simulada!AS95-Tabla_ValidaciónMétodo!AS95</f>
        <v>0</v>
      </c>
      <c r="AT95" s="65" t="n">
        <f aca="false">Tabla_Simulada!AT95-Tabla_ValidaciónMétodo!AT95</f>
        <v>0</v>
      </c>
      <c r="AU95" s="66" t="n">
        <f aca="false">Tabla_Simulada!AU95-Tabla_ValidaciónMétodo!AU95</f>
        <v>0</v>
      </c>
      <c r="AV95" s="65" t="n">
        <f aca="false">Tabla_Simulada!AV95-Tabla_ValidaciónMétodo!AV95</f>
        <v>0</v>
      </c>
      <c r="AW95" s="66" t="n">
        <f aca="false">Tabla_Simulada!AW95-Tabla_ValidaciónMétodo!AW95</f>
        <v>0</v>
      </c>
      <c r="AX95" s="65" t="n">
        <f aca="false">Tabla_Simulada!AX95-Tabla_ValidaciónMétodo!AX95</f>
        <v>0</v>
      </c>
    </row>
    <row r="96" customFormat="false" ht="15" hidden="false" customHeight="false" outlineLevel="0" collapsed="false">
      <c r="A96" s="72" t="s">
        <v>55</v>
      </c>
      <c r="B96" s="65" t="n">
        <f aca="false">Tabla_Simulada!B96-Tabla_ValidaciónMétodo!B96</f>
        <v>0</v>
      </c>
      <c r="C96" s="65" t="n">
        <f aca="false">Tabla_Simulada!C96-Tabla_ValidaciónMétodo!C96</f>
        <v>0</v>
      </c>
      <c r="D96" s="65" t="n">
        <f aca="false">Tabla_Simulada!D96-Tabla_ValidaciónMétodo!D96</f>
        <v>0</v>
      </c>
      <c r="E96" s="65" t="n">
        <f aca="false">Tabla_Simulada!E96-Tabla_ValidaciónMétodo!E96</f>
        <v>0</v>
      </c>
      <c r="F96" s="65" t="n">
        <f aca="false">Tabla_Simulada!F96-Tabla_ValidaciónMétodo!F96</f>
        <v>0</v>
      </c>
      <c r="G96" s="65" t="n">
        <f aca="false">Tabla_Simulada!G96-Tabla_ValidaciónMétodo!G96</f>
        <v>0</v>
      </c>
      <c r="H96" s="65" t="n">
        <f aca="false">Tabla_Simulada!H96-Tabla_ValidaciónMétodo!H96</f>
        <v>0</v>
      </c>
      <c r="I96" s="66" t="n">
        <f aca="false">Tabla_Simulada!I96-Tabla_ValidaciónMétodo!I96</f>
        <v>0</v>
      </c>
      <c r="J96" s="65" t="n">
        <f aca="false">Tabla_Simulada!J96-Tabla_ValidaciónMétodo!J96</f>
        <v>0</v>
      </c>
      <c r="K96" s="66" t="n">
        <f aca="false">Tabla_Simulada!K96-Tabla_ValidaciónMétodo!K96</f>
        <v>0</v>
      </c>
      <c r="L96" s="65" t="n">
        <f aca="false">Tabla_Simulada!L96-Tabla_ValidaciónMétodo!L96</f>
        <v>0</v>
      </c>
      <c r="M96" s="66" t="n">
        <f aca="false">Tabla_Simulada!M96-Tabla_ValidaciónMétodo!M96</f>
        <v>0</v>
      </c>
      <c r="N96" s="65" t="n">
        <f aca="false">Tabla_Simulada!N96-Tabla_ValidaciónMétodo!N96</f>
        <v>0</v>
      </c>
      <c r="O96" s="65" t="n">
        <f aca="false">Tabla_Simulada!O96-Tabla_ValidaciónMétodo!O96</f>
        <v>0</v>
      </c>
      <c r="P96" s="65" t="n">
        <f aca="false">Tabla_Simulada!P96-Tabla_ValidaciónMétodo!P96</f>
        <v>0</v>
      </c>
      <c r="Q96" s="65" t="n">
        <f aca="false">Tabla_Simulada!Q96-Tabla_ValidaciónMétodo!Q96</f>
        <v>0</v>
      </c>
      <c r="S96" s="65" t="n">
        <f aca="false">Tabla_Simulada!S96-Tabla_ValidaciónMétodo!S96</f>
        <v>0</v>
      </c>
      <c r="T96" s="65" t="n">
        <f aca="false">Tabla_Simulada!T96-Tabla_ValidaciónMétodo!T96</f>
        <v>0</v>
      </c>
      <c r="U96" s="65" t="n">
        <f aca="false">Tabla_Simulada!U96-Tabla_ValidaciónMétodo!U96</f>
        <v>0</v>
      </c>
      <c r="V96" s="65" t="n">
        <f aca="false">Tabla_Simulada!V96-Tabla_ValidaciónMétodo!V96</f>
        <v>0</v>
      </c>
      <c r="W96" s="65" t="n">
        <f aca="false">Tabla_Simulada!W96-Tabla_ValidaciónMétodo!W96</f>
        <v>0</v>
      </c>
      <c r="X96" s="65" t="n">
        <f aca="false">Tabla_Simulada!X96-Tabla_ValidaciónMétodo!X96</f>
        <v>0</v>
      </c>
      <c r="Y96" s="65" t="n">
        <f aca="false">Tabla_Simulada!Y96-Tabla_ValidaciónMétodo!Y96</f>
        <v>0</v>
      </c>
      <c r="Z96" s="65" t="n">
        <f aca="false">Tabla_Simulada!Z96-Tabla_ValidaciónMétodo!Z96</f>
        <v>0</v>
      </c>
      <c r="AC96" s="73" t="n">
        <f aca="false">Tabla_Simulada!AC96-Tabla_ValidaciónMétodo!AC96</f>
        <v>0</v>
      </c>
      <c r="AD96" s="74" t="n">
        <f aca="false">Tabla_Simulada!AD96-Tabla_ValidaciónMétodo!AD96</f>
        <v>0</v>
      </c>
      <c r="AE96" s="75" t="n">
        <f aca="false">Tabla_Simulada!AE96-Tabla_ValidaciónMétodo!AE96</f>
        <v>0</v>
      </c>
      <c r="AF96" s="74" t="n">
        <f aca="false">Tabla_Simulada!AF96-Tabla_ValidaciónMétodo!AF96</f>
        <v>0</v>
      </c>
      <c r="AG96" s="74" t="n">
        <f aca="false">Tabla_Simulada!AG96-Tabla_ValidaciónMétodo!AG96</f>
        <v>0</v>
      </c>
      <c r="AH96" s="74" t="n">
        <f aca="false">Tabla_Simulada!AH96-Tabla_ValidaciónMétodo!AH96</f>
        <v>0</v>
      </c>
      <c r="AI96" s="74" t="n">
        <f aca="false">Tabla_Simulada!AI96-Tabla_ValidaciónMétodo!AI96</f>
        <v>0</v>
      </c>
      <c r="AJ96" s="74" t="n">
        <f aca="false">Tabla_Simulada!AJ96-Tabla_ValidaciónMétodo!AJ96</f>
        <v>0</v>
      </c>
      <c r="AK96" s="74" t="n">
        <f aca="false">Tabla_Simulada!AK96-Tabla_ValidaciónMétodo!AK96</f>
        <v>0</v>
      </c>
      <c r="AL96" s="74" t="n">
        <f aca="false">Tabla_Simulada!AL96-Tabla_ValidaciónMétodo!AL96</f>
        <v>0</v>
      </c>
      <c r="AM96" s="74" t="n">
        <f aca="false">Tabla_Simulada!AM96-Tabla_ValidaciónMétodo!AM96</f>
        <v>0</v>
      </c>
      <c r="AO96" s="66" t="n">
        <f aca="false">Tabla_Simulada!AO96-Tabla_ValidaciónMétodo!AO96</f>
        <v>0</v>
      </c>
      <c r="AP96" s="65" t="n">
        <f aca="false">Tabla_Simulada!AP96-Tabla_ValidaciónMétodo!AP96</f>
        <v>0</v>
      </c>
      <c r="AQ96" s="66" t="n">
        <f aca="false">Tabla_Simulada!AQ96-Tabla_ValidaciónMétodo!AQ96</f>
        <v>0</v>
      </c>
      <c r="AR96" s="65" t="n">
        <f aca="false">Tabla_Simulada!AR96-Tabla_ValidaciónMétodo!AR96</f>
        <v>0</v>
      </c>
      <c r="AS96" s="66" t="n">
        <f aca="false">Tabla_Simulada!AS96-Tabla_ValidaciónMétodo!AS96</f>
        <v>0</v>
      </c>
      <c r="AT96" s="65" t="n">
        <f aca="false">Tabla_Simulada!AT96-Tabla_ValidaciónMétodo!AT96</f>
        <v>0</v>
      </c>
      <c r="AU96" s="66" t="n">
        <f aca="false">Tabla_Simulada!AU96-Tabla_ValidaciónMétodo!AU96</f>
        <v>0</v>
      </c>
      <c r="AV96" s="65" t="n">
        <f aca="false">Tabla_Simulada!AV96-Tabla_ValidaciónMétodo!AV96</f>
        <v>0</v>
      </c>
      <c r="AW96" s="66" t="n">
        <f aca="false">Tabla_Simulada!AW96-Tabla_ValidaciónMétodo!AW96</f>
        <v>0</v>
      </c>
      <c r="AX96" s="65" t="n">
        <f aca="false">Tabla_Simulada!AX96-Tabla_ValidaciónMétodo!AX96</f>
        <v>0</v>
      </c>
    </row>
    <row r="97" customFormat="false" ht="15" hidden="false" customHeight="false" outlineLevel="0" collapsed="false">
      <c r="A97" s="72" t="s">
        <v>56</v>
      </c>
      <c r="B97" s="65" t="n">
        <f aca="false">Tabla_Simulada!B97-Tabla_ValidaciónMétodo!B97</f>
        <v>0</v>
      </c>
      <c r="C97" s="65" t="n">
        <f aca="false">Tabla_Simulada!C97-Tabla_ValidaciónMétodo!C97</f>
        <v>0</v>
      </c>
      <c r="D97" s="65" t="n">
        <f aca="false">Tabla_Simulada!D97-Tabla_ValidaciónMétodo!D97</f>
        <v>0</v>
      </c>
      <c r="E97" s="65" t="n">
        <f aca="false">Tabla_Simulada!E97-Tabla_ValidaciónMétodo!E97</f>
        <v>0</v>
      </c>
      <c r="F97" s="65" t="n">
        <f aca="false">Tabla_Simulada!F97-Tabla_ValidaciónMétodo!F97</f>
        <v>0</v>
      </c>
      <c r="G97" s="65" t="n">
        <f aca="false">Tabla_Simulada!G97-Tabla_ValidaciónMétodo!G97</f>
        <v>0</v>
      </c>
      <c r="H97" s="65" t="n">
        <f aca="false">Tabla_Simulada!H97-Tabla_ValidaciónMétodo!H97</f>
        <v>0</v>
      </c>
      <c r="I97" s="66" t="n">
        <f aca="false">Tabla_Simulada!I97-Tabla_ValidaciónMétodo!I97</f>
        <v>0</v>
      </c>
      <c r="J97" s="65" t="n">
        <f aca="false">Tabla_Simulada!J97-Tabla_ValidaciónMétodo!J97</f>
        <v>0</v>
      </c>
      <c r="K97" s="66" t="n">
        <f aca="false">Tabla_Simulada!K97-Tabla_ValidaciónMétodo!K97</f>
        <v>0</v>
      </c>
      <c r="L97" s="65" t="n">
        <f aca="false">Tabla_Simulada!L97-Tabla_ValidaciónMétodo!L97</f>
        <v>0</v>
      </c>
      <c r="M97" s="66" t="n">
        <f aca="false">Tabla_Simulada!M97-Tabla_ValidaciónMétodo!M97</f>
        <v>0</v>
      </c>
      <c r="N97" s="65" t="n">
        <f aca="false">Tabla_Simulada!N97-Tabla_ValidaciónMétodo!N97</f>
        <v>0</v>
      </c>
      <c r="O97" s="65" t="n">
        <f aca="false">Tabla_Simulada!O97-Tabla_ValidaciónMétodo!O97</f>
        <v>0</v>
      </c>
      <c r="P97" s="65" t="n">
        <f aca="false">Tabla_Simulada!P97-Tabla_ValidaciónMétodo!P97</f>
        <v>0</v>
      </c>
      <c r="Q97" s="65" t="n">
        <f aca="false">Tabla_Simulada!Q97-Tabla_ValidaciónMétodo!Q97</f>
        <v>0</v>
      </c>
      <c r="S97" s="65" t="n">
        <f aca="false">Tabla_Simulada!S97-Tabla_ValidaciónMétodo!S97</f>
        <v>0</v>
      </c>
      <c r="T97" s="65" t="n">
        <f aca="false">Tabla_Simulada!T97-Tabla_ValidaciónMétodo!T97</f>
        <v>0</v>
      </c>
      <c r="U97" s="65" t="n">
        <f aca="false">Tabla_Simulada!U97-Tabla_ValidaciónMétodo!U97</f>
        <v>0</v>
      </c>
      <c r="V97" s="65" t="n">
        <f aca="false">Tabla_Simulada!V97-Tabla_ValidaciónMétodo!V97</f>
        <v>0</v>
      </c>
      <c r="W97" s="65" t="n">
        <f aca="false">Tabla_Simulada!W97-Tabla_ValidaciónMétodo!W97</f>
        <v>0</v>
      </c>
      <c r="X97" s="65" t="n">
        <f aca="false">Tabla_Simulada!X97-Tabla_ValidaciónMétodo!X97</f>
        <v>0</v>
      </c>
      <c r="Y97" s="65" t="n">
        <f aca="false">Tabla_Simulada!Y97-Tabla_ValidaciónMétodo!Y97</f>
        <v>0</v>
      </c>
      <c r="Z97" s="65" t="n">
        <f aca="false">Tabla_Simulada!Z97-Tabla_ValidaciónMétodo!Z97</f>
        <v>0</v>
      </c>
      <c r="AC97" s="73" t="n">
        <f aca="false">Tabla_Simulada!AC97-Tabla_ValidaciónMétodo!AC97</f>
        <v>0</v>
      </c>
      <c r="AD97" s="74" t="n">
        <f aca="false">Tabla_Simulada!AD97-Tabla_ValidaciónMétodo!AD97</f>
        <v>0</v>
      </c>
      <c r="AE97" s="75" t="n">
        <f aca="false">Tabla_Simulada!AE97-Tabla_ValidaciónMétodo!AE97</f>
        <v>0</v>
      </c>
      <c r="AF97" s="74" t="n">
        <f aca="false">Tabla_Simulada!AF97-Tabla_ValidaciónMétodo!AF97</f>
        <v>0</v>
      </c>
      <c r="AG97" s="74" t="n">
        <f aca="false">Tabla_Simulada!AG97-Tabla_ValidaciónMétodo!AG97</f>
        <v>0</v>
      </c>
      <c r="AH97" s="74" t="n">
        <f aca="false">Tabla_Simulada!AH97-Tabla_ValidaciónMétodo!AH97</f>
        <v>0</v>
      </c>
      <c r="AI97" s="74" t="n">
        <f aca="false">Tabla_Simulada!AI97-Tabla_ValidaciónMétodo!AI97</f>
        <v>0</v>
      </c>
      <c r="AJ97" s="74" t="n">
        <f aca="false">Tabla_Simulada!AJ97-Tabla_ValidaciónMétodo!AJ97</f>
        <v>0</v>
      </c>
      <c r="AK97" s="74" t="n">
        <f aca="false">Tabla_Simulada!AK97-Tabla_ValidaciónMétodo!AK97</f>
        <v>0</v>
      </c>
      <c r="AL97" s="74" t="n">
        <f aca="false">Tabla_Simulada!AL97-Tabla_ValidaciónMétodo!AL97</f>
        <v>0</v>
      </c>
      <c r="AM97" s="74" t="n">
        <f aca="false">Tabla_Simulada!AM97-Tabla_ValidaciónMétodo!AM97</f>
        <v>0</v>
      </c>
      <c r="AO97" s="66" t="n">
        <f aca="false">Tabla_Simulada!AO97-Tabla_ValidaciónMétodo!AO97</f>
        <v>0</v>
      </c>
      <c r="AP97" s="65" t="n">
        <f aca="false">Tabla_Simulada!AP97-Tabla_ValidaciónMétodo!AP97</f>
        <v>0</v>
      </c>
      <c r="AQ97" s="66" t="n">
        <f aca="false">Tabla_Simulada!AQ97-Tabla_ValidaciónMétodo!AQ97</f>
        <v>0</v>
      </c>
      <c r="AR97" s="65" t="n">
        <f aca="false">Tabla_Simulada!AR97-Tabla_ValidaciónMétodo!AR97</f>
        <v>0</v>
      </c>
      <c r="AS97" s="66" t="n">
        <f aca="false">Tabla_Simulada!AS97-Tabla_ValidaciónMétodo!AS97</f>
        <v>0</v>
      </c>
      <c r="AT97" s="65" t="n">
        <f aca="false">Tabla_Simulada!AT97-Tabla_ValidaciónMétodo!AT97</f>
        <v>0</v>
      </c>
      <c r="AU97" s="66" t="n">
        <f aca="false">Tabla_Simulada!AU97-Tabla_ValidaciónMétodo!AU97</f>
        <v>0</v>
      </c>
      <c r="AV97" s="65" t="n">
        <f aca="false">Tabla_Simulada!AV97-Tabla_ValidaciónMétodo!AV97</f>
        <v>0</v>
      </c>
      <c r="AW97" s="66" t="n">
        <f aca="false">Tabla_Simulada!AW97-Tabla_ValidaciónMétodo!AW97</f>
        <v>0</v>
      </c>
      <c r="AX97" s="65" t="n">
        <f aca="false">Tabla_Simulada!AX97-Tabla_ValidaciónMétodo!AX97</f>
        <v>0</v>
      </c>
    </row>
    <row r="98" customFormat="false" ht="15" hidden="false" customHeight="false" outlineLevel="0" collapsed="false">
      <c r="A98" s="72" t="s">
        <v>57</v>
      </c>
      <c r="B98" s="65" t="n">
        <f aca="false">Tabla_Simulada!B98-Tabla_ValidaciónMétodo!B98</f>
        <v>0</v>
      </c>
      <c r="C98" s="65" t="n">
        <f aca="false">Tabla_Simulada!C98-Tabla_ValidaciónMétodo!C98</f>
        <v>0</v>
      </c>
      <c r="D98" s="65" t="n">
        <f aca="false">Tabla_Simulada!D98-Tabla_ValidaciónMétodo!D98</f>
        <v>0</v>
      </c>
      <c r="E98" s="65" t="n">
        <f aca="false">Tabla_Simulada!E98-Tabla_ValidaciónMétodo!E98</f>
        <v>0</v>
      </c>
      <c r="F98" s="65" t="n">
        <f aca="false">Tabla_Simulada!F98-Tabla_ValidaciónMétodo!F98</f>
        <v>0</v>
      </c>
      <c r="G98" s="65" t="n">
        <f aca="false">Tabla_Simulada!G98-Tabla_ValidaciónMétodo!G98</f>
        <v>0</v>
      </c>
      <c r="H98" s="65" t="n">
        <f aca="false">Tabla_Simulada!H98-Tabla_ValidaciónMétodo!H98</f>
        <v>0</v>
      </c>
      <c r="I98" s="66" t="n">
        <f aca="false">Tabla_Simulada!I98-Tabla_ValidaciónMétodo!I98</f>
        <v>0</v>
      </c>
      <c r="J98" s="65" t="n">
        <f aca="false">Tabla_Simulada!J98-Tabla_ValidaciónMétodo!J98</f>
        <v>0</v>
      </c>
      <c r="K98" s="66" t="n">
        <f aca="false">Tabla_Simulada!K98-Tabla_ValidaciónMétodo!K98</f>
        <v>0</v>
      </c>
      <c r="L98" s="65" t="n">
        <f aca="false">Tabla_Simulada!L98-Tabla_ValidaciónMétodo!L98</f>
        <v>0</v>
      </c>
      <c r="M98" s="66" t="n">
        <f aca="false">Tabla_Simulada!M98-Tabla_ValidaciónMétodo!M98</f>
        <v>0</v>
      </c>
      <c r="N98" s="65" t="n">
        <f aca="false">Tabla_Simulada!N98-Tabla_ValidaciónMétodo!N98</f>
        <v>0</v>
      </c>
      <c r="O98" s="65" t="n">
        <f aca="false">Tabla_Simulada!O98-Tabla_ValidaciónMétodo!O98</f>
        <v>0</v>
      </c>
      <c r="P98" s="65" t="n">
        <f aca="false">Tabla_Simulada!P98-Tabla_ValidaciónMétodo!P98</f>
        <v>0</v>
      </c>
      <c r="Q98" s="65" t="n">
        <f aca="false">Tabla_Simulada!Q98-Tabla_ValidaciónMétodo!Q98</f>
        <v>0</v>
      </c>
      <c r="S98" s="65" t="n">
        <f aca="false">Tabla_Simulada!S98-Tabla_ValidaciónMétodo!S98</f>
        <v>0</v>
      </c>
      <c r="T98" s="65" t="n">
        <f aca="false">Tabla_Simulada!T98-Tabla_ValidaciónMétodo!T98</f>
        <v>0</v>
      </c>
      <c r="U98" s="65" t="n">
        <f aca="false">Tabla_Simulada!U98-Tabla_ValidaciónMétodo!U98</f>
        <v>0</v>
      </c>
      <c r="V98" s="65" t="n">
        <f aca="false">Tabla_Simulada!V98-Tabla_ValidaciónMétodo!V98</f>
        <v>0</v>
      </c>
      <c r="W98" s="65" t="n">
        <f aca="false">Tabla_Simulada!W98-Tabla_ValidaciónMétodo!W98</f>
        <v>0</v>
      </c>
      <c r="X98" s="65" t="n">
        <f aca="false">Tabla_Simulada!X98-Tabla_ValidaciónMétodo!X98</f>
        <v>0</v>
      </c>
      <c r="Y98" s="65" t="n">
        <f aca="false">Tabla_Simulada!Y98-Tabla_ValidaciónMétodo!Y98</f>
        <v>0</v>
      </c>
      <c r="Z98" s="65" t="n">
        <f aca="false">Tabla_Simulada!Z98-Tabla_ValidaciónMétodo!Z98</f>
        <v>0</v>
      </c>
      <c r="AC98" s="73" t="n">
        <f aca="false">Tabla_Simulada!AC98-Tabla_ValidaciónMétodo!AC98</f>
        <v>0</v>
      </c>
      <c r="AD98" s="74" t="n">
        <f aca="false">Tabla_Simulada!AD98-Tabla_ValidaciónMétodo!AD98</f>
        <v>0</v>
      </c>
      <c r="AE98" s="75" t="n">
        <f aca="false">Tabla_Simulada!AE98-Tabla_ValidaciónMétodo!AE98</f>
        <v>0</v>
      </c>
      <c r="AF98" s="74" t="n">
        <f aca="false">Tabla_Simulada!AF98-Tabla_ValidaciónMétodo!AF98</f>
        <v>0</v>
      </c>
      <c r="AG98" s="74" t="n">
        <f aca="false">Tabla_Simulada!AG98-Tabla_ValidaciónMétodo!AG98</f>
        <v>0</v>
      </c>
      <c r="AH98" s="74" t="n">
        <f aca="false">Tabla_Simulada!AH98-Tabla_ValidaciónMétodo!AH98</f>
        <v>0</v>
      </c>
      <c r="AI98" s="74" t="n">
        <f aca="false">Tabla_Simulada!AI98-Tabla_ValidaciónMétodo!AI98</f>
        <v>0</v>
      </c>
      <c r="AJ98" s="74" t="n">
        <f aca="false">Tabla_Simulada!AJ98-Tabla_ValidaciónMétodo!AJ98</f>
        <v>0</v>
      </c>
      <c r="AK98" s="74" t="n">
        <f aca="false">Tabla_Simulada!AK98-Tabla_ValidaciónMétodo!AK98</f>
        <v>0</v>
      </c>
      <c r="AL98" s="74" t="n">
        <f aca="false">Tabla_Simulada!AL98-Tabla_ValidaciónMétodo!AL98</f>
        <v>0</v>
      </c>
      <c r="AM98" s="74" t="n">
        <f aca="false">Tabla_Simulada!AM98-Tabla_ValidaciónMétodo!AM98</f>
        <v>0</v>
      </c>
      <c r="AO98" s="66" t="n">
        <f aca="false">Tabla_Simulada!AO98-Tabla_ValidaciónMétodo!AO98</f>
        <v>0</v>
      </c>
      <c r="AP98" s="65" t="n">
        <f aca="false">Tabla_Simulada!AP98-Tabla_ValidaciónMétodo!AP98</f>
        <v>0</v>
      </c>
      <c r="AQ98" s="66" t="n">
        <f aca="false">Tabla_Simulada!AQ98-Tabla_ValidaciónMétodo!AQ98</f>
        <v>0</v>
      </c>
      <c r="AR98" s="65" t="n">
        <f aca="false">Tabla_Simulada!AR98-Tabla_ValidaciónMétodo!AR98</f>
        <v>0</v>
      </c>
      <c r="AS98" s="66" t="n">
        <f aca="false">Tabla_Simulada!AS98-Tabla_ValidaciónMétodo!AS98</f>
        <v>0</v>
      </c>
      <c r="AT98" s="65" t="n">
        <f aca="false">Tabla_Simulada!AT98-Tabla_ValidaciónMétodo!AT98</f>
        <v>0</v>
      </c>
      <c r="AU98" s="66" t="n">
        <f aca="false">Tabla_Simulada!AU98-Tabla_ValidaciónMétodo!AU98</f>
        <v>0</v>
      </c>
      <c r="AV98" s="65" t="n">
        <f aca="false">Tabla_Simulada!AV98-Tabla_ValidaciónMétodo!AV98</f>
        <v>0</v>
      </c>
      <c r="AW98" s="66" t="n">
        <f aca="false">Tabla_Simulada!AW98-Tabla_ValidaciónMétodo!AW98</f>
        <v>0</v>
      </c>
      <c r="AX98" s="65" t="n">
        <f aca="false">Tabla_Simulada!AX98-Tabla_ValidaciónMétodo!AX98</f>
        <v>0</v>
      </c>
    </row>
    <row r="99" customFormat="false" ht="15" hidden="false" customHeight="false" outlineLevel="0" collapsed="false">
      <c r="A99" s="72" t="s">
        <v>58</v>
      </c>
      <c r="B99" s="65" t="n">
        <f aca="false">Tabla_Simulada!B99-Tabla_ValidaciónMétodo!B99</f>
        <v>0</v>
      </c>
      <c r="C99" s="65" t="n">
        <f aca="false">Tabla_Simulada!C99-Tabla_ValidaciónMétodo!C99</f>
        <v>0</v>
      </c>
      <c r="D99" s="65" t="n">
        <f aca="false">Tabla_Simulada!D99-Tabla_ValidaciónMétodo!D99</f>
        <v>0</v>
      </c>
      <c r="E99" s="65" t="n">
        <f aca="false">Tabla_Simulada!E99-Tabla_ValidaciónMétodo!E99</f>
        <v>0</v>
      </c>
      <c r="F99" s="65" t="n">
        <f aca="false">Tabla_Simulada!F99-Tabla_ValidaciónMétodo!F99</f>
        <v>0</v>
      </c>
      <c r="G99" s="65" t="n">
        <f aca="false">Tabla_Simulada!G99-Tabla_ValidaciónMétodo!G99</f>
        <v>0</v>
      </c>
      <c r="H99" s="65" t="n">
        <f aca="false">Tabla_Simulada!H99-Tabla_ValidaciónMétodo!H99</f>
        <v>0</v>
      </c>
      <c r="I99" s="66" t="n">
        <f aca="false">Tabla_Simulada!I99-Tabla_ValidaciónMétodo!I99</f>
        <v>0</v>
      </c>
      <c r="J99" s="65" t="n">
        <f aca="false">Tabla_Simulada!J99-Tabla_ValidaciónMétodo!J99</f>
        <v>0</v>
      </c>
      <c r="K99" s="66" t="n">
        <f aca="false">Tabla_Simulada!K99-Tabla_ValidaciónMétodo!K99</f>
        <v>0</v>
      </c>
      <c r="L99" s="65" t="n">
        <f aca="false">Tabla_Simulada!L99-Tabla_ValidaciónMétodo!L99</f>
        <v>0</v>
      </c>
      <c r="M99" s="66" t="n">
        <f aca="false">Tabla_Simulada!M99-Tabla_ValidaciónMétodo!M99</f>
        <v>0</v>
      </c>
      <c r="N99" s="65" t="n">
        <f aca="false">Tabla_Simulada!N99-Tabla_ValidaciónMétodo!N99</f>
        <v>0</v>
      </c>
      <c r="O99" s="65" t="n">
        <f aca="false">Tabla_Simulada!O99-Tabla_ValidaciónMétodo!O99</f>
        <v>0</v>
      </c>
      <c r="P99" s="65" t="n">
        <f aca="false">Tabla_Simulada!P99-Tabla_ValidaciónMétodo!P99</f>
        <v>0</v>
      </c>
      <c r="Q99" s="65" t="n">
        <f aca="false">Tabla_Simulada!Q99-Tabla_ValidaciónMétodo!Q99</f>
        <v>0</v>
      </c>
      <c r="S99" s="65" t="n">
        <f aca="false">Tabla_Simulada!S99-Tabla_ValidaciónMétodo!S99</f>
        <v>0</v>
      </c>
      <c r="T99" s="65" t="n">
        <f aca="false">Tabla_Simulada!T99-Tabla_ValidaciónMétodo!T99</f>
        <v>0</v>
      </c>
      <c r="U99" s="65" t="n">
        <f aca="false">Tabla_Simulada!U99-Tabla_ValidaciónMétodo!U99</f>
        <v>0</v>
      </c>
      <c r="V99" s="65" t="n">
        <f aca="false">Tabla_Simulada!V99-Tabla_ValidaciónMétodo!V99</f>
        <v>0</v>
      </c>
      <c r="W99" s="65" t="n">
        <f aca="false">Tabla_Simulada!W99-Tabla_ValidaciónMétodo!W99</f>
        <v>0</v>
      </c>
      <c r="X99" s="65" t="n">
        <f aca="false">Tabla_Simulada!X99-Tabla_ValidaciónMétodo!X99</f>
        <v>0</v>
      </c>
      <c r="Y99" s="65" t="n">
        <f aca="false">Tabla_Simulada!Y99-Tabla_ValidaciónMétodo!Y99</f>
        <v>0</v>
      </c>
      <c r="Z99" s="65" t="n">
        <f aca="false">Tabla_Simulada!Z99-Tabla_ValidaciónMétodo!Z99</f>
        <v>0</v>
      </c>
      <c r="AC99" s="73" t="n">
        <f aca="false">Tabla_Simulada!AC99-Tabla_ValidaciónMétodo!AC99</f>
        <v>0</v>
      </c>
      <c r="AD99" s="74" t="n">
        <f aca="false">Tabla_Simulada!AD99-Tabla_ValidaciónMétodo!AD99</f>
        <v>0</v>
      </c>
      <c r="AE99" s="75" t="n">
        <f aca="false">Tabla_Simulada!AE99-Tabla_ValidaciónMétodo!AE99</f>
        <v>0</v>
      </c>
      <c r="AF99" s="74" t="n">
        <f aca="false">Tabla_Simulada!AF99-Tabla_ValidaciónMétodo!AF99</f>
        <v>0</v>
      </c>
      <c r="AG99" s="74" t="n">
        <f aca="false">Tabla_Simulada!AG99-Tabla_ValidaciónMétodo!AG99</f>
        <v>0</v>
      </c>
      <c r="AH99" s="74" t="n">
        <f aca="false">Tabla_Simulada!AH99-Tabla_ValidaciónMétodo!AH99</f>
        <v>0</v>
      </c>
      <c r="AI99" s="74" t="n">
        <f aca="false">Tabla_Simulada!AI99-Tabla_ValidaciónMétodo!AI99</f>
        <v>0</v>
      </c>
      <c r="AJ99" s="74" t="n">
        <f aca="false">Tabla_Simulada!AJ99-Tabla_ValidaciónMétodo!AJ99</f>
        <v>0</v>
      </c>
      <c r="AK99" s="74" t="n">
        <f aca="false">Tabla_Simulada!AK99-Tabla_ValidaciónMétodo!AK99</f>
        <v>0</v>
      </c>
      <c r="AL99" s="74" t="n">
        <f aca="false">Tabla_Simulada!AL99-Tabla_ValidaciónMétodo!AL99</f>
        <v>0</v>
      </c>
      <c r="AM99" s="74" t="n">
        <f aca="false">Tabla_Simulada!AM99-Tabla_ValidaciónMétodo!AM99</f>
        <v>0</v>
      </c>
      <c r="AO99" s="66" t="n">
        <f aca="false">Tabla_Simulada!AO99-Tabla_ValidaciónMétodo!AO99</f>
        <v>0</v>
      </c>
      <c r="AP99" s="65" t="n">
        <f aca="false">Tabla_Simulada!AP99-Tabla_ValidaciónMétodo!AP99</f>
        <v>0</v>
      </c>
      <c r="AQ99" s="66" t="n">
        <f aca="false">Tabla_Simulada!AQ99-Tabla_ValidaciónMétodo!AQ99</f>
        <v>0</v>
      </c>
      <c r="AR99" s="65" t="n">
        <f aca="false">Tabla_Simulada!AR99-Tabla_ValidaciónMétodo!AR99</f>
        <v>0</v>
      </c>
      <c r="AS99" s="66" t="n">
        <f aca="false">Tabla_Simulada!AS99-Tabla_ValidaciónMétodo!AS99</f>
        <v>0</v>
      </c>
      <c r="AT99" s="65" t="n">
        <f aca="false">Tabla_Simulada!AT99-Tabla_ValidaciónMétodo!AT99</f>
        <v>0</v>
      </c>
      <c r="AU99" s="66" t="n">
        <f aca="false">Tabla_Simulada!AU99-Tabla_ValidaciónMétodo!AU99</f>
        <v>0</v>
      </c>
      <c r="AV99" s="65" t="n">
        <f aca="false">Tabla_Simulada!AV99-Tabla_ValidaciónMétodo!AV99</f>
        <v>0</v>
      </c>
      <c r="AW99" s="66" t="n">
        <f aca="false">Tabla_Simulada!AW99-Tabla_ValidaciónMétodo!AW99</f>
        <v>0</v>
      </c>
      <c r="AX99" s="65" t="n">
        <f aca="false">Tabla_Simulada!AX99-Tabla_ValidaciónMétodo!AX99</f>
        <v>0</v>
      </c>
    </row>
    <row r="100" customFormat="false" ht="15" hidden="false" customHeight="false" outlineLevel="0" collapsed="false">
      <c r="A100" s="72" t="s">
        <v>59</v>
      </c>
      <c r="B100" s="65" t="n">
        <f aca="false">Tabla_Simulada!B100-Tabla_ValidaciónMétodo!B100</f>
        <v>0</v>
      </c>
      <c r="C100" s="65" t="n">
        <f aca="false">Tabla_Simulada!C100-Tabla_ValidaciónMétodo!C100</f>
        <v>0</v>
      </c>
      <c r="D100" s="65" t="n">
        <f aca="false">Tabla_Simulada!D100-Tabla_ValidaciónMétodo!D100</f>
        <v>0</v>
      </c>
      <c r="E100" s="65" t="n">
        <f aca="false">Tabla_Simulada!E100-Tabla_ValidaciónMétodo!E100</f>
        <v>0</v>
      </c>
      <c r="F100" s="65" t="n">
        <f aca="false">Tabla_Simulada!F100-Tabla_ValidaciónMétodo!F100</f>
        <v>0</v>
      </c>
      <c r="G100" s="65" t="n">
        <f aca="false">Tabla_Simulada!G100-Tabla_ValidaciónMétodo!G100</f>
        <v>0</v>
      </c>
      <c r="H100" s="65" t="n">
        <f aca="false">Tabla_Simulada!H100-Tabla_ValidaciónMétodo!H100</f>
        <v>0</v>
      </c>
      <c r="I100" s="66" t="n">
        <f aca="false">Tabla_Simulada!I100-Tabla_ValidaciónMétodo!I100</f>
        <v>0</v>
      </c>
      <c r="J100" s="65" t="n">
        <f aca="false">Tabla_Simulada!J100-Tabla_ValidaciónMétodo!J100</f>
        <v>0</v>
      </c>
      <c r="K100" s="66" t="n">
        <f aca="false">Tabla_Simulada!K100-Tabla_ValidaciónMétodo!K100</f>
        <v>0</v>
      </c>
      <c r="L100" s="65" t="n">
        <f aca="false">Tabla_Simulada!L100-Tabla_ValidaciónMétodo!L100</f>
        <v>0</v>
      </c>
      <c r="M100" s="66" t="n">
        <f aca="false">Tabla_Simulada!M100-Tabla_ValidaciónMétodo!M100</f>
        <v>0</v>
      </c>
      <c r="N100" s="65" t="n">
        <f aca="false">Tabla_Simulada!N100-Tabla_ValidaciónMétodo!N100</f>
        <v>0</v>
      </c>
      <c r="O100" s="65" t="n">
        <f aca="false">Tabla_Simulada!O100-Tabla_ValidaciónMétodo!O100</f>
        <v>0</v>
      </c>
      <c r="P100" s="65" t="n">
        <f aca="false">Tabla_Simulada!P100-Tabla_ValidaciónMétodo!P100</f>
        <v>0</v>
      </c>
      <c r="Q100" s="65" t="n">
        <f aca="false">Tabla_Simulada!Q100-Tabla_ValidaciónMétodo!Q100</f>
        <v>0</v>
      </c>
      <c r="S100" s="65" t="n">
        <f aca="false">Tabla_Simulada!S100-Tabla_ValidaciónMétodo!S100</f>
        <v>0</v>
      </c>
      <c r="T100" s="65" t="n">
        <f aca="false">Tabla_Simulada!T100-Tabla_ValidaciónMétodo!T100</f>
        <v>0</v>
      </c>
      <c r="U100" s="65" t="n">
        <f aca="false">Tabla_Simulada!U100-Tabla_ValidaciónMétodo!U100</f>
        <v>0</v>
      </c>
      <c r="V100" s="65" t="n">
        <f aca="false">Tabla_Simulada!V100-Tabla_ValidaciónMétodo!V100</f>
        <v>0</v>
      </c>
      <c r="W100" s="65" t="n">
        <f aca="false">Tabla_Simulada!W100-Tabla_ValidaciónMétodo!W100</f>
        <v>0</v>
      </c>
      <c r="X100" s="65" t="n">
        <f aca="false">Tabla_Simulada!X100-Tabla_ValidaciónMétodo!X100</f>
        <v>0</v>
      </c>
      <c r="Y100" s="65" t="n">
        <f aca="false">Tabla_Simulada!Y100-Tabla_ValidaciónMétodo!Y100</f>
        <v>0</v>
      </c>
      <c r="Z100" s="65" t="n">
        <f aca="false">Tabla_Simulada!Z100-Tabla_ValidaciónMétodo!Z100</f>
        <v>0</v>
      </c>
      <c r="AC100" s="73" t="n">
        <f aca="false">Tabla_Simulada!AC100-Tabla_ValidaciónMétodo!AC100</f>
        <v>0</v>
      </c>
      <c r="AD100" s="74" t="n">
        <f aca="false">Tabla_Simulada!AD100-Tabla_ValidaciónMétodo!AD100</f>
        <v>0</v>
      </c>
      <c r="AE100" s="75" t="n">
        <f aca="false">Tabla_Simulada!AE100-Tabla_ValidaciónMétodo!AE100</f>
        <v>0</v>
      </c>
      <c r="AF100" s="74" t="n">
        <f aca="false">Tabla_Simulada!AF100-Tabla_ValidaciónMétodo!AF100</f>
        <v>0</v>
      </c>
      <c r="AG100" s="74" t="n">
        <f aca="false">Tabla_Simulada!AG100-Tabla_ValidaciónMétodo!AG100</f>
        <v>0</v>
      </c>
      <c r="AH100" s="74" t="n">
        <f aca="false">Tabla_Simulada!AH100-Tabla_ValidaciónMétodo!AH100</f>
        <v>0</v>
      </c>
      <c r="AI100" s="74" t="n">
        <f aca="false">Tabla_Simulada!AI100-Tabla_ValidaciónMétodo!AI100</f>
        <v>0</v>
      </c>
      <c r="AJ100" s="74" t="n">
        <f aca="false">Tabla_Simulada!AJ100-Tabla_ValidaciónMétodo!AJ100</f>
        <v>0</v>
      </c>
      <c r="AK100" s="74" t="n">
        <f aca="false">Tabla_Simulada!AK100-Tabla_ValidaciónMétodo!AK100</f>
        <v>0</v>
      </c>
      <c r="AL100" s="74" t="n">
        <f aca="false">Tabla_Simulada!AL100-Tabla_ValidaciónMétodo!AL100</f>
        <v>0</v>
      </c>
      <c r="AM100" s="74" t="n">
        <f aca="false">Tabla_Simulada!AM100-Tabla_ValidaciónMétodo!AM100</f>
        <v>0</v>
      </c>
      <c r="AO100" s="66" t="n">
        <f aca="false">Tabla_Simulada!AO100-Tabla_ValidaciónMétodo!AO100</f>
        <v>0</v>
      </c>
      <c r="AP100" s="65" t="n">
        <f aca="false">Tabla_Simulada!AP100-Tabla_ValidaciónMétodo!AP100</f>
        <v>0</v>
      </c>
      <c r="AQ100" s="66" t="n">
        <f aca="false">Tabla_Simulada!AQ100-Tabla_ValidaciónMétodo!AQ100</f>
        <v>0</v>
      </c>
      <c r="AR100" s="65" t="n">
        <f aca="false">Tabla_Simulada!AR100-Tabla_ValidaciónMétodo!AR100</f>
        <v>0</v>
      </c>
      <c r="AS100" s="66" t="n">
        <f aca="false">Tabla_Simulada!AS100-Tabla_ValidaciónMétodo!AS100</f>
        <v>0</v>
      </c>
      <c r="AT100" s="65" t="n">
        <f aca="false">Tabla_Simulada!AT100-Tabla_ValidaciónMétodo!AT100</f>
        <v>0</v>
      </c>
      <c r="AU100" s="66" t="n">
        <f aca="false">Tabla_Simulada!AU100-Tabla_ValidaciónMétodo!AU100</f>
        <v>0</v>
      </c>
      <c r="AV100" s="65" t="n">
        <f aca="false">Tabla_Simulada!AV100-Tabla_ValidaciónMétodo!AV100</f>
        <v>0</v>
      </c>
      <c r="AW100" s="66" t="n">
        <f aca="false">Tabla_Simulada!AW100-Tabla_ValidaciónMétodo!AW100</f>
        <v>0</v>
      </c>
      <c r="AX100" s="65" t="n">
        <f aca="false">Tabla_Simulada!AX100-Tabla_ValidaciónMétodo!AX100</f>
        <v>0</v>
      </c>
    </row>
    <row r="101" customFormat="false" ht="15" hidden="false" customHeight="false" outlineLevel="0" collapsed="false">
      <c r="A101" s="72" t="s">
        <v>60</v>
      </c>
      <c r="B101" s="65" t="n">
        <f aca="false">Tabla_Simulada!B101-Tabla_ValidaciónMétodo!B101</f>
        <v>0</v>
      </c>
      <c r="C101" s="65" t="n">
        <f aca="false">Tabla_Simulada!C101-Tabla_ValidaciónMétodo!C101</f>
        <v>0</v>
      </c>
      <c r="D101" s="65" t="n">
        <f aca="false">Tabla_Simulada!D101-Tabla_ValidaciónMétodo!D101</f>
        <v>0</v>
      </c>
      <c r="E101" s="65" t="n">
        <f aca="false">Tabla_Simulada!E101-Tabla_ValidaciónMétodo!E101</f>
        <v>0</v>
      </c>
      <c r="F101" s="65" t="n">
        <f aca="false">Tabla_Simulada!F101-Tabla_ValidaciónMétodo!F101</f>
        <v>0</v>
      </c>
      <c r="G101" s="65" t="n">
        <f aca="false">Tabla_Simulada!G101-Tabla_ValidaciónMétodo!G101</f>
        <v>0</v>
      </c>
      <c r="H101" s="65" t="n">
        <f aca="false">Tabla_Simulada!H101-Tabla_ValidaciónMétodo!H101</f>
        <v>0</v>
      </c>
      <c r="I101" s="66" t="n">
        <f aca="false">Tabla_Simulada!I101-Tabla_ValidaciónMétodo!I101</f>
        <v>0</v>
      </c>
      <c r="J101" s="65" t="n">
        <f aca="false">Tabla_Simulada!J101-Tabla_ValidaciónMétodo!J101</f>
        <v>0</v>
      </c>
      <c r="K101" s="66" t="n">
        <f aca="false">Tabla_Simulada!K101-Tabla_ValidaciónMétodo!K101</f>
        <v>0</v>
      </c>
      <c r="L101" s="65" t="n">
        <f aca="false">Tabla_Simulada!L101-Tabla_ValidaciónMétodo!L101</f>
        <v>0</v>
      </c>
      <c r="M101" s="66" t="n">
        <f aca="false">Tabla_Simulada!M101-Tabla_ValidaciónMétodo!M101</f>
        <v>0</v>
      </c>
      <c r="N101" s="65" t="n">
        <f aca="false">Tabla_Simulada!N101-Tabla_ValidaciónMétodo!N101</f>
        <v>0</v>
      </c>
      <c r="O101" s="65" t="n">
        <f aca="false">Tabla_Simulada!O101-Tabla_ValidaciónMétodo!O101</f>
        <v>0</v>
      </c>
      <c r="P101" s="65" t="n">
        <f aca="false">Tabla_Simulada!P101-Tabla_ValidaciónMétodo!P101</f>
        <v>0</v>
      </c>
      <c r="Q101" s="65" t="n">
        <f aca="false">Tabla_Simulada!Q101-Tabla_ValidaciónMétodo!Q101</f>
        <v>0</v>
      </c>
      <c r="S101" s="65" t="n">
        <f aca="false">Tabla_Simulada!S101-Tabla_ValidaciónMétodo!S101</f>
        <v>0</v>
      </c>
      <c r="T101" s="65" t="n">
        <f aca="false">Tabla_Simulada!T101-Tabla_ValidaciónMétodo!T101</f>
        <v>0</v>
      </c>
      <c r="U101" s="65" t="n">
        <f aca="false">Tabla_Simulada!U101-Tabla_ValidaciónMétodo!U101</f>
        <v>0</v>
      </c>
      <c r="V101" s="65" t="n">
        <f aca="false">Tabla_Simulada!V101-Tabla_ValidaciónMétodo!V101</f>
        <v>0</v>
      </c>
      <c r="W101" s="65" t="n">
        <f aca="false">Tabla_Simulada!W101-Tabla_ValidaciónMétodo!W101</f>
        <v>0</v>
      </c>
      <c r="X101" s="65" t="n">
        <f aca="false">Tabla_Simulada!X101-Tabla_ValidaciónMétodo!X101</f>
        <v>0</v>
      </c>
      <c r="Y101" s="65" t="n">
        <f aca="false">Tabla_Simulada!Y101-Tabla_ValidaciónMétodo!Y101</f>
        <v>0</v>
      </c>
      <c r="Z101" s="65" t="n">
        <f aca="false">Tabla_Simulada!Z101-Tabla_ValidaciónMétodo!Z101</f>
        <v>0</v>
      </c>
      <c r="AC101" s="73" t="n">
        <f aca="false">Tabla_Simulada!AC101-Tabla_ValidaciónMétodo!AC101</f>
        <v>0</v>
      </c>
      <c r="AD101" s="74" t="n">
        <f aca="false">Tabla_Simulada!AD101-Tabla_ValidaciónMétodo!AD101</f>
        <v>0</v>
      </c>
      <c r="AE101" s="75" t="n">
        <f aca="false">Tabla_Simulada!AE101-Tabla_ValidaciónMétodo!AE101</f>
        <v>0</v>
      </c>
      <c r="AF101" s="74" t="n">
        <f aca="false">Tabla_Simulada!AF101-Tabla_ValidaciónMétodo!AF101</f>
        <v>0</v>
      </c>
      <c r="AG101" s="74" t="n">
        <f aca="false">Tabla_Simulada!AG101-Tabla_ValidaciónMétodo!AG101</f>
        <v>0</v>
      </c>
      <c r="AH101" s="74" t="n">
        <f aca="false">Tabla_Simulada!AH101-Tabla_ValidaciónMétodo!AH101</f>
        <v>0</v>
      </c>
      <c r="AI101" s="74" t="n">
        <f aca="false">Tabla_Simulada!AI101-Tabla_ValidaciónMétodo!AI101</f>
        <v>0</v>
      </c>
      <c r="AJ101" s="74" t="n">
        <f aca="false">Tabla_Simulada!AJ101-Tabla_ValidaciónMétodo!AJ101</f>
        <v>0</v>
      </c>
      <c r="AK101" s="74" t="n">
        <f aca="false">Tabla_Simulada!AK101-Tabla_ValidaciónMétodo!AK101</f>
        <v>0</v>
      </c>
      <c r="AL101" s="74" t="n">
        <f aca="false">Tabla_Simulada!AL101-Tabla_ValidaciónMétodo!AL101</f>
        <v>0</v>
      </c>
      <c r="AM101" s="74" t="n">
        <f aca="false">Tabla_Simulada!AM101-Tabla_ValidaciónMétodo!AM101</f>
        <v>0</v>
      </c>
      <c r="AO101" s="66" t="n">
        <f aca="false">Tabla_Simulada!AO101-Tabla_ValidaciónMétodo!AO101</f>
        <v>0</v>
      </c>
      <c r="AP101" s="65" t="n">
        <f aca="false">Tabla_Simulada!AP101-Tabla_ValidaciónMétodo!AP101</f>
        <v>0</v>
      </c>
      <c r="AQ101" s="66" t="n">
        <f aca="false">Tabla_Simulada!AQ101-Tabla_ValidaciónMétodo!AQ101</f>
        <v>0</v>
      </c>
      <c r="AR101" s="65" t="n">
        <f aca="false">Tabla_Simulada!AR101-Tabla_ValidaciónMétodo!AR101</f>
        <v>0</v>
      </c>
      <c r="AS101" s="66" t="n">
        <f aca="false">Tabla_Simulada!AS101-Tabla_ValidaciónMétodo!AS101</f>
        <v>0</v>
      </c>
      <c r="AT101" s="65" t="n">
        <f aca="false">Tabla_Simulada!AT101-Tabla_ValidaciónMétodo!AT101</f>
        <v>0</v>
      </c>
      <c r="AU101" s="66" t="n">
        <f aca="false">Tabla_Simulada!AU101-Tabla_ValidaciónMétodo!AU101</f>
        <v>0</v>
      </c>
      <c r="AV101" s="65" t="n">
        <f aca="false">Tabla_Simulada!AV101-Tabla_ValidaciónMétodo!AV101</f>
        <v>0</v>
      </c>
      <c r="AW101" s="66" t="n">
        <f aca="false">Tabla_Simulada!AW101-Tabla_ValidaciónMétodo!AW101</f>
        <v>0</v>
      </c>
      <c r="AX101" s="65" t="n">
        <f aca="false">Tabla_Simulada!AX101-Tabla_ValidaciónMétodo!AX101</f>
        <v>0</v>
      </c>
    </row>
    <row r="102" customFormat="false" ht="15" hidden="false" customHeight="false" outlineLevel="0" collapsed="false">
      <c r="A102" s="72" t="s">
        <v>61</v>
      </c>
      <c r="B102" s="65" t="n">
        <f aca="false">Tabla_Simulada!B102-Tabla_ValidaciónMétodo!B102</f>
        <v>0</v>
      </c>
      <c r="C102" s="65" t="n">
        <f aca="false">Tabla_Simulada!C102-Tabla_ValidaciónMétodo!C102</f>
        <v>0</v>
      </c>
      <c r="D102" s="65" t="n">
        <f aca="false">Tabla_Simulada!D102-Tabla_ValidaciónMétodo!D102</f>
        <v>0</v>
      </c>
      <c r="E102" s="65" t="n">
        <f aca="false">Tabla_Simulada!E102-Tabla_ValidaciónMétodo!E102</f>
        <v>0</v>
      </c>
      <c r="F102" s="65" t="n">
        <f aca="false">Tabla_Simulada!F102-Tabla_ValidaciónMétodo!F102</f>
        <v>0</v>
      </c>
      <c r="G102" s="65" t="n">
        <f aca="false">Tabla_Simulada!G102-Tabla_ValidaciónMétodo!G102</f>
        <v>0</v>
      </c>
      <c r="H102" s="65" t="n">
        <f aca="false">Tabla_Simulada!H102-Tabla_ValidaciónMétodo!H102</f>
        <v>0</v>
      </c>
      <c r="I102" s="66" t="n">
        <f aca="false">Tabla_Simulada!I102-Tabla_ValidaciónMétodo!I102</f>
        <v>0</v>
      </c>
      <c r="J102" s="65" t="n">
        <f aca="false">Tabla_Simulada!J102-Tabla_ValidaciónMétodo!J102</f>
        <v>0</v>
      </c>
      <c r="K102" s="66" t="n">
        <f aca="false">Tabla_Simulada!K102-Tabla_ValidaciónMétodo!K102</f>
        <v>0</v>
      </c>
      <c r="L102" s="65" t="n">
        <f aca="false">Tabla_Simulada!L102-Tabla_ValidaciónMétodo!L102</f>
        <v>0</v>
      </c>
      <c r="M102" s="66" t="n">
        <f aca="false">Tabla_Simulada!M102-Tabla_ValidaciónMétodo!M102</f>
        <v>0</v>
      </c>
      <c r="N102" s="65" t="n">
        <f aca="false">Tabla_Simulada!N102-Tabla_ValidaciónMétodo!N102</f>
        <v>0</v>
      </c>
      <c r="O102" s="65" t="n">
        <f aca="false">Tabla_Simulada!O102-Tabla_ValidaciónMétodo!O102</f>
        <v>0</v>
      </c>
      <c r="P102" s="65" t="n">
        <f aca="false">Tabla_Simulada!P102-Tabla_ValidaciónMétodo!P102</f>
        <v>0</v>
      </c>
      <c r="Q102" s="65" t="n">
        <f aca="false">Tabla_Simulada!Q102-Tabla_ValidaciónMétodo!Q102</f>
        <v>0</v>
      </c>
      <c r="S102" s="65" t="n">
        <f aca="false">Tabla_Simulada!S102-Tabla_ValidaciónMétodo!S102</f>
        <v>0</v>
      </c>
      <c r="T102" s="65" t="n">
        <f aca="false">Tabla_Simulada!T102-Tabla_ValidaciónMétodo!T102</f>
        <v>0</v>
      </c>
      <c r="U102" s="65" t="n">
        <f aca="false">Tabla_Simulada!U102-Tabla_ValidaciónMétodo!U102</f>
        <v>0</v>
      </c>
      <c r="V102" s="65" t="n">
        <f aca="false">Tabla_Simulada!V102-Tabla_ValidaciónMétodo!V102</f>
        <v>0</v>
      </c>
      <c r="W102" s="65" t="n">
        <f aca="false">Tabla_Simulada!W102-Tabla_ValidaciónMétodo!W102</f>
        <v>0</v>
      </c>
      <c r="X102" s="65" t="n">
        <f aca="false">Tabla_Simulada!X102-Tabla_ValidaciónMétodo!X102</f>
        <v>0</v>
      </c>
      <c r="Y102" s="65" t="n">
        <f aca="false">Tabla_Simulada!Y102-Tabla_ValidaciónMétodo!Y102</f>
        <v>0</v>
      </c>
      <c r="Z102" s="65" t="n">
        <f aca="false">Tabla_Simulada!Z102-Tabla_ValidaciónMétodo!Z102</f>
        <v>0</v>
      </c>
      <c r="AC102" s="73" t="n">
        <f aca="false">Tabla_Simulada!AC102-Tabla_ValidaciónMétodo!AC102</f>
        <v>0</v>
      </c>
      <c r="AD102" s="74" t="n">
        <f aca="false">Tabla_Simulada!AD102-Tabla_ValidaciónMétodo!AD102</f>
        <v>0</v>
      </c>
      <c r="AE102" s="75" t="n">
        <f aca="false">Tabla_Simulada!AE102-Tabla_ValidaciónMétodo!AE102</f>
        <v>0</v>
      </c>
      <c r="AF102" s="74" t="n">
        <f aca="false">Tabla_Simulada!AF102-Tabla_ValidaciónMétodo!AF102</f>
        <v>0</v>
      </c>
      <c r="AG102" s="74" t="n">
        <f aca="false">Tabla_Simulada!AG102-Tabla_ValidaciónMétodo!AG102</f>
        <v>0</v>
      </c>
      <c r="AH102" s="74" t="n">
        <f aca="false">Tabla_Simulada!AH102-Tabla_ValidaciónMétodo!AH102</f>
        <v>0</v>
      </c>
      <c r="AI102" s="74" t="n">
        <f aca="false">Tabla_Simulada!AI102-Tabla_ValidaciónMétodo!AI102</f>
        <v>0</v>
      </c>
      <c r="AJ102" s="74" t="n">
        <f aca="false">Tabla_Simulada!AJ102-Tabla_ValidaciónMétodo!AJ102</f>
        <v>0</v>
      </c>
      <c r="AK102" s="74" t="n">
        <f aca="false">Tabla_Simulada!AK102-Tabla_ValidaciónMétodo!AK102</f>
        <v>0</v>
      </c>
      <c r="AL102" s="74" t="n">
        <f aca="false">Tabla_Simulada!AL102-Tabla_ValidaciónMétodo!AL102</f>
        <v>0</v>
      </c>
      <c r="AM102" s="74" t="n">
        <f aca="false">Tabla_Simulada!AM102-Tabla_ValidaciónMétodo!AM102</f>
        <v>0</v>
      </c>
      <c r="AO102" s="66" t="n">
        <f aca="false">Tabla_Simulada!AO102-Tabla_ValidaciónMétodo!AO102</f>
        <v>0</v>
      </c>
      <c r="AP102" s="65" t="n">
        <f aca="false">Tabla_Simulada!AP102-Tabla_ValidaciónMétodo!AP102</f>
        <v>0</v>
      </c>
      <c r="AQ102" s="66" t="n">
        <f aca="false">Tabla_Simulada!AQ102-Tabla_ValidaciónMétodo!AQ102</f>
        <v>0</v>
      </c>
      <c r="AR102" s="65" t="n">
        <f aca="false">Tabla_Simulada!AR102-Tabla_ValidaciónMétodo!AR102</f>
        <v>0</v>
      </c>
      <c r="AS102" s="66" t="n">
        <f aca="false">Tabla_Simulada!AS102-Tabla_ValidaciónMétodo!AS102</f>
        <v>0</v>
      </c>
      <c r="AT102" s="65" t="n">
        <f aca="false">Tabla_Simulada!AT102-Tabla_ValidaciónMétodo!AT102</f>
        <v>0</v>
      </c>
      <c r="AU102" s="66" t="n">
        <f aca="false">Tabla_Simulada!AU102-Tabla_ValidaciónMétodo!AU102</f>
        <v>0</v>
      </c>
      <c r="AV102" s="65" t="n">
        <f aca="false">Tabla_Simulada!AV102-Tabla_ValidaciónMétodo!AV102</f>
        <v>0</v>
      </c>
      <c r="AW102" s="66" t="n">
        <f aca="false">Tabla_Simulada!AW102-Tabla_ValidaciónMétodo!AW102</f>
        <v>0</v>
      </c>
      <c r="AX102" s="65" t="n">
        <f aca="false">Tabla_Simulada!AX102-Tabla_ValidaciónMétodo!AX102</f>
        <v>0</v>
      </c>
    </row>
    <row r="103" customFormat="false" ht="15" hidden="false" customHeight="false" outlineLevel="0" collapsed="false">
      <c r="A103" s="72" t="s">
        <v>62</v>
      </c>
      <c r="B103" s="65" t="n">
        <f aca="false">Tabla_Simulada!B103-Tabla_ValidaciónMétodo!B103</f>
        <v>0</v>
      </c>
      <c r="C103" s="65" t="n">
        <f aca="false">Tabla_Simulada!C103-Tabla_ValidaciónMétodo!C103</f>
        <v>0</v>
      </c>
      <c r="D103" s="65" t="n">
        <f aca="false">Tabla_Simulada!D103-Tabla_ValidaciónMétodo!D103</f>
        <v>0</v>
      </c>
      <c r="E103" s="65" t="n">
        <f aca="false">Tabla_Simulada!E103-Tabla_ValidaciónMétodo!E103</f>
        <v>0</v>
      </c>
      <c r="F103" s="65" t="n">
        <f aca="false">Tabla_Simulada!F103-Tabla_ValidaciónMétodo!F103</f>
        <v>0</v>
      </c>
      <c r="G103" s="65" t="n">
        <f aca="false">Tabla_Simulada!G103-Tabla_ValidaciónMétodo!G103</f>
        <v>0</v>
      </c>
      <c r="H103" s="65" t="n">
        <f aca="false">Tabla_Simulada!H103-Tabla_ValidaciónMétodo!H103</f>
        <v>0</v>
      </c>
      <c r="I103" s="66" t="n">
        <f aca="false">Tabla_Simulada!I103-Tabla_ValidaciónMétodo!I103</f>
        <v>0</v>
      </c>
      <c r="J103" s="65" t="n">
        <f aca="false">Tabla_Simulada!J103-Tabla_ValidaciónMétodo!J103</f>
        <v>0</v>
      </c>
      <c r="K103" s="66" t="n">
        <f aca="false">Tabla_Simulada!K103-Tabla_ValidaciónMétodo!K103</f>
        <v>0</v>
      </c>
      <c r="L103" s="65" t="n">
        <f aca="false">Tabla_Simulada!L103-Tabla_ValidaciónMétodo!L103</f>
        <v>0</v>
      </c>
      <c r="M103" s="66" t="n">
        <f aca="false">Tabla_Simulada!M103-Tabla_ValidaciónMétodo!M103</f>
        <v>0</v>
      </c>
      <c r="N103" s="65" t="n">
        <f aca="false">Tabla_Simulada!N103-Tabla_ValidaciónMétodo!N103</f>
        <v>0</v>
      </c>
      <c r="O103" s="65" t="n">
        <f aca="false">Tabla_Simulada!O103-Tabla_ValidaciónMétodo!O103</f>
        <v>0</v>
      </c>
      <c r="P103" s="65" t="n">
        <f aca="false">Tabla_Simulada!P103-Tabla_ValidaciónMétodo!P103</f>
        <v>0</v>
      </c>
      <c r="Q103" s="65" t="n">
        <f aca="false">Tabla_Simulada!Q103-Tabla_ValidaciónMétodo!Q103</f>
        <v>0</v>
      </c>
      <c r="S103" s="65" t="n">
        <f aca="false">Tabla_Simulada!S103-Tabla_ValidaciónMétodo!S103</f>
        <v>0</v>
      </c>
      <c r="T103" s="65" t="n">
        <f aca="false">Tabla_Simulada!T103-Tabla_ValidaciónMétodo!T103</f>
        <v>0</v>
      </c>
      <c r="U103" s="65" t="n">
        <f aca="false">Tabla_Simulada!U103-Tabla_ValidaciónMétodo!U103</f>
        <v>0</v>
      </c>
      <c r="V103" s="65" t="n">
        <f aca="false">Tabla_Simulada!V103-Tabla_ValidaciónMétodo!V103</f>
        <v>0</v>
      </c>
      <c r="W103" s="65" t="n">
        <f aca="false">Tabla_Simulada!W103-Tabla_ValidaciónMétodo!W103</f>
        <v>0</v>
      </c>
      <c r="X103" s="65" t="n">
        <f aca="false">Tabla_Simulada!X103-Tabla_ValidaciónMétodo!X103</f>
        <v>0</v>
      </c>
      <c r="Y103" s="65" t="n">
        <f aca="false">Tabla_Simulada!Y103-Tabla_ValidaciónMétodo!Y103</f>
        <v>0</v>
      </c>
      <c r="Z103" s="65" t="n">
        <f aca="false">Tabla_Simulada!Z103-Tabla_ValidaciónMétodo!Z103</f>
        <v>0</v>
      </c>
      <c r="AC103" s="73" t="n">
        <f aca="false">Tabla_Simulada!AC103-Tabla_ValidaciónMétodo!AC103</f>
        <v>0</v>
      </c>
      <c r="AD103" s="74" t="n">
        <f aca="false">Tabla_Simulada!AD103-Tabla_ValidaciónMétodo!AD103</f>
        <v>0</v>
      </c>
      <c r="AE103" s="75" t="n">
        <f aca="false">Tabla_Simulada!AE103-Tabla_ValidaciónMétodo!AE103</f>
        <v>0</v>
      </c>
      <c r="AF103" s="74" t="n">
        <f aca="false">Tabla_Simulada!AF103-Tabla_ValidaciónMétodo!AF103</f>
        <v>0</v>
      </c>
      <c r="AG103" s="74" t="n">
        <f aca="false">Tabla_Simulada!AG103-Tabla_ValidaciónMétodo!AG103</f>
        <v>0</v>
      </c>
      <c r="AH103" s="74" t="n">
        <f aca="false">Tabla_Simulada!AH103-Tabla_ValidaciónMétodo!AH103</f>
        <v>0</v>
      </c>
      <c r="AI103" s="74" t="n">
        <f aca="false">Tabla_Simulada!AI103-Tabla_ValidaciónMétodo!AI103</f>
        <v>0</v>
      </c>
      <c r="AJ103" s="74" t="n">
        <f aca="false">Tabla_Simulada!AJ103-Tabla_ValidaciónMétodo!AJ103</f>
        <v>0</v>
      </c>
      <c r="AK103" s="74" t="n">
        <f aca="false">Tabla_Simulada!AK103-Tabla_ValidaciónMétodo!AK103</f>
        <v>0</v>
      </c>
      <c r="AL103" s="74" t="n">
        <f aca="false">Tabla_Simulada!AL103-Tabla_ValidaciónMétodo!AL103</f>
        <v>0</v>
      </c>
      <c r="AM103" s="74" t="n">
        <f aca="false">Tabla_Simulada!AM103-Tabla_ValidaciónMétodo!AM103</f>
        <v>0</v>
      </c>
      <c r="AO103" s="66" t="n">
        <f aca="false">Tabla_Simulada!AO103-Tabla_ValidaciónMétodo!AO103</f>
        <v>0</v>
      </c>
      <c r="AP103" s="65" t="n">
        <f aca="false">Tabla_Simulada!AP103-Tabla_ValidaciónMétodo!AP103</f>
        <v>0</v>
      </c>
      <c r="AQ103" s="66" t="n">
        <f aca="false">Tabla_Simulada!AQ103-Tabla_ValidaciónMétodo!AQ103</f>
        <v>0</v>
      </c>
      <c r="AR103" s="65" t="n">
        <f aca="false">Tabla_Simulada!AR103-Tabla_ValidaciónMétodo!AR103</f>
        <v>0</v>
      </c>
      <c r="AS103" s="66" t="n">
        <f aca="false">Tabla_Simulada!AS103-Tabla_ValidaciónMétodo!AS103</f>
        <v>0</v>
      </c>
      <c r="AT103" s="65" t="n">
        <f aca="false">Tabla_Simulada!AT103-Tabla_ValidaciónMétodo!AT103</f>
        <v>0</v>
      </c>
      <c r="AU103" s="66" t="n">
        <f aca="false">Tabla_Simulada!AU103-Tabla_ValidaciónMétodo!AU103</f>
        <v>0</v>
      </c>
      <c r="AV103" s="65" t="n">
        <f aca="false">Tabla_Simulada!AV103-Tabla_ValidaciónMétodo!AV103</f>
        <v>0</v>
      </c>
      <c r="AW103" s="66" t="n">
        <f aca="false">Tabla_Simulada!AW103-Tabla_ValidaciónMétodo!AW103</f>
        <v>0</v>
      </c>
      <c r="AX103" s="65" t="n">
        <f aca="false">Tabla_Simulada!AX103-Tabla_ValidaciónMétodo!AX103</f>
        <v>0</v>
      </c>
    </row>
    <row r="104" customFormat="false" ht="15" hidden="false" customHeight="false" outlineLevel="0" collapsed="false">
      <c r="A104" s="72" t="s">
        <v>63</v>
      </c>
      <c r="B104" s="65" t="n">
        <f aca="false">Tabla_Simulada!B104-Tabla_ValidaciónMétodo!B104</f>
        <v>0</v>
      </c>
      <c r="C104" s="65" t="n">
        <f aca="false">Tabla_Simulada!C104-Tabla_ValidaciónMétodo!C104</f>
        <v>0</v>
      </c>
      <c r="D104" s="65" t="n">
        <f aca="false">Tabla_Simulada!D104-Tabla_ValidaciónMétodo!D104</f>
        <v>0</v>
      </c>
      <c r="E104" s="65" t="n">
        <f aca="false">Tabla_Simulada!E104-Tabla_ValidaciónMétodo!E104</f>
        <v>0</v>
      </c>
      <c r="F104" s="65" t="n">
        <f aca="false">Tabla_Simulada!F104-Tabla_ValidaciónMétodo!F104</f>
        <v>0</v>
      </c>
      <c r="G104" s="65" t="n">
        <f aca="false">Tabla_Simulada!G104-Tabla_ValidaciónMétodo!G104</f>
        <v>0</v>
      </c>
      <c r="H104" s="65" t="n">
        <f aca="false">Tabla_Simulada!H104-Tabla_ValidaciónMétodo!H104</f>
        <v>0</v>
      </c>
      <c r="I104" s="66" t="n">
        <f aca="false">Tabla_Simulada!I104-Tabla_ValidaciónMétodo!I104</f>
        <v>0</v>
      </c>
      <c r="J104" s="65" t="n">
        <f aca="false">Tabla_Simulada!J104-Tabla_ValidaciónMétodo!J104</f>
        <v>0</v>
      </c>
      <c r="K104" s="66" t="n">
        <f aca="false">Tabla_Simulada!K104-Tabla_ValidaciónMétodo!K104</f>
        <v>0</v>
      </c>
      <c r="L104" s="65" t="n">
        <f aca="false">Tabla_Simulada!L104-Tabla_ValidaciónMétodo!L104</f>
        <v>0</v>
      </c>
      <c r="M104" s="66" t="n">
        <f aca="false">Tabla_Simulada!M104-Tabla_ValidaciónMétodo!M104</f>
        <v>0</v>
      </c>
      <c r="N104" s="65" t="n">
        <f aca="false">Tabla_Simulada!N104-Tabla_ValidaciónMétodo!N104</f>
        <v>0</v>
      </c>
      <c r="O104" s="65" t="n">
        <f aca="false">Tabla_Simulada!O104-Tabla_ValidaciónMétodo!O104</f>
        <v>0</v>
      </c>
      <c r="P104" s="65" t="n">
        <f aca="false">Tabla_Simulada!P104-Tabla_ValidaciónMétodo!P104</f>
        <v>0</v>
      </c>
      <c r="Q104" s="65" t="n">
        <f aca="false">Tabla_Simulada!Q104-Tabla_ValidaciónMétodo!Q104</f>
        <v>0</v>
      </c>
      <c r="S104" s="65" t="n">
        <f aca="false">Tabla_Simulada!S104-Tabla_ValidaciónMétodo!S104</f>
        <v>0</v>
      </c>
      <c r="T104" s="65" t="n">
        <f aca="false">Tabla_Simulada!T104-Tabla_ValidaciónMétodo!T104</f>
        <v>0</v>
      </c>
      <c r="U104" s="65" t="n">
        <f aca="false">Tabla_Simulada!U104-Tabla_ValidaciónMétodo!U104</f>
        <v>0</v>
      </c>
      <c r="V104" s="65" t="n">
        <f aca="false">Tabla_Simulada!V104-Tabla_ValidaciónMétodo!V104</f>
        <v>0</v>
      </c>
      <c r="W104" s="65" t="n">
        <f aca="false">Tabla_Simulada!W104-Tabla_ValidaciónMétodo!W104</f>
        <v>0</v>
      </c>
      <c r="X104" s="65" t="n">
        <f aca="false">Tabla_Simulada!X104-Tabla_ValidaciónMétodo!X104</f>
        <v>0</v>
      </c>
      <c r="Y104" s="65" t="n">
        <f aca="false">Tabla_Simulada!Y104-Tabla_ValidaciónMétodo!Y104</f>
        <v>0</v>
      </c>
      <c r="Z104" s="65" t="n">
        <f aca="false">Tabla_Simulada!Z104-Tabla_ValidaciónMétodo!Z104</f>
        <v>0</v>
      </c>
      <c r="AC104" s="73" t="n">
        <f aca="false">Tabla_Simulada!AC104-Tabla_ValidaciónMétodo!AC104</f>
        <v>0</v>
      </c>
      <c r="AD104" s="74" t="n">
        <f aca="false">Tabla_Simulada!AD104-Tabla_ValidaciónMétodo!AD104</f>
        <v>0</v>
      </c>
      <c r="AE104" s="75" t="n">
        <f aca="false">Tabla_Simulada!AE104-Tabla_ValidaciónMétodo!AE104</f>
        <v>0</v>
      </c>
      <c r="AF104" s="74" t="n">
        <f aca="false">Tabla_Simulada!AF104-Tabla_ValidaciónMétodo!AF104</f>
        <v>0</v>
      </c>
      <c r="AG104" s="74" t="n">
        <f aca="false">Tabla_Simulada!AG104-Tabla_ValidaciónMétodo!AG104</f>
        <v>0</v>
      </c>
      <c r="AH104" s="74" t="n">
        <f aca="false">Tabla_Simulada!AH104-Tabla_ValidaciónMétodo!AH104</f>
        <v>0</v>
      </c>
      <c r="AI104" s="74" t="n">
        <f aca="false">Tabla_Simulada!AI104-Tabla_ValidaciónMétodo!AI104</f>
        <v>0</v>
      </c>
      <c r="AJ104" s="74" t="n">
        <f aca="false">Tabla_Simulada!AJ104-Tabla_ValidaciónMétodo!AJ104</f>
        <v>0</v>
      </c>
      <c r="AK104" s="74" t="n">
        <f aca="false">Tabla_Simulada!AK104-Tabla_ValidaciónMétodo!AK104</f>
        <v>0</v>
      </c>
      <c r="AL104" s="74" t="n">
        <f aca="false">Tabla_Simulada!AL104-Tabla_ValidaciónMétodo!AL104</f>
        <v>0</v>
      </c>
      <c r="AM104" s="74" t="n">
        <f aca="false">Tabla_Simulada!AM104-Tabla_ValidaciónMétodo!AM104</f>
        <v>0</v>
      </c>
      <c r="AO104" s="66" t="n">
        <f aca="false">Tabla_Simulada!AO104-Tabla_ValidaciónMétodo!AO104</f>
        <v>0</v>
      </c>
      <c r="AP104" s="65" t="n">
        <f aca="false">Tabla_Simulada!AP104-Tabla_ValidaciónMétodo!AP104</f>
        <v>0</v>
      </c>
      <c r="AQ104" s="66" t="n">
        <f aca="false">Tabla_Simulada!AQ104-Tabla_ValidaciónMétodo!AQ104</f>
        <v>0</v>
      </c>
      <c r="AR104" s="65" t="n">
        <f aca="false">Tabla_Simulada!AR104-Tabla_ValidaciónMétodo!AR104</f>
        <v>0</v>
      </c>
      <c r="AS104" s="66" t="n">
        <f aca="false">Tabla_Simulada!AS104-Tabla_ValidaciónMétodo!AS104</f>
        <v>0</v>
      </c>
      <c r="AT104" s="65" t="n">
        <f aca="false">Tabla_Simulada!AT104-Tabla_ValidaciónMétodo!AT104</f>
        <v>0</v>
      </c>
      <c r="AU104" s="66" t="n">
        <f aca="false">Tabla_Simulada!AU104-Tabla_ValidaciónMétodo!AU104</f>
        <v>0</v>
      </c>
      <c r="AV104" s="65" t="n">
        <f aca="false">Tabla_Simulada!AV104-Tabla_ValidaciónMétodo!AV104</f>
        <v>0</v>
      </c>
      <c r="AW104" s="66" t="n">
        <f aca="false">Tabla_Simulada!AW104-Tabla_ValidaciónMétodo!AW104</f>
        <v>0</v>
      </c>
      <c r="AX104" s="65" t="n">
        <f aca="false">Tabla_Simulada!AX104-Tabla_ValidaciónMétodo!AX104</f>
        <v>0</v>
      </c>
    </row>
    <row r="105" customFormat="false" ht="15" hidden="false" customHeight="false" outlineLevel="0" collapsed="false">
      <c r="A105" s="72" t="s">
        <v>64</v>
      </c>
      <c r="B105" s="65" t="n">
        <f aca="false">Tabla_Simulada!B105-Tabla_ValidaciónMétodo!B105</f>
        <v>0</v>
      </c>
      <c r="C105" s="65" t="n">
        <f aca="false">Tabla_Simulada!C105-Tabla_ValidaciónMétodo!C105</f>
        <v>0</v>
      </c>
      <c r="D105" s="65" t="n">
        <f aca="false">Tabla_Simulada!D105-Tabla_ValidaciónMétodo!D105</f>
        <v>0</v>
      </c>
      <c r="E105" s="65" t="n">
        <f aca="false">Tabla_Simulada!E105-Tabla_ValidaciónMétodo!E105</f>
        <v>0</v>
      </c>
      <c r="F105" s="65" t="n">
        <f aca="false">Tabla_Simulada!F105-Tabla_ValidaciónMétodo!F105</f>
        <v>0</v>
      </c>
      <c r="G105" s="65" t="n">
        <f aca="false">Tabla_Simulada!G105-Tabla_ValidaciónMétodo!G105</f>
        <v>0</v>
      </c>
      <c r="H105" s="65" t="n">
        <f aca="false">Tabla_Simulada!H105-Tabla_ValidaciónMétodo!H105</f>
        <v>0</v>
      </c>
      <c r="I105" s="66" t="n">
        <f aca="false">Tabla_Simulada!I105-Tabla_ValidaciónMétodo!I105</f>
        <v>0</v>
      </c>
      <c r="J105" s="65" t="n">
        <f aca="false">Tabla_Simulada!J105-Tabla_ValidaciónMétodo!J105</f>
        <v>0</v>
      </c>
      <c r="K105" s="66" t="n">
        <f aca="false">Tabla_Simulada!K105-Tabla_ValidaciónMétodo!K105</f>
        <v>0</v>
      </c>
      <c r="L105" s="65" t="n">
        <f aca="false">Tabla_Simulada!L105-Tabla_ValidaciónMétodo!L105</f>
        <v>0</v>
      </c>
      <c r="M105" s="66" t="n">
        <f aca="false">Tabla_Simulada!M105-Tabla_ValidaciónMétodo!M105</f>
        <v>0</v>
      </c>
      <c r="N105" s="65" t="n">
        <f aca="false">Tabla_Simulada!N105-Tabla_ValidaciónMétodo!N105</f>
        <v>0</v>
      </c>
      <c r="O105" s="65" t="n">
        <f aca="false">Tabla_Simulada!O105-Tabla_ValidaciónMétodo!O105</f>
        <v>0</v>
      </c>
      <c r="P105" s="65" t="n">
        <f aca="false">Tabla_Simulada!P105-Tabla_ValidaciónMétodo!P105</f>
        <v>0</v>
      </c>
      <c r="Q105" s="65" t="n">
        <f aca="false">Tabla_Simulada!Q105-Tabla_ValidaciónMétodo!Q105</f>
        <v>0</v>
      </c>
      <c r="S105" s="65" t="n">
        <f aca="false">Tabla_Simulada!S105-Tabla_ValidaciónMétodo!S105</f>
        <v>0</v>
      </c>
      <c r="T105" s="65" t="n">
        <f aca="false">Tabla_Simulada!T105-Tabla_ValidaciónMétodo!T105</f>
        <v>0</v>
      </c>
      <c r="U105" s="65" t="n">
        <f aca="false">Tabla_Simulada!U105-Tabla_ValidaciónMétodo!U105</f>
        <v>0</v>
      </c>
      <c r="V105" s="65" t="n">
        <f aca="false">Tabla_Simulada!V105-Tabla_ValidaciónMétodo!V105</f>
        <v>0</v>
      </c>
      <c r="W105" s="65" t="n">
        <f aca="false">Tabla_Simulada!W105-Tabla_ValidaciónMétodo!W105</f>
        <v>0</v>
      </c>
      <c r="X105" s="65" t="n">
        <f aca="false">Tabla_Simulada!X105-Tabla_ValidaciónMétodo!X105</f>
        <v>0</v>
      </c>
      <c r="Y105" s="65" t="n">
        <f aca="false">Tabla_Simulada!Y105-Tabla_ValidaciónMétodo!Y105</f>
        <v>0</v>
      </c>
      <c r="Z105" s="65" t="n">
        <f aca="false">Tabla_Simulada!Z105-Tabla_ValidaciónMétodo!Z105</f>
        <v>0</v>
      </c>
      <c r="AC105" s="73" t="n">
        <f aca="false">Tabla_Simulada!AC105-Tabla_ValidaciónMétodo!AC105</f>
        <v>0</v>
      </c>
      <c r="AD105" s="74" t="n">
        <f aca="false">Tabla_Simulada!AD105-Tabla_ValidaciónMétodo!AD105</f>
        <v>0</v>
      </c>
      <c r="AE105" s="75" t="n">
        <f aca="false">Tabla_Simulada!AE105-Tabla_ValidaciónMétodo!AE105</f>
        <v>0</v>
      </c>
      <c r="AF105" s="74" t="n">
        <f aca="false">Tabla_Simulada!AF105-Tabla_ValidaciónMétodo!AF105</f>
        <v>0</v>
      </c>
      <c r="AG105" s="74" t="n">
        <f aca="false">Tabla_Simulada!AG105-Tabla_ValidaciónMétodo!AG105</f>
        <v>0</v>
      </c>
      <c r="AH105" s="74" t="n">
        <f aca="false">Tabla_Simulada!AH105-Tabla_ValidaciónMétodo!AH105</f>
        <v>0</v>
      </c>
      <c r="AI105" s="74" t="n">
        <f aca="false">Tabla_Simulada!AI105-Tabla_ValidaciónMétodo!AI105</f>
        <v>0</v>
      </c>
      <c r="AJ105" s="74" t="n">
        <f aca="false">Tabla_Simulada!AJ105-Tabla_ValidaciónMétodo!AJ105</f>
        <v>0</v>
      </c>
      <c r="AK105" s="74" t="n">
        <f aca="false">Tabla_Simulada!AK105-Tabla_ValidaciónMétodo!AK105</f>
        <v>0</v>
      </c>
      <c r="AL105" s="74" t="n">
        <f aca="false">Tabla_Simulada!AL105-Tabla_ValidaciónMétodo!AL105</f>
        <v>0</v>
      </c>
      <c r="AM105" s="74" t="n">
        <f aca="false">Tabla_Simulada!AM105-Tabla_ValidaciónMétodo!AM105</f>
        <v>0</v>
      </c>
      <c r="AO105" s="66" t="n">
        <f aca="false">Tabla_Simulada!AO105-Tabla_ValidaciónMétodo!AO105</f>
        <v>0</v>
      </c>
      <c r="AP105" s="65" t="n">
        <f aca="false">Tabla_Simulada!AP105-Tabla_ValidaciónMétodo!AP105</f>
        <v>0</v>
      </c>
      <c r="AQ105" s="66" t="n">
        <f aca="false">Tabla_Simulada!AQ105-Tabla_ValidaciónMétodo!AQ105</f>
        <v>0</v>
      </c>
      <c r="AR105" s="65" t="n">
        <f aca="false">Tabla_Simulada!AR105-Tabla_ValidaciónMétodo!AR105</f>
        <v>0</v>
      </c>
      <c r="AS105" s="66" t="n">
        <f aca="false">Tabla_Simulada!AS105-Tabla_ValidaciónMétodo!AS105</f>
        <v>0</v>
      </c>
      <c r="AT105" s="65" t="n">
        <f aca="false">Tabla_Simulada!AT105-Tabla_ValidaciónMétodo!AT105</f>
        <v>0</v>
      </c>
      <c r="AU105" s="66" t="n">
        <f aca="false">Tabla_Simulada!AU105-Tabla_ValidaciónMétodo!AU105</f>
        <v>0</v>
      </c>
      <c r="AV105" s="65" t="n">
        <f aca="false">Tabla_Simulada!AV105-Tabla_ValidaciónMétodo!AV105</f>
        <v>0</v>
      </c>
      <c r="AW105" s="66" t="n">
        <f aca="false">Tabla_Simulada!AW105-Tabla_ValidaciónMétodo!AW105</f>
        <v>0</v>
      </c>
      <c r="AX105" s="65" t="n">
        <f aca="false">Tabla_Simulada!AX105-Tabla_ValidaciónMétodo!AX105</f>
        <v>0</v>
      </c>
    </row>
    <row r="106" customFormat="false" ht="15" hidden="false" customHeight="false" outlineLevel="0" collapsed="false">
      <c r="A106" s="72" t="s">
        <v>65</v>
      </c>
      <c r="B106" s="65" t="n">
        <f aca="false">Tabla_Simulada!B106-Tabla_ValidaciónMétodo!B106</f>
        <v>0</v>
      </c>
      <c r="C106" s="65" t="n">
        <f aca="false">Tabla_Simulada!C106-Tabla_ValidaciónMétodo!C106</f>
        <v>0</v>
      </c>
      <c r="D106" s="65" t="n">
        <f aca="false">Tabla_Simulada!D106-Tabla_ValidaciónMétodo!D106</f>
        <v>0</v>
      </c>
      <c r="E106" s="65" t="n">
        <f aca="false">Tabla_Simulada!E106-Tabla_ValidaciónMétodo!E106</f>
        <v>0</v>
      </c>
      <c r="F106" s="65" t="n">
        <f aca="false">Tabla_Simulada!F106-Tabla_ValidaciónMétodo!F106</f>
        <v>0</v>
      </c>
      <c r="G106" s="65" t="n">
        <f aca="false">Tabla_Simulada!G106-Tabla_ValidaciónMétodo!G106</f>
        <v>0</v>
      </c>
      <c r="H106" s="65" t="n">
        <f aca="false">Tabla_Simulada!H106-Tabla_ValidaciónMétodo!H106</f>
        <v>0</v>
      </c>
      <c r="I106" s="66" t="n">
        <f aca="false">Tabla_Simulada!I106-Tabla_ValidaciónMétodo!I106</f>
        <v>0</v>
      </c>
      <c r="J106" s="65" t="n">
        <f aca="false">Tabla_Simulada!J106-Tabla_ValidaciónMétodo!J106</f>
        <v>0</v>
      </c>
      <c r="K106" s="66" t="n">
        <f aca="false">Tabla_Simulada!K106-Tabla_ValidaciónMétodo!K106</f>
        <v>0</v>
      </c>
      <c r="L106" s="65" t="n">
        <f aca="false">Tabla_Simulada!L106-Tabla_ValidaciónMétodo!L106</f>
        <v>0</v>
      </c>
      <c r="M106" s="66" t="n">
        <f aca="false">Tabla_Simulada!M106-Tabla_ValidaciónMétodo!M106</f>
        <v>0</v>
      </c>
      <c r="N106" s="65" t="n">
        <f aca="false">Tabla_Simulada!N106-Tabla_ValidaciónMétodo!N106</f>
        <v>0</v>
      </c>
      <c r="O106" s="65" t="n">
        <f aca="false">Tabla_Simulada!O106-Tabla_ValidaciónMétodo!O106</f>
        <v>0</v>
      </c>
      <c r="P106" s="65" t="n">
        <f aca="false">Tabla_Simulada!P106-Tabla_ValidaciónMétodo!P106</f>
        <v>0</v>
      </c>
      <c r="Q106" s="65" t="n">
        <f aca="false">Tabla_Simulada!Q106-Tabla_ValidaciónMétodo!Q106</f>
        <v>0</v>
      </c>
      <c r="S106" s="65" t="n">
        <f aca="false">Tabla_Simulada!S106-Tabla_ValidaciónMétodo!S106</f>
        <v>0</v>
      </c>
      <c r="T106" s="65" t="n">
        <f aca="false">Tabla_Simulada!T106-Tabla_ValidaciónMétodo!T106</f>
        <v>0</v>
      </c>
      <c r="U106" s="65" t="n">
        <f aca="false">Tabla_Simulada!U106-Tabla_ValidaciónMétodo!U106</f>
        <v>0</v>
      </c>
      <c r="V106" s="65" t="n">
        <f aca="false">Tabla_Simulada!V106-Tabla_ValidaciónMétodo!V106</f>
        <v>0</v>
      </c>
      <c r="W106" s="65" t="n">
        <f aca="false">Tabla_Simulada!W106-Tabla_ValidaciónMétodo!W106</f>
        <v>0</v>
      </c>
      <c r="X106" s="65" t="n">
        <f aca="false">Tabla_Simulada!X106-Tabla_ValidaciónMétodo!X106</f>
        <v>0</v>
      </c>
      <c r="Y106" s="65" t="n">
        <f aca="false">Tabla_Simulada!Y106-Tabla_ValidaciónMétodo!Y106</f>
        <v>0</v>
      </c>
      <c r="Z106" s="65" t="n">
        <f aca="false">Tabla_Simulada!Z106-Tabla_ValidaciónMétodo!Z106</f>
        <v>0</v>
      </c>
      <c r="AC106" s="73" t="n">
        <f aca="false">Tabla_Simulada!AC106-Tabla_ValidaciónMétodo!AC106</f>
        <v>0</v>
      </c>
      <c r="AD106" s="74" t="n">
        <f aca="false">Tabla_Simulada!AD106-Tabla_ValidaciónMétodo!AD106</f>
        <v>0</v>
      </c>
      <c r="AE106" s="75" t="n">
        <f aca="false">Tabla_Simulada!AE106-Tabla_ValidaciónMétodo!AE106</f>
        <v>0</v>
      </c>
      <c r="AF106" s="74" t="n">
        <f aca="false">Tabla_Simulada!AF106-Tabla_ValidaciónMétodo!AF106</f>
        <v>0</v>
      </c>
      <c r="AG106" s="74" t="n">
        <f aca="false">Tabla_Simulada!AG106-Tabla_ValidaciónMétodo!AG106</f>
        <v>0</v>
      </c>
      <c r="AH106" s="74" t="n">
        <f aca="false">Tabla_Simulada!AH106-Tabla_ValidaciónMétodo!AH106</f>
        <v>0</v>
      </c>
      <c r="AI106" s="74" t="n">
        <f aca="false">Tabla_Simulada!AI106-Tabla_ValidaciónMétodo!AI106</f>
        <v>0</v>
      </c>
      <c r="AJ106" s="74" t="n">
        <f aca="false">Tabla_Simulada!AJ106-Tabla_ValidaciónMétodo!AJ106</f>
        <v>0</v>
      </c>
      <c r="AK106" s="74" t="n">
        <f aca="false">Tabla_Simulada!AK106-Tabla_ValidaciónMétodo!AK106</f>
        <v>0</v>
      </c>
      <c r="AL106" s="74" t="n">
        <f aca="false">Tabla_Simulada!AL106-Tabla_ValidaciónMétodo!AL106</f>
        <v>0</v>
      </c>
      <c r="AM106" s="74" t="n">
        <f aca="false">Tabla_Simulada!AM106-Tabla_ValidaciónMétodo!AM106</f>
        <v>0</v>
      </c>
      <c r="AO106" s="66" t="n">
        <f aca="false">Tabla_Simulada!AO106-Tabla_ValidaciónMétodo!AO106</f>
        <v>0</v>
      </c>
      <c r="AP106" s="65" t="n">
        <f aca="false">Tabla_Simulada!AP106-Tabla_ValidaciónMétodo!AP106</f>
        <v>0</v>
      </c>
      <c r="AQ106" s="66" t="n">
        <f aca="false">Tabla_Simulada!AQ106-Tabla_ValidaciónMétodo!AQ106</f>
        <v>0</v>
      </c>
      <c r="AR106" s="65" t="n">
        <f aca="false">Tabla_Simulada!AR106-Tabla_ValidaciónMétodo!AR106</f>
        <v>0</v>
      </c>
      <c r="AS106" s="66" t="n">
        <f aca="false">Tabla_Simulada!AS106-Tabla_ValidaciónMétodo!AS106</f>
        <v>0</v>
      </c>
      <c r="AT106" s="65" t="n">
        <f aca="false">Tabla_Simulada!AT106-Tabla_ValidaciónMétodo!AT106</f>
        <v>0</v>
      </c>
      <c r="AU106" s="66" t="n">
        <f aca="false">Tabla_Simulada!AU106-Tabla_ValidaciónMétodo!AU106</f>
        <v>0</v>
      </c>
      <c r="AV106" s="65" t="n">
        <f aca="false">Tabla_Simulada!AV106-Tabla_ValidaciónMétodo!AV106</f>
        <v>0</v>
      </c>
      <c r="AW106" s="66" t="n">
        <f aca="false">Tabla_Simulada!AW106-Tabla_ValidaciónMétodo!AW106</f>
        <v>0</v>
      </c>
      <c r="AX106" s="65" t="n">
        <f aca="false">Tabla_Simulada!AX106-Tabla_ValidaciónMétodo!AX106</f>
        <v>0</v>
      </c>
    </row>
    <row r="107" customFormat="false" ht="15" hidden="false" customHeight="false" outlineLevel="0" collapsed="false">
      <c r="A107" s="72" t="s">
        <v>66</v>
      </c>
      <c r="B107" s="65" t="n">
        <f aca="false">Tabla_Simulada!B107-Tabla_ValidaciónMétodo!B107</f>
        <v>0</v>
      </c>
      <c r="C107" s="65" t="n">
        <f aca="false">Tabla_Simulada!C107-Tabla_ValidaciónMétodo!C107</f>
        <v>0</v>
      </c>
      <c r="D107" s="65" t="n">
        <f aca="false">Tabla_Simulada!D107-Tabla_ValidaciónMétodo!D107</f>
        <v>0</v>
      </c>
      <c r="E107" s="65" t="n">
        <f aca="false">Tabla_Simulada!E107-Tabla_ValidaciónMétodo!E107</f>
        <v>0</v>
      </c>
      <c r="F107" s="65" t="n">
        <f aca="false">Tabla_Simulada!F107-Tabla_ValidaciónMétodo!F107</f>
        <v>0</v>
      </c>
      <c r="G107" s="65" t="n">
        <f aca="false">Tabla_Simulada!G107-Tabla_ValidaciónMétodo!G107</f>
        <v>0</v>
      </c>
      <c r="H107" s="65" t="n">
        <f aca="false">Tabla_Simulada!H107-Tabla_ValidaciónMétodo!H107</f>
        <v>0</v>
      </c>
      <c r="I107" s="66" t="n">
        <f aca="false">Tabla_Simulada!I107-Tabla_ValidaciónMétodo!I107</f>
        <v>0</v>
      </c>
      <c r="J107" s="65" t="n">
        <f aca="false">Tabla_Simulada!J107-Tabla_ValidaciónMétodo!J107</f>
        <v>0</v>
      </c>
      <c r="K107" s="66" t="n">
        <f aca="false">Tabla_Simulada!K107-Tabla_ValidaciónMétodo!K107</f>
        <v>0</v>
      </c>
      <c r="L107" s="65" t="n">
        <f aca="false">Tabla_Simulada!L107-Tabla_ValidaciónMétodo!L107</f>
        <v>0</v>
      </c>
      <c r="M107" s="66" t="n">
        <f aca="false">Tabla_Simulada!M107-Tabla_ValidaciónMétodo!M107</f>
        <v>0</v>
      </c>
      <c r="N107" s="65" t="n">
        <f aca="false">Tabla_Simulada!N107-Tabla_ValidaciónMétodo!N107</f>
        <v>0</v>
      </c>
      <c r="O107" s="65" t="n">
        <f aca="false">Tabla_Simulada!O107-Tabla_ValidaciónMétodo!O107</f>
        <v>0</v>
      </c>
      <c r="P107" s="65" t="n">
        <f aca="false">Tabla_Simulada!P107-Tabla_ValidaciónMétodo!P107</f>
        <v>0</v>
      </c>
      <c r="Q107" s="65" t="n">
        <f aca="false">Tabla_Simulada!Q107-Tabla_ValidaciónMétodo!Q107</f>
        <v>0</v>
      </c>
      <c r="S107" s="65" t="n">
        <f aca="false">Tabla_Simulada!S107-Tabla_ValidaciónMétodo!S107</f>
        <v>0</v>
      </c>
      <c r="T107" s="65" t="n">
        <f aca="false">Tabla_Simulada!T107-Tabla_ValidaciónMétodo!T107</f>
        <v>0</v>
      </c>
      <c r="U107" s="65" t="n">
        <f aca="false">Tabla_Simulada!U107-Tabla_ValidaciónMétodo!U107</f>
        <v>0</v>
      </c>
      <c r="V107" s="65" t="n">
        <f aca="false">Tabla_Simulada!V107-Tabla_ValidaciónMétodo!V107</f>
        <v>0</v>
      </c>
      <c r="W107" s="65" t="n">
        <f aca="false">Tabla_Simulada!W107-Tabla_ValidaciónMétodo!W107</f>
        <v>0</v>
      </c>
      <c r="X107" s="65" t="n">
        <f aca="false">Tabla_Simulada!X107-Tabla_ValidaciónMétodo!X107</f>
        <v>0</v>
      </c>
      <c r="Y107" s="65" t="n">
        <f aca="false">Tabla_Simulada!Y107-Tabla_ValidaciónMétodo!Y107</f>
        <v>0</v>
      </c>
      <c r="Z107" s="65" t="n">
        <f aca="false">Tabla_Simulada!Z107-Tabla_ValidaciónMétodo!Z107</f>
        <v>0</v>
      </c>
      <c r="AC107" s="73" t="n">
        <f aca="false">Tabla_Simulada!AC107-Tabla_ValidaciónMétodo!AC107</f>
        <v>0</v>
      </c>
      <c r="AD107" s="74" t="n">
        <f aca="false">Tabla_Simulada!AD107-Tabla_ValidaciónMétodo!AD107</f>
        <v>0</v>
      </c>
      <c r="AE107" s="75" t="n">
        <f aca="false">Tabla_Simulada!AE107-Tabla_ValidaciónMétodo!AE107</f>
        <v>0</v>
      </c>
      <c r="AF107" s="74" t="n">
        <f aca="false">Tabla_Simulada!AF107-Tabla_ValidaciónMétodo!AF107</f>
        <v>0</v>
      </c>
      <c r="AG107" s="74" t="n">
        <f aca="false">Tabla_Simulada!AG107-Tabla_ValidaciónMétodo!AG107</f>
        <v>0</v>
      </c>
      <c r="AH107" s="74" t="n">
        <f aca="false">Tabla_Simulada!AH107-Tabla_ValidaciónMétodo!AH107</f>
        <v>0</v>
      </c>
      <c r="AI107" s="74" t="n">
        <f aca="false">Tabla_Simulada!AI107-Tabla_ValidaciónMétodo!AI107</f>
        <v>0</v>
      </c>
      <c r="AJ107" s="74" t="n">
        <f aca="false">Tabla_Simulada!AJ107-Tabla_ValidaciónMétodo!AJ107</f>
        <v>0</v>
      </c>
      <c r="AK107" s="74" t="n">
        <f aca="false">Tabla_Simulada!AK107-Tabla_ValidaciónMétodo!AK107</f>
        <v>0</v>
      </c>
      <c r="AL107" s="74" t="n">
        <f aca="false">Tabla_Simulada!AL107-Tabla_ValidaciónMétodo!AL107</f>
        <v>0</v>
      </c>
      <c r="AM107" s="74" t="n">
        <f aca="false">Tabla_Simulada!AM107-Tabla_ValidaciónMétodo!AM107</f>
        <v>0</v>
      </c>
      <c r="AO107" s="66" t="n">
        <f aca="false">Tabla_Simulada!AO107-Tabla_ValidaciónMétodo!AO107</f>
        <v>0</v>
      </c>
      <c r="AP107" s="65" t="n">
        <f aca="false">Tabla_Simulada!AP107-Tabla_ValidaciónMétodo!AP107</f>
        <v>0</v>
      </c>
      <c r="AQ107" s="66" t="n">
        <f aca="false">Tabla_Simulada!AQ107-Tabla_ValidaciónMétodo!AQ107</f>
        <v>0</v>
      </c>
      <c r="AR107" s="65" t="n">
        <f aca="false">Tabla_Simulada!AR107-Tabla_ValidaciónMétodo!AR107</f>
        <v>0</v>
      </c>
      <c r="AS107" s="66" t="n">
        <f aca="false">Tabla_Simulada!AS107-Tabla_ValidaciónMétodo!AS107</f>
        <v>0</v>
      </c>
      <c r="AT107" s="65" t="n">
        <f aca="false">Tabla_Simulada!AT107-Tabla_ValidaciónMétodo!AT107</f>
        <v>0</v>
      </c>
      <c r="AU107" s="66" t="n">
        <f aca="false">Tabla_Simulada!AU107-Tabla_ValidaciónMétodo!AU107</f>
        <v>0</v>
      </c>
      <c r="AV107" s="65" t="n">
        <f aca="false">Tabla_Simulada!AV107-Tabla_ValidaciónMétodo!AV107</f>
        <v>0</v>
      </c>
      <c r="AW107" s="66" t="n">
        <f aca="false">Tabla_Simulada!AW107-Tabla_ValidaciónMétodo!AW107</f>
        <v>0</v>
      </c>
      <c r="AX107" s="65" t="n">
        <f aca="false">Tabla_Simulada!AX107-Tabla_ValidaciónMétodo!AX107</f>
        <v>0</v>
      </c>
    </row>
    <row r="108" customFormat="false" ht="15" hidden="false" customHeight="false" outlineLevel="0" collapsed="false">
      <c r="A108" s="72" t="s">
        <v>67</v>
      </c>
      <c r="B108" s="65" t="n">
        <f aca="false">Tabla_Simulada!B108-Tabla_ValidaciónMétodo!B108</f>
        <v>0</v>
      </c>
      <c r="C108" s="65" t="n">
        <f aca="false">Tabla_Simulada!C108-Tabla_ValidaciónMétodo!C108</f>
        <v>0</v>
      </c>
      <c r="D108" s="65" t="n">
        <f aca="false">Tabla_Simulada!D108-Tabla_ValidaciónMétodo!D108</f>
        <v>0</v>
      </c>
      <c r="E108" s="65" t="n">
        <f aca="false">Tabla_Simulada!E108-Tabla_ValidaciónMétodo!E108</f>
        <v>0</v>
      </c>
      <c r="F108" s="65" t="n">
        <f aca="false">Tabla_Simulada!F108-Tabla_ValidaciónMétodo!F108</f>
        <v>0</v>
      </c>
      <c r="G108" s="65" t="n">
        <f aca="false">Tabla_Simulada!G108-Tabla_ValidaciónMétodo!G108</f>
        <v>0</v>
      </c>
      <c r="H108" s="65" t="n">
        <f aca="false">Tabla_Simulada!H108-Tabla_ValidaciónMétodo!H108</f>
        <v>0</v>
      </c>
      <c r="I108" s="66" t="n">
        <f aca="false">Tabla_Simulada!I108-Tabla_ValidaciónMétodo!I108</f>
        <v>0</v>
      </c>
      <c r="J108" s="65" t="n">
        <f aca="false">Tabla_Simulada!J108-Tabla_ValidaciónMétodo!J108</f>
        <v>0</v>
      </c>
      <c r="K108" s="66" t="n">
        <f aca="false">Tabla_Simulada!K108-Tabla_ValidaciónMétodo!K108</f>
        <v>0</v>
      </c>
      <c r="L108" s="65" t="n">
        <f aca="false">Tabla_Simulada!L108-Tabla_ValidaciónMétodo!L108</f>
        <v>0</v>
      </c>
      <c r="M108" s="66" t="n">
        <f aca="false">Tabla_Simulada!M108-Tabla_ValidaciónMétodo!M108</f>
        <v>0</v>
      </c>
      <c r="N108" s="65" t="n">
        <f aca="false">Tabla_Simulada!N108-Tabla_ValidaciónMétodo!N108</f>
        <v>0</v>
      </c>
      <c r="O108" s="65" t="n">
        <f aca="false">Tabla_Simulada!O108-Tabla_ValidaciónMétodo!O108</f>
        <v>0</v>
      </c>
      <c r="P108" s="65" t="n">
        <f aca="false">Tabla_Simulada!P108-Tabla_ValidaciónMétodo!P108</f>
        <v>0</v>
      </c>
      <c r="Q108" s="65" t="n">
        <f aca="false">Tabla_Simulada!Q108-Tabla_ValidaciónMétodo!Q108</f>
        <v>0</v>
      </c>
      <c r="S108" s="65" t="n">
        <f aca="false">Tabla_Simulada!S108-Tabla_ValidaciónMétodo!S108</f>
        <v>0</v>
      </c>
      <c r="T108" s="65" t="n">
        <f aca="false">Tabla_Simulada!T108-Tabla_ValidaciónMétodo!T108</f>
        <v>0</v>
      </c>
      <c r="U108" s="65" t="n">
        <f aca="false">Tabla_Simulada!U108-Tabla_ValidaciónMétodo!U108</f>
        <v>0</v>
      </c>
      <c r="V108" s="65" t="n">
        <f aca="false">Tabla_Simulada!V108-Tabla_ValidaciónMétodo!V108</f>
        <v>0</v>
      </c>
      <c r="W108" s="65" t="n">
        <f aca="false">Tabla_Simulada!W108-Tabla_ValidaciónMétodo!W108</f>
        <v>0</v>
      </c>
      <c r="X108" s="65" t="n">
        <f aca="false">Tabla_Simulada!X108-Tabla_ValidaciónMétodo!X108</f>
        <v>0</v>
      </c>
      <c r="Y108" s="65" t="n">
        <f aca="false">Tabla_Simulada!Y108-Tabla_ValidaciónMétodo!Y108</f>
        <v>0</v>
      </c>
      <c r="Z108" s="65" t="n">
        <f aca="false">Tabla_Simulada!Z108-Tabla_ValidaciónMétodo!Z108</f>
        <v>0</v>
      </c>
      <c r="AC108" s="73" t="n">
        <f aca="false">Tabla_Simulada!AC108-Tabla_ValidaciónMétodo!AC108</f>
        <v>0</v>
      </c>
      <c r="AD108" s="74" t="n">
        <f aca="false">Tabla_Simulada!AD108-Tabla_ValidaciónMétodo!AD108</f>
        <v>0</v>
      </c>
      <c r="AE108" s="75" t="n">
        <f aca="false">Tabla_Simulada!AE108-Tabla_ValidaciónMétodo!AE108</f>
        <v>0</v>
      </c>
      <c r="AF108" s="74" t="n">
        <f aca="false">Tabla_Simulada!AF108-Tabla_ValidaciónMétodo!AF108</f>
        <v>0</v>
      </c>
      <c r="AG108" s="74" t="n">
        <f aca="false">Tabla_Simulada!AG108-Tabla_ValidaciónMétodo!AG108</f>
        <v>0</v>
      </c>
      <c r="AH108" s="74" t="n">
        <f aca="false">Tabla_Simulada!AH108-Tabla_ValidaciónMétodo!AH108</f>
        <v>0</v>
      </c>
      <c r="AI108" s="74" t="n">
        <f aca="false">Tabla_Simulada!AI108-Tabla_ValidaciónMétodo!AI108</f>
        <v>0</v>
      </c>
      <c r="AJ108" s="74" t="n">
        <f aca="false">Tabla_Simulada!AJ108-Tabla_ValidaciónMétodo!AJ108</f>
        <v>0</v>
      </c>
      <c r="AK108" s="74" t="n">
        <f aca="false">Tabla_Simulada!AK108-Tabla_ValidaciónMétodo!AK108</f>
        <v>0</v>
      </c>
      <c r="AL108" s="74" t="n">
        <f aca="false">Tabla_Simulada!AL108-Tabla_ValidaciónMétodo!AL108</f>
        <v>0</v>
      </c>
      <c r="AM108" s="74" t="n">
        <f aca="false">Tabla_Simulada!AM108-Tabla_ValidaciónMétodo!AM108</f>
        <v>0</v>
      </c>
      <c r="AO108" s="66" t="n">
        <f aca="false">Tabla_Simulada!AO108-Tabla_ValidaciónMétodo!AO108</f>
        <v>0</v>
      </c>
      <c r="AP108" s="65" t="n">
        <f aca="false">Tabla_Simulada!AP108-Tabla_ValidaciónMétodo!AP108</f>
        <v>0</v>
      </c>
      <c r="AQ108" s="66" t="n">
        <f aca="false">Tabla_Simulada!AQ108-Tabla_ValidaciónMétodo!AQ108</f>
        <v>0</v>
      </c>
      <c r="AR108" s="65" t="n">
        <f aca="false">Tabla_Simulada!AR108-Tabla_ValidaciónMétodo!AR108</f>
        <v>0</v>
      </c>
      <c r="AS108" s="66" t="n">
        <f aca="false">Tabla_Simulada!AS108-Tabla_ValidaciónMétodo!AS108</f>
        <v>0</v>
      </c>
      <c r="AT108" s="65" t="n">
        <f aca="false">Tabla_Simulada!AT108-Tabla_ValidaciónMétodo!AT108</f>
        <v>0</v>
      </c>
      <c r="AU108" s="66" t="n">
        <f aca="false">Tabla_Simulada!AU108-Tabla_ValidaciónMétodo!AU108</f>
        <v>0</v>
      </c>
      <c r="AV108" s="65" t="n">
        <f aca="false">Tabla_Simulada!AV108-Tabla_ValidaciónMétodo!AV108</f>
        <v>0</v>
      </c>
      <c r="AW108" s="66" t="n">
        <f aca="false">Tabla_Simulada!AW108-Tabla_ValidaciónMétodo!AW108</f>
        <v>0</v>
      </c>
      <c r="AX108" s="65" t="n">
        <f aca="false">Tabla_Simulada!AX108-Tabla_ValidaciónMétodo!AX108</f>
        <v>0</v>
      </c>
    </row>
    <row r="109" customFormat="false" ht="15" hidden="false" customHeight="false" outlineLevel="0" collapsed="false">
      <c r="A109" s="72" t="s">
        <v>68</v>
      </c>
      <c r="B109" s="65" t="n">
        <f aca="false">Tabla_Simulada!B109-Tabla_ValidaciónMétodo!B109</f>
        <v>0</v>
      </c>
      <c r="C109" s="65" t="n">
        <f aca="false">Tabla_Simulada!C109-Tabla_ValidaciónMétodo!C109</f>
        <v>0</v>
      </c>
      <c r="D109" s="65" t="n">
        <f aca="false">Tabla_Simulada!D109-Tabla_ValidaciónMétodo!D109</f>
        <v>0</v>
      </c>
      <c r="E109" s="65" t="n">
        <f aca="false">Tabla_Simulada!E109-Tabla_ValidaciónMétodo!E109</f>
        <v>0</v>
      </c>
      <c r="F109" s="65" t="n">
        <f aca="false">Tabla_Simulada!F109-Tabla_ValidaciónMétodo!F109</f>
        <v>0</v>
      </c>
      <c r="G109" s="65" t="n">
        <f aca="false">Tabla_Simulada!G109-Tabla_ValidaciónMétodo!G109</f>
        <v>0</v>
      </c>
      <c r="H109" s="65" t="n">
        <f aca="false">Tabla_Simulada!H109-Tabla_ValidaciónMétodo!H109</f>
        <v>0</v>
      </c>
      <c r="I109" s="66" t="n">
        <f aca="false">Tabla_Simulada!I109-Tabla_ValidaciónMétodo!I109</f>
        <v>0</v>
      </c>
      <c r="J109" s="65" t="n">
        <f aca="false">Tabla_Simulada!J109-Tabla_ValidaciónMétodo!J109</f>
        <v>0</v>
      </c>
      <c r="K109" s="66" t="n">
        <f aca="false">Tabla_Simulada!K109-Tabla_ValidaciónMétodo!K109</f>
        <v>0</v>
      </c>
      <c r="L109" s="65" t="n">
        <f aca="false">Tabla_Simulada!L109-Tabla_ValidaciónMétodo!L109</f>
        <v>0</v>
      </c>
      <c r="M109" s="66" t="n">
        <f aca="false">Tabla_Simulada!M109-Tabla_ValidaciónMétodo!M109</f>
        <v>0</v>
      </c>
      <c r="N109" s="65" t="n">
        <f aca="false">Tabla_Simulada!N109-Tabla_ValidaciónMétodo!N109</f>
        <v>0</v>
      </c>
      <c r="O109" s="65" t="n">
        <f aca="false">Tabla_Simulada!O109-Tabla_ValidaciónMétodo!O109</f>
        <v>0</v>
      </c>
      <c r="P109" s="65" t="n">
        <f aca="false">Tabla_Simulada!P109-Tabla_ValidaciónMétodo!P109</f>
        <v>0</v>
      </c>
      <c r="Q109" s="65" t="n">
        <f aca="false">Tabla_Simulada!Q109-Tabla_ValidaciónMétodo!Q109</f>
        <v>0</v>
      </c>
      <c r="S109" s="65" t="n">
        <f aca="false">Tabla_Simulada!S109-Tabla_ValidaciónMétodo!S109</f>
        <v>0</v>
      </c>
      <c r="T109" s="65" t="n">
        <f aca="false">Tabla_Simulada!T109-Tabla_ValidaciónMétodo!T109</f>
        <v>0</v>
      </c>
      <c r="U109" s="65" t="n">
        <f aca="false">Tabla_Simulada!U109-Tabla_ValidaciónMétodo!U109</f>
        <v>0</v>
      </c>
      <c r="V109" s="65" t="n">
        <f aca="false">Tabla_Simulada!V109-Tabla_ValidaciónMétodo!V109</f>
        <v>0</v>
      </c>
      <c r="W109" s="65" t="n">
        <f aca="false">Tabla_Simulada!W109-Tabla_ValidaciónMétodo!W109</f>
        <v>0</v>
      </c>
      <c r="X109" s="65" t="n">
        <f aca="false">Tabla_Simulada!X109-Tabla_ValidaciónMétodo!X109</f>
        <v>0</v>
      </c>
      <c r="Y109" s="65" t="n">
        <f aca="false">Tabla_Simulada!Y109-Tabla_ValidaciónMétodo!Y109</f>
        <v>0</v>
      </c>
      <c r="Z109" s="65" t="n">
        <f aca="false">Tabla_Simulada!Z109-Tabla_ValidaciónMétodo!Z109</f>
        <v>0</v>
      </c>
      <c r="AC109" s="73" t="n">
        <f aca="false">Tabla_Simulada!AC109-Tabla_ValidaciónMétodo!AC109</f>
        <v>0</v>
      </c>
      <c r="AD109" s="74" t="n">
        <f aca="false">Tabla_Simulada!AD109-Tabla_ValidaciónMétodo!AD109</f>
        <v>0</v>
      </c>
      <c r="AE109" s="75" t="n">
        <f aca="false">Tabla_Simulada!AE109-Tabla_ValidaciónMétodo!AE109</f>
        <v>0</v>
      </c>
      <c r="AF109" s="74" t="n">
        <f aca="false">Tabla_Simulada!AF109-Tabla_ValidaciónMétodo!AF109</f>
        <v>0</v>
      </c>
      <c r="AG109" s="74" t="n">
        <f aca="false">Tabla_Simulada!AG109-Tabla_ValidaciónMétodo!AG109</f>
        <v>0</v>
      </c>
      <c r="AH109" s="74" t="n">
        <f aca="false">Tabla_Simulada!AH109-Tabla_ValidaciónMétodo!AH109</f>
        <v>0</v>
      </c>
      <c r="AI109" s="74" t="n">
        <f aca="false">Tabla_Simulada!AI109-Tabla_ValidaciónMétodo!AI109</f>
        <v>0</v>
      </c>
      <c r="AJ109" s="74" t="n">
        <f aca="false">Tabla_Simulada!AJ109-Tabla_ValidaciónMétodo!AJ109</f>
        <v>0</v>
      </c>
      <c r="AK109" s="74" t="n">
        <f aca="false">Tabla_Simulada!AK109-Tabla_ValidaciónMétodo!AK109</f>
        <v>0</v>
      </c>
      <c r="AL109" s="74" t="n">
        <f aca="false">Tabla_Simulada!AL109-Tabla_ValidaciónMétodo!AL109</f>
        <v>0</v>
      </c>
      <c r="AM109" s="74" t="n">
        <f aca="false">Tabla_Simulada!AM109-Tabla_ValidaciónMétodo!AM109</f>
        <v>0</v>
      </c>
      <c r="AO109" s="66" t="n">
        <f aca="false">Tabla_Simulada!AO109-Tabla_ValidaciónMétodo!AO109</f>
        <v>0</v>
      </c>
      <c r="AP109" s="65" t="n">
        <f aca="false">Tabla_Simulada!AP109-Tabla_ValidaciónMétodo!AP109</f>
        <v>0</v>
      </c>
      <c r="AQ109" s="66" t="n">
        <f aca="false">Tabla_Simulada!AQ109-Tabla_ValidaciónMétodo!AQ109</f>
        <v>0</v>
      </c>
      <c r="AR109" s="65" t="n">
        <f aca="false">Tabla_Simulada!AR109-Tabla_ValidaciónMétodo!AR109</f>
        <v>0</v>
      </c>
      <c r="AS109" s="66" t="n">
        <f aca="false">Tabla_Simulada!AS109-Tabla_ValidaciónMétodo!AS109</f>
        <v>0</v>
      </c>
      <c r="AT109" s="65" t="n">
        <f aca="false">Tabla_Simulada!AT109-Tabla_ValidaciónMétodo!AT109</f>
        <v>0</v>
      </c>
      <c r="AU109" s="66" t="n">
        <f aca="false">Tabla_Simulada!AU109-Tabla_ValidaciónMétodo!AU109</f>
        <v>0</v>
      </c>
      <c r="AV109" s="65" t="n">
        <f aca="false">Tabla_Simulada!AV109-Tabla_ValidaciónMétodo!AV109</f>
        <v>0</v>
      </c>
      <c r="AW109" s="66" t="n">
        <f aca="false">Tabla_Simulada!AW109-Tabla_ValidaciónMétodo!AW109</f>
        <v>0</v>
      </c>
      <c r="AX109" s="65" t="n">
        <f aca="false">Tabla_Simulada!AX109-Tabla_ValidaciónMétodo!AX109</f>
        <v>0</v>
      </c>
    </row>
    <row r="110" customFormat="false" ht="15" hidden="false" customHeight="false" outlineLevel="0" collapsed="false">
      <c r="A110" s="72" t="s">
        <v>69</v>
      </c>
      <c r="B110" s="65" t="n">
        <f aca="false">Tabla_Simulada!B110-Tabla_ValidaciónMétodo!B110</f>
        <v>0</v>
      </c>
      <c r="C110" s="65" t="n">
        <f aca="false">Tabla_Simulada!C110-Tabla_ValidaciónMétodo!C110</f>
        <v>0</v>
      </c>
      <c r="D110" s="65" t="n">
        <f aca="false">Tabla_Simulada!D110-Tabla_ValidaciónMétodo!D110</f>
        <v>0</v>
      </c>
      <c r="E110" s="65" t="n">
        <f aca="false">Tabla_Simulada!E110-Tabla_ValidaciónMétodo!E110</f>
        <v>0</v>
      </c>
      <c r="F110" s="65" t="n">
        <f aca="false">Tabla_Simulada!F110-Tabla_ValidaciónMétodo!F110</f>
        <v>0</v>
      </c>
      <c r="G110" s="65" t="n">
        <f aca="false">Tabla_Simulada!G110-Tabla_ValidaciónMétodo!G110</f>
        <v>0</v>
      </c>
      <c r="H110" s="65" t="n">
        <f aca="false">Tabla_Simulada!H110-Tabla_ValidaciónMétodo!H110</f>
        <v>0</v>
      </c>
      <c r="I110" s="66" t="n">
        <f aca="false">Tabla_Simulada!I110-Tabla_ValidaciónMétodo!I110</f>
        <v>0</v>
      </c>
      <c r="J110" s="65" t="n">
        <f aca="false">Tabla_Simulada!J110-Tabla_ValidaciónMétodo!J110</f>
        <v>0</v>
      </c>
      <c r="K110" s="66" t="n">
        <f aca="false">Tabla_Simulada!K110-Tabla_ValidaciónMétodo!K110</f>
        <v>0</v>
      </c>
      <c r="L110" s="65" t="n">
        <f aca="false">Tabla_Simulada!L110-Tabla_ValidaciónMétodo!L110</f>
        <v>0</v>
      </c>
      <c r="M110" s="66" t="n">
        <f aca="false">Tabla_Simulada!M110-Tabla_ValidaciónMétodo!M110</f>
        <v>0</v>
      </c>
      <c r="N110" s="65" t="n">
        <f aca="false">Tabla_Simulada!N110-Tabla_ValidaciónMétodo!N110</f>
        <v>0</v>
      </c>
      <c r="O110" s="65" t="n">
        <f aca="false">Tabla_Simulada!O110-Tabla_ValidaciónMétodo!O110</f>
        <v>0</v>
      </c>
      <c r="P110" s="65" t="n">
        <f aca="false">Tabla_Simulada!P110-Tabla_ValidaciónMétodo!P110</f>
        <v>0</v>
      </c>
      <c r="Q110" s="65" t="n">
        <f aca="false">Tabla_Simulada!Q110-Tabla_ValidaciónMétodo!Q110</f>
        <v>0</v>
      </c>
      <c r="S110" s="65" t="n">
        <f aca="false">Tabla_Simulada!S110-Tabla_ValidaciónMétodo!S110</f>
        <v>0</v>
      </c>
      <c r="T110" s="65" t="n">
        <f aca="false">Tabla_Simulada!T110-Tabla_ValidaciónMétodo!T110</f>
        <v>0</v>
      </c>
      <c r="U110" s="65" t="n">
        <f aca="false">Tabla_Simulada!U110-Tabla_ValidaciónMétodo!U110</f>
        <v>0</v>
      </c>
      <c r="V110" s="65" t="n">
        <f aca="false">Tabla_Simulada!V110-Tabla_ValidaciónMétodo!V110</f>
        <v>0</v>
      </c>
      <c r="W110" s="65" t="n">
        <f aca="false">Tabla_Simulada!W110-Tabla_ValidaciónMétodo!W110</f>
        <v>0</v>
      </c>
      <c r="X110" s="65" t="n">
        <f aca="false">Tabla_Simulada!X110-Tabla_ValidaciónMétodo!X110</f>
        <v>0</v>
      </c>
      <c r="Y110" s="65" t="n">
        <f aca="false">Tabla_Simulada!Y110-Tabla_ValidaciónMétodo!Y110</f>
        <v>0</v>
      </c>
      <c r="Z110" s="65" t="n">
        <f aca="false">Tabla_Simulada!Z110-Tabla_ValidaciónMétodo!Z110</f>
        <v>0</v>
      </c>
      <c r="AC110" s="73" t="n">
        <f aca="false">Tabla_Simulada!AC110-Tabla_ValidaciónMétodo!AC110</f>
        <v>0</v>
      </c>
      <c r="AD110" s="74" t="n">
        <f aca="false">Tabla_Simulada!AD110-Tabla_ValidaciónMétodo!AD110</f>
        <v>0</v>
      </c>
      <c r="AE110" s="75" t="n">
        <f aca="false">Tabla_Simulada!AE110-Tabla_ValidaciónMétodo!AE110</f>
        <v>0</v>
      </c>
      <c r="AF110" s="74" t="n">
        <f aca="false">Tabla_Simulada!AF110-Tabla_ValidaciónMétodo!AF110</f>
        <v>0</v>
      </c>
      <c r="AG110" s="74" t="n">
        <f aca="false">Tabla_Simulada!AG110-Tabla_ValidaciónMétodo!AG110</f>
        <v>0</v>
      </c>
      <c r="AH110" s="74" t="n">
        <f aca="false">Tabla_Simulada!AH110-Tabla_ValidaciónMétodo!AH110</f>
        <v>0</v>
      </c>
      <c r="AI110" s="74" t="n">
        <f aca="false">Tabla_Simulada!AI110-Tabla_ValidaciónMétodo!AI110</f>
        <v>0</v>
      </c>
      <c r="AJ110" s="74" t="n">
        <f aca="false">Tabla_Simulada!AJ110-Tabla_ValidaciónMétodo!AJ110</f>
        <v>0</v>
      </c>
      <c r="AK110" s="74" t="n">
        <f aca="false">Tabla_Simulada!AK110-Tabla_ValidaciónMétodo!AK110</f>
        <v>0</v>
      </c>
      <c r="AL110" s="74" t="n">
        <f aca="false">Tabla_Simulada!AL110-Tabla_ValidaciónMétodo!AL110</f>
        <v>0</v>
      </c>
      <c r="AM110" s="74" t="n">
        <f aca="false">Tabla_Simulada!AM110-Tabla_ValidaciónMétodo!AM110</f>
        <v>0</v>
      </c>
      <c r="AO110" s="66" t="n">
        <f aca="false">Tabla_Simulada!AO110-Tabla_ValidaciónMétodo!AO110</f>
        <v>0</v>
      </c>
      <c r="AP110" s="65" t="n">
        <f aca="false">Tabla_Simulada!AP110-Tabla_ValidaciónMétodo!AP110</f>
        <v>0</v>
      </c>
      <c r="AQ110" s="66" t="n">
        <f aca="false">Tabla_Simulada!AQ110-Tabla_ValidaciónMétodo!AQ110</f>
        <v>0</v>
      </c>
      <c r="AR110" s="65" t="n">
        <f aca="false">Tabla_Simulada!AR110-Tabla_ValidaciónMétodo!AR110</f>
        <v>0</v>
      </c>
      <c r="AS110" s="66" t="n">
        <f aca="false">Tabla_Simulada!AS110-Tabla_ValidaciónMétodo!AS110</f>
        <v>0</v>
      </c>
      <c r="AT110" s="65" t="n">
        <f aca="false">Tabla_Simulada!AT110-Tabla_ValidaciónMétodo!AT110</f>
        <v>0</v>
      </c>
      <c r="AU110" s="66" t="n">
        <f aca="false">Tabla_Simulada!AU110-Tabla_ValidaciónMétodo!AU110</f>
        <v>0</v>
      </c>
      <c r="AV110" s="65" t="n">
        <f aca="false">Tabla_Simulada!AV110-Tabla_ValidaciónMétodo!AV110</f>
        <v>0</v>
      </c>
      <c r="AW110" s="66" t="n">
        <f aca="false">Tabla_Simulada!AW110-Tabla_ValidaciónMétodo!AW110</f>
        <v>0</v>
      </c>
      <c r="AX110" s="65" t="n">
        <f aca="false">Tabla_Simulada!AX110-Tabla_ValidaciónMétodo!AX110</f>
        <v>0</v>
      </c>
    </row>
    <row r="111" customFormat="false" ht="15" hidden="false" customHeight="false" outlineLevel="0" collapsed="false">
      <c r="A111" s="76" t="s">
        <v>70</v>
      </c>
      <c r="B111" s="78" t="n">
        <f aca="false">Tabla_Simulada!B111-Tabla_ValidaciónMétodo!B111</f>
        <v>0</v>
      </c>
      <c r="C111" s="78" t="n">
        <f aca="false">Tabla_Simulada!C111-Tabla_ValidaciónMétodo!C111</f>
        <v>0</v>
      </c>
      <c r="D111" s="78" t="n">
        <f aca="false">Tabla_Simulada!D111-Tabla_ValidaciónMétodo!D111</f>
        <v>0</v>
      </c>
      <c r="E111" s="78" t="n">
        <f aca="false">Tabla_Simulada!E111-Tabla_ValidaciónMétodo!E111</f>
        <v>0</v>
      </c>
      <c r="F111" s="78" t="n">
        <f aca="false">Tabla_Simulada!F111-Tabla_ValidaciónMétodo!F111</f>
        <v>0</v>
      </c>
      <c r="G111" s="78" t="n">
        <f aca="false">Tabla_Simulada!G111-Tabla_ValidaciónMétodo!G111</f>
        <v>0</v>
      </c>
      <c r="H111" s="78" t="n">
        <f aca="false">Tabla_Simulada!H111-Tabla_ValidaciónMétodo!H111</f>
        <v>0</v>
      </c>
      <c r="I111" s="77" t="n">
        <f aca="false">Tabla_Simulada!I111-Tabla_ValidaciónMétodo!I111</f>
        <v>0</v>
      </c>
      <c r="J111" s="78" t="n">
        <f aca="false">Tabla_Simulada!J111-Tabla_ValidaciónMétodo!J111</f>
        <v>0</v>
      </c>
      <c r="K111" s="77" t="n">
        <f aca="false">Tabla_Simulada!K111-Tabla_ValidaciónMétodo!K111</f>
        <v>0</v>
      </c>
      <c r="L111" s="78" t="n">
        <f aca="false">Tabla_Simulada!L111-Tabla_ValidaciónMétodo!L111</f>
        <v>0</v>
      </c>
      <c r="M111" s="77" t="n">
        <f aca="false">Tabla_Simulada!M111-Tabla_ValidaciónMétodo!M111</f>
        <v>0</v>
      </c>
      <c r="N111" s="78" t="n">
        <f aca="false">Tabla_Simulada!N111-Tabla_ValidaciónMétodo!N111</f>
        <v>0</v>
      </c>
      <c r="O111" s="78" t="n">
        <f aca="false">Tabla_Simulada!O111-Tabla_ValidaciónMétodo!O111</f>
        <v>0</v>
      </c>
      <c r="P111" s="78" t="n">
        <f aca="false">Tabla_Simulada!P111-Tabla_ValidaciónMétodo!P111</f>
        <v>0</v>
      </c>
      <c r="Q111" s="78" t="n">
        <f aca="false">Tabla_Simulada!Q111-Tabla_ValidaciónMétodo!Q111</f>
        <v>0</v>
      </c>
      <c r="S111" s="78" t="n">
        <f aca="false">Tabla_Simulada!S111-Tabla_ValidaciónMétodo!S111</f>
        <v>0</v>
      </c>
      <c r="T111" s="78" t="n">
        <f aca="false">Tabla_Simulada!T111-Tabla_ValidaciónMétodo!T111</f>
        <v>0</v>
      </c>
      <c r="U111" s="78" t="n">
        <f aca="false">Tabla_Simulada!U111-Tabla_ValidaciónMétodo!U111</f>
        <v>0</v>
      </c>
      <c r="V111" s="78" t="n">
        <f aca="false">Tabla_Simulada!V111-Tabla_ValidaciónMétodo!V111</f>
        <v>0</v>
      </c>
      <c r="W111" s="78" t="n">
        <f aca="false">Tabla_Simulada!W111-Tabla_ValidaciónMétodo!W111</f>
        <v>0</v>
      </c>
      <c r="X111" s="78" t="n">
        <f aca="false">Tabla_Simulada!X111-Tabla_ValidaciónMétodo!X111</f>
        <v>0</v>
      </c>
      <c r="Y111" s="78" t="n">
        <f aca="false">Tabla_Simulada!Y111-Tabla_ValidaciónMétodo!Y111</f>
        <v>0</v>
      </c>
      <c r="Z111" s="78" t="n">
        <f aca="false">Tabla_Simulada!Z111-Tabla_ValidaciónMétodo!Z111</f>
        <v>0</v>
      </c>
      <c r="AC111" s="80" t="n">
        <f aca="false">Tabla_Simulada!AC111-Tabla_ValidaciónMétodo!AC111</f>
        <v>0</v>
      </c>
      <c r="AD111" s="81" t="n">
        <f aca="false">Tabla_Simulada!AD111-Tabla_ValidaciónMétodo!AD111</f>
        <v>0</v>
      </c>
      <c r="AE111" s="82" t="n">
        <f aca="false">Tabla_Simulada!AE111-Tabla_ValidaciónMétodo!AE111</f>
        <v>0</v>
      </c>
      <c r="AF111" s="81" t="n">
        <f aca="false">Tabla_Simulada!AF111-Tabla_ValidaciónMétodo!AF111</f>
        <v>0</v>
      </c>
      <c r="AG111" s="81" t="n">
        <f aca="false">Tabla_Simulada!AG111-Tabla_ValidaciónMétodo!AG111</f>
        <v>0</v>
      </c>
      <c r="AH111" s="81" t="n">
        <f aca="false">Tabla_Simulada!AH111-Tabla_ValidaciónMétodo!AH111</f>
        <v>0</v>
      </c>
      <c r="AI111" s="81" t="n">
        <f aca="false">Tabla_Simulada!AI111-Tabla_ValidaciónMétodo!AI111</f>
        <v>0</v>
      </c>
      <c r="AJ111" s="81" t="n">
        <f aca="false">Tabla_Simulada!AJ111-Tabla_ValidaciónMétodo!AJ111</f>
        <v>0</v>
      </c>
      <c r="AK111" s="81" t="n">
        <f aca="false">Tabla_Simulada!AK111-Tabla_ValidaciónMétodo!AK111</f>
        <v>0</v>
      </c>
      <c r="AL111" s="81" t="n">
        <f aca="false">Tabla_Simulada!AL111-Tabla_ValidaciónMétodo!AL111</f>
        <v>0</v>
      </c>
      <c r="AM111" s="81" t="n">
        <f aca="false">Tabla_Simulada!AM111-Tabla_ValidaciónMétodo!AM111</f>
        <v>0</v>
      </c>
      <c r="AO111" s="77" t="n">
        <f aca="false">Tabla_Simulada!AO111-Tabla_ValidaciónMétodo!AO111</f>
        <v>0</v>
      </c>
      <c r="AP111" s="78" t="n">
        <f aca="false">Tabla_Simulada!AP111-Tabla_ValidaciónMétodo!AP111</f>
        <v>0</v>
      </c>
      <c r="AQ111" s="77" t="n">
        <f aca="false">Tabla_Simulada!AQ111-Tabla_ValidaciónMétodo!AQ111</f>
        <v>0</v>
      </c>
      <c r="AR111" s="78" t="n">
        <f aca="false">Tabla_Simulada!AR111-Tabla_ValidaciónMétodo!AR111</f>
        <v>0</v>
      </c>
      <c r="AS111" s="77" t="n">
        <f aca="false">Tabla_Simulada!AS111-Tabla_ValidaciónMétodo!AS111</f>
        <v>0</v>
      </c>
      <c r="AT111" s="78" t="n">
        <f aca="false">Tabla_Simulada!AT111-Tabla_ValidaciónMétodo!AT111</f>
        <v>0</v>
      </c>
      <c r="AU111" s="77" t="n">
        <f aca="false">Tabla_Simulada!AU111-Tabla_ValidaciónMétodo!AU111</f>
        <v>0</v>
      </c>
      <c r="AV111" s="78" t="n">
        <f aca="false">Tabla_Simulada!AV111-Tabla_ValidaciónMétodo!AV111</f>
        <v>0</v>
      </c>
      <c r="AW111" s="77" t="n">
        <f aca="false">Tabla_Simulada!AW111-Tabla_ValidaciónMétodo!AW111</f>
        <v>0</v>
      </c>
      <c r="AX111" s="78" t="n">
        <f aca="false">Tabla_Simulada!AX111-Tabla_ValidaciónMétodo!AX111</f>
        <v>0</v>
      </c>
    </row>
    <row r="112" customFormat="false" ht="15" hidden="false" customHeight="false" outlineLevel="0" collapsed="false">
      <c r="A112" s="83" t="s">
        <v>71</v>
      </c>
      <c r="B112" s="86" t="n">
        <f aca="false">Tabla_Simulada!B112-Tabla_ValidaciónMétodo!B112</f>
        <v>0</v>
      </c>
      <c r="C112" s="86" t="n">
        <f aca="false">Tabla_Simulada!C112-Tabla_ValidaciónMétodo!C112</f>
        <v>0</v>
      </c>
      <c r="D112" s="86" t="n">
        <f aca="false">Tabla_Simulada!D112-Tabla_ValidaciónMétodo!D112</f>
        <v>0</v>
      </c>
      <c r="E112" s="86" t="n">
        <f aca="false">Tabla_Simulada!E112-Tabla_ValidaciónMétodo!E112</f>
        <v>0</v>
      </c>
      <c r="F112" s="86" t="n">
        <f aca="false">Tabla_Simulada!F112-Tabla_ValidaciónMétodo!F112</f>
        <v>0</v>
      </c>
      <c r="G112" s="86" t="n">
        <f aca="false">Tabla_Simulada!G112-Tabla_ValidaciónMétodo!G112</f>
        <v>0</v>
      </c>
      <c r="H112" s="86" t="n">
        <f aca="false">Tabla_Simulada!H112-Tabla_ValidaciónMétodo!H112</f>
        <v>0</v>
      </c>
      <c r="I112" s="84" t="n">
        <f aca="false">Tabla_Simulada!I112-Tabla_ValidaciónMétodo!I112</f>
        <v>0</v>
      </c>
      <c r="J112" s="86" t="n">
        <f aca="false">Tabla_Simulada!J112-Tabla_ValidaciónMétodo!J112</f>
        <v>0</v>
      </c>
      <c r="K112" s="84" t="n">
        <f aca="false">Tabla_Simulada!K112-Tabla_ValidaciónMétodo!K112</f>
        <v>0</v>
      </c>
      <c r="L112" s="86" t="n">
        <f aca="false">Tabla_Simulada!L112-Tabla_ValidaciónMétodo!L112</f>
        <v>0</v>
      </c>
      <c r="M112" s="84" t="n">
        <f aca="false">Tabla_Simulada!M112-Tabla_ValidaciónMétodo!M112</f>
        <v>0</v>
      </c>
      <c r="N112" s="86" t="n">
        <f aca="false">Tabla_Simulada!N112-Tabla_ValidaciónMétodo!N112</f>
        <v>0</v>
      </c>
      <c r="O112" s="86" t="n">
        <f aca="false">Tabla_Simulada!O112-Tabla_ValidaciónMétodo!O112</f>
        <v>0</v>
      </c>
      <c r="P112" s="86" t="n">
        <f aca="false">Tabla_Simulada!P112-Tabla_ValidaciónMétodo!P112</f>
        <v>0</v>
      </c>
      <c r="Q112" s="86" t="n">
        <f aca="false">Tabla_Simulada!Q112-Tabla_ValidaciónMétodo!Q112</f>
        <v>0</v>
      </c>
      <c r="S112" s="86" t="n">
        <f aca="false">Tabla_Simulada!S112-Tabla_ValidaciónMétodo!S112</f>
        <v>0</v>
      </c>
      <c r="T112" s="86" t="n">
        <f aca="false">Tabla_Simulada!T112-Tabla_ValidaciónMétodo!T112</f>
        <v>0</v>
      </c>
      <c r="U112" s="86" t="n">
        <f aca="false">Tabla_Simulada!U112-Tabla_ValidaciónMétodo!U112</f>
        <v>0</v>
      </c>
      <c r="V112" s="86" t="n">
        <f aca="false">Tabla_Simulada!V112-Tabla_ValidaciónMétodo!V112</f>
        <v>0</v>
      </c>
      <c r="W112" s="86" t="n">
        <f aca="false">Tabla_Simulada!W112-Tabla_ValidaciónMétodo!W112</f>
        <v>0</v>
      </c>
      <c r="X112" s="86" t="n">
        <f aca="false">Tabla_Simulada!X112-Tabla_ValidaciónMétodo!X112</f>
        <v>0</v>
      </c>
      <c r="Y112" s="86" t="n">
        <f aca="false">Tabla_Simulada!Y112-Tabla_ValidaciónMétodo!Y112</f>
        <v>0</v>
      </c>
      <c r="Z112" s="86" t="n">
        <f aca="false">Tabla_Simulada!Z112-Tabla_ValidaciónMétodo!Z112</f>
        <v>0</v>
      </c>
      <c r="AB112" s="89" t="s">
        <v>241</v>
      </c>
      <c r="AC112" s="89" t="n">
        <f aca="false">Tabla_Simulada!AC112-Tabla_ValidaciónMétodo!AC112</f>
        <v>0</v>
      </c>
      <c r="AD112" s="88"/>
      <c r="AE112" s="90" t="n">
        <f aca="false">Tabla_Simulada!AE112-Tabla_ValidaciónMétodo!AE112</f>
        <v>0</v>
      </c>
      <c r="AF112" s="88"/>
      <c r="AG112" s="91" t="n">
        <f aca="false">Tabla_Simulada!AG112-Tabla_ValidaciónMétodo!AG112</f>
        <v>0</v>
      </c>
      <c r="AH112" s="88"/>
      <c r="AI112" s="91" t="n">
        <f aca="false">Tabla_Simulada!AI112-Tabla_ValidaciónMétodo!AI112</f>
        <v>0</v>
      </c>
      <c r="AJ112" s="88"/>
      <c r="AK112" s="91" t="n">
        <f aca="false">Tabla_Simulada!AK112-Tabla_ValidaciónMétodo!AK112</f>
        <v>0</v>
      </c>
      <c r="AL112" s="92"/>
      <c r="AM112" s="91" t="n">
        <f aca="false">Tabla_Simulada!AM112-Tabla_ValidaciónMétodo!AM112</f>
        <v>0</v>
      </c>
      <c r="AO112" s="84" t="n">
        <f aca="false">Tabla_Simulada!AO112-Tabla_ValidaciónMétodo!AO112</f>
        <v>0</v>
      </c>
      <c r="AP112" s="86" t="n">
        <f aca="false">Tabla_Simulada!AP112-Tabla_ValidaciónMétodo!AP112</f>
        <v>0</v>
      </c>
      <c r="AQ112" s="84" t="n">
        <f aca="false">Tabla_Simulada!AQ112-Tabla_ValidaciónMétodo!AQ112</f>
        <v>0</v>
      </c>
      <c r="AR112" s="86" t="n">
        <f aca="false">Tabla_Simulada!AR112-Tabla_ValidaciónMétodo!AR112</f>
        <v>0</v>
      </c>
      <c r="AS112" s="84" t="n">
        <f aca="false">Tabla_Simulada!AS112-Tabla_ValidaciónMétodo!AS112</f>
        <v>0</v>
      </c>
      <c r="AT112" s="86" t="n">
        <f aca="false">Tabla_Simulada!AT112-Tabla_ValidaciónMétodo!AT112</f>
        <v>0</v>
      </c>
      <c r="AU112" s="84" t="n">
        <f aca="false">Tabla_Simulada!AU112-Tabla_ValidaciónMétodo!AU112</f>
        <v>0</v>
      </c>
      <c r="AV112" s="86" t="n">
        <f aca="false">Tabla_Simulada!AV112-Tabla_ValidaciónMétodo!AV112</f>
        <v>0</v>
      </c>
      <c r="AW112" s="84" t="n">
        <f aca="false">Tabla_Simulada!AW112-Tabla_ValidaciónMétodo!AW112</f>
        <v>0</v>
      </c>
      <c r="AX112" s="86" t="n">
        <f aca="false">Tabla_Simulada!AX112-Tabla_ValidaciónMétodo!AX112</f>
        <v>0</v>
      </c>
    </row>
    <row r="113" customFormat="false" ht="15" hidden="false" customHeight="false" outlineLevel="0" collapsed="false">
      <c r="A113" s="43" t="s">
        <v>72</v>
      </c>
      <c r="AB113" s="89" t="s">
        <v>242</v>
      </c>
      <c r="AC113" s="89" t="n">
        <f aca="false">Tabla_Simulada!AC113-Tabla_ValidaciónMétodo!AC113</f>
        <v>0</v>
      </c>
      <c r="AD113" s="88"/>
      <c r="AE113" s="90" t="n">
        <f aca="false">Tabla_Simulada!AE113-Tabla_ValidaciónMétodo!AE113</f>
        <v>0</v>
      </c>
      <c r="AF113" s="88"/>
      <c r="AG113" s="91" t="n">
        <f aca="false">Tabla_Simulada!AG113-Tabla_ValidaciónMétodo!AG113</f>
        <v>0</v>
      </c>
      <c r="AH113" s="88"/>
      <c r="AI113" s="91" t="n">
        <f aca="false">Tabla_Simulada!AI113-Tabla_ValidaciónMétodo!AI113</f>
        <v>0</v>
      </c>
      <c r="AJ113" s="88"/>
      <c r="AK113" s="91" t="n">
        <f aca="false">Tabla_Simulada!AK113-Tabla_ValidaciónMétodo!AK113</f>
        <v>0</v>
      </c>
      <c r="AL113" s="88"/>
      <c r="AM113" s="91"/>
    </row>
    <row r="114" customFormat="false" ht="15" hidden="false" customHeight="false" outlineLevel="0" collapsed="false">
      <c r="A114" s="43" t="s">
        <v>73</v>
      </c>
    </row>
    <row r="116" customFormat="false" ht="15" hidden="false" customHeight="false" outlineLevel="0" collapsed="false">
      <c r="A116" s="14" t="str">
        <f aca="false">"Tabla " &amp; TEXT((ROW()+24) / 35, "0")</f>
        <v>Tabla 4</v>
      </c>
      <c r="B116" s="14"/>
      <c r="C116" s="14"/>
      <c r="D116" s="14"/>
      <c r="E116" s="14"/>
      <c r="F116" s="14"/>
      <c r="G116" s="14"/>
      <c r="H116" s="14"/>
      <c r="I116" s="14"/>
      <c r="J116" s="14"/>
    </row>
    <row r="117" customFormat="false" ht="15" hidden="false" customHeight="false" outlineLevel="0" collapsed="false">
      <c r="A117" s="14" t="s">
        <v>90</v>
      </c>
      <c r="B117" s="14"/>
      <c r="C117" s="14"/>
      <c r="D117" s="14"/>
      <c r="E117" s="14"/>
      <c r="F117" s="14"/>
      <c r="G117" s="14"/>
      <c r="H117" s="14"/>
      <c r="I117" s="14"/>
      <c r="J117" s="14"/>
    </row>
    <row r="118" customFormat="false" ht="12.75" hidden="false" customHeight="true" outlineLevel="0" collapsed="false">
      <c r="A118" s="52" t="s">
        <v>30</v>
      </c>
      <c r="B118" s="122" t="s">
        <v>222</v>
      </c>
      <c r="C118" s="122"/>
      <c r="D118" s="122"/>
      <c r="E118" s="122"/>
      <c r="F118" s="122"/>
      <c r="G118" s="122"/>
      <c r="H118" s="122"/>
      <c r="I118" s="54" t="s">
        <v>32</v>
      </c>
      <c r="J118" s="54" t="s">
        <v>33</v>
      </c>
      <c r="K118" s="54" t="s">
        <v>223</v>
      </c>
      <c r="L118" s="54" t="s">
        <v>224</v>
      </c>
      <c r="M118" s="54" t="s">
        <v>225</v>
      </c>
      <c r="N118" s="54" t="s">
        <v>34</v>
      </c>
      <c r="O118" s="54" t="s">
        <v>226</v>
      </c>
      <c r="P118" s="54" t="s">
        <v>227</v>
      </c>
      <c r="Q118" s="54" t="s">
        <v>228</v>
      </c>
      <c r="S118" s="103" t="s">
        <v>229</v>
      </c>
      <c r="T118" s="103"/>
      <c r="U118" s="103"/>
      <c r="V118" s="103"/>
      <c r="W118" s="103"/>
      <c r="X118" s="103"/>
      <c r="Y118" s="103"/>
      <c r="Z118" s="103"/>
      <c r="AC118" s="57" t="s">
        <v>230</v>
      </c>
      <c r="AD118" s="57"/>
      <c r="AE118" s="57" t="s">
        <v>231</v>
      </c>
      <c r="AF118" s="57"/>
      <c r="AG118" s="57" t="s">
        <v>232</v>
      </c>
      <c r="AH118" s="57"/>
      <c r="AI118" s="57" t="s">
        <v>233</v>
      </c>
      <c r="AJ118" s="57"/>
      <c r="AK118" s="57" t="s">
        <v>234</v>
      </c>
      <c r="AL118" s="57"/>
      <c r="AM118" s="58" t="s">
        <v>235</v>
      </c>
      <c r="AO118" s="57" t="s">
        <v>230</v>
      </c>
      <c r="AP118" s="57"/>
      <c r="AQ118" s="57" t="s">
        <v>231</v>
      </c>
      <c r="AR118" s="57"/>
      <c r="AS118" s="57" t="s">
        <v>232</v>
      </c>
      <c r="AT118" s="57"/>
      <c r="AU118" s="57" t="s">
        <v>233</v>
      </c>
      <c r="AV118" s="57"/>
      <c r="AW118" s="58" t="s">
        <v>234</v>
      </c>
      <c r="AX118" s="58"/>
    </row>
    <row r="119" customFormat="false" ht="37.3" hidden="false" customHeight="false" outlineLevel="0" collapsed="false">
      <c r="A119" s="52"/>
      <c r="B119" s="104" t="s">
        <v>91</v>
      </c>
      <c r="C119" s="104" t="s">
        <v>92</v>
      </c>
      <c r="D119" s="104" t="s">
        <v>93</v>
      </c>
      <c r="E119" s="104" t="s">
        <v>94</v>
      </c>
      <c r="F119" s="104" t="s">
        <v>95</v>
      </c>
      <c r="G119" s="104" t="s">
        <v>96</v>
      </c>
      <c r="H119" s="104" t="s">
        <v>97</v>
      </c>
      <c r="I119" s="54"/>
      <c r="J119" s="54"/>
      <c r="K119" s="54"/>
      <c r="L119" s="54"/>
      <c r="M119" s="54"/>
      <c r="N119" s="54"/>
      <c r="O119" s="54"/>
      <c r="P119" s="54"/>
      <c r="Q119" s="54"/>
      <c r="S119" s="104" t="s">
        <v>91</v>
      </c>
      <c r="T119" s="104" t="s">
        <v>92</v>
      </c>
      <c r="U119" s="104" t="s">
        <v>93</v>
      </c>
      <c r="V119" s="104" t="s">
        <v>94</v>
      </c>
      <c r="W119" s="104" t="s">
        <v>95</v>
      </c>
      <c r="X119" s="104" t="s">
        <v>96</v>
      </c>
      <c r="Y119" s="104" t="s">
        <v>97</v>
      </c>
      <c r="Z119" s="54" t="s">
        <v>43</v>
      </c>
      <c r="AC119" s="59" t="s">
        <v>236</v>
      </c>
      <c r="AD119" s="59" t="s">
        <v>237</v>
      </c>
      <c r="AE119" s="59" t="s">
        <v>236</v>
      </c>
      <c r="AF119" s="59" t="s">
        <v>237</v>
      </c>
      <c r="AG119" s="59" t="s">
        <v>236</v>
      </c>
      <c r="AH119" s="59" t="s">
        <v>237</v>
      </c>
      <c r="AI119" s="59" t="s">
        <v>236</v>
      </c>
      <c r="AJ119" s="59" t="s">
        <v>237</v>
      </c>
      <c r="AK119" s="59" t="s">
        <v>236</v>
      </c>
      <c r="AL119" s="59" t="s">
        <v>237</v>
      </c>
      <c r="AM119" s="60" t="s">
        <v>238</v>
      </c>
      <c r="AO119" s="59" t="s">
        <v>239</v>
      </c>
      <c r="AP119" s="59" t="s">
        <v>240</v>
      </c>
      <c r="AQ119" s="59" t="s">
        <v>239</v>
      </c>
      <c r="AR119" s="59" t="s">
        <v>240</v>
      </c>
      <c r="AS119" s="59" t="s">
        <v>239</v>
      </c>
      <c r="AT119" s="59" t="s">
        <v>240</v>
      </c>
      <c r="AU119" s="59" t="s">
        <v>239</v>
      </c>
      <c r="AV119" s="59" t="s">
        <v>240</v>
      </c>
      <c r="AW119" s="59" t="s">
        <v>239</v>
      </c>
      <c r="AX119" s="60" t="s">
        <v>240</v>
      </c>
    </row>
    <row r="120" customFormat="false" ht="15" hidden="false" customHeight="false" outlineLevel="0" collapsed="false">
      <c r="A120" s="61" t="s">
        <v>44</v>
      </c>
      <c r="B120" s="64" t="n">
        <f aca="false">Tabla_Simulada!B120-Tabla_ValidaciónMétodo!B120</f>
        <v>0</v>
      </c>
      <c r="C120" s="64" t="n">
        <f aca="false">Tabla_Simulada!C120-Tabla_ValidaciónMétodo!C120</f>
        <v>0</v>
      </c>
      <c r="D120" s="64" t="n">
        <f aca="false">Tabla_Simulada!D120-Tabla_ValidaciónMétodo!D120</f>
        <v>0</v>
      </c>
      <c r="E120" s="64" t="n">
        <f aca="false">Tabla_Simulada!E120-Tabla_ValidaciónMétodo!E120</f>
        <v>0</v>
      </c>
      <c r="F120" s="64" t="n">
        <f aca="false">Tabla_Simulada!F120-Tabla_ValidaciónMétodo!F120</f>
        <v>0</v>
      </c>
      <c r="G120" s="64" t="n">
        <f aca="false">Tabla_Simulada!G120-Tabla_ValidaciónMétodo!G120</f>
        <v>0</v>
      </c>
      <c r="H120" s="64" t="n">
        <f aca="false">Tabla_Simulada!H120-Tabla_ValidaciónMétodo!H120</f>
        <v>0</v>
      </c>
      <c r="I120" s="63" t="n">
        <f aca="false">Tabla_Simulada!I120-Tabla_ValidaciónMétodo!I120</f>
        <v>0</v>
      </c>
      <c r="J120" s="64" t="n">
        <f aca="false">Tabla_Simulada!J120-Tabla_ValidaciónMétodo!J120</f>
        <v>0</v>
      </c>
      <c r="K120" s="63" t="n">
        <f aca="false">Tabla_Simulada!K120-Tabla_ValidaciónMétodo!K120</f>
        <v>0</v>
      </c>
      <c r="L120" s="65" t="n">
        <f aca="false">Tabla_Simulada!L120-Tabla_ValidaciónMétodo!L120</f>
        <v>0</v>
      </c>
      <c r="M120" s="66" t="n">
        <f aca="false">Tabla_Simulada!M120-Tabla_ValidaciónMétodo!M120</f>
        <v>0</v>
      </c>
      <c r="N120" s="65" t="n">
        <f aca="false">Tabla_Simulada!N120-Tabla_ValidaciónMétodo!N120</f>
        <v>0</v>
      </c>
      <c r="O120" s="65" t="n">
        <f aca="false">Tabla_Simulada!O120-Tabla_ValidaciónMétodo!O120</f>
        <v>0</v>
      </c>
      <c r="P120" s="65" t="n">
        <f aca="false">Tabla_Simulada!P120-Tabla_ValidaciónMétodo!P120</f>
        <v>0</v>
      </c>
      <c r="Q120" s="65" t="n">
        <f aca="false">Tabla_Simulada!Q120-Tabla_ValidaciónMétodo!Q120</f>
        <v>0</v>
      </c>
      <c r="S120" s="64" t="n">
        <f aca="false">Tabla_Simulada!S120-Tabla_ValidaciónMétodo!S120</f>
        <v>0</v>
      </c>
      <c r="T120" s="64" t="n">
        <f aca="false">Tabla_Simulada!T120-Tabla_ValidaciónMétodo!T120</f>
        <v>0</v>
      </c>
      <c r="U120" s="64" t="n">
        <f aca="false">Tabla_Simulada!U120-Tabla_ValidaciónMétodo!U120</f>
        <v>0</v>
      </c>
      <c r="V120" s="64" t="n">
        <f aca="false">Tabla_Simulada!V120-Tabla_ValidaciónMétodo!V120</f>
        <v>0</v>
      </c>
      <c r="W120" s="64" t="n">
        <f aca="false">Tabla_Simulada!W120-Tabla_ValidaciónMétodo!W120</f>
        <v>0</v>
      </c>
      <c r="X120" s="64" t="n">
        <f aca="false">Tabla_Simulada!X120-Tabla_ValidaciónMétodo!X120</f>
        <v>0</v>
      </c>
      <c r="Y120" s="64" t="n">
        <f aca="false">Tabla_Simulada!Y120-Tabla_ValidaciónMétodo!Y120</f>
        <v>0</v>
      </c>
      <c r="Z120" s="64" t="n">
        <f aca="false">Tabla_Simulada!Z120-Tabla_ValidaciónMétodo!Z120</f>
        <v>0</v>
      </c>
      <c r="AC120" s="69" t="n">
        <f aca="false">Tabla_Simulada!AC120-Tabla_ValidaciónMétodo!AC120</f>
        <v>0</v>
      </c>
      <c r="AD120" s="70" t="n">
        <f aca="false">Tabla_Simulada!AD120-Tabla_ValidaciónMétodo!AD120</f>
        <v>0</v>
      </c>
      <c r="AE120" s="71" t="n">
        <f aca="false">Tabla_Simulada!AE120-Tabla_ValidaciónMétodo!AE120</f>
        <v>0</v>
      </c>
      <c r="AF120" s="70" t="n">
        <f aca="false">Tabla_Simulada!AF120-Tabla_ValidaciónMétodo!AF120</f>
        <v>0</v>
      </c>
      <c r="AG120" s="70" t="n">
        <f aca="false">Tabla_Simulada!AG120-Tabla_ValidaciónMétodo!AG120</f>
        <v>0</v>
      </c>
      <c r="AH120" s="70" t="n">
        <f aca="false">Tabla_Simulada!AH120-Tabla_ValidaciónMétodo!AH120</f>
        <v>0</v>
      </c>
      <c r="AI120" s="70" t="n">
        <f aca="false">Tabla_Simulada!AI120-Tabla_ValidaciónMétodo!AI120</f>
        <v>0</v>
      </c>
      <c r="AJ120" s="70" t="n">
        <f aca="false">Tabla_Simulada!AJ120-Tabla_ValidaciónMétodo!AJ120</f>
        <v>0</v>
      </c>
      <c r="AK120" s="70" t="n">
        <f aca="false">Tabla_Simulada!AK120-Tabla_ValidaciónMétodo!AK120</f>
        <v>0</v>
      </c>
      <c r="AL120" s="70" t="n">
        <f aca="false">Tabla_Simulada!AL120-Tabla_ValidaciónMétodo!AL120</f>
        <v>0</v>
      </c>
      <c r="AM120" s="70" t="n">
        <f aca="false">Tabla_Simulada!AM120-Tabla_ValidaciónMétodo!AM120</f>
        <v>0</v>
      </c>
      <c r="AO120" s="63" t="n">
        <f aca="false">Tabla_Simulada!AO120-Tabla_ValidaciónMétodo!AO120</f>
        <v>0</v>
      </c>
      <c r="AP120" s="64" t="n">
        <f aca="false">Tabla_Simulada!AP120-Tabla_ValidaciónMétodo!AP120</f>
        <v>0</v>
      </c>
      <c r="AQ120" s="63" t="n">
        <f aca="false">Tabla_Simulada!AQ120-Tabla_ValidaciónMétodo!AQ120</f>
        <v>0</v>
      </c>
      <c r="AR120" s="64" t="n">
        <f aca="false">Tabla_Simulada!AR120-Tabla_ValidaciónMétodo!AR120</f>
        <v>0</v>
      </c>
      <c r="AS120" s="63" t="n">
        <f aca="false">Tabla_Simulada!AS120-Tabla_ValidaciónMétodo!AS120</f>
        <v>0</v>
      </c>
      <c r="AT120" s="64" t="n">
        <f aca="false">Tabla_Simulada!AT120-Tabla_ValidaciónMétodo!AT120</f>
        <v>0</v>
      </c>
      <c r="AU120" s="63" t="n">
        <f aca="false">Tabla_Simulada!AU120-Tabla_ValidaciónMétodo!AU120</f>
        <v>0</v>
      </c>
      <c r="AV120" s="64" t="n">
        <f aca="false">Tabla_Simulada!AV120-Tabla_ValidaciónMétodo!AV120</f>
        <v>0</v>
      </c>
      <c r="AW120" s="63" t="n">
        <f aca="false">Tabla_Simulada!AW120-Tabla_ValidaciónMétodo!AW120</f>
        <v>0</v>
      </c>
      <c r="AX120" s="64" t="n">
        <f aca="false">Tabla_Simulada!AX120-Tabla_ValidaciónMétodo!AX120</f>
        <v>0</v>
      </c>
    </row>
    <row r="121" customFormat="false" ht="15" hidden="false" customHeight="false" outlineLevel="0" collapsed="false">
      <c r="A121" s="72" t="s">
        <v>45</v>
      </c>
      <c r="B121" s="65" t="n">
        <f aca="false">Tabla_Simulada!B121-Tabla_ValidaciónMétodo!B121</f>
        <v>0</v>
      </c>
      <c r="C121" s="65" t="n">
        <f aca="false">Tabla_Simulada!C121-Tabla_ValidaciónMétodo!C121</f>
        <v>0</v>
      </c>
      <c r="D121" s="65" t="n">
        <f aca="false">Tabla_Simulada!D121-Tabla_ValidaciónMétodo!D121</f>
        <v>0</v>
      </c>
      <c r="E121" s="65" t="n">
        <f aca="false">Tabla_Simulada!E121-Tabla_ValidaciónMétodo!E121</f>
        <v>0</v>
      </c>
      <c r="F121" s="65" t="n">
        <f aca="false">Tabla_Simulada!F121-Tabla_ValidaciónMétodo!F121</f>
        <v>0</v>
      </c>
      <c r="G121" s="65" t="n">
        <f aca="false">Tabla_Simulada!G121-Tabla_ValidaciónMétodo!G121</f>
        <v>0</v>
      </c>
      <c r="H121" s="65" t="n">
        <f aca="false">Tabla_Simulada!H121-Tabla_ValidaciónMétodo!H121</f>
        <v>0</v>
      </c>
      <c r="I121" s="66" t="n">
        <f aca="false">Tabla_Simulada!I121-Tabla_ValidaciónMétodo!I121</f>
        <v>0</v>
      </c>
      <c r="J121" s="65" t="n">
        <f aca="false">Tabla_Simulada!J121-Tabla_ValidaciónMétodo!J121</f>
        <v>0</v>
      </c>
      <c r="K121" s="66" t="n">
        <f aca="false">Tabla_Simulada!K121-Tabla_ValidaciónMétodo!K121</f>
        <v>0</v>
      </c>
      <c r="L121" s="65" t="n">
        <f aca="false">Tabla_Simulada!L121-Tabla_ValidaciónMétodo!L121</f>
        <v>0</v>
      </c>
      <c r="M121" s="66" t="n">
        <f aca="false">Tabla_Simulada!M121-Tabla_ValidaciónMétodo!M121</f>
        <v>0</v>
      </c>
      <c r="N121" s="65" t="n">
        <f aca="false">Tabla_Simulada!N121-Tabla_ValidaciónMétodo!N121</f>
        <v>0</v>
      </c>
      <c r="O121" s="65" t="n">
        <f aca="false">Tabla_Simulada!O121-Tabla_ValidaciónMétodo!O121</f>
        <v>0</v>
      </c>
      <c r="P121" s="65" t="n">
        <f aca="false">Tabla_Simulada!P121-Tabla_ValidaciónMétodo!P121</f>
        <v>0</v>
      </c>
      <c r="Q121" s="65" t="n">
        <f aca="false">Tabla_Simulada!Q121-Tabla_ValidaciónMétodo!Q121</f>
        <v>0</v>
      </c>
      <c r="S121" s="65" t="n">
        <f aca="false">Tabla_Simulada!S121-Tabla_ValidaciónMétodo!S121</f>
        <v>0</v>
      </c>
      <c r="T121" s="65" t="n">
        <f aca="false">Tabla_Simulada!T121-Tabla_ValidaciónMétodo!T121</f>
        <v>0</v>
      </c>
      <c r="U121" s="65" t="n">
        <f aca="false">Tabla_Simulada!U121-Tabla_ValidaciónMétodo!U121</f>
        <v>0</v>
      </c>
      <c r="V121" s="65" t="n">
        <f aca="false">Tabla_Simulada!V121-Tabla_ValidaciónMétodo!V121</f>
        <v>0</v>
      </c>
      <c r="W121" s="65" t="n">
        <f aca="false">Tabla_Simulada!W121-Tabla_ValidaciónMétodo!W121</f>
        <v>0</v>
      </c>
      <c r="X121" s="65" t="n">
        <f aca="false">Tabla_Simulada!X121-Tabla_ValidaciónMétodo!X121</f>
        <v>0</v>
      </c>
      <c r="Y121" s="65" t="n">
        <f aca="false">Tabla_Simulada!Y121-Tabla_ValidaciónMétodo!Y121</f>
        <v>0</v>
      </c>
      <c r="Z121" s="65" t="n">
        <f aca="false">Tabla_Simulada!Z121-Tabla_ValidaciónMétodo!Z121</f>
        <v>0</v>
      </c>
      <c r="AC121" s="73" t="n">
        <f aca="false">Tabla_Simulada!AC121-Tabla_ValidaciónMétodo!AC121</f>
        <v>0</v>
      </c>
      <c r="AD121" s="74" t="n">
        <f aca="false">Tabla_Simulada!AD121-Tabla_ValidaciónMétodo!AD121</f>
        <v>0</v>
      </c>
      <c r="AE121" s="75" t="n">
        <f aca="false">Tabla_Simulada!AE121-Tabla_ValidaciónMétodo!AE121</f>
        <v>0</v>
      </c>
      <c r="AF121" s="74" t="n">
        <f aca="false">Tabla_Simulada!AF121-Tabla_ValidaciónMétodo!AF121</f>
        <v>0</v>
      </c>
      <c r="AG121" s="74" t="n">
        <f aca="false">Tabla_Simulada!AG121-Tabla_ValidaciónMétodo!AG121</f>
        <v>0</v>
      </c>
      <c r="AH121" s="74" t="n">
        <f aca="false">Tabla_Simulada!AH121-Tabla_ValidaciónMétodo!AH121</f>
        <v>0</v>
      </c>
      <c r="AI121" s="74" t="n">
        <f aca="false">Tabla_Simulada!AI121-Tabla_ValidaciónMétodo!AI121</f>
        <v>0</v>
      </c>
      <c r="AJ121" s="74" t="n">
        <f aca="false">Tabla_Simulada!AJ121-Tabla_ValidaciónMétodo!AJ121</f>
        <v>0</v>
      </c>
      <c r="AK121" s="74" t="n">
        <f aca="false">Tabla_Simulada!AK121-Tabla_ValidaciónMétodo!AK121</f>
        <v>0</v>
      </c>
      <c r="AL121" s="74" t="n">
        <f aca="false">Tabla_Simulada!AL121-Tabla_ValidaciónMétodo!AL121</f>
        <v>0</v>
      </c>
      <c r="AM121" s="74" t="n">
        <f aca="false">Tabla_Simulada!AM121-Tabla_ValidaciónMétodo!AM121</f>
        <v>0</v>
      </c>
      <c r="AO121" s="66" t="n">
        <f aca="false">Tabla_Simulada!AO121-Tabla_ValidaciónMétodo!AO121</f>
        <v>0</v>
      </c>
      <c r="AP121" s="65" t="n">
        <f aca="false">Tabla_Simulada!AP121-Tabla_ValidaciónMétodo!AP121</f>
        <v>0</v>
      </c>
      <c r="AQ121" s="66" t="n">
        <f aca="false">Tabla_Simulada!AQ121-Tabla_ValidaciónMétodo!AQ121</f>
        <v>0</v>
      </c>
      <c r="AR121" s="65" t="n">
        <f aca="false">Tabla_Simulada!AR121-Tabla_ValidaciónMétodo!AR121</f>
        <v>0</v>
      </c>
      <c r="AS121" s="66" t="n">
        <f aca="false">Tabla_Simulada!AS121-Tabla_ValidaciónMétodo!AS121</f>
        <v>0</v>
      </c>
      <c r="AT121" s="65" t="n">
        <f aca="false">Tabla_Simulada!AT121-Tabla_ValidaciónMétodo!AT121</f>
        <v>0</v>
      </c>
      <c r="AU121" s="66" t="n">
        <f aca="false">Tabla_Simulada!AU121-Tabla_ValidaciónMétodo!AU121</f>
        <v>0</v>
      </c>
      <c r="AV121" s="65" t="n">
        <f aca="false">Tabla_Simulada!AV121-Tabla_ValidaciónMétodo!AV121</f>
        <v>0</v>
      </c>
      <c r="AW121" s="66" t="n">
        <f aca="false">Tabla_Simulada!AW121-Tabla_ValidaciónMétodo!AW121</f>
        <v>0</v>
      </c>
      <c r="AX121" s="65" t="n">
        <f aca="false">Tabla_Simulada!AX121-Tabla_ValidaciónMétodo!AX121</f>
        <v>0</v>
      </c>
    </row>
    <row r="122" customFormat="false" ht="15" hidden="false" customHeight="false" outlineLevel="0" collapsed="false">
      <c r="A122" s="72" t="s">
        <v>46</v>
      </c>
      <c r="B122" s="65" t="n">
        <f aca="false">Tabla_Simulada!B122-Tabla_ValidaciónMétodo!B122</f>
        <v>0</v>
      </c>
      <c r="C122" s="65" t="n">
        <f aca="false">Tabla_Simulada!C122-Tabla_ValidaciónMétodo!C122</f>
        <v>0</v>
      </c>
      <c r="D122" s="65" t="n">
        <f aca="false">Tabla_Simulada!D122-Tabla_ValidaciónMétodo!D122</f>
        <v>0</v>
      </c>
      <c r="E122" s="65" t="n">
        <f aca="false">Tabla_Simulada!E122-Tabla_ValidaciónMétodo!E122</f>
        <v>0</v>
      </c>
      <c r="F122" s="65" t="n">
        <f aca="false">Tabla_Simulada!F122-Tabla_ValidaciónMétodo!F122</f>
        <v>0</v>
      </c>
      <c r="G122" s="65" t="n">
        <f aca="false">Tabla_Simulada!G122-Tabla_ValidaciónMétodo!G122</f>
        <v>0</v>
      </c>
      <c r="H122" s="65" t="n">
        <f aca="false">Tabla_Simulada!H122-Tabla_ValidaciónMétodo!H122</f>
        <v>0</v>
      </c>
      <c r="I122" s="66" t="n">
        <f aca="false">Tabla_Simulada!I122-Tabla_ValidaciónMétodo!I122</f>
        <v>0</v>
      </c>
      <c r="J122" s="65" t="n">
        <f aca="false">Tabla_Simulada!J122-Tabla_ValidaciónMétodo!J122</f>
        <v>0</v>
      </c>
      <c r="K122" s="66" t="n">
        <f aca="false">Tabla_Simulada!K122-Tabla_ValidaciónMétodo!K122</f>
        <v>0</v>
      </c>
      <c r="L122" s="65" t="n">
        <f aca="false">Tabla_Simulada!L122-Tabla_ValidaciónMétodo!L122</f>
        <v>0</v>
      </c>
      <c r="M122" s="66" t="n">
        <f aca="false">Tabla_Simulada!M122-Tabla_ValidaciónMétodo!M122</f>
        <v>0</v>
      </c>
      <c r="N122" s="65" t="n">
        <f aca="false">Tabla_Simulada!N122-Tabla_ValidaciónMétodo!N122</f>
        <v>0</v>
      </c>
      <c r="O122" s="65" t="n">
        <f aca="false">Tabla_Simulada!O122-Tabla_ValidaciónMétodo!O122</f>
        <v>0</v>
      </c>
      <c r="P122" s="65" t="n">
        <f aca="false">Tabla_Simulada!P122-Tabla_ValidaciónMétodo!P122</f>
        <v>0</v>
      </c>
      <c r="Q122" s="65" t="n">
        <f aca="false">Tabla_Simulada!Q122-Tabla_ValidaciónMétodo!Q122</f>
        <v>0</v>
      </c>
      <c r="S122" s="65" t="n">
        <f aca="false">Tabla_Simulada!S122-Tabla_ValidaciónMétodo!S122</f>
        <v>0</v>
      </c>
      <c r="T122" s="65" t="n">
        <f aca="false">Tabla_Simulada!T122-Tabla_ValidaciónMétodo!T122</f>
        <v>0</v>
      </c>
      <c r="U122" s="65" t="n">
        <f aca="false">Tabla_Simulada!U122-Tabla_ValidaciónMétodo!U122</f>
        <v>0</v>
      </c>
      <c r="V122" s="65" t="n">
        <f aca="false">Tabla_Simulada!V122-Tabla_ValidaciónMétodo!V122</f>
        <v>0</v>
      </c>
      <c r="W122" s="65" t="n">
        <f aca="false">Tabla_Simulada!W122-Tabla_ValidaciónMétodo!W122</f>
        <v>0</v>
      </c>
      <c r="X122" s="65" t="n">
        <f aca="false">Tabla_Simulada!X122-Tabla_ValidaciónMétodo!X122</f>
        <v>0</v>
      </c>
      <c r="Y122" s="65" t="n">
        <f aca="false">Tabla_Simulada!Y122-Tabla_ValidaciónMétodo!Y122</f>
        <v>0</v>
      </c>
      <c r="Z122" s="65" t="n">
        <f aca="false">Tabla_Simulada!Z122-Tabla_ValidaciónMétodo!Z122</f>
        <v>0</v>
      </c>
      <c r="AC122" s="73" t="n">
        <f aca="false">Tabla_Simulada!AC122-Tabla_ValidaciónMétodo!AC122</f>
        <v>0</v>
      </c>
      <c r="AD122" s="74" t="n">
        <f aca="false">Tabla_Simulada!AD122-Tabla_ValidaciónMétodo!AD122</f>
        <v>0</v>
      </c>
      <c r="AE122" s="75" t="n">
        <f aca="false">Tabla_Simulada!AE122-Tabla_ValidaciónMétodo!AE122</f>
        <v>0</v>
      </c>
      <c r="AF122" s="74" t="n">
        <f aca="false">Tabla_Simulada!AF122-Tabla_ValidaciónMétodo!AF122</f>
        <v>0</v>
      </c>
      <c r="AG122" s="74" t="n">
        <f aca="false">Tabla_Simulada!AG122-Tabla_ValidaciónMétodo!AG122</f>
        <v>0</v>
      </c>
      <c r="AH122" s="74" t="n">
        <f aca="false">Tabla_Simulada!AH122-Tabla_ValidaciónMétodo!AH122</f>
        <v>0</v>
      </c>
      <c r="AI122" s="74" t="n">
        <f aca="false">Tabla_Simulada!AI122-Tabla_ValidaciónMétodo!AI122</f>
        <v>0</v>
      </c>
      <c r="AJ122" s="74" t="n">
        <f aca="false">Tabla_Simulada!AJ122-Tabla_ValidaciónMétodo!AJ122</f>
        <v>0</v>
      </c>
      <c r="AK122" s="74" t="n">
        <f aca="false">Tabla_Simulada!AK122-Tabla_ValidaciónMétodo!AK122</f>
        <v>0</v>
      </c>
      <c r="AL122" s="74" t="n">
        <f aca="false">Tabla_Simulada!AL122-Tabla_ValidaciónMétodo!AL122</f>
        <v>0</v>
      </c>
      <c r="AM122" s="74" t="n">
        <f aca="false">Tabla_Simulada!AM122-Tabla_ValidaciónMétodo!AM122</f>
        <v>0</v>
      </c>
      <c r="AO122" s="66" t="n">
        <f aca="false">Tabla_Simulada!AO122-Tabla_ValidaciónMétodo!AO122</f>
        <v>0</v>
      </c>
      <c r="AP122" s="65" t="n">
        <f aca="false">Tabla_Simulada!AP122-Tabla_ValidaciónMétodo!AP122</f>
        <v>0</v>
      </c>
      <c r="AQ122" s="66" t="n">
        <f aca="false">Tabla_Simulada!AQ122-Tabla_ValidaciónMétodo!AQ122</f>
        <v>0</v>
      </c>
      <c r="AR122" s="65" t="n">
        <f aca="false">Tabla_Simulada!AR122-Tabla_ValidaciónMétodo!AR122</f>
        <v>0</v>
      </c>
      <c r="AS122" s="66" t="n">
        <f aca="false">Tabla_Simulada!AS122-Tabla_ValidaciónMétodo!AS122</f>
        <v>0</v>
      </c>
      <c r="AT122" s="65" t="n">
        <f aca="false">Tabla_Simulada!AT122-Tabla_ValidaciónMétodo!AT122</f>
        <v>0</v>
      </c>
      <c r="AU122" s="66" t="n">
        <f aca="false">Tabla_Simulada!AU122-Tabla_ValidaciónMétodo!AU122</f>
        <v>0</v>
      </c>
      <c r="AV122" s="65" t="n">
        <f aca="false">Tabla_Simulada!AV122-Tabla_ValidaciónMétodo!AV122</f>
        <v>0</v>
      </c>
      <c r="AW122" s="66" t="n">
        <f aca="false">Tabla_Simulada!AW122-Tabla_ValidaciónMétodo!AW122</f>
        <v>0</v>
      </c>
      <c r="AX122" s="65" t="n">
        <f aca="false">Tabla_Simulada!AX122-Tabla_ValidaciónMétodo!AX122</f>
        <v>0</v>
      </c>
    </row>
    <row r="123" customFormat="false" ht="15" hidden="false" customHeight="false" outlineLevel="0" collapsed="false">
      <c r="A123" s="72" t="s">
        <v>47</v>
      </c>
      <c r="B123" s="65" t="n">
        <f aca="false">Tabla_Simulada!B123-Tabla_ValidaciónMétodo!B123</f>
        <v>0</v>
      </c>
      <c r="C123" s="65" t="n">
        <f aca="false">Tabla_Simulada!C123-Tabla_ValidaciónMétodo!C123</f>
        <v>0</v>
      </c>
      <c r="D123" s="65" t="n">
        <f aca="false">Tabla_Simulada!D123-Tabla_ValidaciónMétodo!D123</f>
        <v>0</v>
      </c>
      <c r="E123" s="65" t="n">
        <f aca="false">Tabla_Simulada!E123-Tabla_ValidaciónMétodo!E123</f>
        <v>0</v>
      </c>
      <c r="F123" s="65" t="n">
        <f aca="false">Tabla_Simulada!F123-Tabla_ValidaciónMétodo!F123</f>
        <v>0</v>
      </c>
      <c r="G123" s="65" t="n">
        <f aca="false">Tabla_Simulada!G123-Tabla_ValidaciónMétodo!G123</f>
        <v>0</v>
      </c>
      <c r="H123" s="65" t="n">
        <f aca="false">Tabla_Simulada!H123-Tabla_ValidaciónMétodo!H123</f>
        <v>0</v>
      </c>
      <c r="I123" s="66" t="n">
        <f aca="false">Tabla_Simulada!I123-Tabla_ValidaciónMétodo!I123</f>
        <v>0</v>
      </c>
      <c r="J123" s="65" t="n">
        <f aca="false">Tabla_Simulada!J123-Tabla_ValidaciónMétodo!J123</f>
        <v>0</v>
      </c>
      <c r="K123" s="66" t="n">
        <f aca="false">Tabla_Simulada!K123-Tabla_ValidaciónMétodo!K123</f>
        <v>0</v>
      </c>
      <c r="L123" s="65" t="n">
        <f aca="false">Tabla_Simulada!L123-Tabla_ValidaciónMétodo!L123</f>
        <v>0</v>
      </c>
      <c r="M123" s="66" t="n">
        <f aca="false">Tabla_Simulada!M123-Tabla_ValidaciónMétodo!M123</f>
        <v>0</v>
      </c>
      <c r="N123" s="65" t="n">
        <f aca="false">Tabla_Simulada!N123-Tabla_ValidaciónMétodo!N123</f>
        <v>0</v>
      </c>
      <c r="O123" s="65" t="n">
        <f aca="false">Tabla_Simulada!O123-Tabla_ValidaciónMétodo!O123</f>
        <v>0</v>
      </c>
      <c r="P123" s="65" t="n">
        <f aca="false">Tabla_Simulada!P123-Tabla_ValidaciónMétodo!P123</f>
        <v>0</v>
      </c>
      <c r="Q123" s="65" t="n">
        <f aca="false">Tabla_Simulada!Q123-Tabla_ValidaciónMétodo!Q123</f>
        <v>0</v>
      </c>
      <c r="S123" s="65" t="n">
        <f aca="false">Tabla_Simulada!S123-Tabla_ValidaciónMétodo!S123</f>
        <v>0</v>
      </c>
      <c r="T123" s="65" t="n">
        <f aca="false">Tabla_Simulada!T123-Tabla_ValidaciónMétodo!T123</f>
        <v>0</v>
      </c>
      <c r="U123" s="65" t="n">
        <f aca="false">Tabla_Simulada!U123-Tabla_ValidaciónMétodo!U123</f>
        <v>0</v>
      </c>
      <c r="V123" s="65" t="n">
        <f aca="false">Tabla_Simulada!V123-Tabla_ValidaciónMétodo!V123</f>
        <v>0</v>
      </c>
      <c r="W123" s="65" t="n">
        <f aca="false">Tabla_Simulada!W123-Tabla_ValidaciónMétodo!W123</f>
        <v>0</v>
      </c>
      <c r="X123" s="65" t="n">
        <f aca="false">Tabla_Simulada!X123-Tabla_ValidaciónMétodo!X123</f>
        <v>0</v>
      </c>
      <c r="Y123" s="65" t="n">
        <f aca="false">Tabla_Simulada!Y123-Tabla_ValidaciónMétodo!Y123</f>
        <v>0</v>
      </c>
      <c r="Z123" s="65" t="n">
        <f aca="false">Tabla_Simulada!Z123-Tabla_ValidaciónMétodo!Z123</f>
        <v>0</v>
      </c>
      <c r="AC123" s="73" t="n">
        <f aca="false">Tabla_Simulada!AC123-Tabla_ValidaciónMétodo!AC123</f>
        <v>0</v>
      </c>
      <c r="AD123" s="74" t="n">
        <f aca="false">Tabla_Simulada!AD123-Tabla_ValidaciónMétodo!AD123</f>
        <v>0</v>
      </c>
      <c r="AE123" s="75" t="n">
        <f aca="false">Tabla_Simulada!AE123-Tabla_ValidaciónMétodo!AE123</f>
        <v>0</v>
      </c>
      <c r="AF123" s="74" t="n">
        <f aca="false">Tabla_Simulada!AF123-Tabla_ValidaciónMétodo!AF123</f>
        <v>0</v>
      </c>
      <c r="AG123" s="74" t="n">
        <f aca="false">Tabla_Simulada!AG123-Tabla_ValidaciónMétodo!AG123</f>
        <v>0</v>
      </c>
      <c r="AH123" s="74" t="n">
        <f aca="false">Tabla_Simulada!AH123-Tabla_ValidaciónMétodo!AH123</f>
        <v>0</v>
      </c>
      <c r="AI123" s="74" t="n">
        <f aca="false">Tabla_Simulada!AI123-Tabla_ValidaciónMétodo!AI123</f>
        <v>0</v>
      </c>
      <c r="AJ123" s="74" t="n">
        <f aca="false">Tabla_Simulada!AJ123-Tabla_ValidaciónMétodo!AJ123</f>
        <v>0</v>
      </c>
      <c r="AK123" s="74" t="n">
        <f aca="false">Tabla_Simulada!AK123-Tabla_ValidaciónMétodo!AK123</f>
        <v>0</v>
      </c>
      <c r="AL123" s="74" t="n">
        <f aca="false">Tabla_Simulada!AL123-Tabla_ValidaciónMétodo!AL123</f>
        <v>0</v>
      </c>
      <c r="AM123" s="74" t="n">
        <f aca="false">Tabla_Simulada!AM123-Tabla_ValidaciónMétodo!AM123</f>
        <v>0</v>
      </c>
      <c r="AO123" s="66" t="n">
        <f aca="false">Tabla_Simulada!AO123-Tabla_ValidaciónMétodo!AO123</f>
        <v>0</v>
      </c>
      <c r="AP123" s="65" t="n">
        <f aca="false">Tabla_Simulada!AP123-Tabla_ValidaciónMétodo!AP123</f>
        <v>0</v>
      </c>
      <c r="AQ123" s="66" t="n">
        <f aca="false">Tabla_Simulada!AQ123-Tabla_ValidaciónMétodo!AQ123</f>
        <v>0</v>
      </c>
      <c r="AR123" s="65" t="n">
        <f aca="false">Tabla_Simulada!AR123-Tabla_ValidaciónMétodo!AR123</f>
        <v>0</v>
      </c>
      <c r="AS123" s="66" t="n">
        <f aca="false">Tabla_Simulada!AS123-Tabla_ValidaciónMétodo!AS123</f>
        <v>0</v>
      </c>
      <c r="AT123" s="65" t="n">
        <f aca="false">Tabla_Simulada!AT123-Tabla_ValidaciónMétodo!AT123</f>
        <v>0</v>
      </c>
      <c r="AU123" s="66" t="n">
        <f aca="false">Tabla_Simulada!AU123-Tabla_ValidaciónMétodo!AU123</f>
        <v>0</v>
      </c>
      <c r="AV123" s="65" t="n">
        <f aca="false">Tabla_Simulada!AV123-Tabla_ValidaciónMétodo!AV123</f>
        <v>0</v>
      </c>
      <c r="AW123" s="66" t="n">
        <f aca="false">Tabla_Simulada!AW123-Tabla_ValidaciónMétodo!AW123</f>
        <v>0</v>
      </c>
      <c r="AX123" s="65" t="n">
        <f aca="false">Tabla_Simulada!AX123-Tabla_ValidaciónMétodo!AX123</f>
        <v>0</v>
      </c>
    </row>
    <row r="124" customFormat="false" ht="15" hidden="false" customHeight="false" outlineLevel="0" collapsed="false">
      <c r="A124" s="72" t="s">
        <v>48</v>
      </c>
      <c r="B124" s="65" t="n">
        <f aca="false">Tabla_Simulada!B124-Tabla_ValidaciónMétodo!B124</f>
        <v>0</v>
      </c>
      <c r="C124" s="65" t="n">
        <f aca="false">Tabla_Simulada!C124-Tabla_ValidaciónMétodo!C124</f>
        <v>0</v>
      </c>
      <c r="D124" s="65" t="n">
        <f aca="false">Tabla_Simulada!D124-Tabla_ValidaciónMétodo!D124</f>
        <v>0</v>
      </c>
      <c r="E124" s="65" t="n">
        <f aca="false">Tabla_Simulada!E124-Tabla_ValidaciónMétodo!E124</f>
        <v>0</v>
      </c>
      <c r="F124" s="65" t="n">
        <f aca="false">Tabla_Simulada!F124-Tabla_ValidaciónMétodo!F124</f>
        <v>0</v>
      </c>
      <c r="G124" s="65" t="n">
        <f aca="false">Tabla_Simulada!G124-Tabla_ValidaciónMétodo!G124</f>
        <v>0</v>
      </c>
      <c r="H124" s="65" t="n">
        <f aca="false">Tabla_Simulada!H124-Tabla_ValidaciónMétodo!H124</f>
        <v>0</v>
      </c>
      <c r="I124" s="66" t="n">
        <f aca="false">Tabla_Simulada!I124-Tabla_ValidaciónMétodo!I124</f>
        <v>0</v>
      </c>
      <c r="J124" s="65" t="n">
        <f aca="false">Tabla_Simulada!J124-Tabla_ValidaciónMétodo!J124</f>
        <v>0</v>
      </c>
      <c r="K124" s="66" t="n">
        <f aca="false">Tabla_Simulada!K124-Tabla_ValidaciónMétodo!K124</f>
        <v>0</v>
      </c>
      <c r="L124" s="65" t="n">
        <f aca="false">Tabla_Simulada!L124-Tabla_ValidaciónMétodo!L124</f>
        <v>0</v>
      </c>
      <c r="M124" s="66" t="n">
        <f aca="false">Tabla_Simulada!M124-Tabla_ValidaciónMétodo!M124</f>
        <v>0</v>
      </c>
      <c r="N124" s="65" t="n">
        <f aca="false">Tabla_Simulada!N124-Tabla_ValidaciónMétodo!N124</f>
        <v>0</v>
      </c>
      <c r="O124" s="65" t="n">
        <f aca="false">Tabla_Simulada!O124-Tabla_ValidaciónMétodo!O124</f>
        <v>0</v>
      </c>
      <c r="P124" s="65" t="n">
        <f aca="false">Tabla_Simulada!P124-Tabla_ValidaciónMétodo!P124</f>
        <v>0</v>
      </c>
      <c r="Q124" s="65" t="n">
        <f aca="false">Tabla_Simulada!Q124-Tabla_ValidaciónMétodo!Q124</f>
        <v>0</v>
      </c>
      <c r="S124" s="65" t="n">
        <f aca="false">Tabla_Simulada!S124-Tabla_ValidaciónMétodo!S124</f>
        <v>0</v>
      </c>
      <c r="T124" s="65" t="n">
        <f aca="false">Tabla_Simulada!T124-Tabla_ValidaciónMétodo!T124</f>
        <v>0</v>
      </c>
      <c r="U124" s="65" t="n">
        <f aca="false">Tabla_Simulada!U124-Tabla_ValidaciónMétodo!U124</f>
        <v>0</v>
      </c>
      <c r="V124" s="65" t="n">
        <f aca="false">Tabla_Simulada!V124-Tabla_ValidaciónMétodo!V124</f>
        <v>0</v>
      </c>
      <c r="W124" s="65" t="n">
        <f aca="false">Tabla_Simulada!W124-Tabla_ValidaciónMétodo!W124</f>
        <v>0</v>
      </c>
      <c r="X124" s="65" t="n">
        <f aca="false">Tabla_Simulada!X124-Tabla_ValidaciónMétodo!X124</f>
        <v>0</v>
      </c>
      <c r="Y124" s="65" t="n">
        <f aca="false">Tabla_Simulada!Y124-Tabla_ValidaciónMétodo!Y124</f>
        <v>0</v>
      </c>
      <c r="Z124" s="65" t="n">
        <f aca="false">Tabla_Simulada!Z124-Tabla_ValidaciónMétodo!Z124</f>
        <v>0</v>
      </c>
      <c r="AC124" s="73" t="n">
        <f aca="false">Tabla_Simulada!AC124-Tabla_ValidaciónMétodo!AC124</f>
        <v>0</v>
      </c>
      <c r="AD124" s="74" t="n">
        <f aca="false">Tabla_Simulada!AD124-Tabla_ValidaciónMétodo!AD124</f>
        <v>0</v>
      </c>
      <c r="AE124" s="75" t="n">
        <f aca="false">Tabla_Simulada!AE124-Tabla_ValidaciónMétodo!AE124</f>
        <v>0</v>
      </c>
      <c r="AF124" s="74" t="n">
        <f aca="false">Tabla_Simulada!AF124-Tabla_ValidaciónMétodo!AF124</f>
        <v>0</v>
      </c>
      <c r="AG124" s="74" t="n">
        <f aca="false">Tabla_Simulada!AG124-Tabla_ValidaciónMétodo!AG124</f>
        <v>0</v>
      </c>
      <c r="AH124" s="74" t="n">
        <f aca="false">Tabla_Simulada!AH124-Tabla_ValidaciónMétodo!AH124</f>
        <v>0</v>
      </c>
      <c r="AI124" s="74" t="n">
        <f aca="false">Tabla_Simulada!AI124-Tabla_ValidaciónMétodo!AI124</f>
        <v>0</v>
      </c>
      <c r="AJ124" s="74" t="n">
        <f aca="false">Tabla_Simulada!AJ124-Tabla_ValidaciónMétodo!AJ124</f>
        <v>0</v>
      </c>
      <c r="AK124" s="74" t="n">
        <f aca="false">Tabla_Simulada!AK124-Tabla_ValidaciónMétodo!AK124</f>
        <v>0</v>
      </c>
      <c r="AL124" s="74" t="n">
        <f aca="false">Tabla_Simulada!AL124-Tabla_ValidaciónMétodo!AL124</f>
        <v>0</v>
      </c>
      <c r="AM124" s="74" t="n">
        <f aca="false">Tabla_Simulada!AM124-Tabla_ValidaciónMétodo!AM124</f>
        <v>0</v>
      </c>
      <c r="AO124" s="66" t="n">
        <f aca="false">Tabla_Simulada!AO124-Tabla_ValidaciónMétodo!AO124</f>
        <v>0</v>
      </c>
      <c r="AP124" s="65" t="n">
        <f aca="false">Tabla_Simulada!AP124-Tabla_ValidaciónMétodo!AP124</f>
        <v>0</v>
      </c>
      <c r="AQ124" s="66" t="n">
        <f aca="false">Tabla_Simulada!AQ124-Tabla_ValidaciónMétodo!AQ124</f>
        <v>0</v>
      </c>
      <c r="AR124" s="65" t="n">
        <f aca="false">Tabla_Simulada!AR124-Tabla_ValidaciónMétodo!AR124</f>
        <v>0</v>
      </c>
      <c r="AS124" s="66" t="n">
        <f aca="false">Tabla_Simulada!AS124-Tabla_ValidaciónMétodo!AS124</f>
        <v>0</v>
      </c>
      <c r="AT124" s="65" t="n">
        <f aca="false">Tabla_Simulada!AT124-Tabla_ValidaciónMétodo!AT124</f>
        <v>0</v>
      </c>
      <c r="AU124" s="66" t="n">
        <f aca="false">Tabla_Simulada!AU124-Tabla_ValidaciónMétodo!AU124</f>
        <v>0</v>
      </c>
      <c r="AV124" s="65" t="n">
        <f aca="false">Tabla_Simulada!AV124-Tabla_ValidaciónMétodo!AV124</f>
        <v>0</v>
      </c>
      <c r="AW124" s="66" t="n">
        <f aca="false">Tabla_Simulada!AW124-Tabla_ValidaciónMétodo!AW124</f>
        <v>0</v>
      </c>
      <c r="AX124" s="65" t="n">
        <f aca="false">Tabla_Simulada!AX124-Tabla_ValidaciónMétodo!AX124</f>
        <v>0</v>
      </c>
    </row>
    <row r="125" customFormat="false" ht="15" hidden="false" customHeight="false" outlineLevel="0" collapsed="false">
      <c r="A125" s="72" t="s">
        <v>49</v>
      </c>
      <c r="B125" s="65" t="n">
        <f aca="false">Tabla_Simulada!B125-Tabla_ValidaciónMétodo!B125</f>
        <v>0</v>
      </c>
      <c r="C125" s="65" t="n">
        <f aca="false">Tabla_Simulada!C125-Tabla_ValidaciónMétodo!C125</f>
        <v>0</v>
      </c>
      <c r="D125" s="65" t="n">
        <f aca="false">Tabla_Simulada!D125-Tabla_ValidaciónMétodo!D125</f>
        <v>0</v>
      </c>
      <c r="E125" s="65" t="n">
        <f aca="false">Tabla_Simulada!E125-Tabla_ValidaciónMétodo!E125</f>
        <v>0</v>
      </c>
      <c r="F125" s="65" t="n">
        <f aca="false">Tabla_Simulada!F125-Tabla_ValidaciónMétodo!F125</f>
        <v>0</v>
      </c>
      <c r="G125" s="65" t="n">
        <f aca="false">Tabla_Simulada!G125-Tabla_ValidaciónMétodo!G125</f>
        <v>0</v>
      </c>
      <c r="H125" s="65" t="n">
        <f aca="false">Tabla_Simulada!H125-Tabla_ValidaciónMétodo!H125</f>
        <v>0</v>
      </c>
      <c r="I125" s="66" t="n">
        <f aca="false">Tabla_Simulada!I125-Tabla_ValidaciónMétodo!I125</f>
        <v>0</v>
      </c>
      <c r="J125" s="65" t="n">
        <f aca="false">Tabla_Simulada!J125-Tabla_ValidaciónMétodo!J125</f>
        <v>0</v>
      </c>
      <c r="K125" s="66" t="n">
        <f aca="false">Tabla_Simulada!K125-Tabla_ValidaciónMétodo!K125</f>
        <v>0</v>
      </c>
      <c r="L125" s="65" t="n">
        <f aca="false">Tabla_Simulada!L125-Tabla_ValidaciónMétodo!L125</f>
        <v>0</v>
      </c>
      <c r="M125" s="66" t="n">
        <f aca="false">Tabla_Simulada!M125-Tabla_ValidaciónMétodo!M125</f>
        <v>0</v>
      </c>
      <c r="N125" s="65" t="n">
        <f aca="false">Tabla_Simulada!N125-Tabla_ValidaciónMétodo!N125</f>
        <v>0</v>
      </c>
      <c r="O125" s="65" t="n">
        <f aca="false">Tabla_Simulada!O125-Tabla_ValidaciónMétodo!O125</f>
        <v>0</v>
      </c>
      <c r="P125" s="65" t="n">
        <f aca="false">Tabla_Simulada!P125-Tabla_ValidaciónMétodo!P125</f>
        <v>0</v>
      </c>
      <c r="Q125" s="65" t="n">
        <f aca="false">Tabla_Simulada!Q125-Tabla_ValidaciónMétodo!Q125</f>
        <v>0</v>
      </c>
      <c r="S125" s="65" t="n">
        <f aca="false">Tabla_Simulada!S125-Tabla_ValidaciónMétodo!S125</f>
        <v>0</v>
      </c>
      <c r="T125" s="65" t="n">
        <f aca="false">Tabla_Simulada!T125-Tabla_ValidaciónMétodo!T125</f>
        <v>0</v>
      </c>
      <c r="U125" s="65" t="n">
        <f aca="false">Tabla_Simulada!U125-Tabla_ValidaciónMétodo!U125</f>
        <v>0</v>
      </c>
      <c r="V125" s="65" t="n">
        <f aca="false">Tabla_Simulada!V125-Tabla_ValidaciónMétodo!V125</f>
        <v>0</v>
      </c>
      <c r="W125" s="65" t="n">
        <f aca="false">Tabla_Simulada!W125-Tabla_ValidaciónMétodo!W125</f>
        <v>0</v>
      </c>
      <c r="X125" s="65" t="n">
        <f aca="false">Tabla_Simulada!X125-Tabla_ValidaciónMétodo!X125</f>
        <v>0</v>
      </c>
      <c r="Y125" s="65" t="n">
        <f aca="false">Tabla_Simulada!Y125-Tabla_ValidaciónMétodo!Y125</f>
        <v>0</v>
      </c>
      <c r="Z125" s="65" t="n">
        <f aca="false">Tabla_Simulada!Z125-Tabla_ValidaciónMétodo!Z125</f>
        <v>0</v>
      </c>
      <c r="AC125" s="73" t="n">
        <f aca="false">Tabla_Simulada!AC125-Tabla_ValidaciónMétodo!AC125</f>
        <v>0</v>
      </c>
      <c r="AD125" s="74" t="n">
        <f aca="false">Tabla_Simulada!AD125-Tabla_ValidaciónMétodo!AD125</f>
        <v>0</v>
      </c>
      <c r="AE125" s="75" t="n">
        <f aca="false">Tabla_Simulada!AE125-Tabla_ValidaciónMétodo!AE125</f>
        <v>0</v>
      </c>
      <c r="AF125" s="74" t="n">
        <f aca="false">Tabla_Simulada!AF125-Tabla_ValidaciónMétodo!AF125</f>
        <v>0</v>
      </c>
      <c r="AG125" s="74" t="n">
        <f aca="false">Tabla_Simulada!AG125-Tabla_ValidaciónMétodo!AG125</f>
        <v>0</v>
      </c>
      <c r="AH125" s="74" t="n">
        <f aca="false">Tabla_Simulada!AH125-Tabla_ValidaciónMétodo!AH125</f>
        <v>0</v>
      </c>
      <c r="AI125" s="74" t="n">
        <f aca="false">Tabla_Simulada!AI125-Tabla_ValidaciónMétodo!AI125</f>
        <v>0</v>
      </c>
      <c r="AJ125" s="74" t="n">
        <f aca="false">Tabla_Simulada!AJ125-Tabla_ValidaciónMétodo!AJ125</f>
        <v>0</v>
      </c>
      <c r="AK125" s="74" t="n">
        <f aca="false">Tabla_Simulada!AK125-Tabla_ValidaciónMétodo!AK125</f>
        <v>0</v>
      </c>
      <c r="AL125" s="74" t="n">
        <f aca="false">Tabla_Simulada!AL125-Tabla_ValidaciónMétodo!AL125</f>
        <v>0</v>
      </c>
      <c r="AM125" s="74" t="n">
        <f aca="false">Tabla_Simulada!AM125-Tabla_ValidaciónMétodo!AM125</f>
        <v>0</v>
      </c>
      <c r="AO125" s="66" t="n">
        <f aca="false">Tabla_Simulada!AO125-Tabla_ValidaciónMétodo!AO125</f>
        <v>0</v>
      </c>
      <c r="AP125" s="65" t="n">
        <f aca="false">Tabla_Simulada!AP125-Tabla_ValidaciónMétodo!AP125</f>
        <v>0</v>
      </c>
      <c r="AQ125" s="66" t="n">
        <f aca="false">Tabla_Simulada!AQ125-Tabla_ValidaciónMétodo!AQ125</f>
        <v>0</v>
      </c>
      <c r="AR125" s="65" t="n">
        <f aca="false">Tabla_Simulada!AR125-Tabla_ValidaciónMétodo!AR125</f>
        <v>0</v>
      </c>
      <c r="AS125" s="66" t="n">
        <f aca="false">Tabla_Simulada!AS125-Tabla_ValidaciónMétodo!AS125</f>
        <v>0</v>
      </c>
      <c r="AT125" s="65" t="n">
        <f aca="false">Tabla_Simulada!AT125-Tabla_ValidaciónMétodo!AT125</f>
        <v>0</v>
      </c>
      <c r="AU125" s="66" t="n">
        <f aca="false">Tabla_Simulada!AU125-Tabla_ValidaciónMétodo!AU125</f>
        <v>0</v>
      </c>
      <c r="AV125" s="65" t="n">
        <f aca="false">Tabla_Simulada!AV125-Tabla_ValidaciónMétodo!AV125</f>
        <v>0</v>
      </c>
      <c r="AW125" s="66" t="n">
        <f aca="false">Tabla_Simulada!AW125-Tabla_ValidaciónMétodo!AW125</f>
        <v>0</v>
      </c>
      <c r="AX125" s="65" t="n">
        <f aca="false">Tabla_Simulada!AX125-Tabla_ValidaciónMétodo!AX125</f>
        <v>0</v>
      </c>
    </row>
    <row r="126" customFormat="false" ht="15" hidden="false" customHeight="false" outlineLevel="0" collapsed="false">
      <c r="A126" s="72" t="s">
        <v>50</v>
      </c>
      <c r="B126" s="65" t="n">
        <f aca="false">Tabla_Simulada!B126-Tabla_ValidaciónMétodo!B126</f>
        <v>0</v>
      </c>
      <c r="C126" s="65" t="n">
        <f aca="false">Tabla_Simulada!C126-Tabla_ValidaciónMétodo!C126</f>
        <v>0</v>
      </c>
      <c r="D126" s="65" t="n">
        <f aca="false">Tabla_Simulada!D126-Tabla_ValidaciónMétodo!D126</f>
        <v>0</v>
      </c>
      <c r="E126" s="65" t="n">
        <f aca="false">Tabla_Simulada!E126-Tabla_ValidaciónMétodo!E126</f>
        <v>0</v>
      </c>
      <c r="F126" s="65" t="n">
        <f aca="false">Tabla_Simulada!F126-Tabla_ValidaciónMétodo!F126</f>
        <v>0</v>
      </c>
      <c r="G126" s="65" t="n">
        <f aca="false">Tabla_Simulada!G126-Tabla_ValidaciónMétodo!G126</f>
        <v>0</v>
      </c>
      <c r="H126" s="65" t="n">
        <f aca="false">Tabla_Simulada!H126-Tabla_ValidaciónMétodo!H126</f>
        <v>0</v>
      </c>
      <c r="I126" s="66" t="n">
        <f aca="false">Tabla_Simulada!I126-Tabla_ValidaciónMétodo!I126</f>
        <v>0</v>
      </c>
      <c r="J126" s="65" t="n">
        <f aca="false">Tabla_Simulada!J126-Tabla_ValidaciónMétodo!J126</f>
        <v>0</v>
      </c>
      <c r="K126" s="66" t="n">
        <f aca="false">Tabla_Simulada!K126-Tabla_ValidaciónMétodo!K126</f>
        <v>0</v>
      </c>
      <c r="L126" s="65" t="n">
        <f aca="false">Tabla_Simulada!L126-Tabla_ValidaciónMétodo!L126</f>
        <v>0</v>
      </c>
      <c r="M126" s="66" t="n">
        <f aca="false">Tabla_Simulada!M126-Tabla_ValidaciónMétodo!M126</f>
        <v>0</v>
      </c>
      <c r="N126" s="65" t="n">
        <f aca="false">Tabla_Simulada!N126-Tabla_ValidaciónMétodo!N126</f>
        <v>0</v>
      </c>
      <c r="O126" s="65" t="n">
        <f aca="false">Tabla_Simulada!O126-Tabla_ValidaciónMétodo!O126</f>
        <v>0</v>
      </c>
      <c r="P126" s="65" t="n">
        <f aca="false">Tabla_Simulada!P126-Tabla_ValidaciónMétodo!P126</f>
        <v>0</v>
      </c>
      <c r="Q126" s="65" t="n">
        <f aca="false">Tabla_Simulada!Q126-Tabla_ValidaciónMétodo!Q126</f>
        <v>0</v>
      </c>
      <c r="S126" s="65" t="n">
        <f aca="false">Tabla_Simulada!S126-Tabla_ValidaciónMétodo!S126</f>
        <v>0</v>
      </c>
      <c r="T126" s="65" t="n">
        <f aca="false">Tabla_Simulada!T126-Tabla_ValidaciónMétodo!T126</f>
        <v>0</v>
      </c>
      <c r="U126" s="65" t="n">
        <f aca="false">Tabla_Simulada!U126-Tabla_ValidaciónMétodo!U126</f>
        <v>0</v>
      </c>
      <c r="V126" s="65" t="n">
        <f aca="false">Tabla_Simulada!V126-Tabla_ValidaciónMétodo!V126</f>
        <v>0</v>
      </c>
      <c r="W126" s="65" t="n">
        <f aca="false">Tabla_Simulada!W126-Tabla_ValidaciónMétodo!W126</f>
        <v>0</v>
      </c>
      <c r="X126" s="65" t="n">
        <f aca="false">Tabla_Simulada!X126-Tabla_ValidaciónMétodo!X126</f>
        <v>0</v>
      </c>
      <c r="Y126" s="65" t="n">
        <f aca="false">Tabla_Simulada!Y126-Tabla_ValidaciónMétodo!Y126</f>
        <v>0</v>
      </c>
      <c r="Z126" s="65" t="n">
        <f aca="false">Tabla_Simulada!Z126-Tabla_ValidaciónMétodo!Z126</f>
        <v>0</v>
      </c>
      <c r="AC126" s="73" t="n">
        <f aca="false">Tabla_Simulada!AC126-Tabla_ValidaciónMétodo!AC126</f>
        <v>0</v>
      </c>
      <c r="AD126" s="74" t="n">
        <f aca="false">Tabla_Simulada!AD126-Tabla_ValidaciónMétodo!AD126</f>
        <v>0</v>
      </c>
      <c r="AE126" s="75" t="n">
        <f aca="false">Tabla_Simulada!AE126-Tabla_ValidaciónMétodo!AE126</f>
        <v>0</v>
      </c>
      <c r="AF126" s="74" t="n">
        <f aca="false">Tabla_Simulada!AF126-Tabla_ValidaciónMétodo!AF126</f>
        <v>0</v>
      </c>
      <c r="AG126" s="74" t="n">
        <f aca="false">Tabla_Simulada!AG126-Tabla_ValidaciónMétodo!AG126</f>
        <v>0</v>
      </c>
      <c r="AH126" s="74" t="n">
        <f aca="false">Tabla_Simulada!AH126-Tabla_ValidaciónMétodo!AH126</f>
        <v>0</v>
      </c>
      <c r="AI126" s="74" t="n">
        <f aca="false">Tabla_Simulada!AI126-Tabla_ValidaciónMétodo!AI126</f>
        <v>0</v>
      </c>
      <c r="AJ126" s="74" t="n">
        <f aca="false">Tabla_Simulada!AJ126-Tabla_ValidaciónMétodo!AJ126</f>
        <v>0</v>
      </c>
      <c r="AK126" s="74" t="n">
        <f aca="false">Tabla_Simulada!AK126-Tabla_ValidaciónMétodo!AK126</f>
        <v>0</v>
      </c>
      <c r="AL126" s="74" t="n">
        <f aca="false">Tabla_Simulada!AL126-Tabla_ValidaciónMétodo!AL126</f>
        <v>0</v>
      </c>
      <c r="AM126" s="74" t="n">
        <f aca="false">Tabla_Simulada!AM126-Tabla_ValidaciónMétodo!AM126</f>
        <v>0</v>
      </c>
      <c r="AO126" s="66" t="n">
        <f aca="false">Tabla_Simulada!AO126-Tabla_ValidaciónMétodo!AO126</f>
        <v>0</v>
      </c>
      <c r="AP126" s="65" t="n">
        <f aca="false">Tabla_Simulada!AP126-Tabla_ValidaciónMétodo!AP126</f>
        <v>0</v>
      </c>
      <c r="AQ126" s="66" t="n">
        <f aca="false">Tabla_Simulada!AQ126-Tabla_ValidaciónMétodo!AQ126</f>
        <v>0</v>
      </c>
      <c r="AR126" s="65" t="n">
        <f aca="false">Tabla_Simulada!AR126-Tabla_ValidaciónMétodo!AR126</f>
        <v>0</v>
      </c>
      <c r="AS126" s="66" t="n">
        <f aca="false">Tabla_Simulada!AS126-Tabla_ValidaciónMétodo!AS126</f>
        <v>0</v>
      </c>
      <c r="AT126" s="65" t="n">
        <f aca="false">Tabla_Simulada!AT126-Tabla_ValidaciónMétodo!AT126</f>
        <v>0</v>
      </c>
      <c r="AU126" s="66" t="n">
        <f aca="false">Tabla_Simulada!AU126-Tabla_ValidaciónMétodo!AU126</f>
        <v>0</v>
      </c>
      <c r="AV126" s="65" t="n">
        <f aca="false">Tabla_Simulada!AV126-Tabla_ValidaciónMétodo!AV126</f>
        <v>0</v>
      </c>
      <c r="AW126" s="66" t="n">
        <f aca="false">Tabla_Simulada!AW126-Tabla_ValidaciónMétodo!AW126</f>
        <v>0</v>
      </c>
      <c r="AX126" s="65" t="n">
        <f aca="false">Tabla_Simulada!AX126-Tabla_ValidaciónMétodo!AX126</f>
        <v>0</v>
      </c>
    </row>
    <row r="127" customFormat="false" ht="15" hidden="false" customHeight="false" outlineLevel="0" collapsed="false">
      <c r="A127" s="72" t="s">
        <v>51</v>
      </c>
      <c r="B127" s="65" t="n">
        <f aca="false">Tabla_Simulada!B127-Tabla_ValidaciónMétodo!B127</f>
        <v>0</v>
      </c>
      <c r="C127" s="65" t="n">
        <f aca="false">Tabla_Simulada!C127-Tabla_ValidaciónMétodo!C127</f>
        <v>0</v>
      </c>
      <c r="D127" s="65" t="n">
        <f aca="false">Tabla_Simulada!D127-Tabla_ValidaciónMétodo!D127</f>
        <v>0</v>
      </c>
      <c r="E127" s="65" t="n">
        <f aca="false">Tabla_Simulada!E127-Tabla_ValidaciónMétodo!E127</f>
        <v>0</v>
      </c>
      <c r="F127" s="65" t="n">
        <f aca="false">Tabla_Simulada!F127-Tabla_ValidaciónMétodo!F127</f>
        <v>0</v>
      </c>
      <c r="G127" s="65" t="n">
        <f aca="false">Tabla_Simulada!G127-Tabla_ValidaciónMétodo!G127</f>
        <v>0</v>
      </c>
      <c r="H127" s="65" t="n">
        <f aca="false">Tabla_Simulada!H127-Tabla_ValidaciónMétodo!H127</f>
        <v>0</v>
      </c>
      <c r="I127" s="66" t="n">
        <f aca="false">Tabla_Simulada!I127-Tabla_ValidaciónMétodo!I127</f>
        <v>0</v>
      </c>
      <c r="J127" s="65" t="n">
        <f aca="false">Tabla_Simulada!J127-Tabla_ValidaciónMétodo!J127</f>
        <v>0</v>
      </c>
      <c r="K127" s="66" t="n">
        <f aca="false">Tabla_Simulada!K127-Tabla_ValidaciónMétodo!K127</f>
        <v>0</v>
      </c>
      <c r="L127" s="65" t="n">
        <f aca="false">Tabla_Simulada!L127-Tabla_ValidaciónMétodo!L127</f>
        <v>0</v>
      </c>
      <c r="M127" s="66" t="n">
        <f aca="false">Tabla_Simulada!M127-Tabla_ValidaciónMétodo!M127</f>
        <v>0</v>
      </c>
      <c r="N127" s="65" t="n">
        <f aca="false">Tabla_Simulada!N127-Tabla_ValidaciónMétodo!N127</f>
        <v>0</v>
      </c>
      <c r="O127" s="65" t="n">
        <f aca="false">Tabla_Simulada!O127-Tabla_ValidaciónMétodo!O127</f>
        <v>0</v>
      </c>
      <c r="P127" s="65" t="n">
        <f aca="false">Tabla_Simulada!P127-Tabla_ValidaciónMétodo!P127</f>
        <v>0</v>
      </c>
      <c r="Q127" s="65" t="n">
        <f aca="false">Tabla_Simulada!Q127-Tabla_ValidaciónMétodo!Q127</f>
        <v>0</v>
      </c>
      <c r="S127" s="65" t="n">
        <f aca="false">Tabla_Simulada!S127-Tabla_ValidaciónMétodo!S127</f>
        <v>0</v>
      </c>
      <c r="T127" s="65" t="n">
        <f aca="false">Tabla_Simulada!T127-Tabla_ValidaciónMétodo!T127</f>
        <v>0</v>
      </c>
      <c r="U127" s="65" t="n">
        <f aca="false">Tabla_Simulada!U127-Tabla_ValidaciónMétodo!U127</f>
        <v>0</v>
      </c>
      <c r="V127" s="65" t="n">
        <f aca="false">Tabla_Simulada!V127-Tabla_ValidaciónMétodo!V127</f>
        <v>0</v>
      </c>
      <c r="W127" s="65" t="n">
        <f aca="false">Tabla_Simulada!W127-Tabla_ValidaciónMétodo!W127</f>
        <v>0</v>
      </c>
      <c r="X127" s="65" t="n">
        <f aca="false">Tabla_Simulada!X127-Tabla_ValidaciónMétodo!X127</f>
        <v>0</v>
      </c>
      <c r="Y127" s="65" t="n">
        <f aca="false">Tabla_Simulada!Y127-Tabla_ValidaciónMétodo!Y127</f>
        <v>0</v>
      </c>
      <c r="Z127" s="65" t="n">
        <f aca="false">Tabla_Simulada!Z127-Tabla_ValidaciónMétodo!Z127</f>
        <v>0</v>
      </c>
      <c r="AC127" s="73" t="n">
        <f aca="false">Tabla_Simulada!AC127-Tabla_ValidaciónMétodo!AC127</f>
        <v>0</v>
      </c>
      <c r="AD127" s="74" t="n">
        <f aca="false">Tabla_Simulada!AD127-Tabla_ValidaciónMétodo!AD127</f>
        <v>0</v>
      </c>
      <c r="AE127" s="75" t="n">
        <f aca="false">Tabla_Simulada!AE127-Tabla_ValidaciónMétodo!AE127</f>
        <v>0</v>
      </c>
      <c r="AF127" s="74" t="n">
        <f aca="false">Tabla_Simulada!AF127-Tabla_ValidaciónMétodo!AF127</f>
        <v>0</v>
      </c>
      <c r="AG127" s="74" t="n">
        <f aca="false">Tabla_Simulada!AG127-Tabla_ValidaciónMétodo!AG127</f>
        <v>0</v>
      </c>
      <c r="AH127" s="74" t="n">
        <f aca="false">Tabla_Simulada!AH127-Tabla_ValidaciónMétodo!AH127</f>
        <v>0</v>
      </c>
      <c r="AI127" s="74" t="n">
        <f aca="false">Tabla_Simulada!AI127-Tabla_ValidaciónMétodo!AI127</f>
        <v>0</v>
      </c>
      <c r="AJ127" s="74" t="n">
        <f aca="false">Tabla_Simulada!AJ127-Tabla_ValidaciónMétodo!AJ127</f>
        <v>0</v>
      </c>
      <c r="AK127" s="74" t="n">
        <f aca="false">Tabla_Simulada!AK127-Tabla_ValidaciónMétodo!AK127</f>
        <v>0</v>
      </c>
      <c r="AL127" s="74" t="n">
        <f aca="false">Tabla_Simulada!AL127-Tabla_ValidaciónMétodo!AL127</f>
        <v>0</v>
      </c>
      <c r="AM127" s="74" t="n">
        <f aca="false">Tabla_Simulada!AM127-Tabla_ValidaciónMétodo!AM127</f>
        <v>0</v>
      </c>
      <c r="AO127" s="66" t="n">
        <f aca="false">Tabla_Simulada!AO127-Tabla_ValidaciónMétodo!AO127</f>
        <v>0</v>
      </c>
      <c r="AP127" s="65" t="n">
        <f aca="false">Tabla_Simulada!AP127-Tabla_ValidaciónMétodo!AP127</f>
        <v>0</v>
      </c>
      <c r="AQ127" s="66" t="n">
        <f aca="false">Tabla_Simulada!AQ127-Tabla_ValidaciónMétodo!AQ127</f>
        <v>0</v>
      </c>
      <c r="AR127" s="65" t="n">
        <f aca="false">Tabla_Simulada!AR127-Tabla_ValidaciónMétodo!AR127</f>
        <v>0</v>
      </c>
      <c r="AS127" s="66" t="n">
        <f aca="false">Tabla_Simulada!AS127-Tabla_ValidaciónMétodo!AS127</f>
        <v>0</v>
      </c>
      <c r="AT127" s="65" t="n">
        <f aca="false">Tabla_Simulada!AT127-Tabla_ValidaciónMétodo!AT127</f>
        <v>0</v>
      </c>
      <c r="AU127" s="66" t="n">
        <f aca="false">Tabla_Simulada!AU127-Tabla_ValidaciónMétodo!AU127</f>
        <v>0</v>
      </c>
      <c r="AV127" s="65" t="n">
        <f aca="false">Tabla_Simulada!AV127-Tabla_ValidaciónMétodo!AV127</f>
        <v>0</v>
      </c>
      <c r="AW127" s="66" t="n">
        <f aca="false">Tabla_Simulada!AW127-Tabla_ValidaciónMétodo!AW127</f>
        <v>0</v>
      </c>
      <c r="AX127" s="65" t="n">
        <f aca="false">Tabla_Simulada!AX127-Tabla_ValidaciónMétodo!AX127</f>
        <v>0</v>
      </c>
    </row>
    <row r="128" customFormat="false" ht="15" hidden="false" customHeight="false" outlineLevel="0" collapsed="false">
      <c r="A128" s="72" t="s">
        <v>52</v>
      </c>
      <c r="B128" s="65" t="n">
        <f aca="false">Tabla_Simulada!B128-Tabla_ValidaciónMétodo!B128</f>
        <v>0</v>
      </c>
      <c r="C128" s="65" t="n">
        <f aca="false">Tabla_Simulada!C128-Tabla_ValidaciónMétodo!C128</f>
        <v>0</v>
      </c>
      <c r="D128" s="65" t="n">
        <f aca="false">Tabla_Simulada!D128-Tabla_ValidaciónMétodo!D128</f>
        <v>0</v>
      </c>
      <c r="E128" s="65" t="n">
        <f aca="false">Tabla_Simulada!E128-Tabla_ValidaciónMétodo!E128</f>
        <v>0</v>
      </c>
      <c r="F128" s="65" t="n">
        <f aca="false">Tabla_Simulada!F128-Tabla_ValidaciónMétodo!F128</f>
        <v>0</v>
      </c>
      <c r="G128" s="65" t="n">
        <f aca="false">Tabla_Simulada!G128-Tabla_ValidaciónMétodo!G128</f>
        <v>0</v>
      </c>
      <c r="H128" s="65" t="n">
        <f aca="false">Tabla_Simulada!H128-Tabla_ValidaciónMétodo!H128</f>
        <v>0</v>
      </c>
      <c r="I128" s="66" t="n">
        <f aca="false">Tabla_Simulada!I128-Tabla_ValidaciónMétodo!I128</f>
        <v>0</v>
      </c>
      <c r="J128" s="65" t="n">
        <f aca="false">Tabla_Simulada!J128-Tabla_ValidaciónMétodo!J128</f>
        <v>0</v>
      </c>
      <c r="K128" s="66" t="n">
        <f aca="false">Tabla_Simulada!K128-Tabla_ValidaciónMétodo!K128</f>
        <v>0</v>
      </c>
      <c r="L128" s="65" t="n">
        <f aca="false">Tabla_Simulada!L128-Tabla_ValidaciónMétodo!L128</f>
        <v>0</v>
      </c>
      <c r="M128" s="66" t="n">
        <f aca="false">Tabla_Simulada!M128-Tabla_ValidaciónMétodo!M128</f>
        <v>0</v>
      </c>
      <c r="N128" s="65" t="n">
        <f aca="false">Tabla_Simulada!N128-Tabla_ValidaciónMétodo!N128</f>
        <v>0</v>
      </c>
      <c r="O128" s="65" t="n">
        <f aca="false">Tabla_Simulada!O128-Tabla_ValidaciónMétodo!O128</f>
        <v>0</v>
      </c>
      <c r="P128" s="65" t="n">
        <f aca="false">Tabla_Simulada!P128-Tabla_ValidaciónMétodo!P128</f>
        <v>0</v>
      </c>
      <c r="Q128" s="65" t="n">
        <f aca="false">Tabla_Simulada!Q128-Tabla_ValidaciónMétodo!Q128</f>
        <v>0</v>
      </c>
      <c r="S128" s="65" t="n">
        <f aca="false">Tabla_Simulada!S128-Tabla_ValidaciónMétodo!S128</f>
        <v>0</v>
      </c>
      <c r="T128" s="65" t="n">
        <f aca="false">Tabla_Simulada!T128-Tabla_ValidaciónMétodo!T128</f>
        <v>0</v>
      </c>
      <c r="U128" s="65" t="n">
        <f aca="false">Tabla_Simulada!U128-Tabla_ValidaciónMétodo!U128</f>
        <v>0</v>
      </c>
      <c r="V128" s="65" t="n">
        <f aca="false">Tabla_Simulada!V128-Tabla_ValidaciónMétodo!V128</f>
        <v>0</v>
      </c>
      <c r="W128" s="65" t="n">
        <f aca="false">Tabla_Simulada!W128-Tabla_ValidaciónMétodo!W128</f>
        <v>0</v>
      </c>
      <c r="X128" s="65" t="n">
        <f aca="false">Tabla_Simulada!X128-Tabla_ValidaciónMétodo!X128</f>
        <v>0</v>
      </c>
      <c r="Y128" s="65" t="n">
        <f aca="false">Tabla_Simulada!Y128-Tabla_ValidaciónMétodo!Y128</f>
        <v>0</v>
      </c>
      <c r="Z128" s="65" t="n">
        <f aca="false">Tabla_Simulada!Z128-Tabla_ValidaciónMétodo!Z128</f>
        <v>0</v>
      </c>
      <c r="AC128" s="73" t="n">
        <f aca="false">Tabla_Simulada!AC128-Tabla_ValidaciónMétodo!AC128</f>
        <v>0</v>
      </c>
      <c r="AD128" s="74" t="n">
        <f aca="false">Tabla_Simulada!AD128-Tabla_ValidaciónMétodo!AD128</f>
        <v>0</v>
      </c>
      <c r="AE128" s="75" t="n">
        <f aca="false">Tabla_Simulada!AE128-Tabla_ValidaciónMétodo!AE128</f>
        <v>0</v>
      </c>
      <c r="AF128" s="74" t="n">
        <f aca="false">Tabla_Simulada!AF128-Tabla_ValidaciónMétodo!AF128</f>
        <v>0</v>
      </c>
      <c r="AG128" s="74" t="n">
        <f aca="false">Tabla_Simulada!AG128-Tabla_ValidaciónMétodo!AG128</f>
        <v>0</v>
      </c>
      <c r="AH128" s="74" t="n">
        <f aca="false">Tabla_Simulada!AH128-Tabla_ValidaciónMétodo!AH128</f>
        <v>0</v>
      </c>
      <c r="AI128" s="74" t="n">
        <f aca="false">Tabla_Simulada!AI128-Tabla_ValidaciónMétodo!AI128</f>
        <v>0</v>
      </c>
      <c r="AJ128" s="74" t="n">
        <f aca="false">Tabla_Simulada!AJ128-Tabla_ValidaciónMétodo!AJ128</f>
        <v>0</v>
      </c>
      <c r="AK128" s="74" t="n">
        <f aca="false">Tabla_Simulada!AK128-Tabla_ValidaciónMétodo!AK128</f>
        <v>0</v>
      </c>
      <c r="AL128" s="74" t="n">
        <f aca="false">Tabla_Simulada!AL128-Tabla_ValidaciónMétodo!AL128</f>
        <v>0</v>
      </c>
      <c r="AM128" s="74" t="n">
        <f aca="false">Tabla_Simulada!AM128-Tabla_ValidaciónMétodo!AM128</f>
        <v>0</v>
      </c>
      <c r="AO128" s="66" t="n">
        <f aca="false">Tabla_Simulada!AO128-Tabla_ValidaciónMétodo!AO128</f>
        <v>0</v>
      </c>
      <c r="AP128" s="65" t="n">
        <f aca="false">Tabla_Simulada!AP128-Tabla_ValidaciónMétodo!AP128</f>
        <v>0</v>
      </c>
      <c r="AQ128" s="66" t="n">
        <f aca="false">Tabla_Simulada!AQ128-Tabla_ValidaciónMétodo!AQ128</f>
        <v>0</v>
      </c>
      <c r="AR128" s="65" t="n">
        <f aca="false">Tabla_Simulada!AR128-Tabla_ValidaciónMétodo!AR128</f>
        <v>0</v>
      </c>
      <c r="AS128" s="66" t="n">
        <f aca="false">Tabla_Simulada!AS128-Tabla_ValidaciónMétodo!AS128</f>
        <v>0</v>
      </c>
      <c r="AT128" s="65" t="n">
        <f aca="false">Tabla_Simulada!AT128-Tabla_ValidaciónMétodo!AT128</f>
        <v>0</v>
      </c>
      <c r="AU128" s="66" t="n">
        <f aca="false">Tabla_Simulada!AU128-Tabla_ValidaciónMétodo!AU128</f>
        <v>0</v>
      </c>
      <c r="AV128" s="65" t="n">
        <f aca="false">Tabla_Simulada!AV128-Tabla_ValidaciónMétodo!AV128</f>
        <v>0</v>
      </c>
      <c r="AW128" s="66" t="n">
        <f aca="false">Tabla_Simulada!AW128-Tabla_ValidaciónMétodo!AW128</f>
        <v>0</v>
      </c>
      <c r="AX128" s="65" t="n">
        <f aca="false">Tabla_Simulada!AX128-Tabla_ValidaciónMétodo!AX128</f>
        <v>0</v>
      </c>
    </row>
    <row r="129" customFormat="false" ht="15" hidden="false" customHeight="false" outlineLevel="0" collapsed="false">
      <c r="A129" s="72" t="s">
        <v>53</v>
      </c>
      <c r="B129" s="65" t="n">
        <f aca="false">Tabla_Simulada!B129-Tabla_ValidaciónMétodo!B129</f>
        <v>0</v>
      </c>
      <c r="C129" s="65" t="n">
        <f aca="false">Tabla_Simulada!C129-Tabla_ValidaciónMétodo!C129</f>
        <v>0</v>
      </c>
      <c r="D129" s="65" t="n">
        <f aca="false">Tabla_Simulada!D129-Tabla_ValidaciónMétodo!D129</f>
        <v>0</v>
      </c>
      <c r="E129" s="65" t="n">
        <f aca="false">Tabla_Simulada!E129-Tabla_ValidaciónMétodo!E129</f>
        <v>0</v>
      </c>
      <c r="F129" s="65" t="n">
        <f aca="false">Tabla_Simulada!F129-Tabla_ValidaciónMétodo!F129</f>
        <v>0</v>
      </c>
      <c r="G129" s="65" t="n">
        <f aca="false">Tabla_Simulada!G129-Tabla_ValidaciónMétodo!G129</f>
        <v>0</v>
      </c>
      <c r="H129" s="65" t="n">
        <f aca="false">Tabla_Simulada!H129-Tabla_ValidaciónMétodo!H129</f>
        <v>0</v>
      </c>
      <c r="I129" s="66" t="n">
        <f aca="false">Tabla_Simulada!I129-Tabla_ValidaciónMétodo!I129</f>
        <v>0</v>
      </c>
      <c r="J129" s="65" t="n">
        <f aca="false">Tabla_Simulada!J129-Tabla_ValidaciónMétodo!J129</f>
        <v>0</v>
      </c>
      <c r="K129" s="66" t="n">
        <f aca="false">Tabla_Simulada!K129-Tabla_ValidaciónMétodo!K129</f>
        <v>0</v>
      </c>
      <c r="L129" s="65" t="n">
        <f aca="false">Tabla_Simulada!L129-Tabla_ValidaciónMétodo!L129</f>
        <v>0</v>
      </c>
      <c r="M129" s="66" t="n">
        <f aca="false">Tabla_Simulada!M129-Tabla_ValidaciónMétodo!M129</f>
        <v>0</v>
      </c>
      <c r="N129" s="65" t="n">
        <f aca="false">Tabla_Simulada!N129-Tabla_ValidaciónMétodo!N129</f>
        <v>0</v>
      </c>
      <c r="O129" s="65" t="n">
        <f aca="false">Tabla_Simulada!O129-Tabla_ValidaciónMétodo!O129</f>
        <v>0</v>
      </c>
      <c r="P129" s="65" t="n">
        <f aca="false">Tabla_Simulada!P129-Tabla_ValidaciónMétodo!P129</f>
        <v>0</v>
      </c>
      <c r="Q129" s="65" t="n">
        <f aca="false">Tabla_Simulada!Q129-Tabla_ValidaciónMétodo!Q129</f>
        <v>0</v>
      </c>
      <c r="S129" s="65" t="n">
        <f aca="false">Tabla_Simulada!S129-Tabla_ValidaciónMétodo!S129</f>
        <v>0</v>
      </c>
      <c r="T129" s="65" t="n">
        <f aca="false">Tabla_Simulada!T129-Tabla_ValidaciónMétodo!T129</f>
        <v>0</v>
      </c>
      <c r="U129" s="65" t="n">
        <f aca="false">Tabla_Simulada!U129-Tabla_ValidaciónMétodo!U129</f>
        <v>0</v>
      </c>
      <c r="V129" s="65" t="n">
        <f aca="false">Tabla_Simulada!V129-Tabla_ValidaciónMétodo!V129</f>
        <v>0</v>
      </c>
      <c r="W129" s="65" t="n">
        <f aca="false">Tabla_Simulada!W129-Tabla_ValidaciónMétodo!W129</f>
        <v>0</v>
      </c>
      <c r="X129" s="65" t="n">
        <f aca="false">Tabla_Simulada!X129-Tabla_ValidaciónMétodo!X129</f>
        <v>0</v>
      </c>
      <c r="Y129" s="65" t="n">
        <f aca="false">Tabla_Simulada!Y129-Tabla_ValidaciónMétodo!Y129</f>
        <v>0</v>
      </c>
      <c r="Z129" s="65" t="n">
        <f aca="false">Tabla_Simulada!Z129-Tabla_ValidaciónMétodo!Z129</f>
        <v>0</v>
      </c>
      <c r="AC129" s="73" t="n">
        <f aca="false">Tabla_Simulada!AC129-Tabla_ValidaciónMétodo!AC129</f>
        <v>0</v>
      </c>
      <c r="AD129" s="74" t="n">
        <f aca="false">Tabla_Simulada!AD129-Tabla_ValidaciónMétodo!AD129</f>
        <v>0</v>
      </c>
      <c r="AE129" s="75" t="n">
        <f aca="false">Tabla_Simulada!AE129-Tabla_ValidaciónMétodo!AE129</f>
        <v>0</v>
      </c>
      <c r="AF129" s="74" t="n">
        <f aca="false">Tabla_Simulada!AF129-Tabla_ValidaciónMétodo!AF129</f>
        <v>0</v>
      </c>
      <c r="AG129" s="74" t="n">
        <f aca="false">Tabla_Simulada!AG129-Tabla_ValidaciónMétodo!AG129</f>
        <v>0</v>
      </c>
      <c r="AH129" s="74" t="n">
        <f aca="false">Tabla_Simulada!AH129-Tabla_ValidaciónMétodo!AH129</f>
        <v>0</v>
      </c>
      <c r="AI129" s="74" t="n">
        <f aca="false">Tabla_Simulada!AI129-Tabla_ValidaciónMétodo!AI129</f>
        <v>0</v>
      </c>
      <c r="AJ129" s="74" t="n">
        <f aca="false">Tabla_Simulada!AJ129-Tabla_ValidaciónMétodo!AJ129</f>
        <v>0</v>
      </c>
      <c r="AK129" s="74" t="n">
        <f aca="false">Tabla_Simulada!AK129-Tabla_ValidaciónMétodo!AK129</f>
        <v>0</v>
      </c>
      <c r="AL129" s="74" t="n">
        <f aca="false">Tabla_Simulada!AL129-Tabla_ValidaciónMétodo!AL129</f>
        <v>0</v>
      </c>
      <c r="AM129" s="74" t="n">
        <f aca="false">Tabla_Simulada!AM129-Tabla_ValidaciónMétodo!AM129</f>
        <v>0</v>
      </c>
      <c r="AO129" s="66" t="n">
        <f aca="false">Tabla_Simulada!AO129-Tabla_ValidaciónMétodo!AO129</f>
        <v>0</v>
      </c>
      <c r="AP129" s="65" t="n">
        <f aca="false">Tabla_Simulada!AP129-Tabla_ValidaciónMétodo!AP129</f>
        <v>0</v>
      </c>
      <c r="AQ129" s="66" t="n">
        <f aca="false">Tabla_Simulada!AQ129-Tabla_ValidaciónMétodo!AQ129</f>
        <v>0</v>
      </c>
      <c r="AR129" s="65" t="n">
        <f aca="false">Tabla_Simulada!AR129-Tabla_ValidaciónMétodo!AR129</f>
        <v>0</v>
      </c>
      <c r="AS129" s="66" t="n">
        <f aca="false">Tabla_Simulada!AS129-Tabla_ValidaciónMétodo!AS129</f>
        <v>0</v>
      </c>
      <c r="AT129" s="65" t="n">
        <f aca="false">Tabla_Simulada!AT129-Tabla_ValidaciónMétodo!AT129</f>
        <v>0</v>
      </c>
      <c r="AU129" s="66" t="n">
        <f aca="false">Tabla_Simulada!AU129-Tabla_ValidaciónMétodo!AU129</f>
        <v>0</v>
      </c>
      <c r="AV129" s="65" t="n">
        <f aca="false">Tabla_Simulada!AV129-Tabla_ValidaciónMétodo!AV129</f>
        <v>0</v>
      </c>
      <c r="AW129" s="66" t="n">
        <f aca="false">Tabla_Simulada!AW129-Tabla_ValidaciónMétodo!AW129</f>
        <v>0</v>
      </c>
      <c r="AX129" s="65" t="n">
        <f aca="false">Tabla_Simulada!AX129-Tabla_ValidaciónMétodo!AX129</f>
        <v>0</v>
      </c>
    </row>
    <row r="130" customFormat="false" ht="15" hidden="false" customHeight="false" outlineLevel="0" collapsed="false">
      <c r="A130" s="72" t="s">
        <v>54</v>
      </c>
      <c r="B130" s="65" t="n">
        <f aca="false">Tabla_Simulada!B130-Tabla_ValidaciónMétodo!B130</f>
        <v>0</v>
      </c>
      <c r="C130" s="65" t="n">
        <f aca="false">Tabla_Simulada!C130-Tabla_ValidaciónMétodo!C130</f>
        <v>0</v>
      </c>
      <c r="D130" s="65" t="n">
        <f aca="false">Tabla_Simulada!D130-Tabla_ValidaciónMétodo!D130</f>
        <v>0</v>
      </c>
      <c r="E130" s="65" t="n">
        <f aca="false">Tabla_Simulada!E130-Tabla_ValidaciónMétodo!E130</f>
        <v>0</v>
      </c>
      <c r="F130" s="65" t="n">
        <f aca="false">Tabla_Simulada!F130-Tabla_ValidaciónMétodo!F130</f>
        <v>0</v>
      </c>
      <c r="G130" s="65" t="n">
        <f aca="false">Tabla_Simulada!G130-Tabla_ValidaciónMétodo!G130</f>
        <v>0</v>
      </c>
      <c r="H130" s="65" t="n">
        <f aca="false">Tabla_Simulada!H130-Tabla_ValidaciónMétodo!H130</f>
        <v>0</v>
      </c>
      <c r="I130" s="66" t="n">
        <f aca="false">Tabla_Simulada!I130-Tabla_ValidaciónMétodo!I130</f>
        <v>0</v>
      </c>
      <c r="J130" s="65" t="n">
        <f aca="false">Tabla_Simulada!J130-Tabla_ValidaciónMétodo!J130</f>
        <v>0</v>
      </c>
      <c r="K130" s="66" t="n">
        <f aca="false">Tabla_Simulada!K130-Tabla_ValidaciónMétodo!K130</f>
        <v>0</v>
      </c>
      <c r="L130" s="65" t="n">
        <f aca="false">Tabla_Simulada!L130-Tabla_ValidaciónMétodo!L130</f>
        <v>0</v>
      </c>
      <c r="M130" s="66" t="n">
        <f aca="false">Tabla_Simulada!M130-Tabla_ValidaciónMétodo!M130</f>
        <v>0</v>
      </c>
      <c r="N130" s="65" t="n">
        <f aca="false">Tabla_Simulada!N130-Tabla_ValidaciónMétodo!N130</f>
        <v>0</v>
      </c>
      <c r="O130" s="65" t="n">
        <f aca="false">Tabla_Simulada!O130-Tabla_ValidaciónMétodo!O130</f>
        <v>0</v>
      </c>
      <c r="P130" s="65" t="n">
        <f aca="false">Tabla_Simulada!P130-Tabla_ValidaciónMétodo!P130</f>
        <v>0</v>
      </c>
      <c r="Q130" s="65" t="n">
        <f aca="false">Tabla_Simulada!Q130-Tabla_ValidaciónMétodo!Q130</f>
        <v>0</v>
      </c>
      <c r="S130" s="65" t="n">
        <f aca="false">Tabla_Simulada!S130-Tabla_ValidaciónMétodo!S130</f>
        <v>0</v>
      </c>
      <c r="T130" s="65" t="n">
        <f aca="false">Tabla_Simulada!T130-Tabla_ValidaciónMétodo!T130</f>
        <v>0</v>
      </c>
      <c r="U130" s="65" t="n">
        <f aca="false">Tabla_Simulada!U130-Tabla_ValidaciónMétodo!U130</f>
        <v>0</v>
      </c>
      <c r="V130" s="65" t="n">
        <f aca="false">Tabla_Simulada!V130-Tabla_ValidaciónMétodo!V130</f>
        <v>0</v>
      </c>
      <c r="W130" s="65" t="n">
        <f aca="false">Tabla_Simulada!W130-Tabla_ValidaciónMétodo!W130</f>
        <v>0</v>
      </c>
      <c r="X130" s="65" t="n">
        <f aca="false">Tabla_Simulada!X130-Tabla_ValidaciónMétodo!X130</f>
        <v>0</v>
      </c>
      <c r="Y130" s="65" t="n">
        <f aca="false">Tabla_Simulada!Y130-Tabla_ValidaciónMétodo!Y130</f>
        <v>0</v>
      </c>
      <c r="Z130" s="65" t="n">
        <f aca="false">Tabla_Simulada!Z130-Tabla_ValidaciónMétodo!Z130</f>
        <v>0</v>
      </c>
      <c r="AC130" s="73" t="n">
        <f aca="false">Tabla_Simulada!AC130-Tabla_ValidaciónMétodo!AC130</f>
        <v>0</v>
      </c>
      <c r="AD130" s="74" t="n">
        <f aca="false">Tabla_Simulada!AD130-Tabla_ValidaciónMétodo!AD130</f>
        <v>0</v>
      </c>
      <c r="AE130" s="75" t="n">
        <f aca="false">Tabla_Simulada!AE130-Tabla_ValidaciónMétodo!AE130</f>
        <v>0</v>
      </c>
      <c r="AF130" s="74" t="n">
        <f aca="false">Tabla_Simulada!AF130-Tabla_ValidaciónMétodo!AF130</f>
        <v>0</v>
      </c>
      <c r="AG130" s="74" t="n">
        <f aca="false">Tabla_Simulada!AG130-Tabla_ValidaciónMétodo!AG130</f>
        <v>0</v>
      </c>
      <c r="AH130" s="74" t="n">
        <f aca="false">Tabla_Simulada!AH130-Tabla_ValidaciónMétodo!AH130</f>
        <v>0</v>
      </c>
      <c r="AI130" s="74" t="n">
        <f aca="false">Tabla_Simulada!AI130-Tabla_ValidaciónMétodo!AI130</f>
        <v>0</v>
      </c>
      <c r="AJ130" s="74" t="n">
        <f aca="false">Tabla_Simulada!AJ130-Tabla_ValidaciónMétodo!AJ130</f>
        <v>0</v>
      </c>
      <c r="AK130" s="74" t="n">
        <f aca="false">Tabla_Simulada!AK130-Tabla_ValidaciónMétodo!AK130</f>
        <v>0</v>
      </c>
      <c r="AL130" s="74" t="n">
        <f aca="false">Tabla_Simulada!AL130-Tabla_ValidaciónMétodo!AL130</f>
        <v>0</v>
      </c>
      <c r="AM130" s="74" t="n">
        <f aca="false">Tabla_Simulada!AM130-Tabla_ValidaciónMétodo!AM130</f>
        <v>0</v>
      </c>
      <c r="AO130" s="66" t="n">
        <f aca="false">Tabla_Simulada!AO130-Tabla_ValidaciónMétodo!AO130</f>
        <v>0</v>
      </c>
      <c r="AP130" s="65" t="n">
        <f aca="false">Tabla_Simulada!AP130-Tabla_ValidaciónMétodo!AP130</f>
        <v>0</v>
      </c>
      <c r="AQ130" s="66" t="n">
        <f aca="false">Tabla_Simulada!AQ130-Tabla_ValidaciónMétodo!AQ130</f>
        <v>0</v>
      </c>
      <c r="AR130" s="65" t="n">
        <f aca="false">Tabla_Simulada!AR130-Tabla_ValidaciónMétodo!AR130</f>
        <v>0</v>
      </c>
      <c r="AS130" s="66" t="n">
        <f aca="false">Tabla_Simulada!AS130-Tabla_ValidaciónMétodo!AS130</f>
        <v>0</v>
      </c>
      <c r="AT130" s="65" t="n">
        <f aca="false">Tabla_Simulada!AT130-Tabla_ValidaciónMétodo!AT130</f>
        <v>0</v>
      </c>
      <c r="AU130" s="66" t="n">
        <f aca="false">Tabla_Simulada!AU130-Tabla_ValidaciónMétodo!AU130</f>
        <v>0</v>
      </c>
      <c r="AV130" s="65" t="n">
        <f aca="false">Tabla_Simulada!AV130-Tabla_ValidaciónMétodo!AV130</f>
        <v>0</v>
      </c>
      <c r="AW130" s="66" t="n">
        <f aca="false">Tabla_Simulada!AW130-Tabla_ValidaciónMétodo!AW130</f>
        <v>0</v>
      </c>
      <c r="AX130" s="65" t="n">
        <f aca="false">Tabla_Simulada!AX130-Tabla_ValidaciónMétodo!AX130</f>
        <v>0</v>
      </c>
    </row>
    <row r="131" customFormat="false" ht="15" hidden="false" customHeight="false" outlineLevel="0" collapsed="false">
      <c r="A131" s="72" t="s">
        <v>55</v>
      </c>
      <c r="B131" s="65" t="n">
        <f aca="false">Tabla_Simulada!B131-Tabla_ValidaciónMétodo!B131</f>
        <v>0</v>
      </c>
      <c r="C131" s="65" t="n">
        <f aca="false">Tabla_Simulada!C131-Tabla_ValidaciónMétodo!C131</f>
        <v>0</v>
      </c>
      <c r="D131" s="65" t="n">
        <f aca="false">Tabla_Simulada!D131-Tabla_ValidaciónMétodo!D131</f>
        <v>0</v>
      </c>
      <c r="E131" s="65" t="n">
        <f aca="false">Tabla_Simulada!E131-Tabla_ValidaciónMétodo!E131</f>
        <v>0</v>
      </c>
      <c r="F131" s="65" t="n">
        <f aca="false">Tabla_Simulada!F131-Tabla_ValidaciónMétodo!F131</f>
        <v>0</v>
      </c>
      <c r="G131" s="65" t="n">
        <f aca="false">Tabla_Simulada!G131-Tabla_ValidaciónMétodo!G131</f>
        <v>0</v>
      </c>
      <c r="H131" s="65" t="n">
        <f aca="false">Tabla_Simulada!H131-Tabla_ValidaciónMétodo!H131</f>
        <v>0</v>
      </c>
      <c r="I131" s="66" t="n">
        <f aca="false">Tabla_Simulada!I131-Tabla_ValidaciónMétodo!I131</f>
        <v>0</v>
      </c>
      <c r="J131" s="65" t="n">
        <f aca="false">Tabla_Simulada!J131-Tabla_ValidaciónMétodo!J131</f>
        <v>0</v>
      </c>
      <c r="K131" s="66" t="n">
        <f aca="false">Tabla_Simulada!K131-Tabla_ValidaciónMétodo!K131</f>
        <v>0</v>
      </c>
      <c r="L131" s="65" t="n">
        <f aca="false">Tabla_Simulada!L131-Tabla_ValidaciónMétodo!L131</f>
        <v>0</v>
      </c>
      <c r="M131" s="66" t="n">
        <f aca="false">Tabla_Simulada!M131-Tabla_ValidaciónMétodo!M131</f>
        <v>0</v>
      </c>
      <c r="N131" s="65" t="n">
        <f aca="false">Tabla_Simulada!N131-Tabla_ValidaciónMétodo!N131</f>
        <v>0</v>
      </c>
      <c r="O131" s="65" t="n">
        <f aca="false">Tabla_Simulada!O131-Tabla_ValidaciónMétodo!O131</f>
        <v>0</v>
      </c>
      <c r="P131" s="65" t="n">
        <f aca="false">Tabla_Simulada!P131-Tabla_ValidaciónMétodo!P131</f>
        <v>0</v>
      </c>
      <c r="Q131" s="65" t="n">
        <f aca="false">Tabla_Simulada!Q131-Tabla_ValidaciónMétodo!Q131</f>
        <v>0</v>
      </c>
      <c r="S131" s="65" t="n">
        <f aca="false">Tabla_Simulada!S131-Tabla_ValidaciónMétodo!S131</f>
        <v>0</v>
      </c>
      <c r="T131" s="65" t="n">
        <f aca="false">Tabla_Simulada!T131-Tabla_ValidaciónMétodo!T131</f>
        <v>0</v>
      </c>
      <c r="U131" s="65" t="n">
        <f aca="false">Tabla_Simulada!U131-Tabla_ValidaciónMétodo!U131</f>
        <v>0</v>
      </c>
      <c r="V131" s="65" t="n">
        <f aca="false">Tabla_Simulada!V131-Tabla_ValidaciónMétodo!V131</f>
        <v>0</v>
      </c>
      <c r="W131" s="65" t="n">
        <f aca="false">Tabla_Simulada!W131-Tabla_ValidaciónMétodo!W131</f>
        <v>0</v>
      </c>
      <c r="X131" s="65" t="n">
        <f aca="false">Tabla_Simulada!X131-Tabla_ValidaciónMétodo!X131</f>
        <v>0</v>
      </c>
      <c r="Y131" s="65" t="n">
        <f aca="false">Tabla_Simulada!Y131-Tabla_ValidaciónMétodo!Y131</f>
        <v>0</v>
      </c>
      <c r="Z131" s="65" t="n">
        <f aca="false">Tabla_Simulada!Z131-Tabla_ValidaciónMétodo!Z131</f>
        <v>0</v>
      </c>
      <c r="AC131" s="73" t="n">
        <f aca="false">Tabla_Simulada!AC131-Tabla_ValidaciónMétodo!AC131</f>
        <v>0</v>
      </c>
      <c r="AD131" s="74" t="n">
        <f aca="false">Tabla_Simulada!AD131-Tabla_ValidaciónMétodo!AD131</f>
        <v>0</v>
      </c>
      <c r="AE131" s="75" t="n">
        <f aca="false">Tabla_Simulada!AE131-Tabla_ValidaciónMétodo!AE131</f>
        <v>0</v>
      </c>
      <c r="AF131" s="74" t="n">
        <f aca="false">Tabla_Simulada!AF131-Tabla_ValidaciónMétodo!AF131</f>
        <v>0</v>
      </c>
      <c r="AG131" s="74" t="n">
        <f aca="false">Tabla_Simulada!AG131-Tabla_ValidaciónMétodo!AG131</f>
        <v>0</v>
      </c>
      <c r="AH131" s="74" t="n">
        <f aca="false">Tabla_Simulada!AH131-Tabla_ValidaciónMétodo!AH131</f>
        <v>0</v>
      </c>
      <c r="AI131" s="74" t="n">
        <f aca="false">Tabla_Simulada!AI131-Tabla_ValidaciónMétodo!AI131</f>
        <v>0</v>
      </c>
      <c r="AJ131" s="74" t="n">
        <f aca="false">Tabla_Simulada!AJ131-Tabla_ValidaciónMétodo!AJ131</f>
        <v>0</v>
      </c>
      <c r="AK131" s="74" t="n">
        <f aca="false">Tabla_Simulada!AK131-Tabla_ValidaciónMétodo!AK131</f>
        <v>0</v>
      </c>
      <c r="AL131" s="74" t="n">
        <f aca="false">Tabla_Simulada!AL131-Tabla_ValidaciónMétodo!AL131</f>
        <v>0</v>
      </c>
      <c r="AM131" s="74" t="n">
        <f aca="false">Tabla_Simulada!AM131-Tabla_ValidaciónMétodo!AM131</f>
        <v>0</v>
      </c>
      <c r="AO131" s="66" t="n">
        <f aca="false">Tabla_Simulada!AO131-Tabla_ValidaciónMétodo!AO131</f>
        <v>0</v>
      </c>
      <c r="AP131" s="65" t="n">
        <f aca="false">Tabla_Simulada!AP131-Tabla_ValidaciónMétodo!AP131</f>
        <v>0</v>
      </c>
      <c r="AQ131" s="66" t="n">
        <f aca="false">Tabla_Simulada!AQ131-Tabla_ValidaciónMétodo!AQ131</f>
        <v>0</v>
      </c>
      <c r="AR131" s="65" t="n">
        <f aca="false">Tabla_Simulada!AR131-Tabla_ValidaciónMétodo!AR131</f>
        <v>0</v>
      </c>
      <c r="AS131" s="66" t="n">
        <f aca="false">Tabla_Simulada!AS131-Tabla_ValidaciónMétodo!AS131</f>
        <v>0</v>
      </c>
      <c r="AT131" s="65" t="n">
        <f aca="false">Tabla_Simulada!AT131-Tabla_ValidaciónMétodo!AT131</f>
        <v>0</v>
      </c>
      <c r="AU131" s="66" t="n">
        <f aca="false">Tabla_Simulada!AU131-Tabla_ValidaciónMétodo!AU131</f>
        <v>0</v>
      </c>
      <c r="AV131" s="65" t="n">
        <f aca="false">Tabla_Simulada!AV131-Tabla_ValidaciónMétodo!AV131</f>
        <v>0</v>
      </c>
      <c r="AW131" s="66" t="n">
        <f aca="false">Tabla_Simulada!AW131-Tabla_ValidaciónMétodo!AW131</f>
        <v>0</v>
      </c>
      <c r="AX131" s="65" t="n">
        <f aca="false">Tabla_Simulada!AX131-Tabla_ValidaciónMétodo!AX131</f>
        <v>0</v>
      </c>
    </row>
    <row r="132" customFormat="false" ht="15" hidden="false" customHeight="false" outlineLevel="0" collapsed="false">
      <c r="A132" s="72" t="s">
        <v>56</v>
      </c>
      <c r="B132" s="65" t="n">
        <f aca="false">Tabla_Simulada!B132-Tabla_ValidaciónMétodo!B132</f>
        <v>0</v>
      </c>
      <c r="C132" s="65" t="n">
        <f aca="false">Tabla_Simulada!C132-Tabla_ValidaciónMétodo!C132</f>
        <v>0</v>
      </c>
      <c r="D132" s="65" t="n">
        <f aca="false">Tabla_Simulada!D132-Tabla_ValidaciónMétodo!D132</f>
        <v>0</v>
      </c>
      <c r="E132" s="65" t="n">
        <f aca="false">Tabla_Simulada!E132-Tabla_ValidaciónMétodo!E132</f>
        <v>0</v>
      </c>
      <c r="F132" s="65" t="n">
        <f aca="false">Tabla_Simulada!F132-Tabla_ValidaciónMétodo!F132</f>
        <v>0</v>
      </c>
      <c r="G132" s="65" t="n">
        <f aca="false">Tabla_Simulada!G132-Tabla_ValidaciónMétodo!G132</f>
        <v>0</v>
      </c>
      <c r="H132" s="65" t="n">
        <f aca="false">Tabla_Simulada!H132-Tabla_ValidaciónMétodo!H132</f>
        <v>0</v>
      </c>
      <c r="I132" s="66" t="n">
        <f aca="false">Tabla_Simulada!I132-Tabla_ValidaciónMétodo!I132</f>
        <v>0</v>
      </c>
      <c r="J132" s="65" t="n">
        <f aca="false">Tabla_Simulada!J132-Tabla_ValidaciónMétodo!J132</f>
        <v>0</v>
      </c>
      <c r="K132" s="66" t="n">
        <f aca="false">Tabla_Simulada!K132-Tabla_ValidaciónMétodo!K132</f>
        <v>0</v>
      </c>
      <c r="L132" s="65" t="n">
        <f aca="false">Tabla_Simulada!L132-Tabla_ValidaciónMétodo!L132</f>
        <v>0</v>
      </c>
      <c r="M132" s="66" t="n">
        <f aca="false">Tabla_Simulada!M132-Tabla_ValidaciónMétodo!M132</f>
        <v>0</v>
      </c>
      <c r="N132" s="65" t="n">
        <f aca="false">Tabla_Simulada!N132-Tabla_ValidaciónMétodo!N132</f>
        <v>0</v>
      </c>
      <c r="O132" s="65" t="n">
        <f aca="false">Tabla_Simulada!O132-Tabla_ValidaciónMétodo!O132</f>
        <v>0</v>
      </c>
      <c r="P132" s="65" t="n">
        <f aca="false">Tabla_Simulada!P132-Tabla_ValidaciónMétodo!P132</f>
        <v>0</v>
      </c>
      <c r="Q132" s="65" t="n">
        <f aca="false">Tabla_Simulada!Q132-Tabla_ValidaciónMétodo!Q132</f>
        <v>0</v>
      </c>
      <c r="S132" s="65" t="n">
        <f aca="false">Tabla_Simulada!S132-Tabla_ValidaciónMétodo!S132</f>
        <v>0</v>
      </c>
      <c r="T132" s="65" t="n">
        <f aca="false">Tabla_Simulada!T132-Tabla_ValidaciónMétodo!T132</f>
        <v>0</v>
      </c>
      <c r="U132" s="65" t="n">
        <f aca="false">Tabla_Simulada!U132-Tabla_ValidaciónMétodo!U132</f>
        <v>0</v>
      </c>
      <c r="V132" s="65" t="n">
        <f aca="false">Tabla_Simulada!V132-Tabla_ValidaciónMétodo!V132</f>
        <v>0</v>
      </c>
      <c r="W132" s="65" t="n">
        <f aca="false">Tabla_Simulada!W132-Tabla_ValidaciónMétodo!W132</f>
        <v>0</v>
      </c>
      <c r="X132" s="65" t="n">
        <f aca="false">Tabla_Simulada!X132-Tabla_ValidaciónMétodo!X132</f>
        <v>0</v>
      </c>
      <c r="Y132" s="65" t="n">
        <f aca="false">Tabla_Simulada!Y132-Tabla_ValidaciónMétodo!Y132</f>
        <v>0</v>
      </c>
      <c r="Z132" s="65" t="n">
        <f aca="false">Tabla_Simulada!Z132-Tabla_ValidaciónMétodo!Z132</f>
        <v>0</v>
      </c>
      <c r="AC132" s="73" t="n">
        <f aca="false">Tabla_Simulada!AC132-Tabla_ValidaciónMétodo!AC132</f>
        <v>0</v>
      </c>
      <c r="AD132" s="74" t="n">
        <f aca="false">Tabla_Simulada!AD132-Tabla_ValidaciónMétodo!AD132</f>
        <v>0</v>
      </c>
      <c r="AE132" s="75" t="n">
        <f aca="false">Tabla_Simulada!AE132-Tabla_ValidaciónMétodo!AE132</f>
        <v>0</v>
      </c>
      <c r="AF132" s="74" t="n">
        <f aca="false">Tabla_Simulada!AF132-Tabla_ValidaciónMétodo!AF132</f>
        <v>0</v>
      </c>
      <c r="AG132" s="74" t="n">
        <f aca="false">Tabla_Simulada!AG132-Tabla_ValidaciónMétodo!AG132</f>
        <v>0</v>
      </c>
      <c r="AH132" s="74" t="n">
        <f aca="false">Tabla_Simulada!AH132-Tabla_ValidaciónMétodo!AH132</f>
        <v>0</v>
      </c>
      <c r="AI132" s="74" t="n">
        <f aca="false">Tabla_Simulada!AI132-Tabla_ValidaciónMétodo!AI132</f>
        <v>0</v>
      </c>
      <c r="AJ132" s="74" t="n">
        <f aca="false">Tabla_Simulada!AJ132-Tabla_ValidaciónMétodo!AJ132</f>
        <v>0</v>
      </c>
      <c r="AK132" s="74" t="n">
        <f aca="false">Tabla_Simulada!AK132-Tabla_ValidaciónMétodo!AK132</f>
        <v>0</v>
      </c>
      <c r="AL132" s="74" t="n">
        <f aca="false">Tabla_Simulada!AL132-Tabla_ValidaciónMétodo!AL132</f>
        <v>0</v>
      </c>
      <c r="AM132" s="74" t="n">
        <f aca="false">Tabla_Simulada!AM132-Tabla_ValidaciónMétodo!AM132</f>
        <v>0</v>
      </c>
      <c r="AO132" s="66" t="n">
        <f aca="false">Tabla_Simulada!AO132-Tabla_ValidaciónMétodo!AO132</f>
        <v>0</v>
      </c>
      <c r="AP132" s="65" t="n">
        <f aca="false">Tabla_Simulada!AP132-Tabla_ValidaciónMétodo!AP132</f>
        <v>0</v>
      </c>
      <c r="AQ132" s="66" t="n">
        <f aca="false">Tabla_Simulada!AQ132-Tabla_ValidaciónMétodo!AQ132</f>
        <v>0</v>
      </c>
      <c r="AR132" s="65" t="n">
        <f aca="false">Tabla_Simulada!AR132-Tabla_ValidaciónMétodo!AR132</f>
        <v>0</v>
      </c>
      <c r="AS132" s="66" t="n">
        <f aca="false">Tabla_Simulada!AS132-Tabla_ValidaciónMétodo!AS132</f>
        <v>0</v>
      </c>
      <c r="AT132" s="65" t="n">
        <f aca="false">Tabla_Simulada!AT132-Tabla_ValidaciónMétodo!AT132</f>
        <v>0</v>
      </c>
      <c r="AU132" s="66" t="n">
        <f aca="false">Tabla_Simulada!AU132-Tabla_ValidaciónMétodo!AU132</f>
        <v>0</v>
      </c>
      <c r="AV132" s="65" t="n">
        <f aca="false">Tabla_Simulada!AV132-Tabla_ValidaciónMétodo!AV132</f>
        <v>0</v>
      </c>
      <c r="AW132" s="66" t="n">
        <f aca="false">Tabla_Simulada!AW132-Tabla_ValidaciónMétodo!AW132</f>
        <v>0</v>
      </c>
      <c r="AX132" s="65" t="n">
        <f aca="false">Tabla_Simulada!AX132-Tabla_ValidaciónMétodo!AX132</f>
        <v>0</v>
      </c>
    </row>
    <row r="133" customFormat="false" ht="15" hidden="false" customHeight="false" outlineLevel="0" collapsed="false">
      <c r="A133" s="72" t="s">
        <v>57</v>
      </c>
      <c r="B133" s="65" t="n">
        <f aca="false">Tabla_Simulada!B133-Tabla_ValidaciónMétodo!B133</f>
        <v>0</v>
      </c>
      <c r="C133" s="65" t="n">
        <f aca="false">Tabla_Simulada!C133-Tabla_ValidaciónMétodo!C133</f>
        <v>0</v>
      </c>
      <c r="D133" s="65" t="n">
        <f aca="false">Tabla_Simulada!D133-Tabla_ValidaciónMétodo!D133</f>
        <v>0</v>
      </c>
      <c r="E133" s="65" t="n">
        <f aca="false">Tabla_Simulada!E133-Tabla_ValidaciónMétodo!E133</f>
        <v>0</v>
      </c>
      <c r="F133" s="65" t="n">
        <f aca="false">Tabla_Simulada!F133-Tabla_ValidaciónMétodo!F133</f>
        <v>0</v>
      </c>
      <c r="G133" s="65" t="n">
        <f aca="false">Tabla_Simulada!G133-Tabla_ValidaciónMétodo!G133</f>
        <v>0</v>
      </c>
      <c r="H133" s="65" t="n">
        <f aca="false">Tabla_Simulada!H133-Tabla_ValidaciónMétodo!H133</f>
        <v>0</v>
      </c>
      <c r="I133" s="66" t="n">
        <f aca="false">Tabla_Simulada!I133-Tabla_ValidaciónMétodo!I133</f>
        <v>0</v>
      </c>
      <c r="J133" s="65" t="n">
        <f aca="false">Tabla_Simulada!J133-Tabla_ValidaciónMétodo!J133</f>
        <v>0</v>
      </c>
      <c r="K133" s="66" t="n">
        <f aca="false">Tabla_Simulada!K133-Tabla_ValidaciónMétodo!K133</f>
        <v>0</v>
      </c>
      <c r="L133" s="65" t="n">
        <f aca="false">Tabla_Simulada!L133-Tabla_ValidaciónMétodo!L133</f>
        <v>0</v>
      </c>
      <c r="M133" s="66" t="n">
        <f aca="false">Tabla_Simulada!M133-Tabla_ValidaciónMétodo!M133</f>
        <v>0</v>
      </c>
      <c r="N133" s="65" t="n">
        <f aca="false">Tabla_Simulada!N133-Tabla_ValidaciónMétodo!N133</f>
        <v>0</v>
      </c>
      <c r="O133" s="65" t="n">
        <f aca="false">Tabla_Simulada!O133-Tabla_ValidaciónMétodo!O133</f>
        <v>0</v>
      </c>
      <c r="P133" s="65" t="n">
        <f aca="false">Tabla_Simulada!P133-Tabla_ValidaciónMétodo!P133</f>
        <v>0</v>
      </c>
      <c r="Q133" s="65" t="n">
        <f aca="false">Tabla_Simulada!Q133-Tabla_ValidaciónMétodo!Q133</f>
        <v>0</v>
      </c>
      <c r="S133" s="65" t="n">
        <f aca="false">Tabla_Simulada!S133-Tabla_ValidaciónMétodo!S133</f>
        <v>0</v>
      </c>
      <c r="T133" s="65" t="n">
        <f aca="false">Tabla_Simulada!T133-Tabla_ValidaciónMétodo!T133</f>
        <v>0</v>
      </c>
      <c r="U133" s="65" t="n">
        <f aca="false">Tabla_Simulada!U133-Tabla_ValidaciónMétodo!U133</f>
        <v>0</v>
      </c>
      <c r="V133" s="65" t="n">
        <f aca="false">Tabla_Simulada!V133-Tabla_ValidaciónMétodo!V133</f>
        <v>0</v>
      </c>
      <c r="W133" s="65" t="n">
        <f aca="false">Tabla_Simulada!W133-Tabla_ValidaciónMétodo!W133</f>
        <v>0</v>
      </c>
      <c r="X133" s="65" t="n">
        <f aca="false">Tabla_Simulada!X133-Tabla_ValidaciónMétodo!X133</f>
        <v>0</v>
      </c>
      <c r="Y133" s="65" t="n">
        <f aca="false">Tabla_Simulada!Y133-Tabla_ValidaciónMétodo!Y133</f>
        <v>0</v>
      </c>
      <c r="Z133" s="65" t="n">
        <f aca="false">Tabla_Simulada!Z133-Tabla_ValidaciónMétodo!Z133</f>
        <v>0</v>
      </c>
      <c r="AC133" s="73" t="n">
        <f aca="false">Tabla_Simulada!AC133-Tabla_ValidaciónMétodo!AC133</f>
        <v>0</v>
      </c>
      <c r="AD133" s="74" t="n">
        <f aca="false">Tabla_Simulada!AD133-Tabla_ValidaciónMétodo!AD133</f>
        <v>0</v>
      </c>
      <c r="AE133" s="75" t="n">
        <f aca="false">Tabla_Simulada!AE133-Tabla_ValidaciónMétodo!AE133</f>
        <v>0</v>
      </c>
      <c r="AF133" s="74" t="n">
        <f aca="false">Tabla_Simulada!AF133-Tabla_ValidaciónMétodo!AF133</f>
        <v>0</v>
      </c>
      <c r="AG133" s="74" t="n">
        <f aca="false">Tabla_Simulada!AG133-Tabla_ValidaciónMétodo!AG133</f>
        <v>0</v>
      </c>
      <c r="AH133" s="74" t="n">
        <f aca="false">Tabla_Simulada!AH133-Tabla_ValidaciónMétodo!AH133</f>
        <v>0</v>
      </c>
      <c r="AI133" s="74" t="n">
        <f aca="false">Tabla_Simulada!AI133-Tabla_ValidaciónMétodo!AI133</f>
        <v>0</v>
      </c>
      <c r="AJ133" s="74" t="n">
        <f aca="false">Tabla_Simulada!AJ133-Tabla_ValidaciónMétodo!AJ133</f>
        <v>0</v>
      </c>
      <c r="AK133" s="74" t="n">
        <f aca="false">Tabla_Simulada!AK133-Tabla_ValidaciónMétodo!AK133</f>
        <v>0</v>
      </c>
      <c r="AL133" s="74" t="n">
        <f aca="false">Tabla_Simulada!AL133-Tabla_ValidaciónMétodo!AL133</f>
        <v>0</v>
      </c>
      <c r="AM133" s="74" t="n">
        <f aca="false">Tabla_Simulada!AM133-Tabla_ValidaciónMétodo!AM133</f>
        <v>0</v>
      </c>
      <c r="AO133" s="66" t="n">
        <f aca="false">Tabla_Simulada!AO133-Tabla_ValidaciónMétodo!AO133</f>
        <v>0</v>
      </c>
      <c r="AP133" s="65" t="n">
        <f aca="false">Tabla_Simulada!AP133-Tabla_ValidaciónMétodo!AP133</f>
        <v>0</v>
      </c>
      <c r="AQ133" s="66" t="n">
        <f aca="false">Tabla_Simulada!AQ133-Tabla_ValidaciónMétodo!AQ133</f>
        <v>0</v>
      </c>
      <c r="AR133" s="65" t="n">
        <f aca="false">Tabla_Simulada!AR133-Tabla_ValidaciónMétodo!AR133</f>
        <v>0</v>
      </c>
      <c r="AS133" s="66" t="n">
        <f aca="false">Tabla_Simulada!AS133-Tabla_ValidaciónMétodo!AS133</f>
        <v>0</v>
      </c>
      <c r="AT133" s="65" t="n">
        <f aca="false">Tabla_Simulada!AT133-Tabla_ValidaciónMétodo!AT133</f>
        <v>0</v>
      </c>
      <c r="AU133" s="66" t="n">
        <f aca="false">Tabla_Simulada!AU133-Tabla_ValidaciónMétodo!AU133</f>
        <v>0</v>
      </c>
      <c r="AV133" s="65" t="n">
        <f aca="false">Tabla_Simulada!AV133-Tabla_ValidaciónMétodo!AV133</f>
        <v>0</v>
      </c>
      <c r="AW133" s="66" t="n">
        <f aca="false">Tabla_Simulada!AW133-Tabla_ValidaciónMétodo!AW133</f>
        <v>0</v>
      </c>
      <c r="AX133" s="65" t="n">
        <f aca="false">Tabla_Simulada!AX133-Tabla_ValidaciónMétodo!AX133</f>
        <v>0</v>
      </c>
    </row>
    <row r="134" customFormat="false" ht="15" hidden="false" customHeight="false" outlineLevel="0" collapsed="false">
      <c r="A134" s="72" t="s">
        <v>58</v>
      </c>
      <c r="B134" s="65" t="n">
        <f aca="false">Tabla_Simulada!B134-Tabla_ValidaciónMétodo!B134</f>
        <v>0</v>
      </c>
      <c r="C134" s="65" t="n">
        <f aca="false">Tabla_Simulada!C134-Tabla_ValidaciónMétodo!C134</f>
        <v>0</v>
      </c>
      <c r="D134" s="65" t="n">
        <f aca="false">Tabla_Simulada!D134-Tabla_ValidaciónMétodo!D134</f>
        <v>0</v>
      </c>
      <c r="E134" s="65" t="n">
        <f aca="false">Tabla_Simulada!E134-Tabla_ValidaciónMétodo!E134</f>
        <v>0</v>
      </c>
      <c r="F134" s="65" t="n">
        <f aca="false">Tabla_Simulada!F134-Tabla_ValidaciónMétodo!F134</f>
        <v>0</v>
      </c>
      <c r="G134" s="65" t="n">
        <f aca="false">Tabla_Simulada!G134-Tabla_ValidaciónMétodo!G134</f>
        <v>0</v>
      </c>
      <c r="H134" s="65" t="n">
        <f aca="false">Tabla_Simulada!H134-Tabla_ValidaciónMétodo!H134</f>
        <v>0</v>
      </c>
      <c r="I134" s="66" t="n">
        <f aca="false">Tabla_Simulada!I134-Tabla_ValidaciónMétodo!I134</f>
        <v>0</v>
      </c>
      <c r="J134" s="65" t="n">
        <f aca="false">Tabla_Simulada!J134-Tabla_ValidaciónMétodo!J134</f>
        <v>0</v>
      </c>
      <c r="K134" s="66" t="n">
        <f aca="false">Tabla_Simulada!K134-Tabla_ValidaciónMétodo!K134</f>
        <v>0</v>
      </c>
      <c r="L134" s="65" t="n">
        <f aca="false">Tabla_Simulada!L134-Tabla_ValidaciónMétodo!L134</f>
        <v>0</v>
      </c>
      <c r="M134" s="66" t="n">
        <f aca="false">Tabla_Simulada!M134-Tabla_ValidaciónMétodo!M134</f>
        <v>0</v>
      </c>
      <c r="N134" s="65" t="n">
        <f aca="false">Tabla_Simulada!N134-Tabla_ValidaciónMétodo!N134</f>
        <v>0</v>
      </c>
      <c r="O134" s="65" t="n">
        <f aca="false">Tabla_Simulada!O134-Tabla_ValidaciónMétodo!O134</f>
        <v>0</v>
      </c>
      <c r="P134" s="65" t="n">
        <f aca="false">Tabla_Simulada!P134-Tabla_ValidaciónMétodo!P134</f>
        <v>0</v>
      </c>
      <c r="Q134" s="65" t="n">
        <f aca="false">Tabla_Simulada!Q134-Tabla_ValidaciónMétodo!Q134</f>
        <v>0</v>
      </c>
      <c r="S134" s="65" t="n">
        <f aca="false">Tabla_Simulada!S134-Tabla_ValidaciónMétodo!S134</f>
        <v>0</v>
      </c>
      <c r="T134" s="65" t="n">
        <f aca="false">Tabla_Simulada!T134-Tabla_ValidaciónMétodo!T134</f>
        <v>0</v>
      </c>
      <c r="U134" s="65" t="n">
        <f aca="false">Tabla_Simulada!U134-Tabla_ValidaciónMétodo!U134</f>
        <v>0</v>
      </c>
      <c r="V134" s="65" t="n">
        <f aca="false">Tabla_Simulada!V134-Tabla_ValidaciónMétodo!V134</f>
        <v>0</v>
      </c>
      <c r="W134" s="65" t="n">
        <f aca="false">Tabla_Simulada!W134-Tabla_ValidaciónMétodo!W134</f>
        <v>0</v>
      </c>
      <c r="X134" s="65" t="n">
        <f aca="false">Tabla_Simulada!X134-Tabla_ValidaciónMétodo!X134</f>
        <v>0</v>
      </c>
      <c r="Y134" s="65" t="n">
        <f aca="false">Tabla_Simulada!Y134-Tabla_ValidaciónMétodo!Y134</f>
        <v>0</v>
      </c>
      <c r="Z134" s="65" t="n">
        <f aca="false">Tabla_Simulada!Z134-Tabla_ValidaciónMétodo!Z134</f>
        <v>0</v>
      </c>
      <c r="AC134" s="73" t="n">
        <f aca="false">Tabla_Simulada!AC134-Tabla_ValidaciónMétodo!AC134</f>
        <v>0</v>
      </c>
      <c r="AD134" s="74" t="n">
        <f aca="false">Tabla_Simulada!AD134-Tabla_ValidaciónMétodo!AD134</f>
        <v>0</v>
      </c>
      <c r="AE134" s="75" t="n">
        <f aca="false">Tabla_Simulada!AE134-Tabla_ValidaciónMétodo!AE134</f>
        <v>0</v>
      </c>
      <c r="AF134" s="74" t="n">
        <f aca="false">Tabla_Simulada!AF134-Tabla_ValidaciónMétodo!AF134</f>
        <v>0</v>
      </c>
      <c r="AG134" s="74" t="n">
        <f aca="false">Tabla_Simulada!AG134-Tabla_ValidaciónMétodo!AG134</f>
        <v>0</v>
      </c>
      <c r="AH134" s="74" t="n">
        <f aca="false">Tabla_Simulada!AH134-Tabla_ValidaciónMétodo!AH134</f>
        <v>0</v>
      </c>
      <c r="AI134" s="74" t="n">
        <f aca="false">Tabla_Simulada!AI134-Tabla_ValidaciónMétodo!AI134</f>
        <v>0</v>
      </c>
      <c r="AJ134" s="74" t="n">
        <f aca="false">Tabla_Simulada!AJ134-Tabla_ValidaciónMétodo!AJ134</f>
        <v>0</v>
      </c>
      <c r="AK134" s="74" t="n">
        <f aca="false">Tabla_Simulada!AK134-Tabla_ValidaciónMétodo!AK134</f>
        <v>0</v>
      </c>
      <c r="AL134" s="74" t="n">
        <f aca="false">Tabla_Simulada!AL134-Tabla_ValidaciónMétodo!AL134</f>
        <v>0</v>
      </c>
      <c r="AM134" s="74" t="n">
        <f aca="false">Tabla_Simulada!AM134-Tabla_ValidaciónMétodo!AM134</f>
        <v>0</v>
      </c>
      <c r="AO134" s="66" t="n">
        <f aca="false">Tabla_Simulada!AO134-Tabla_ValidaciónMétodo!AO134</f>
        <v>0</v>
      </c>
      <c r="AP134" s="65" t="n">
        <f aca="false">Tabla_Simulada!AP134-Tabla_ValidaciónMétodo!AP134</f>
        <v>0</v>
      </c>
      <c r="AQ134" s="66" t="n">
        <f aca="false">Tabla_Simulada!AQ134-Tabla_ValidaciónMétodo!AQ134</f>
        <v>0</v>
      </c>
      <c r="AR134" s="65" t="n">
        <f aca="false">Tabla_Simulada!AR134-Tabla_ValidaciónMétodo!AR134</f>
        <v>0</v>
      </c>
      <c r="AS134" s="66" t="n">
        <f aca="false">Tabla_Simulada!AS134-Tabla_ValidaciónMétodo!AS134</f>
        <v>0</v>
      </c>
      <c r="AT134" s="65" t="n">
        <f aca="false">Tabla_Simulada!AT134-Tabla_ValidaciónMétodo!AT134</f>
        <v>0</v>
      </c>
      <c r="AU134" s="66" t="n">
        <f aca="false">Tabla_Simulada!AU134-Tabla_ValidaciónMétodo!AU134</f>
        <v>0</v>
      </c>
      <c r="AV134" s="65" t="n">
        <f aca="false">Tabla_Simulada!AV134-Tabla_ValidaciónMétodo!AV134</f>
        <v>0</v>
      </c>
      <c r="AW134" s="66" t="n">
        <f aca="false">Tabla_Simulada!AW134-Tabla_ValidaciónMétodo!AW134</f>
        <v>0</v>
      </c>
      <c r="AX134" s="65" t="n">
        <f aca="false">Tabla_Simulada!AX134-Tabla_ValidaciónMétodo!AX134</f>
        <v>0</v>
      </c>
    </row>
    <row r="135" customFormat="false" ht="15" hidden="false" customHeight="false" outlineLevel="0" collapsed="false">
      <c r="A135" s="72" t="s">
        <v>59</v>
      </c>
      <c r="B135" s="65" t="n">
        <f aca="false">Tabla_Simulada!B135-Tabla_ValidaciónMétodo!B135</f>
        <v>0</v>
      </c>
      <c r="C135" s="65" t="n">
        <f aca="false">Tabla_Simulada!C135-Tabla_ValidaciónMétodo!C135</f>
        <v>0</v>
      </c>
      <c r="D135" s="65" t="n">
        <f aca="false">Tabla_Simulada!D135-Tabla_ValidaciónMétodo!D135</f>
        <v>0</v>
      </c>
      <c r="E135" s="65" t="n">
        <f aca="false">Tabla_Simulada!E135-Tabla_ValidaciónMétodo!E135</f>
        <v>0</v>
      </c>
      <c r="F135" s="65" t="n">
        <f aca="false">Tabla_Simulada!F135-Tabla_ValidaciónMétodo!F135</f>
        <v>0</v>
      </c>
      <c r="G135" s="65" t="n">
        <f aca="false">Tabla_Simulada!G135-Tabla_ValidaciónMétodo!G135</f>
        <v>0</v>
      </c>
      <c r="H135" s="65" t="n">
        <f aca="false">Tabla_Simulada!H135-Tabla_ValidaciónMétodo!H135</f>
        <v>0</v>
      </c>
      <c r="I135" s="66" t="n">
        <f aca="false">Tabla_Simulada!I135-Tabla_ValidaciónMétodo!I135</f>
        <v>0</v>
      </c>
      <c r="J135" s="65" t="n">
        <f aca="false">Tabla_Simulada!J135-Tabla_ValidaciónMétodo!J135</f>
        <v>0</v>
      </c>
      <c r="K135" s="66" t="n">
        <f aca="false">Tabla_Simulada!K135-Tabla_ValidaciónMétodo!K135</f>
        <v>0</v>
      </c>
      <c r="L135" s="65" t="n">
        <f aca="false">Tabla_Simulada!L135-Tabla_ValidaciónMétodo!L135</f>
        <v>0</v>
      </c>
      <c r="M135" s="66" t="n">
        <f aca="false">Tabla_Simulada!M135-Tabla_ValidaciónMétodo!M135</f>
        <v>0</v>
      </c>
      <c r="N135" s="65" t="n">
        <f aca="false">Tabla_Simulada!N135-Tabla_ValidaciónMétodo!N135</f>
        <v>0</v>
      </c>
      <c r="O135" s="65" t="n">
        <f aca="false">Tabla_Simulada!O135-Tabla_ValidaciónMétodo!O135</f>
        <v>0</v>
      </c>
      <c r="P135" s="65" t="n">
        <f aca="false">Tabla_Simulada!P135-Tabla_ValidaciónMétodo!P135</f>
        <v>0</v>
      </c>
      <c r="Q135" s="65" t="n">
        <f aca="false">Tabla_Simulada!Q135-Tabla_ValidaciónMétodo!Q135</f>
        <v>0</v>
      </c>
      <c r="S135" s="65" t="n">
        <f aca="false">Tabla_Simulada!S135-Tabla_ValidaciónMétodo!S135</f>
        <v>0</v>
      </c>
      <c r="T135" s="65" t="n">
        <f aca="false">Tabla_Simulada!T135-Tabla_ValidaciónMétodo!T135</f>
        <v>0</v>
      </c>
      <c r="U135" s="65" t="n">
        <f aca="false">Tabla_Simulada!U135-Tabla_ValidaciónMétodo!U135</f>
        <v>0</v>
      </c>
      <c r="V135" s="65" t="n">
        <f aca="false">Tabla_Simulada!V135-Tabla_ValidaciónMétodo!V135</f>
        <v>0</v>
      </c>
      <c r="W135" s="65" t="n">
        <f aca="false">Tabla_Simulada!W135-Tabla_ValidaciónMétodo!W135</f>
        <v>0</v>
      </c>
      <c r="X135" s="65" t="n">
        <f aca="false">Tabla_Simulada!X135-Tabla_ValidaciónMétodo!X135</f>
        <v>0</v>
      </c>
      <c r="Y135" s="65" t="n">
        <f aca="false">Tabla_Simulada!Y135-Tabla_ValidaciónMétodo!Y135</f>
        <v>0</v>
      </c>
      <c r="Z135" s="65" t="n">
        <f aca="false">Tabla_Simulada!Z135-Tabla_ValidaciónMétodo!Z135</f>
        <v>0</v>
      </c>
      <c r="AC135" s="73" t="n">
        <f aca="false">Tabla_Simulada!AC135-Tabla_ValidaciónMétodo!AC135</f>
        <v>0</v>
      </c>
      <c r="AD135" s="74" t="n">
        <f aca="false">Tabla_Simulada!AD135-Tabla_ValidaciónMétodo!AD135</f>
        <v>0</v>
      </c>
      <c r="AE135" s="75" t="n">
        <f aca="false">Tabla_Simulada!AE135-Tabla_ValidaciónMétodo!AE135</f>
        <v>0</v>
      </c>
      <c r="AF135" s="74" t="n">
        <f aca="false">Tabla_Simulada!AF135-Tabla_ValidaciónMétodo!AF135</f>
        <v>0</v>
      </c>
      <c r="AG135" s="74" t="n">
        <f aca="false">Tabla_Simulada!AG135-Tabla_ValidaciónMétodo!AG135</f>
        <v>0</v>
      </c>
      <c r="AH135" s="74" t="n">
        <f aca="false">Tabla_Simulada!AH135-Tabla_ValidaciónMétodo!AH135</f>
        <v>0</v>
      </c>
      <c r="AI135" s="74" t="n">
        <f aca="false">Tabla_Simulada!AI135-Tabla_ValidaciónMétodo!AI135</f>
        <v>0</v>
      </c>
      <c r="AJ135" s="74" t="n">
        <f aca="false">Tabla_Simulada!AJ135-Tabla_ValidaciónMétodo!AJ135</f>
        <v>0</v>
      </c>
      <c r="AK135" s="74" t="n">
        <f aca="false">Tabla_Simulada!AK135-Tabla_ValidaciónMétodo!AK135</f>
        <v>0</v>
      </c>
      <c r="AL135" s="74" t="n">
        <f aca="false">Tabla_Simulada!AL135-Tabla_ValidaciónMétodo!AL135</f>
        <v>0</v>
      </c>
      <c r="AM135" s="74" t="n">
        <f aca="false">Tabla_Simulada!AM135-Tabla_ValidaciónMétodo!AM135</f>
        <v>0</v>
      </c>
      <c r="AO135" s="66" t="n">
        <f aca="false">Tabla_Simulada!AO135-Tabla_ValidaciónMétodo!AO135</f>
        <v>0</v>
      </c>
      <c r="AP135" s="65" t="n">
        <f aca="false">Tabla_Simulada!AP135-Tabla_ValidaciónMétodo!AP135</f>
        <v>0</v>
      </c>
      <c r="AQ135" s="66" t="n">
        <f aca="false">Tabla_Simulada!AQ135-Tabla_ValidaciónMétodo!AQ135</f>
        <v>0</v>
      </c>
      <c r="AR135" s="65" t="n">
        <f aca="false">Tabla_Simulada!AR135-Tabla_ValidaciónMétodo!AR135</f>
        <v>0</v>
      </c>
      <c r="AS135" s="66" t="n">
        <f aca="false">Tabla_Simulada!AS135-Tabla_ValidaciónMétodo!AS135</f>
        <v>0</v>
      </c>
      <c r="AT135" s="65" t="n">
        <f aca="false">Tabla_Simulada!AT135-Tabla_ValidaciónMétodo!AT135</f>
        <v>0</v>
      </c>
      <c r="AU135" s="66" t="n">
        <f aca="false">Tabla_Simulada!AU135-Tabla_ValidaciónMétodo!AU135</f>
        <v>0</v>
      </c>
      <c r="AV135" s="65" t="n">
        <f aca="false">Tabla_Simulada!AV135-Tabla_ValidaciónMétodo!AV135</f>
        <v>0</v>
      </c>
      <c r="AW135" s="66" t="n">
        <f aca="false">Tabla_Simulada!AW135-Tabla_ValidaciónMétodo!AW135</f>
        <v>0</v>
      </c>
      <c r="AX135" s="65" t="n">
        <f aca="false">Tabla_Simulada!AX135-Tabla_ValidaciónMétodo!AX135</f>
        <v>0</v>
      </c>
    </row>
    <row r="136" customFormat="false" ht="15" hidden="false" customHeight="false" outlineLevel="0" collapsed="false">
      <c r="A136" s="72" t="s">
        <v>60</v>
      </c>
      <c r="B136" s="65" t="n">
        <f aca="false">Tabla_Simulada!B136-Tabla_ValidaciónMétodo!B136</f>
        <v>0</v>
      </c>
      <c r="C136" s="65" t="n">
        <f aca="false">Tabla_Simulada!C136-Tabla_ValidaciónMétodo!C136</f>
        <v>0</v>
      </c>
      <c r="D136" s="65" t="n">
        <f aca="false">Tabla_Simulada!D136-Tabla_ValidaciónMétodo!D136</f>
        <v>0</v>
      </c>
      <c r="E136" s="65" t="n">
        <f aca="false">Tabla_Simulada!E136-Tabla_ValidaciónMétodo!E136</f>
        <v>0</v>
      </c>
      <c r="F136" s="65" t="n">
        <f aca="false">Tabla_Simulada!F136-Tabla_ValidaciónMétodo!F136</f>
        <v>0</v>
      </c>
      <c r="G136" s="65" t="n">
        <f aca="false">Tabla_Simulada!G136-Tabla_ValidaciónMétodo!G136</f>
        <v>0</v>
      </c>
      <c r="H136" s="65" t="n">
        <f aca="false">Tabla_Simulada!H136-Tabla_ValidaciónMétodo!H136</f>
        <v>0</v>
      </c>
      <c r="I136" s="66" t="n">
        <f aca="false">Tabla_Simulada!I136-Tabla_ValidaciónMétodo!I136</f>
        <v>0</v>
      </c>
      <c r="J136" s="65" t="n">
        <f aca="false">Tabla_Simulada!J136-Tabla_ValidaciónMétodo!J136</f>
        <v>0</v>
      </c>
      <c r="K136" s="66" t="n">
        <f aca="false">Tabla_Simulada!K136-Tabla_ValidaciónMétodo!K136</f>
        <v>0</v>
      </c>
      <c r="L136" s="65" t="n">
        <f aca="false">Tabla_Simulada!L136-Tabla_ValidaciónMétodo!L136</f>
        <v>0</v>
      </c>
      <c r="M136" s="66" t="n">
        <f aca="false">Tabla_Simulada!M136-Tabla_ValidaciónMétodo!M136</f>
        <v>0</v>
      </c>
      <c r="N136" s="65" t="n">
        <f aca="false">Tabla_Simulada!N136-Tabla_ValidaciónMétodo!N136</f>
        <v>0</v>
      </c>
      <c r="O136" s="65" t="n">
        <f aca="false">Tabla_Simulada!O136-Tabla_ValidaciónMétodo!O136</f>
        <v>0</v>
      </c>
      <c r="P136" s="65" t="n">
        <f aca="false">Tabla_Simulada!P136-Tabla_ValidaciónMétodo!P136</f>
        <v>0</v>
      </c>
      <c r="Q136" s="65" t="n">
        <f aca="false">Tabla_Simulada!Q136-Tabla_ValidaciónMétodo!Q136</f>
        <v>0</v>
      </c>
      <c r="S136" s="65" t="n">
        <f aca="false">Tabla_Simulada!S136-Tabla_ValidaciónMétodo!S136</f>
        <v>0</v>
      </c>
      <c r="T136" s="65" t="n">
        <f aca="false">Tabla_Simulada!T136-Tabla_ValidaciónMétodo!T136</f>
        <v>0</v>
      </c>
      <c r="U136" s="65" t="n">
        <f aca="false">Tabla_Simulada!U136-Tabla_ValidaciónMétodo!U136</f>
        <v>0</v>
      </c>
      <c r="V136" s="65" t="n">
        <f aca="false">Tabla_Simulada!V136-Tabla_ValidaciónMétodo!V136</f>
        <v>0</v>
      </c>
      <c r="W136" s="65" t="n">
        <f aca="false">Tabla_Simulada!W136-Tabla_ValidaciónMétodo!W136</f>
        <v>0</v>
      </c>
      <c r="X136" s="65" t="n">
        <f aca="false">Tabla_Simulada!X136-Tabla_ValidaciónMétodo!X136</f>
        <v>0</v>
      </c>
      <c r="Y136" s="65" t="n">
        <f aca="false">Tabla_Simulada!Y136-Tabla_ValidaciónMétodo!Y136</f>
        <v>0</v>
      </c>
      <c r="Z136" s="65" t="n">
        <f aca="false">Tabla_Simulada!Z136-Tabla_ValidaciónMétodo!Z136</f>
        <v>0</v>
      </c>
      <c r="AC136" s="73" t="n">
        <f aca="false">Tabla_Simulada!AC136-Tabla_ValidaciónMétodo!AC136</f>
        <v>0</v>
      </c>
      <c r="AD136" s="74" t="n">
        <f aca="false">Tabla_Simulada!AD136-Tabla_ValidaciónMétodo!AD136</f>
        <v>0</v>
      </c>
      <c r="AE136" s="75" t="n">
        <f aca="false">Tabla_Simulada!AE136-Tabla_ValidaciónMétodo!AE136</f>
        <v>0</v>
      </c>
      <c r="AF136" s="74" t="n">
        <f aca="false">Tabla_Simulada!AF136-Tabla_ValidaciónMétodo!AF136</f>
        <v>0</v>
      </c>
      <c r="AG136" s="74" t="n">
        <f aca="false">Tabla_Simulada!AG136-Tabla_ValidaciónMétodo!AG136</f>
        <v>0</v>
      </c>
      <c r="AH136" s="74" t="n">
        <f aca="false">Tabla_Simulada!AH136-Tabla_ValidaciónMétodo!AH136</f>
        <v>0</v>
      </c>
      <c r="AI136" s="74" t="n">
        <f aca="false">Tabla_Simulada!AI136-Tabla_ValidaciónMétodo!AI136</f>
        <v>0</v>
      </c>
      <c r="AJ136" s="74" t="n">
        <f aca="false">Tabla_Simulada!AJ136-Tabla_ValidaciónMétodo!AJ136</f>
        <v>0</v>
      </c>
      <c r="AK136" s="74" t="n">
        <f aca="false">Tabla_Simulada!AK136-Tabla_ValidaciónMétodo!AK136</f>
        <v>0</v>
      </c>
      <c r="AL136" s="74" t="n">
        <f aca="false">Tabla_Simulada!AL136-Tabla_ValidaciónMétodo!AL136</f>
        <v>0</v>
      </c>
      <c r="AM136" s="74" t="n">
        <f aca="false">Tabla_Simulada!AM136-Tabla_ValidaciónMétodo!AM136</f>
        <v>0</v>
      </c>
      <c r="AO136" s="66" t="n">
        <f aca="false">Tabla_Simulada!AO136-Tabla_ValidaciónMétodo!AO136</f>
        <v>0</v>
      </c>
      <c r="AP136" s="65" t="n">
        <f aca="false">Tabla_Simulada!AP136-Tabla_ValidaciónMétodo!AP136</f>
        <v>0</v>
      </c>
      <c r="AQ136" s="66" t="n">
        <f aca="false">Tabla_Simulada!AQ136-Tabla_ValidaciónMétodo!AQ136</f>
        <v>0</v>
      </c>
      <c r="AR136" s="65" t="n">
        <f aca="false">Tabla_Simulada!AR136-Tabla_ValidaciónMétodo!AR136</f>
        <v>0</v>
      </c>
      <c r="AS136" s="66" t="n">
        <f aca="false">Tabla_Simulada!AS136-Tabla_ValidaciónMétodo!AS136</f>
        <v>0</v>
      </c>
      <c r="AT136" s="65" t="n">
        <f aca="false">Tabla_Simulada!AT136-Tabla_ValidaciónMétodo!AT136</f>
        <v>0</v>
      </c>
      <c r="AU136" s="66" t="n">
        <f aca="false">Tabla_Simulada!AU136-Tabla_ValidaciónMétodo!AU136</f>
        <v>0</v>
      </c>
      <c r="AV136" s="65" t="n">
        <f aca="false">Tabla_Simulada!AV136-Tabla_ValidaciónMétodo!AV136</f>
        <v>0</v>
      </c>
      <c r="AW136" s="66" t="n">
        <f aca="false">Tabla_Simulada!AW136-Tabla_ValidaciónMétodo!AW136</f>
        <v>0</v>
      </c>
      <c r="AX136" s="65" t="n">
        <f aca="false">Tabla_Simulada!AX136-Tabla_ValidaciónMétodo!AX136</f>
        <v>0</v>
      </c>
    </row>
    <row r="137" customFormat="false" ht="15" hidden="false" customHeight="false" outlineLevel="0" collapsed="false">
      <c r="A137" s="72" t="s">
        <v>61</v>
      </c>
      <c r="B137" s="65" t="n">
        <f aca="false">Tabla_Simulada!B137-Tabla_ValidaciónMétodo!B137</f>
        <v>0</v>
      </c>
      <c r="C137" s="65" t="n">
        <f aca="false">Tabla_Simulada!C137-Tabla_ValidaciónMétodo!C137</f>
        <v>0</v>
      </c>
      <c r="D137" s="65" t="n">
        <f aca="false">Tabla_Simulada!D137-Tabla_ValidaciónMétodo!D137</f>
        <v>0</v>
      </c>
      <c r="E137" s="65" t="n">
        <f aca="false">Tabla_Simulada!E137-Tabla_ValidaciónMétodo!E137</f>
        <v>0</v>
      </c>
      <c r="F137" s="65" t="n">
        <f aca="false">Tabla_Simulada!F137-Tabla_ValidaciónMétodo!F137</f>
        <v>0</v>
      </c>
      <c r="G137" s="65" t="n">
        <f aca="false">Tabla_Simulada!G137-Tabla_ValidaciónMétodo!G137</f>
        <v>0</v>
      </c>
      <c r="H137" s="65" t="n">
        <f aca="false">Tabla_Simulada!H137-Tabla_ValidaciónMétodo!H137</f>
        <v>0</v>
      </c>
      <c r="I137" s="66" t="n">
        <f aca="false">Tabla_Simulada!I137-Tabla_ValidaciónMétodo!I137</f>
        <v>0</v>
      </c>
      <c r="J137" s="65" t="n">
        <f aca="false">Tabla_Simulada!J137-Tabla_ValidaciónMétodo!J137</f>
        <v>0</v>
      </c>
      <c r="K137" s="66" t="n">
        <f aca="false">Tabla_Simulada!K137-Tabla_ValidaciónMétodo!K137</f>
        <v>0</v>
      </c>
      <c r="L137" s="65" t="n">
        <f aca="false">Tabla_Simulada!L137-Tabla_ValidaciónMétodo!L137</f>
        <v>0</v>
      </c>
      <c r="M137" s="66" t="n">
        <f aca="false">Tabla_Simulada!M137-Tabla_ValidaciónMétodo!M137</f>
        <v>0</v>
      </c>
      <c r="N137" s="65" t="n">
        <f aca="false">Tabla_Simulada!N137-Tabla_ValidaciónMétodo!N137</f>
        <v>0</v>
      </c>
      <c r="O137" s="65" t="n">
        <f aca="false">Tabla_Simulada!O137-Tabla_ValidaciónMétodo!O137</f>
        <v>0</v>
      </c>
      <c r="P137" s="65" t="n">
        <f aca="false">Tabla_Simulada!P137-Tabla_ValidaciónMétodo!P137</f>
        <v>0</v>
      </c>
      <c r="Q137" s="65" t="n">
        <f aca="false">Tabla_Simulada!Q137-Tabla_ValidaciónMétodo!Q137</f>
        <v>0</v>
      </c>
      <c r="S137" s="65" t="n">
        <f aca="false">Tabla_Simulada!S137-Tabla_ValidaciónMétodo!S137</f>
        <v>0</v>
      </c>
      <c r="T137" s="65" t="n">
        <f aca="false">Tabla_Simulada!T137-Tabla_ValidaciónMétodo!T137</f>
        <v>0</v>
      </c>
      <c r="U137" s="65" t="n">
        <f aca="false">Tabla_Simulada!U137-Tabla_ValidaciónMétodo!U137</f>
        <v>0</v>
      </c>
      <c r="V137" s="65" t="n">
        <f aca="false">Tabla_Simulada!V137-Tabla_ValidaciónMétodo!V137</f>
        <v>0</v>
      </c>
      <c r="W137" s="65" t="n">
        <f aca="false">Tabla_Simulada!W137-Tabla_ValidaciónMétodo!W137</f>
        <v>0</v>
      </c>
      <c r="X137" s="65" t="n">
        <f aca="false">Tabla_Simulada!X137-Tabla_ValidaciónMétodo!X137</f>
        <v>0</v>
      </c>
      <c r="Y137" s="65" t="n">
        <f aca="false">Tabla_Simulada!Y137-Tabla_ValidaciónMétodo!Y137</f>
        <v>0</v>
      </c>
      <c r="Z137" s="65" t="n">
        <f aca="false">Tabla_Simulada!Z137-Tabla_ValidaciónMétodo!Z137</f>
        <v>0</v>
      </c>
      <c r="AC137" s="73" t="n">
        <f aca="false">Tabla_Simulada!AC137-Tabla_ValidaciónMétodo!AC137</f>
        <v>0</v>
      </c>
      <c r="AD137" s="74" t="n">
        <f aca="false">Tabla_Simulada!AD137-Tabla_ValidaciónMétodo!AD137</f>
        <v>0</v>
      </c>
      <c r="AE137" s="75" t="n">
        <f aca="false">Tabla_Simulada!AE137-Tabla_ValidaciónMétodo!AE137</f>
        <v>0</v>
      </c>
      <c r="AF137" s="74" t="n">
        <f aca="false">Tabla_Simulada!AF137-Tabla_ValidaciónMétodo!AF137</f>
        <v>0</v>
      </c>
      <c r="AG137" s="74" t="n">
        <f aca="false">Tabla_Simulada!AG137-Tabla_ValidaciónMétodo!AG137</f>
        <v>0</v>
      </c>
      <c r="AH137" s="74" t="n">
        <f aca="false">Tabla_Simulada!AH137-Tabla_ValidaciónMétodo!AH137</f>
        <v>0</v>
      </c>
      <c r="AI137" s="74" t="n">
        <f aca="false">Tabla_Simulada!AI137-Tabla_ValidaciónMétodo!AI137</f>
        <v>0</v>
      </c>
      <c r="AJ137" s="74" t="n">
        <f aca="false">Tabla_Simulada!AJ137-Tabla_ValidaciónMétodo!AJ137</f>
        <v>0</v>
      </c>
      <c r="AK137" s="74" t="n">
        <f aca="false">Tabla_Simulada!AK137-Tabla_ValidaciónMétodo!AK137</f>
        <v>0</v>
      </c>
      <c r="AL137" s="74" t="n">
        <f aca="false">Tabla_Simulada!AL137-Tabla_ValidaciónMétodo!AL137</f>
        <v>0</v>
      </c>
      <c r="AM137" s="74" t="n">
        <f aca="false">Tabla_Simulada!AM137-Tabla_ValidaciónMétodo!AM137</f>
        <v>0</v>
      </c>
      <c r="AO137" s="66" t="n">
        <f aca="false">Tabla_Simulada!AO137-Tabla_ValidaciónMétodo!AO137</f>
        <v>0</v>
      </c>
      <c r="AP137" s="65" t="n">
        <f aca="false">Tabla_Simulada!AP137-Tabla_ValidaciónMétodo!AP137</f>
        <v>0</v>
      </c>
      <c r="AQ137" s="66" t="n">
        <f aca="false">Tabla_Simulada!AQ137-Tabla_ValidaciónMétodo!AQ137</f>
        <v>0</v>
      </c>
      <c r="AR137" s="65" t="n">
        <f aca="false">Tabla_Simulada!AR137-Tabla_ValidaciónMétodo!AR137</f>
        <v>0</v>
      </c>
      <c r="AS137" s="66" t="n">
        <f aca="false">Tabla_Simulada!AS137-Tabla_ValidaciónMétodo!AS137</f>
        <v>0</v>
      </c>
      <c r="AT137" s="65" t="n">
        <f aca="false">Tabla_Simulada!AT137-Tabla_ValidaciónMétodo!AT137</f>
        <v>0</v>
      </c>
      <c r="AU137" s="66" t="n">
        <f aca="false">Tabla_Simulada!AU137-Tabla_ValidaciónMétodo!AU137</f>
        <v>0</v>
      </c>
      <c r="AV137" s="65" t="n">
        <f aca="false">Tabla_Simulada!AV137-Tabla_ValidaciónMétodo!AV137</f>
        <v>0</v>
      </c>
      <c r="AW137" s="66" t="n">
        <f aca="false">Tabla_Simulada!AW137-Tabla_ValidaciónMétodo!AW137</f>
        <v>0</v>
      </c>
      <c r="AX137" s="65" t="n">
        <f aca="false">Tabla_Simulada!AX137-Tabla_ValidaciónMétodo!AX137</f>
        <v>0</v>
      </c>
    </row>
    <row r="138" customFormat="false" ht="15" hidden="false" customHeight="false" outlineLevel="0" collapsed="false">
      <c r="A138" s="72" t="s">
        <v>62</v>
      </c>
      <c r="B138" s="65" t="n">
        <f aca="false">Tabla_Simulada!B138-Tabla_ValidaciónMétodo!B138</f>
        <v>0</v>
      </c>
      <c r="C138" s="65" t="n">
        <f aca="false">Tabla_Simulada!C138-Tabla_ValidaciónMétodo!C138</f>
        <v>0</v>
      </c>
      <c r="D138" s="65" t="n">
        <f aca="false">Tabla_Simulada!D138-Tabla_ValidaciónMétodo!D138</f>
        <v>0</v>
      </c>
      <c r="E138" s="65" t="n">
        <f aca="false">Tabla_Simulada!E138-Tabla_ValidaciónMétodo!E138</f>
        <v>0</v>
      </c>
      <c r="F138" s="65" t="n">
        <f aca="false">Tabla_Simulada!F138-Tabla_ValidaciónMétodo!F138</f>
        <v>0</v>
      </c>
      <c r="G138" s="65" t="n">
        <f aca="false">Tabla_Simulada!G138-Tabla_ValidaciónMétodo!G138</f>
        <v>0</v>
      </c>
      <c r="H138" s="65" t="n">
        <f aca="false">Tabla_Simulada!H138-Tabla_ValidaciónMétodo!H138</f>
        <v>0</v>
      </c>
      <c r="I138" s="66" t="n">
        <f aca="false">Tabla_Simulada!I138-Tabla_ValidaciónMétodo!I138</f>
        <v>0</v>
      </c>
      <c r="J138" s="65" t="n">
        <f aca="false">Tabla_Simulada!J138-Tabla_ValidaciónMétodo!J138</f>
        <v>0</v>
      </c>
      <c r="K138" s="66" t="n">
        <f aca="false">Tabla_Simulada!K138-Tabla_ValidaciónMétodo!K138</f>
        <v>0</v>
      </c>
      <c r="L138" s="65" t="n">
        <f aca="false">Tabla_Simulada!L138-Tabla_ValidaciónMétodo!L138</f>
        <v>0</v>
      </c>
      <c r="M138" s="66" t="n">
        <f aca="false">Tabla_Simulada!M138-Tabla_ValidaciónMétodo!M138</f>
        <v>0</v>
      </c>
      <c r="N138" s="65" t="n">
        <f aca="false">Tabla_Simulada!N138-Tabla_ValidaciónMétodo!N138</f>
        <v>0</v>
      </c>
      <c r="O138" s="65" t="n">
        <f aca="false">Tabla_Simulada!O138-Tabla_ValidaciónMétodo!O138</f>
        <v>0</v>
      </c>
      <c r="P138" s="65" t="n">
        <f aca="false">Tabla_Simulada!P138-Tabla_ValidaciónMétodo!P138</f>
        <v>0</v>
      </c>
      <c r="Q138" s="65" t="n">
        <f aca="false">Tabla_Simulada!Q138-Tabla_ValidaciónMétodo!Q138</f>
        <v>0</v>
      </c>
      <c r="S138" s="65" t="n">
        <f aca="false">Tabla_Simulada!S138-Tabla_ValidaciónMétodo!S138</f>
        <v>0</v>
      </c>
      <c r="T138" s="65" t="n">
        <f aca="false">Tabla_Simulada!T138-Tabla_ValidaciónMétodo!T138</f>
        <v>0</v>
      </c>
      <c r="U138" s="65" t="n">
        <f aca="false">Tabla_Simulada!U138-Tabla_ValidaciónMétodo!U138</f>
        <v>0</v>
      </c>
      <c r="V138" s="65" t="n">
        <f aca="false">Tabla_Simulada!V138-Tabla_ValidaciónMétodo!V138</f>
        <v>0</v>
      </c>
      <c r="W138" s="65" t="n">
        <f aca="false">Tabla_Simulada!W138-Tabla_ValidaciónMétodo!W138</f>
        <v>0</v>
      </c>
      <c r="X138" s="65" t="n">
        <f aca="false">Tabla_Simulada!X138-Tabla_ValidaciónMétodo!X138</f>
        <v>0</v>
      </c>
      <c r="Y138" s="65" t="n">
        <f aca="false">Tabla_Simulada!Y138-Tabla_ValidaciónMétodo!Y138</f>
        <v>0</v>
      </c>
      <c r="Z138" s="65" t="n">
        <f aca="false">Tabla_Simulada!Z138-Tabla_ValidaciónMétodo!Z138</f>
        <v>0</v>
      </c>
      <c r="AC138" s="73" t="n">
        <f aca="false">Tabla_Simulada!AC138-Tabla_ValidaciónMétodo!AC138</f>
        <v>0</v>
      </c>
      <c r="AD138" s="74" t="n">
        <f aca="false">Tabla_Simulada!AD138-Tabla_ValidaciónMétodo!AD138</f>
        <v>0</v>
      </c>
      <c r="AE138" s="75" t="n">
        <f aca="false">Tabla_Simulada!AE138-Tabla_ValidaciónMétodo!AE138</f>
        <v>0</v>
      </c>
      <c r="AF138" s="74" t="n">
        <f aca="false">Tabla_Simulada!AF138-Tabla_ValidaciónMétodo!AF138</f>
        <v>0</v>
      </c>
      <c r="AG138" s="74" t="n">
        <f aca="false">Tabla_Simulada!AG138-Tabla_ValidaciónMétodo!AG138</f>
        <v>0</v>
      </c>
      <c r="AH138" s="74" t="n">
        <f aca="false">Tabla_Simulada!AH138-Tabla_ValidaciónMétodo!AH138</f>
        <v>0</v>
      </c>
      <c r="AI138" s="74" t="n">
        <f aca="false">Tabla_Simulada!AI138-Tabla_ValidaciónMétodo!AI138</f>
        <v>0</v>
      </c>
      <c r="AJ138" s="74" t="n">
        <f aca="false">Tabla_Simulada!AJ138-Tabla_ValidaciónMétodo!AJ138</f>
        <v>0</v>
      </c>
      <c r="AK138" s="74" t="n">
        <f aca="false">Tabla_Simulada!AK138-Tabla_ValidaciónMétodo!AK138</f>
        <v>0</v>
      </c>
      <c r="AL138" s="74" t="n">
        <f aca="false">Tabla_Simulada!AL138-Tabla_ValidaciónMétodo!AL138</f>
        <v>0</v>
      </c>
      <c r="AM138" s="74" t="n">
        <f aca="false">Tabla_Simulada!AM138-Tabla_ValidaciónMétodo!AM138</f>
        <v>0</v>
      </c>
      <c r="AO138" s="66" t="n">
        <f aca="false">Tabla_Simulada!AO138-Tabla_ValidaciónMétodo!AO138</f>
        <v>0</v>
      </c>
      <c r="AP138" s="65" t="n">
        <f aca="false">Tabla_Simulada!AP138-Tabla_ValidaciónMétodo!AP138</f>
        <v>0</v>
      </c>
      <c r="AQ138" s="66" t="n">
        <f aca="false">Tabla_Simulada!AQ138-Tabla_ValidaciónMétodo!AQ138</f>
        <v>0</v>
      </c>
      <c r="AR138" s="65" t="n">
        <f aca="false">Tabla_Simulada!AR138-Tabla_ValidaciónMétodo!AR138</f>
        <v>0</v>
      </c>
      <c r="AS138" s="66" t="n">
        <f aca="false">Tabla_Simulada!AS138-Tabla_ValidaciónMétodo!AS138</f>
        <v>0</v>
      </c>
      <c r="AT138" s="65" t="n">
        <f aca="false">Tabla_Simulada!AT138-Tabla_ValidaciónMétodo!AT138</f>
        <v>0</v>
      </c>
      <c r="AU138" s="66" t="n">
        <f aca="false">Tabla_Simulada!AU138-Tabla_ValidaciónMétodo!AU138</f>
        <v>0</v>
      </c>
      <c r="AV138" s="65" t="n">
        <f aca="false">Tabla_Simulada!AV138-Tabla_ValidaciónMétodo!AV138</f>
        <v>0</v>
      </c>
      <c r="AW138" s="66" t="n">
        <f aca="false">Tabla_Simulada!AW138-Tabla_ValidaciónMétodo!AW138</f>
        <v>0</v>
      </c>
      <c r="AX138" s="65" t="n">
        <f aca="false">Tabla_Simulada!AX138-Tabla_ValidaciónMétodo!AX138</f>
        <v>0</v>
      </c>
    </row>
    <row r="139" customFormat="false" ht="15" hidden="false" customHeight="false" outlineLevel="0" collapsed="false">
      <c r="A139" s="72" t="s">
        <v>63</v>
      </c>
      <c r="B139" s="65" t="n">
        <f aca="false">Tabla_Simulada!B139-Tabla_ValidaciónMétodo!B139</f>
        <v>0</v>
      </c>
      <c r="C139" s="65" t="n">
        <f aca="false">Tabla_Simulada!C139-Tabla_ValidaciónMétodo!C139</f>
        <v>0</v>
      </c>
      <c r="D139" s="65" t="n">
        <f aca="false">Tabla_Simulada!D139-Tabla_ValidaciónMétodo!D139</f>
        <v>0</v>
      </c>
      <c r="E139" s="65" t="n">
        <f aca="false">Tabla_Simulada!E139-Tabla_ValidaciónMétodo!E139</f>
        <v>0</v>
      </c>
      <c r="F139" s="65" t="n">
        <f aca="false">Tabla_Simulada!F139-Tabla_ValidaciónMétodo!F139</f>
        <v>0</v>
      </c>
      <c r="G139" s="65" t="n">
        <f aca="false">Tabla_Simulada!G139-Tabla_ValidaciónMétodo!G139</f>
        <v>0</v>
      </c>
      <c r="H139" s="65" t="n">
        <f aca="false">Tabla_Simulada!H139-Tabla_ValidaciónMétodo!H139</f>
        <v>0</v>
      </c>
      <c r="I139" s="66" t="n">
        <f aca="false">Tabla_Simulada!I139-Tabla_ValidaciónMétodo!I139</f>
        <v>0</v>
      </c>
      <c r="J139" s="65" t="n">
        <f aca="false">Tabla_Simulada!J139-Tabla_ValidaciónMétodo!J139</f>
        <v>0</v>
      </c>
      <c r="K139" s="66" t="n">
        <f aca="false">Tabla_Simulada!K139-Tabla_ValidaciónMétodo!K139</f>
        <v>0</v>
      </c>
      <c r="L139" s="65" t="n">
        <f aca="false">Tabla_Simulada!L139-Tabla_ValidaciónMétodo!L139</f>
        <v>0</v>
      </c>
      <c r="M139" s="66" t="n">
        <f aca="false">Tabla_Simulada!M139-Tabla_ValidaciónMétodo!M139</f>
        <v>0</v>
      </c>
      <c r="N139" s="65" t="n">
        <f aca="false">Tabla_Simulada!N139-Tabla_ValidaciónMétodo!N139</f>
        <v>0</v>
      </c>
      <c r="O139" s="65" t="n">
        <f aca="false">Tabla_Simulada!O139-Tabla_ValidaciónMétodo!O139</f>
        <v>0</v>
      </c>
      <c r="P139" s="65" t="n">
        <f aca="false">Tabla_Simulada!P139-Tabla_ValidaciónMétodo!P139</f>
        <v>0</v>
      </c>
      <c r="Q139" s="65" t="n">
        <f aca="false">Tabla_Simulada!Q139-Tabla_ValidaciónMétodo!Q139</f>
        <v>0</v>
      </c>
      <c r="S139" s="65" t="n">
        <f aca="false">Tabla_Simulada!S139-Tabla_ValidaciónMétodo!S139</f>
        <v>0</v>
      </c>
      <c r="T139" s="65" t="n">
        <f aca="false">Tabla_Simulada!T139-Tabla_ValidaciónMétodo!T139</f>
        <v>0</v>
      </c>
      <c r="U139" s="65" t="n">
        <f aca="false">Tabla_Simulada!U139-Tabla_ValidaciónMétodo!U139</f>
        <v>0</v>
      </c>
      <c r="V139" s="65" t="n">
        <f aca="false">Tabla_Simulada!V139-Tabla_ValidaciónMétodo!V139</f>
        <v>0</v>
      </c>
      <c r="W139" s="65" t="n">
        <f aca="false">Tabla_Simulada!W139-Tabla_ValidaciónMétodo!W139</f>
        <v>0</v>
      </c>
      <c r="X139" s="65" t="n">
        <f aca="false">Tabla_Simulada!X139-Tabla_ValidaciónMétodo!X139</f>
        <v>0</v>
      </c>
      <c r="Y139" s="65" t="n">
        <f aca="false">Tabla_Simulada!Y139-Tabla_ValidaciónMétodo!Y139</f>
        <v>0</v>
      </c>
      <c r="Z139" s="65" t="n">
        <f aca="false">Tabla_Simulada!Z139-Tabla_ValidaciónMétodo!Z139</f>
        <v>0</v>
      </c>
      <c r="AC139" s="73" t="n">
        <f aca="false">Tabla_Simulada!AC139-Tabla_ValidaciónMétodo!AC139</f>
        <v>0</v>
      </c>
      <c r="AD139" s="74" t="n">
        <f aca="false">Tabla_Simulada!AD139-Tabla_ValidaciónMétodo!AD139</f>
        <v>0</v>
      </c>
      <c r="AE139" s="75" t="n">
        <f aca="false">Tabla_Simulada!AE139-Tabla_ValidaciónMétodo!AE139</f>
        <v>0</v>
      </c>
      <c r="AF139" s="74" t="n">
        <f aca="false">Tabla_Simulada!AF139-Tabla_ValidaciónMétodo!AF139</f>
        <v>0</v>
      </c>
      <c r="AG139" s="74" t="n">
        <f aca="false">Tabla_Simulada!AG139-Tabla_ValidaciónMétodo!AG139</f>
        <v>0</v>
      </c>
      <c r="AH139" s="74" t="n">
        <f aca="false">Tabla_Simulada!AH139-Tabla_ValidaciónMétodo!AH139</f>
        <v>0</v>
      </c>
      <c r="AI139" s="74" t="n">
        <f aca="false">Tabla_Simulada!AI139-Tabla_ValidaciónMétodo!AI139</f>
        <v>0</v>
      </c>
      <c r="AJ139" s="74" t="n">
        <f aca="false">Tabla_Simulada!AJ139-Tabla_ValidaciónMétodo!AJ139</f>
        <v>0</v>
      </c>
      <c r="AK139" s="74" t="n">
        <f aca="false">Tabla_Simulada!AK139-Tabla_ValidaciónMétodo!AK139</f>
        <v>0</v>
      </c>
      <c r="AL139" s="74" t="n">
        <f aca="false">Tabla_Simulada!AL139-Tabla_ValidaciónMétodo!AL139</f>
        <v>0</v>
      </c>
      <c r="AM139" s="74" t="n">
        <f aca="false">Tabla_Simulada!AM139-Tabla_ValidaciónMétodo!AM139</f>
        <v>0</v>
      </c>
      <c r="AO139" s="66" t="n">
        <f aca="false">Tabla_Simulada!AO139-Tabla_ValidaciónMétodo!AO139</f>
        <v>0</v>
      </c>
      <c r="AP139" s="65" t="n">
        <f aca="false">Tabla_Simulada!AP139-Tabla_ValidaciónMétodo!AP139</f>
        <v>0</v>
      </c>
      <c r="AQ139" s="66" t="n">
        <f aca="false">Tabla_Simulada!AQ139-Tabla_ValidaciónMétodo!AQ139</f>
        <v>0</v>
      </c>
      <c r="AR139" s="65" t="n">
        <f aca="false">Tabla_Simulada!AR139-Tabla_ValidaciónMétodo!AR139</f>
        <v>0</v>
      </c>
      <c r="AS139" s="66" t="n">
        <f aca="false">Tabla_Simulada!AS139-Tabla_ValidaciónMétodo!AS139</f>
        <v>0</v>
      </c>
      <c r="AT139" s="65" t="n">
        <f aca="false">Tabla_Simulada!AT139-Tabla_ValidaciónMétodo!AT139</f>
        <v>0</v>
      </c>
      <c r="AU139" s="66" t="n">
        <f aca="false">Tabla_Simulada!AU139-Tabla_ValidaciónMétodo!AU139</f>
        <v>0</v>
      </c>
      <c r="AV139" s="65" t="n">
        <f aca="false">Tabla_Simulada!AV139-Tabla_ValidaciónMétodo!AV139</f>
        <v>0</v>
      </c>
      <c r="AW139" s="66" t="n">
        <f aca="false">Tabla_Simulada!AW139-Tabla_ValidaciónMétodo!AW139</f>
        <v>0</v>
      </c>
      <c r="AX139" s="65" t="n">
        <f aca="false">Tabla_Simulada!AX139-Tabla_ValidaciónMétodo!AX139</f>
        <v>0</v>
      </c>
    </row>
    <row r="140" customFormat="false" ht="15" hidden="false" customHeight="false" outlineLevel="0" collapsed="false">
      <c r="A140" s="72" t="s">
        <v>64</v>
      </c>
      <c r="B140" s="65" t="n">
        <f aca="false">Tabla_Simulada!B140-Tabla_ValidaciónMétodo!B140</f>
        <v>0</v>
      </c>
      <c r="C140" s="65" t="n">
        <f aca="false">Tabla_Simulada!C140-Tabla_ValidaciónMétodo!C140</f>
        <v>0</v>
      </c>
      <c r="D140" s="65" t="n">
        <f aca="false">Tabla_Simulada!D140-Tabla_ValidaciónMétodo!D140</f>
        <v>0</v>
      </c>
      <c r="E140" s="65" t="n">
        <f aca="false">Tabla_Simulada!E140-Tabla_ValidaciónMétodo!E140</f>
        <v>0</v>
      </c>
      <c r="F140" s="65" t="n">
        <f aca="false">Tabla_Simulada!F140-Tabla_ValidaciónMétodo!F140</f>
        <v>0</v>
      </c>
      <c r="G140" s="65" t="n">
        <f aca="false">Tabla_Simulada!G140-Tabla_ValidaciónMétodo!G140</f>
        <v>0</v>
      </c>
      <c r="H140" s="65" t="n">
        <f aca="false">Tabla_Simulada!H140-Tabla_ValidaciónMétodo!H140</f>
        <v>0</v>
      </c>
      <c r="I140" s="66" t="n">
        <f aca="false">Tabla_Simulada!I140-Tabla_ValidaciónMétodo!I140</f>
        <v>0</v>
      </c>
      <c r="J140" s="65" t="n">
        <f aca="false">Tabla_Simulada!J140-Tabla_ValidaciónMétodo!J140</f>
        <v>0</v>
      </c>
      <c r="K140" s="66" t="n">
        <f aca="false">Tabla_Simulada!K140-Tabla_ValidaciónMétodo!K140</f>
        <v>0</v>
      </c>
      <c r="L140" s="65" t="n">
        <f aca="false">Tabla_Simulada!L140-Tabla_ValidaciónMétodo!L140</f>
        <v>0</v>
      </c>
      <c r="M140" s="66" t="n">
        <f aca="false">Tabla_Simulada!M140-Tabla_ValidaciónMétodo!M140</f>
        <v>0</v>
      </c>
      <c r="N140" s="65" t="n">
        <f aca="false">Tabla_Simulada!N140-Tabla_ValidaciónMétodo!N140</f>
        <v>0</v>
      </c>
      <c r="O140" s="65" t="n">
        <f aca="false">Tabla_Simulada!O140-Tabla_ValidaciónMétodo!O140</f>
        <v>0</v>
      </c>
      <c r="P140" s="65" t="n">
        <f aca="false">Tabla_Simulada!P140-Tabla_ValidaciónMétodo!P140</f>
        <v>0</v>
      </c>
      <c r="Q140" s="65" t="n">
        <f aca="false">Tabla_Simulada!Q140-Tabla_ValidaciónMétodo!Q140</f>
        <v>0</v>
      </c>
      <c r="S140" s="65" t="n">
        <f aca="false">Tabla_Simulada!S140-Tabla_ValidaciónMétodo!S140</f>
        <v>0</v>
      </c>
      <c r="T140" s="65" t="n">
        <f aca="false">Tabla_Simulada!T140-Tabla_ValidaciónMétodo!T140</f>
        <v>0</v>
      </c>
      <c r="U140" s="65" t="n">
        <f aca="false">Tabla_Simulada!U140-Tabla_ValidaciónMétodo!U140</f>
        <v>0</v>
      </c>
      <c r="V140" s="65" t="n">
        <f aca="false">Tabla_Simulada!V140-Tabla_ValidaciónMétodo!V140</f>
        <v>0</v>
      </c>
      <c r="W140" s="65" t="n">
        <f aca="false">Tabla_Simulada!W140-Tabla_ValidaciónMétodo!W140</f>
        <v>0</v>
      </c>
      <c r="X140" s="65" t="n">
        <f aca="false">Tabla_Simulada!X140-Tabla_ValidaciónMétodo!X140</f>
        <v>0</v>
      </c>
      <c r="Y140" s="65" t="n">
        <f aca="false">Tabla_Simulada!Y140-Tabla_ValidaciónMétodo!Y140</f>
        <v>0</v>
      </c>
      <c r="Z140" s="65" t="n">
        <f aca="false">Tabla_Simulada!Z140-Tabla_ValidaciónMétodo!Z140</f>
        <v>0</v>
      </c>
      <c r="AC140" s="73" t="n">
        <f aca="false">Tabla_Simulada!AC140-Tabla_ValidaciónMétodo!AC140</f>
        <v>0</v>
      </c>
      <c r="AD140" s="74" t="n">
        <f aca="false">Tabla_Simulada!AD140-Tabla_ValidaciónMétodo!AD140</f>
        <v>0</v>
      </c>
      <c r="AE140" s="75" t="n">
        <f aca="false">Tabla_Simulada!AE140-Tabla_ValidaciónMétodo!AE140</f>
        <v>0</v>
      </c>
      <c r="AF140" s="74" t="n">
        <f aca="false">Tabla_Simulada!AF140-Tabla_ValidaciónMétodo!AF140</f>
        <v>0</v>
      </c>
      <c r="AG140" s="74" t="n">
        <f aca="false">Tabla_Simulada!AG140-Tabla_ValidaciónMétodo!AG140</f>
        <v>0</v>
      </c>
      <c r="AH140" s="74" t="n">
        <f aca="false">Tabla_Simulada!AH140-Tabla_ValidaciónMétodo!AH140</f>
        <v>0</v>
      </c>
      <c r="AI140" s="74" t="n">
        <f aca="false">Tabla_Simulada!AI140-Tabla_ValidaciónMétodo!AI140</f>
        <v>0</v>
      </c>
      <c r="AJ140" s="74" t="n">
        <f aca="false">Tabla_Simulada!AJ140-Tabla_ValidaciónMétodo!AJ140</f>
        <v>0</v>
      </c>
      <c r="AK140" s="74" t="n">
        <f aca="false">Tabla_Simulada!AK140-Tabla_ValidaciónMétodo!AK140</f>
        <v>0</v>
      </c>
      <c r="AL140" s="74" t="n">
        <f aca="false">Tabla_Simulada!AL140-Tabla_ValidaciónMétodo!AL140</f>
        <v>0</v>
      </c>
      <c r="AM140" s="74" t="n">
        <f aca="false">Tabla_Simulada!AM140-Tabla_ValidaciónMétodo!AM140</f>
        <v>0</v>
      </c>
      <c r="AO140" s="66" t="n">
        <f aca="false">Tabla_Simulada!AO140-Tabla_ValidaciónMétodo!AO140</f>
        <v>0</v>
      </c>
      <c r="AP140" s="65" t="n">
        <f aca="false">Tabla_Simulada!AP140-Tabla_ValidaciónMétodo!AP140</f>
        <v>0</v>
      </c>
      <c r="AQ140" s="66" t="n">
        <f aca="false">Tabla_Simulada!AQ140-Tabla_ValidaciónMétodo!AQ140</f>
        <v>0</v>
      </c>
      <c r="AR140" s="65" t="n">
        <f aca="false">Tabla_Simulada!AR140-Tabla_ValidaciónMétodo!AR140</f>
        <v>0</v>
      </c>
      <c r="AS140" s="66" t="n">
        <f aca="false">Tabla_Simulada!AS140-Tabla_ValidaciónMétodo!AS140</f>
        <v>0</v>
      </c>
      <c r="AT140" s="65" t="n">
        <f aca="false">Tabla_Simulada!AT140-Tabla_ValidaciónMétodo!AT140</f>
        <v>0</v>
      </c>
      <c r="AU140" s="66" t="n">
        <f aca="false">Tabla_Simulada!AU140-Tabla_ValidaciónMétodo!AU140</f>
        <v>0</v>
      </c>
      <c r="AV140" s="65" t="n">
        <f aca="false">Tabla_Simulada!AV140-Tabla_ValidaciónMétodo!AV140</f>
        <v>0</v>
      </c>
      <c r="AW140" s="66" t="n">
        <f aca="false">Tabla_Simulada!AW140-Tabla_ValidaciónMétodo!AW140</f>
        <v>0</v>
      </c>
      <c r="AX140" s="65" t="n">
        <f aca="false">Tabla_Simulada!AX140-Tabla_ValidaciónMétodo!AX140</f>
        <v>0</v>
      </c>
    </row>
    <row r="141" customFormat="false" ht="15" hidden="false" customHeight="false" outlineLevel="0" collapsed="false">
      <c r="A141" s="72" t="s">
        <v>65</v>
      </c>
      <c r="B141" s="65" t="n">
        <f aca="false">Tabla_Simulada!B141-Tabla_ValidaciónMétodo!B141</f>
        <v>0</v>
      </c>
      <c r="C141" s="65" t="n">
        <f aca="false">Tabla_Simulada!C141-Tabla_ValidaciónMétodo!C141</f>
        <v>0</v>
      </c>
      <c r="D141" s="65" t="n">
        <f aca="false">Tabla_Simulada!D141-Tabla_ValidaciónMétodo!D141</f>
        <v>0</v>
      </c>
      <c r="E141" s="65" t="n">
        <f aca="false">Tabla_Simulada!E141-Tabla_ValidaciónMétodo!E141</f>
        <v>0</v>
      </c>
      <c r="F141" s="65" t="n">
        <f aca="false">Tabla_Simulada!F141-Tabla_ValidaciónMétodo!F141</f>
        <v>0</v>
      </c>
      <c r="G141" s="65" t="n">
        <f aca="false">Tabla_Simulada!G141-Tabla_ValidaciónMétodo!G141</f>
        <v>0</v>
      </c>
      <c r="H141" s="65" t="n">
        <f aca="false">Tabla_Simulada!H141-Tabla_ValidaciónMétodo!H141</f>
        <v>0</v>
      </c>
      <c r="I141" s="66" t="n">
        <f aca="false">Tabla_Simulada!I141-Tabla_ValidaciónMétodo!I141</f>
        <v>0</v>
      </c>
      <c r="J141" s="65" t="n">
        <f aca="false">Tabla_Simulada!J141-Tabla_ValidaciónMétodo!J141</f>
        <v>0</v>
      </c>
      <c r="K141" s="66" t="n">
        <f aca="false">Tabla_Simulada!K141-Tabla_ValidaciónMétodo!K141</f>
        <v>0</v>
      </c>
      <c r="L141" s="65" t="n">
        <f aca="false">Tabla_Simulada!L141-Tabla_ValidaciónMétodo!L141</f>
        <v>0</v>
      </c>
      <c r="M141" s="66" t="n">
        <f aca="false">Tabla_Simulada!M141-Tabla_ValidaciónMétodo!M141</f>
        <v>0</v>
      </c>
      <c r="N141" s="65" t="n">
        <f aca="false">Tabla_Simulada!N141-Tabla_ValidaciónMétodo!N141</f>
        <v>0</v>
      </c>
      <c r="O141" s="65" t="n">
        <f aca="false">Tabla_Simulada!O141-Tabla_ValidaciónMétodo!O141</f>
        <v>0</v>
      </c>
      <c r="P141" s="65" t="n">
        <f aca="false">Tabla_Simulada!P141-Tabla_ValidaciónMétodo!P141</f>
        <v>0</v>
      </c>
      <c r="Q141" s="65" t="n">
        <f aca="false">Tabla_Simulada!Q141-Tabla_ValidaciónMétodo!Q141</f>
        <v>0</v>
      </c>
      <c r="S141" s="65" t="n">
        <f aca="false">Tabla_Simulada!S141-Tabla_ValidaciónMétodo!S141</f>
        <v>0</v>
      </c>
      <c r="T141" s="65" t="n">
        <f aca="false">Tabla_Simulada!T141-Tabla_ValidaciónMétodo!T141</f>
        <v>0</v>
      </c>
      <c r="U141" s="65" t="n">
        <f aca="false">Tabla_Simulada!U141-Tabla_ValidaciónMétodo!U141</f>
        <v>0</v>
      </c>
      <c r="V141" s="65" t="n">
        <f aca="false">Tabla_Simulada!V141-Tabla_ValidaciónMétodo!V141</f>
        <v>0</v>
      </c>
      <c r="W141" s="65" t="n">
        <f aca="false">Tabla_Simulada!W141-Tabla_ValidaciónMétodo!W141</f>
        <v>0</v>
      </c>
      <c r="X141" s="65" t="n">
        <f aca="false">Tabla_Simulada!X141-Tabla_ValidaciónMétodo!X141</f>
        <v>0</v>
      </c>
      <c r="Y141" s="65" t="n">
        <f aca="false">Tabla_Simulada!Y141-Tabla_ValidaciónMétodo!Y141</f>
        <v>0</v>
      </c>
      <c r="Z141" s="65" t="n">
        <f aca="false">Tabla_Simulada!Z141-Tabla_ValidaciónMétodo!Z141</f>
        <v>0</v>
      </c>
      <c r="AC141" s="73" t="n">
        <f aca="false">Tabla_Simulada!AC141-Tabla_ValidaciónMétodo!AC141</f>
        <v>0</v>
      </c>
      <c r="AD141" s="74" t="n">
        <f aca="false">Tabla_Simulada!AD141-Tabla_ValidaciónMétodo!AD141</f>
        <v>0</v>
      </c>
      <c r="AE141" s="75" t="n">
        <f aca="false">Tabla_Simulada!AE141-Tabla_ValidaciónMétodo!AE141</f>
        <v>0</v>
      </c>
      <c r="AF141" s="74" t="n">
        <f aca="false">Tabla_Simulada!AF141-Tabla_ValidaciónMétodo!AF141</f>
        <v>0</v>
      </c>
      <c r="AG141" s="74" t="n">
        <f aca="false">Tabla_Simulada!AG141-Tabla_ValidaciónMétodo!AG141</f>
        <v>0</v>
      </c>
      <c r="AH141" s="74" t="n">
        <f aca="false">Tabla_Simulada!AH141-Tabla_ValidaciónMétodo!AH141</f>
        <v>0</v>
      </c>
      <c r="AI141" s="74" t="n">
        <f aca="false">Tabla_Simulada!AI141-Tabla_ValidaciónMétodo!AI141</f>
        <v>0</v>
      </c>
      <c r="AJ141" s="74" t="n">
        <f aca="false">Tabla_Simulada!AJ141-Tabla_ValidaciónMétodo!AJ141</f>
        <v>0</v>
      </c>
      <c r="AK141" s="74" t="n">
        <f aca="false">Tabla_Simulada!AK141-Tabla_ValidaciónMétodo!AK141</f>
        <v>0</v>
      </c>
      <c r="AL141" s="74" t="n">
        <f aca="false">Tabla_Simulada!AL141-Tabla_ValidaciónMétodo!AL141</f>
        <v>0</v>
      </c>
      <c r="AM141" s="74" t="n">
        <f aca="false">Tabla_Simulada!AM141-Tabla_ValidaciónMétodo!AM141</f>
        <v>0</v>
      </c>
      <c r="AO141" s="66" t="n">
        <f aca="false">Tabla_Simulada!AO141-Tabla_ValidaciónMétodo!AO141</f>
        <v>0</v>
      </c>
      <c r="AP141" s="65" t="n">
        <f aca="false">Tabla_Simulada!AP141-Tabla_ValidaciónMétodo!AP141</f>
        <v>0</v>
      </c>
      <c r="AQ141" s="66" t="n">
        <f aca="false">Tabla_Simulada!AQ141-Tabla_ValidaciónMétodo!AQ141</f>
        <v>0</v>
      </c>
      <c r="AR141" s="65" t="n">
        <f aca="false">Tabla_Simulada!AR141-Tabla_ValidaciónMétodo!AR141</f>
        <v>0</v>
      </c>
      <c r="AS141" s="66" t="n">
        <f aca="false">Tabla_Simulada!AS141-Tabla_ValidaciónMétodo!AS141</f>
        <v>0</v>
      </c>
      <c r="AT141" s="65" t="n">
        <f aca="false">Tabla_Simulada!AT141-Tabla_ValidaciónMétodo!AT141</f>
        <v>0</v>
      </c>
      <c r="AU141" s="66" t="n">
        <f aca="false">Tabla_Simulada!AU141-Tabla_ValidaciónMétodo!AU141</f>
        <v>0</v>
      </c>
      <c r="AV141" s="65" t="n">
        <f aca="false">Tabla_Simulada!AV141-Tabla_ValidaciónMétodo!AV141</f>
        <v>0</v>
      </c>
      <c r="AW141" s="66" t="n">
        <f aca="false">Tabla_Simulada!AW141-Tabla_ValidaciónMétodo!AW141</f>
        <v>0</v>
      </c>
      <c r="AX141" s="65" t="n">
        <f aca="false">Tabla_Simulada!AX141-Tabla_ValidaciónMétodo!AX141</f>
        <v>0</v>
      </c>
    </row>
    <row r="142" customFormat="false" ht="15" hidden="false" customHeight="false" outlineLevel="0" collapsed="false">
      <c r="A142" s="72" t="s">
        <v>66</v>
      </c>
      <c r="B142" s="65" t="n">
        <f aca="false">Tabla_Simulada!B142-Tabla_ValidaciónMétodo!B142</f>
        <v>0</v>
      </c>
      <c r="C142" s="65" t="n">
        <f aca="false">Tabla_Simulada!C142-Tabla_ValidaciónMétodo!C142</f>
        <v>0</v>
      </c>
      <c r="D142" s="65" t="n">
        <f aca="false">Tabla_Simulada!D142-Tabla_ValidaciónMétodo!D142</f>
        <v>0</v>
      </c>
      <c r="E142" s="65" t="n">
        <f aca="false">Tabla_Simulada!E142-Tabla_ValidaciónMétodo!E142</f>
        <v>0</v>
      </c>
      <c r="F142" s="65" t="n">
        <f aca="false">Tabla_Simulada!F142-Tabla_ValidaciónMétodo!F142</f>
        <v>0</v>
      </c>
      <c r="G142" s="65" t="n">
        <f aca="false">Tabla_Simulada!G142-Tabla_ValidaciónMétodo!G142</f>
        <v>0</v>
      </c>
      <c r="H142" s="65" t="n">
        <f aca="false">Tabla_Simulada!H142-Tabla_ValidaciónMétodo!H142</f>
        <v>0</v>
      </c>
      <c r="I142" s="66" t="n">
        <f aca="false">Tabla_Simulada!I142-Tabla_ValidaciónMétodo!I142</f>
        <v>0</v>
      </c>
      <c r="J142" s="65" t="n">
        <f aca="false">Tabla_Simulada!J142-Tabla_ValidaciónMétodo!J142</f>
        <v>0</v>
      </c>
      <c r="K142" s="66" t="n">
        <f aca="false">Tabla_Simulada!K142-Tabla_ValidaciónMétodo!K142</f>
        <v>0</v>
      </c>
      <c r="L142" s="65" t="n">
        <f aca="false">Tabla_Simulada!L142-Tabla_ValidaciónMétodo!L142</f>
        <v>0</v>
      </c>
      <c r="M142" s="66" t="n">
        <f aca="false">Tabla_Simulada!M142-Tabla_ValidaciónMétodo!M142</f>
        <v>0</v>
      </c>
      <c r="N142" s="65" t="n">
        <f aca="false">Tabla_Simulada!N142-Tabla_ValidaciónMétodo!N142</f>
        <v>0</v>
      </c>
      <c r="O142" s="65" t="n">
        <f aca="false">Tabla_Simulada!O142-Tabla_ValidaciónMétodo!O142</f>
        <v>0</v>
      </c>
      <c r="P142" s="65" t="n">
        <f aca="false">Tabla_Simulada!P142-Tabla_ValidaciónMétodo!P142</f>
        <v>0</v>
      </c>
      <c r="Q142" s="65" t="n">
        <f aca="false">Tabla_Simulada!Q142-Tabla_ValidaciónMétodo!Q142</f>
        <v>0</v>
      </c>
      <c r="S142" s="65" t="n">
        <f aca="false">Tabla_Simulada!S142-Tabla_ValidaciónMétodo!S142</f>
        <v>0</v>
      </c>
      <c r="T142" s="65" t="n">
        <f aca="false">Tabla_Simulada!T142-Tabla_ValidaciónMétodo!T142</f>
        <v>0</v>
      </c>
      <c r="U142" s="65" t="n">
        <f aca="false">Tabla_Simulada!U142-Tabla_ValidaciónMétodo!U142</f>
        <v>0</v>
      </c>
      <c r="V142" s="65" t="n">
        <f aca="false">Tabla_Simulada!V142-Tabla_ValidaciónMétodo!V142</f>
        <v>0</v>
      </c>
      <c r="W142" s="65" t="n">
        <f aca="false">Tabla_Simulada!W142-Tabla_ValidaciónMétodo!W142</f>
        <v>0</v>
      </c>
      <c r="X142" s="65" t="n">
        <f aca="false">Tabla_Simulada!X142-Tabla_ValidaciónMétodo!X142</f>
        <v>0</v>
      </c>
      <c r="Y142" s="65" t="n">
        <f aca="false">Tabla_Simulada!Y142-Tabla_ValidaciónMétodo!Y142</f>
        <v>0</v>
      </c>
      <c r="Z142" s="65" t="n">
        <f aca="false">Tabla_Simulada!Z142-Tabla_ValidaciónMétodo!Z142</f>
        <v>0</v>
      </c>
      <c r="AC142" s="73" t="n">
        <f aca="false">Tabla_Simulada!AC142-Tabla_ValidaciónMétodo!AC142</f>
        <v>0</v>
      </c>
      <c r="AD142" s="74" t="n">
        <f aca="false">Tabla_Simulada!AD142-Tabla_ValidaciónMétodo!AD142</f>
        <v>0</v>
      </c>
      <c r="AE142" s="75" t="n">
        <f aca="false">Tabla_Simulada!AE142-Tabla_ValidaciónMétodo!AE142</f>
        <v>0</v>
      </c>
      <c r="AF142" s="74" t="n">
        <f aca="false">Tabla_Simulada!AF142-Tabla_ValidaciónMétodo!AF142</f>
        <v>0</v>
      </c>
      <c r="AG142" s="74" t="n">
        <f aca="false">Tabla_Simulada!AG142-Tabla_ValidaciónMétodo!AG142</f>
        <v>0</v>
      </c>
      <c r="AH142" s="74" t="n">
        <f aca="false">Tabla_Simulada!AH142-Tabla_ValidaciónMétodo!AH142</f>
        <v>0</v>
      </c>
      <c r="AI142" s="74" t="n">
        <f aca="false">Tabla_Simulada!AI142-Tabla_ValidaciónMétodo!AI142</f>
        <v>0</v>
      </c>
      <c r="AJ142" s="74" t="n">
        <f aca="false">Tabla_Simulada!AJ142-Tabla_ValidaciónMétodo!AJ142</f>
        <v>0</v>
      </c>
      <c r="AK142" s="74" t="n">
        <f aca="false">Tabla_Simulada!AK142-Tabla_ValidaciónMétodo!AK142</f>
        <v>0</v>
      </c>
      <c r="AL142" s="74" t="n">
        <f aca="false">Tabla_Simulada!AL142-Tabla_ValidaciónMétodo!AL142</f>
        <v>0</v>
      </c>
      <c r="AM142" s="74" t="n">
        <f aca="false">Tabla_Simulada!AM142-Tabla_ValidaciónMétodo!AM142</f>
        <v>0</v>
      </c>
      <c r="AO142" s="66" t="n">
        <f aca="false">Tabla_Simulada!AO142-Tabla_ValidaciónMétodo!AO142</f>
        <v>0</v>
      </c>
      <c r="AP142" s="65" t="n">
        <f aca="false">Tabla_Simulada!AP142-Tabla_ValidaciónMétodo!AP142</f>
        <v>0</v>
      </c>
      <c r="AQ142" s="66" t="n">
        <f aca="false">Tabla_Simulada!AQ142-Tabla_ValidaciónMétodo!AQ142</f>
        <v>0</v>
      </c>
      <c r="AR142" s="65" t="n">
        <f aca="false">Tabla_Simulada!AR142-Tabla_ValidaciónMétodo!AR142</f>
        <v>0</v>
      </c>
      <c r="AS142" s="66" t="n">
        <f aca="false">Tabla_Simulada!AS142-Tabla_ValidaciónMétodo!AS142</f>
        <v>0</v>
      </c>
      <c r="AT142" s="65" t="n">
        <f aca="false">Tabla_Simulada!AT142-Tabla_ValidaciónMétodo!AT142</f>
        <v>0</v>
      </c>
      <c r="AU142" s="66" t="n">
        <f aca="false">Tabla_Simulada!AU142-Tabla_ValidaciónMétodo!AU142</f>
        <v>0</v>
      </c>
      <c r="AV142" s="65" t="n">
        <f aca="false">Tabla_Simulada!AV142-Tabla_ValidaciónMétodo!AV142</f>
        <v>0</v>
      </c>
      <c r="AW142" s="66" t="n">
        <f aca="false">Tabla_Simulada!AW142-Tabla_ValidaciónMétodo!AW142</f>
        <v>0</v>
      </c>
      <c r="AX142" s="65" t="n">
        <f aca="false">Tabla_Simulada!AX142-Tabla_ValidaciónMétodo!AX142</f>
        <v>0</v>
      </c>
    </row>
    <row r="143" customFormat="false" ht="15" hidden="false" customHeight="false" outlineLevel="0" collapsed="false">
      <c r="A143" s="72" t="s">
        <v>67</v>
      </c>
      <c r="B143" s="65" t="n">
        <f aca="false">Tabla_Simulada!B143-Tabla_ValidaciónMétodo!B143</f>
        <v>0</v>
      </c>
      <c r="C143" s="65" t="n">
        <f aca="false">Tabla_Simulada!C143-Tabla_ValidaciónMétodo!C143</f>
        <v>0</v>
      </c>
      <c r="D143" s="65" t="n">
        <f aca="false">Tabla_Simulada!D143-Tabla_ValidaciónMétodo!D143</f>
        <v>0</v>
      </c>
      <c r="E143" s="65" t="n">
        <f aca="false">Tabla_Simulada!E143-Tabla_ValidaciónMétodo!E143</f>
        <v>0</v>
      </c>
      <c r="F143" s="65" t="n">
        <f aca="false">Tabla_Simulada!F143-Tabla_ValidaciónMétodo!F143</f>
        <v>0</v>
      </c>
      <c r="G143" s="65" t="n">
        <f aca="false">Tabla_Simulada!G143-Tabla_ValidaciónMétodo!G143</f>
        <v>0</v>
      </c>
      <c r="H143" s="65" t="n">
        <f aca="false">Tabla_Simulada!H143-Tabla_ValidaciónMétodo!H143</f>
        <v>0</v>
      </c>
      <c r="I143" s="66" t="n">
        <f aca="false">Tabla_Simulada!I143-Tabla_ValidaciónMétodo!I143</f>
        <v>0</v>
      </c>
      <c r="J143" s="65" t="n">
        <f aca="false">Tabla_Simulada!J143-Tabla_ValidaciónMétodo!J143</f>
        <v>0</v>
      </c>
      <c r="K143" s="66" t="n">
        <f aca="false">Tabla_Simulada!K143-Tabla_ValidaciónMétodo!K143</f>
        <v>0</v>
      </c>
      <c r="L143" s="65" t="n">
        <f aca="false">Tabla_Simulada!L143-Tabla_ValidaciónMétodo!L143</f>
        <v>0</v>
      </c>
      <c r="M143" s="66" t="n">
        <f aca="false">Tabla_Simulada!M143-Tabla_ValidaciónMétodo!M143</f>
        <v>0</v>
      </c>
      <c r="N143" s="65" t="n">
        <f aca="false">Tabla_Simulada!N143-Tabla_ValidaciónMétodo!N143</f>
        <v>0</v>
      </c>
      <c r="O143" s="65" t="n">
        <f aca="false">Tabla_Simulada!O143-Tabla_ValidaciónMétodo!O143</f>
        <v>0</v>
      </c>
      <c r="P143" s="65" t="n">
        <f aca="false">Tabla_Simulada!P143-Tabla_ValidaciónMétodo!P143</f>
        <v>0</v>
      </c>
      <c r="Q143" s="65" t="n">
        <f aca="false">Tabla_Simulada!Q143-Tabla_ValidaciónMétodo!Q143</f>
        <v>0</v>
      </c>
      <c r="S143" s="65" t="n">
        <f aca="false">Tabla_Simulada!S143-Tabla_ValidaciónMétodo!S143</f>
        <v>0</v>
      </c>
      <c r="T143" s="65" t="n">
        <f aca="false">Tabla_Simulada!T143-Tabla_ValidaciónMétodo!T143</f>
        <v>0</v>
      </c>
      <c r="U143" s="65" t="n">
        <f aca="false">Tabla_Simulada!U143-Tabla_ValidaciónMétodo!U143</f>
        <v>0</v>
      </c>
      <c r="V143" s="65" t="n">
        <f aca="false">Tabla_Simulada!V143-Tabla_ValidaciónMétodo!V143</f>
        <v>0</v>
      </c>
      <c r="W143" s="65" t="n">
        <f aca="false">Tabla_Simulada!W143-Tabla_ValidaciónMétodo!W143</f>
        <v>0</v>
      </c>
      <c r="X143" s="65" t="n">
        <f aca="false">Tabla_Simulada!X143-Tabla_ValidaciónMétodo!X143</f>
        <v>0</v>
      </c>
      <c r="Y143" s="65" t="n">
        <f aca="false">Tabla_Simulada!Y143-Tabla_ValidaciónMétodo!Y143</f>
        <v>0</v>
      </c>
      <c r="Z143" s="65" t="n">
        <f aca="false">Tabla_Simulada!Z143-Tabla_ValidaciónMétodo!Z143</f>
        <v>0</v>
      </c>
      <c r="AC143" s="73" t="n">
        <f aca="false">Tabla_Simulada!AC143-Tabla_ValidaciónMétodo!AC143</f>
        <v>0</v>
      </c>
      <c r="AD143" s="74" t="n">
        <f aca="false">Tabla_Simulada!AD143-Tabla_ValidaciónMétodo!AD143</f>
        <v>0</v>
      </c>
      <c r="AE143" s="75" t="n">
        <f aca="false">Tabla_Simulada!AE143-Tabla_ValidaciónMétodo!AE143</f>
        <v>0</v>
      </c>
      <c r="AF143" s="74" t="n">
        <f aca="false">Tabla_Simulada!AF143-Tabla_ValidaciónMétodo!AF143</f>
        <v>0</v>
      </c>
      <c r="AG143" s="74" t="n">
        <f aca="false">Tabla_Simulada!AG143-Tabla_ValidaciónMétodo!AG143</f>
        <v>0</v>
      </c>
      <c r="AH143" s="74" t="n">
        <f aca="false">Tabla_Simulada!AH143-Tabla_ValidaciónMétodo!AH143</f>
        <v>0</v>
      </c>
      <c r="AI143" s="74" t="n">
        <f aca="false">Tabla_Simulada!AI143-Tabla_ValidaciónMétodo!AI143</f>
        <v>0</v>
      </c>
      <c r="AJ143" s="74" t="n">
        <f aca="false">Tabla_Simulada!AJ143-Tabla_ValidaciónMétodo!AJ143</f>
        <v>0</v>
      </c>
      <c r="AK143" s="74" t="n">
        <f aca="false">Tabla_Simulada!AK143-Tabla_ValidaciónMétodo!AK143</f>
        <v>0</v>
      </c>
      <c r="AL143" s="74" t="n">
        <f aca="false">Tabla_Simulada!AL143-Tabla_ValidaciónMétodo!AL143</f>
        <v>0</v>
      </c>
      <c r="AM143" s="74" t="n">
        <f aca="false">Tabla_Simulada!AM143-Tabla_ValidaciónMétodo!AM143</f>
        <v>0</v>
      </c>
      <c r="AO143" s="66" t="n">
        <f aca="false">Tabla_Simulada!AO143-Tabla_ValidaciónMétodo!AO143</f>
        <v>0</v>
      </c>
      <c r="AP143" s="65" t="n">
        <f aca="false">Tabla_Simulada!AP143-Tabla_ValidaciónMétodo!AP143</f>
        <v>0</v>
      </c>
      <c r="AQ143" s="66" t="n">
        <f aca="false">Tabla_Simulada!AQ143-Tabla_ValidaciónMétodo!AQ143</f>
        <v>0</v>
      </c>
      <c r="AR143" s="65" t="n">
        <f aca="false">Tabla_Simulada!AR143-Tabla_ValidaciónMétodo!AR143</f>
        <v>0</v>
      </c>
      <c r="AS143" s="66" t="n">
        <f aca="false">Tabla_Simulada!AS143-Tabla_ValidaciónMétodo!AS143</f>
        <v>0</v>
      </c>
      <c r="AT143" s="65" t="n">
        <f aca="false">Tabla_Simulada!AT143-Tabla_ValidaciónMétodo!AT143</f>
        <v>0</v>
      </c>
      <c r="AU143" s="66" t="n">
        <f aca="false">Tabla_Simulada!AU143-Tabla_ValidaciónMétodo!AU143</f>
        <v>0</v>
      </c>
      <c r="AV143" s="65" t="n">
        <f aca="false">Tabla_Simulada!AV143-Tabla_ValidaciónMétodo!AV143</f>
        <v>0</v>
      </c>
      <c r="AW143" s="66" t="n">
        <f aca="false">Tabla_Simulada!AW143-Tabla_ValidaciónMétodo!AW143</f>
        <v>0</v>
      </c>
      <c r="AX143" s="65" t="n">
        <f aca="false">Tabla_Simulada!AX143-Tabla_ValidaciónMétodo!AX143</f>
        <v>0</v>
      </c>
    </row>
    <row r="144" customFormat="false" ht="15" hidden="false" customHeight="false" outlineLevel="0" collapsed="false">
      <c r="A144" s="72" t="s">
        <v>68</v>
      </c>
      <c r="B144" s="65" t="n">
        <f aca="false">Tabla_Simulada!B144-Tabla_ValidaciónMétodo!B144</f>
        <v>0</v>
      </c>
      <c r="C144" s="65" t="n">
        <f aca="false">Tabla_Simulada!C144-Tabla_ValidaciónMétodo!C144</f>
        <v>0</v>
      </c>
      <c r="D144" s="65" t="n">
        <f aca="false">Tabla_Simulada!D144-Tabla_ValidaciónMétodo!D144</f>
        <v>0</v>
      </c>
      <c r="E144" s="65" t="n">
        <f aca="false">Tabla_Simulada!E144-Tabla_ValidaciónMétodo!E144</f>
        <v>0</v>
      </c>
      <c r="F144" s="65" t="n">
        <f aca="false">Tabla_Simulada!F144-Tabla_ValidaciónMétodo!F144</f>
        <v>0</v>
      </c>
      <c r="G144" s="65" t="n">
        <f aca="false">Tabla_Simulada!G144-Tabla_ValidaciónMétodo!G144</f>
        <v>0</v>
      </c>
      <c r="H144" s="65" t="n">
        <f aca="false">Tabla_Simulada!H144-Tabla_ValidaciónMétodo!H144</f>
        <v>0</v>
      </c>
      <c r="I144" s="66" t="n">
        <f aca="false">Tabla_Simulada!I144-Tabla_ValidaciónMétodo!I144</f>
        <v>0</v>
      </c>
      <c r="J144" s="65" t="n">
        <f aca="false">Tabla_Simulada!J144-Tabla_ValidaciónMétodo!J144</f>
        <v>0</v>
      </c>
      <c r="K144" s="66" t="n">
        <f aca="false">Tabla_Simulada!K144-Tabla_ValidaciónMétodo!K144</f>
        <v>0</v>
      </c>
      <c r="L144" s="65" t="n">
        <f aca="false">Tabla_Simulada!L144-Tabla_ValidaciónMétodo!L144</f>
        <v>0</v>
      </c>
      <c r="M144" s="66" t="n">
        <f aca="false">Tabla_Simulada!M144-Tabla_ValidaciónMétodo!M144</f>
        <v>0</v>
      </c>
      <c r="N144" s="65" t="n">
        <f aca="false">Tabla_Simulada!N144-Tabla_ValidaciónMétodo!N144</f>
        <v>0</v>
      </c>
      <c r="O144" s="65" t="n">
        <f aca="false">Tabla_Simulada!O144-Tabla_ValidaciónMétodo!O144</f>
        <v>0</v>
      </c>
      <c r="P144" s="65" t="n">
        <f aca="false">Tabla_Simulada!P144-Tabla_ValidaciónMétodo!P144</f>
        <v>0</v>
      </c>
      <c r="Q144" s="65" t="n">
        <f aca="false">Tabla_Simulada!Q144-Tabla_ValidaciónMétodo!Q144</f>
        <v>0</v>
      </c>
      <c r="S144" s="65" t="n">
        <f aca="false">Tabla_Simulada!S144-Tabla_ValidaciónMétodo!S144</f>
        <v>0</v>
      </c>
      <c r="T144" s="65" t="n">
        <f aca="false">Tabla_Simulada!T144-Tabla_ValidaciónMétodo!T144</f>
        <v>0</v>
      </c>
      <c r="U144" s="65" t="n">
        <f aca="false">Tabla_Simulada!U144-Tabla_ValidaciónMétodo!U144</f>
        <v>0</v>
      </c>
      <c r="V144" s="65" t="n">
        <f aca="false">Tabla_Simulada!V144-Tabla_ValidaciónMétodo!V144</f>
        <v>0</v>
      </c>
      <c r="W144" s="65" t="n">
        <f aca="false">Tabla_Simulada!W144-Tabla_ValidaciónMétodo!W144</f>
        <v>0</v>
      </c>
      <c r="X144" s="65" t="n">
        <f aca="false">Tabla_Simulada!X144-Tabla_ValidaciónMétodo!X144</f>
        <v>0</v>
      </c>
      <c r="Y144" s="65" t="n">
        <f aca="false">Tabla_Simulada!Y144-Tabla_ValidaciónMétodo!Y144</f>
        <v>0</v>
      </c>
      <c r="Z144" s="65" t="n">
        <f aca="false">Tabla_Simulada!Z144-Tabla_ValidaciónMétodo!Z144</f>
        <v>0</v>
      </c>
      <c r="AC144" s="73" t="n">
        <f aca="false">Tabla_Simulada!AC144-Tabla_ValidaciónMétodo!AC144</f>
        <v>0</v>
      </c>
      <c r="AD144" s="74" t="n">
        <f aca="false">Tabla_Simulada!AD144-Tabla_ValidaciónMétodo!AD144</f>
        <v>0</v>
      </c>
      <c r="AE144" s="75" t="n">
        <f aca="false">Tabla_Simulada!AE144-Tabla_ValidaciónMétodo!AE144</f>
        <v>0</v>
      </c>
      <c r="AF144" s="74" t="n">
        <f aca="false">Tabla_Simulada!AF144-Tabla_ValidaciónMétodo!AF144</f>
        <v>0</v>
      </c>
      <c r="AG144" s="74" t="n">
        <f aca="false">Tabla_Simulada!AG144-Tabla_ValidaciónMétodo!AG144</f>
        <v>0</v>
      </c>
      <c r="AH144" s="74" t="n">
        <f aca="false">Tabla_Simulada!AH144-Tabla_ValidaciónMétodo!AH144</f>
        <v>0</v>
      </c>
      <c r="AI144" s="74" t="n">
        <f aca="false">Tabla_Simulada!AI144-Tabla_ValidaciónMétodo!AI144</f>
        <v>0</v>
      </c>
      <c r="AJ144" s="74" t="n">
        <f aca="false">Tabla_Simulada!AJ144-Tabla_ValidaciónMétodo!AJ144</f>
        <v>0</v>
      </c>
      <c r="AK144" s="74" t="n">
        <f aca="false">Tabla_Simulada!AK144-Tabla_ValidaciónMétodo!AK144</f>
        <v>0</v>
      </c>
      <c r="AL144" s="74" t="n">
        <f aca="false">Tabla_Simulada!AL144-Tabla_ValidaciónMétodo!AL144</f>
        <v>0</v>
      </c>
      <c r="AM144" s="74" t="n">
        <f aca="false">Tabla_Simulada!AM144-Tabla_ValidaciónMétodo!AM144</f>
        <v>0</v>
      </c>
      <c r="AO144" s="66" t="n">
        <f aca="false">Tabla_Simulada!AO144-Tabla_ValidaciónMétodo!AO144</f>
        <v>0</v>
      </c>
      <c r="AP144" s="65" t="n">
        <f aca="false">Tabla_Simulada!AP144-Tabla_ValidaciónMétodo!AP144</f>
        <v>0</v>
      </c>
      <c r="AQ144" s="66" t="n">
        <f aca="false">Tabla_Simulada!AQ144-Tabla_ValidaciónMétodo!AQ144</f>
        <v>0</v>
      </c>
      <c r="AR144" s="65" t="n">
        <f aca="false">Tabla_Simulada!AR144-Tabla_ValidaciónMétodo!AR144</f>
        <v>0</v>
      </c>
      <c r="AS144" s="66" t="n">
        <f aca="false">Tabla_Simulada!AS144-Tabla_ValidaciónMétodo!AS144</f>
        <v>0</v>
      </c>
      <c r="AT144" s="65" t="n">
        <f aca="false">Tabla_Simulada!AT144-Tabla_ValidaciónMétodo!AT144</f>
        <v>0</v>
      </c>
      <c r="AU144" s="66" t="n">
        <f aca="false">Tabla_Simulada!AU144-Tabla_ValidaciónMétodo!AU144</f>
        <v>0</v>
      </c>
      <c r="AV144" s="65" t="n">
        <f aca="false">Tabla_Simulada!AV144-Tabla_ValidaciónMétodo!AV144</f>
        <v>0</v>
      </c>
      <c r="AW144" s="66" t="n">
        <f aca="false">Tabla_Simulada!AW144-Tabla_ValidaciónMétodo!AW144</f>
        <v>0</v>
      </c>
      <c r="AX144" s="65" t="n">
        <f aca="false">Tabla_Simulada!AX144-Tabla_ValidaciónMétodo!AX144</f>
        <v>0</v>
      </c>
    </row>
    <row r="145" customFormat="false" ht="15" hidden="false" customHeight="false" outlineLevel="0" collapsed="false">
      <c r="A145" s="72" t="s">
        <v>69</v>
      </c>
      <c r="B145" s="65" t="n">
        <f aca="false">Tabla_Simulada!B145-Tabla_ValidaciónMétodo!B145</f>
        <v>0</v>
      </c>
      <c r="C145" s="65" t="n">
        <f aca="false">Tabla_Simulada!C145-Tabla_ValidaciónMétodo!C145</f>
        <v>0</v>
      </c>
      <c r="D145" s="65" t="n">
        <f aca="false">Tabla_Simulada!D145-Tabla_ValidaciónMétodo!D145</f>
        <v>0</v>
      </c>
      <c r="E145" s="65" t="n">
        <f aca="false">Tabla_Simulada!E145-Tabla_ValidaciónMétodo!E145</f>
        <v>0</v>
      </c>
      <c r="F145" s="65" t="n">
        <f aca="false">Tabla_Simulada!F145-Tabla_ValidaciónMétodo!F145</f>
        <v>0</v>
      </c>
      <c r="G145" s="65" t="n">
        <f aca="false">Tabla_Simulada!G145-Tabla_ValidaciónMétodo!G145</f>
        <v>0</v>
      </c>
      <c r="H145" s="65" t="n">
        <f aca="false">Tabla_Simulada!H145-Tabla_ValidaciónMétodo!H145</f>
        <v>0</v>
      </c>
      <c r="I145" s="66" t="n">
        <f aca="false">Tabla_Simulada!I145-Tabla_ValidaciónMétodo!I145</f>
        <v>0</v>
      </c>
      <c r="J145" s="65" t="n">
        <f aca="false">Tabla_Simulada!J145-Tabla_ValidaciónMétodo!J145</f>
        <v>0</v>
      </c>
      <c r="K145" s="66" t="n">
        <f aca="false">Tabla_Simulada!K145-Tabla_ValidaciónMétodo!K145</f>
        <v>0</v>
      </c>
      <c r="L145" s="65" t="n">
        <f aca="false">Tabla_Simulada!L145-Tabla_ValidaciónMétodo!L145</f>
        <v>0</v>
      </c>
      <c r="M145" s="66" t="n">
        <f aca="false">Tabla_Simulada!M145-Tabla_ValidaciónMétodo!M145</f>
        <v>0</v>
      </c>
      <c r="N145" s="65" t="n">
        <f aca="false">Tabla_Simulada!N145-Tabla_ValidaciónMétodo!N145</f>
        <v>0</v>
      </c>
      <c r="O145" s="65" t="n">
        <f aca="false">Tabla_Simulada!O145-Tabla_ValidaciónMétodo!O145</f>
        <v>0</v>
      </c>
      <c r="P145" s="65" t="n">
        <f aca="false">Tabla_Simulada!P145-Tabla_ValidaciónMétodo!P145</f>
        <v>0</v>
      </c>
      <c r="Q145" s="65" t="n">
        <f aca="false">Tabla_Simulada!Q145-Tabla_ValidaciónMétodo!Q145</f>
        <v>0</v>
      </c>
      <c r="S145" s="65" t="n">
        <f aca="false">Tabla_Simulada!S145-Tabla_ValidaciónMétodo!S145</f>
        <v>0</v>
      </c>
      <c r="T145" s="65" t="n">
        <f aca="false">Tabla_Simulada!T145-Tabla_ValidaciónMétodo!T145</f>
        <v>0</v>
      </c>
      <c r="U145" s="65" t="n">
        <f aca="false">Tabla_Simulada!U145-Tabla_ValidaciónMétodo!U145</f>
        <v>0</v>
      </c>
      <c r="V145" s="65" t="n">
        <f aca="false">Tabla_Simulada!V145-Tabla_ValidaciónMétodo!V145</f>
        <v>0</v>
      </c>
      <c r="W145" s="65" t="n">
        <f aca="false">Tabla_Simulada!W145-Tabla_ValidaciónMétodo!W145</f>
        <v>0</v>
      </c>
      <c r="X145" s="65" t="n">
        <f aca="false">Tabla_Simulada!X145-Tabla_ValidaciónMétodo!X145</f>
        <v>0</v>
      </c>
      <c r="Y145" s="65" t="n">
        <f aca="false">Tabla_Simulada!Y145-Tabla_ValidaciónMétodo!Y145</f>
        <v>0</v>
      </c>
      <c r="Z145" s="65" t="n">
        <f aca="false">Tabla_Simulada!Z145-Tabla_ValidaciónMétodo!Z145</f>
        <v>0</v>
      </c>
      <c r="AC145" s="73" t="n">
        <f aca="false">Tabla_Simulada!AC145-Tabla_ValidaciónMétodo!AC145</f>
        <v>0</v>
      </c>
      <c r="AD145" s="74" t="n">
        <f aca="false">Tabla_Simulada!AD145-Tabla_ValidaciónMétodo!AD145</f>
        <v>0</v>
      </c>
      <c r="AE145" s="75" t="n">
        <f aca="false">Tabla_Simulada!AE145-Tabla_ValidaciónMétodo!AE145</f>
        <v>0</v>
      </c>
      <c r="AF145" s="74" t="n">
        <f aca="false">Tabla_Simulada!AF145-Tabla_ValidaciónMétodo!AF145</f>
        <v>0</v>
      </c>
      <c r="AG145" s="74" t="n">
        <f aca="false">Tabla_Simulada!AG145-Tabla_ValidaciónMétodo!AG145</f>
        <v>0</v>
      </c>
      <c r="AH145" s="74" t="n">
        <f aca="false">Tabla_Simulada!AH145-Tabla_ValidaciónMétodo!AH145</f>
        <v>0</v>
      </c>
      <c r="AI145" s="74" t="n">
        <f aca="false">Tabla_Simulada!AI145-Tabla_ValidaciónMétodo!AI145</f>
        <v>0</v>
      </c>
      <c r="AJ145" s="74" t="n">
        <f aca="false">Tabla_Simulada!AJ145-Tabla_ValidaciónMétodo!AJ145</f>
        <v>0</v>
      </c>
      <c r="AK145" s="74" t="n">
        <f aca="false">Tabla_Simulada!AK145-Tabla_ValidaciónMétodo!AK145</f>
        <v>0</v>
      </c>
      <c r="AL145" s="74" t="n">
        <f aca="false">Tabla_Simulada!AL145-Tabla_ValidaciónMétodo!AL145</f>
        <v>0</v>
      </c>
      <c r="AM145" s="74" t="n">
        <f aca="false">Tabla_Simulada!AM145-Tabla_ValidaciónMétodo!AM145</f>
        <v>0</v>
      </c>
      <c r="AO145" s="66" t="n">
        <f aca="false">Tabla_Simulada!AO145-Tabla_ValidaciónMétodo!AO145</f>
        <v>0</v>
      </c>
      <c r="AP145" s="65" t="n">
        <f aca="false">Tabla_Simulada!AP145-Tabla_ValidaciónMétodo!AP145</f>
        <v>0</v>
      </c>
      <c r="AQ145" s="66" t="n">
        <f aca="false">Tabla_Simulada!AQ145-Tabla_ValidaciónMétodo!AQ145</f>
        <v>0</v>
      </c>
      <c r="AR145" s="65" t="n">
        <f aca="false">Tabla_Simulada!AR145-Tabla_ValidaciónMétodo!AR145</f>
        <v>0</v>
      </c>
      <c r="AS145" s="66" t="n">
        <f aca="false">Tabla_Simulada!AS145-Tabla_ValidaciónMétodo!AS145</f>
        <v>0</v>
      </c>
      <c r="AT145" s="65" t="n">
        <f aca="false">Tabla_Simulada!AT145-Tabla_ValidaciónMétodo!AT145</f>
        <v>0</v>
      </c>
      <c r="AU145" s="66" t="n">
        <f aca="false">Tabla_Simulada!AU145-Tabla_ValidaciónMétodo!AU145</f>
        <v>0</v>
      </c>
      <c r="AV145" s="65" t="n">
        <f aca="false">Tabla_Simulada!AV145-Tabla_ValidaciónMétodo!AV145</f>
        <v>0</v>
      </c>
      <c r="AW145" s="66" t="n">
        <f aca="false">Tabla_Simulada!AW145-Tabla_ValidaciónMétodo!AW145</f>
        <v>0</v>
      </c>
      <c r="AX145" s="65" t="n">
        <f aca="false">Tabla_Simulada!AX145-Tabla_ValidaciónMétodo!AX145</f>
        <v>0</v>
      </c>
    </row>
    <row r="146" customFormat="false" ht="15" hidden="false" customHeight="false" outlineLevel="0" collapsed="false">
      <c r="A146" s="76" t="s">
        <v>70</v>
      </c>
      <c r="B146" s="78" t="n">
        <f aca="false">Tabla_Simulada!B146-Tabla_ValidaciónMétodo!B146</f>
        <v>0</v>
      </c>
      <c r="C146" s="78" t="n">
        <f aca="false">Tabla_Simulada!C146-Tabla_ValidaciónMétodo!C146</f>
        <v>0</v>
      </c>
      <c r="D146" s="78" t="n">
        <f aca="false">Tabla_Simulada!D146-Tabla_ValidaciónMétodo!D146</f>
        <v>0</v>
      </c>
      <c r="E146" s="78" t="n">
        <f aca="false">Tabla_Simulada!E146-Tabla_ValidaciónMétodo!E146</f>
        <v>0</v>
      </c>
      <c r="F146" s="78" t="n">
        <f aca="false">Tabla_Simulada!F146-Tabla_ValidaciónMétodo!F146</f>
        <v>0</v>
      </c>
      <c r="G146" s="78" t="n">
        <f aca="false">Tabla_Simulada!G146-Tabla_ValidaciónMétodo!G146</f>
        <v>0</v>
      </c>
      <c r="H146" s="78" t="n">
        <f aca="false">Tabla_Simulada!H146-Tabla_ValidaciónMétodo!H146</f>
        <v>0</v>
      </c>
      <c r="I146" s="77" t="n">
        <f aca="false">Tabla_Simulada!I146-Tabla_ValidaciónMétodo!I146</f>
        <v>0</v>
      </c>
      <c r="J146" s="78" t="n">
        <f aca="false">Tabla_Simulada!J146-Tabla_ValidaciónMétodo!J146</f>
        <v>0</v>
      </c>
      <c r="K146" s="77" t="n">
        <f aca="false">Tabla_Simulada!K146-Tabla_ValidaciónMétodo!K146</f>
        <v>0</v>
      </c>
      <c r="L146" s="78" t="n">
        <f aca="false">Tabla_Simulada!L146-Tabla_ValidaciónMétodo!L146</f>
        <v>0</v>
      </c>
      <c r="M146" s="77" t="n">
        <f aca="false">Tabla_Simulada!M146-Tabla_ValidaciónMétodo!M146</f>
        <v>0</v>
      </c>
      <c r="N146" s="78" t="n">
        <f aca="false">Tabla_Simulada!N146-Tabla_ValidaciónMétodo!N146</f>
        <v>0</v>
      </c>
      <c r="O146" s="78" t="n">
        <f aca="false">Tabla_Simulada!O146-Tabla_ValidaciónMétodo!O146</f>
        <v>0</v>
      </c>
      <c r="P146" s="78" t="n">
        <f aca="false">Tabla_Simulada!P146-Tabla_ValidaciónMétodo!P146</f>
        <v>0</v>
      </c>
      <c r="Q146" s="78" t="n">
        <f aca="false">Tabla_Simulada!Q146-Tabla_ValidaciónMétodo!Q146</f>
        <v>0</v>
      </c>
      <c r="S146" s="78" t="n">
        <f aca="false">Tabla_Simulada!S146-Tabla_ValidaciónMétodo!S146</f>
        <v>0</v>
      </c>
      <c r="T146" s="78" t="n">
        <f aca="false">Tabla_Simulada!T146-Tabla_ValidaciónMétodo!T146</f>
        <v>0</v>
      </c>
      <c r="U146" s="78" t="n">
        <f aca="false">Tabla_Simulada!U146-Tabla_ValidaciónMétodo!U146</f>
        <v>0</v>
      </c>
      <c r="V146" s="78" t="n">
        <f aca="false">Tabla_Simulada!V146-Tabla_ValidaciónMétodo!V146</f>
        <v>0</v>
      </c>
      <c r="W146" s="78" t="n">
        <f aca="false">Tabla_Simulada!W146-Tabla_ValidaciónMétodo!W146</f>
        <v>0</v>
      </c>
      <c r="X146" s="78" t="n">
        <f aca="false">Tabla_Simulada!X146-Tabla_ValidaciónMétodo!X146</f>
        <v>0</v>
      </c>
      <c r="Y146" s="78" t="n">
        <f aca="false">Tabla_Simulada!Y146-Tabla_ValidaciónMétodo!Y146</f>
        <v>0</v>
      </c>
      <c r="Z146" s="78" t="n">
        <f aca="false">Tabla_Simulada!Z146-Tabla_ValidaciónMétodo!Z146</f>
        <v>0</v>
      </c>
      <c r="AC146" s="80" t="n">
        <f aca="false">Tabla_Simulada!AC146-Tabla_ValidaciónMétodo!AC146</f>
        <v>0</v>
      </c>
      <c r="AD146" s="81" t="n">
        <f aca="false">Tabla_Simulada!AD146-Tabla_ValidaciónMétodo!AD146</f>
        <v>0</v>
      </c>
      <c r="AE146" s="82" t="n">
        <f aca="false">Tabla_Simulada!AE146-Tabla_ValidaciónMétodo!AE146</f>
        <v>0</v>
      </c>
      <c r="AF146" s="81" t="n">
        <f aca="false">Tabla_Simulada!AF146-Tabla_ValidaciónMétodo!AF146</f>
        <v>0</v>
      </c>
      <c r="AG146" s="81" t="n">
        <f aca="false">Tabla_Simulada!AG146-Tabla_ValidaciónMétodo!AG146</f>
        <v>0</v>
      </c>
      <c r="AH146" s="81" t="n">
        <f aca="false">Tabla_Simulada!AH146-Tabla_ValidaciónMétodo!AH146</f>
        <v>0</v>
      </c>
      <c r="AI146" s="81" t="n">
        <f aca="false">Tabla_Simulada!AI146-Tabla_ValidaciónMétodo!AI146</f>
        <v>0</v>
      </c>
      <c r="AJ146" s="81" t="n">
        <f aca="false">Tabla_Simulada!AJ146-Tabla_ValidaciónMétodo!AJ146</f>
        <v>0</v>
      </c>
      <c r="AK146" s="81" t="n">
        <f aca="false">Tabla_Simulada!AK146-Tabla_ValidaciónMétodo!AK146</f>
        <v>0</v>
      </c>
      <c r="AL146" s="81" t="n">
        <f aca="false">Tabla_Simulada!AL146-Tabla_ValidaciónMétodo!AL146</f>
        <v>0</v>
      </c>
      <c r="AM146" s="81" t="n">
        <f aca="false">Tabla_Simulada!AM146-Tabla_ValidaciónMétodo!AM146</f>
        <v>0</v>
      </c>
      <c r="AO146" s="77" t="n">
        <f aca="false">Tabla_Simulada!AO146-Tabla_ValidaciónMétodo!AO146</f>
        <v>0</v>
      </c>
      <c r="AP146" s="78" t="n">
        <f aca="false">Tabla_Simulada!AP146-Tabla_ValidaciónMétodo!AP146</f>
        <v>0</v>
      </c>
      <c r="AQ146" s="77" t="n">
        <f aca="false">Tabla_Simulada!AQ146-Tabla_ValidaciónMétodo!AQ146</f>
        <v>0</v>
      </c>
      <c r="AR146" s="78" t="n">
        <f aca="false">Tabla_Simulada!AR146-Tabla_ValidaciónMétodo!AR146</f>
        <v>0</v>
      </c>
      <c r="AS146" s="77" t="n">
        <f aca="false">Tabla_Simulada!AS146-Tabla_ValidaciónMétodo!AS146</f>
        <v>0</v>
      </c>
      <c r="AT146" s="78" t="n">
        <f aca="false">Tabla_Simulada!AT146-Tabla_ValidaciónMétodo!AT146</f>
        <v>0</v>
      </c>
      <c r="AU146" s="77" t="n">
        <f aca="false">Tabla_Simulada!AU146-Tabla_ValidaciónMétodo!AU146</f>
        <v>0</v>
      </c>
      <c r="AV146" s="78" t="n">
        <f aca="false">Tabla_Simulada!AV146-Tabla_ValidaciónMétodo!AV146</f>
        <v>0</v>
      </c>
      <c r="AW146" s="77" t="n">
        <f aca="false">Tabla_Simulada!AW146-Tabla_ValidaciónMétodo!AW146</f>
        <v>0</v>
      </c>
      <c r="AX146" s="78" t="n">
        <f aca="false">Tabla_Simulada!AX146-Tabla_ValidaciónMétodo!AX146</f>
        <v>0</v>
      </c>
    </row>
    <row r="147" customFormat="false" ht="15" hidden="false" customHeight="false" outlineLevel="0" collapsed="false">
      <c r="A147" s="83" t="s">
        <v>71</v>
      </c>
      <c r="B147" s="86" t="n">
        <f aca="false">Tabla_Simulada!B147-Tabla_ValidaciónMétodo!B147</f>
        <v>0</v>
      </c>
      <c r="C147" s="86" t="n">
        <f aca="false">Tabla_Simulada!C147-Tabla_ValidaciónMétodo!C147</f>
        <v>0</v>
      </c>
      <c r="D147" s="86" t="n">
        <f aca="false">Tabla_Simulada!D147-Tabla_ValidaciónMétodo!D147</f>
        <v>0</v>
      </c>
      <c r="E147" s="86" t="n">
        <f aca="false">Tabla_Simulada!E147-Tabla_ValidaciónMétodo!E147</f>
        <v>0</v>
      </c>
      <c r="F147" s="86" t="n">
        <f aca="false">Tabla_Simulada!F147-Tabla_ValidaciónMétodo!F147</f>
        <v>0</v>
      </c>
      <c r="G147" s="86" t="n">
        <f aca="false">Tabla_Simulada!G147-Tabla_ValidaciónMétodo!G147</f>
        <v>0</v>
      </c>
      <c r="H147" s="86" t="n">
        <f aca="false">Tabla_Simulada!H147-Tabla_ValidaciónMétodo!H147</f>
        <v>0</v>
      </c>
      <c r="I147" s="84" t="n">
        <f aca="false">Tabla_Simulada!I147-Tabla_ValidaciónMétodo!I147</f>
        <v>0</v>
      </c>
      <c r="J147" s="86" t="n">
        <f aca="false">Tabla_Simulada!J147-Tabla_ValidaciónMétodo!J147</f>
        <v>0</v>
      </c>
      <c r="K147" s="84" t="n">
        <f aca="false">Tabla_Simulada!K147-Tabla_ValidaciónMétodo!K147</f>
        <v>0</v>
      </c>
      <c r="L147" s="86" t="n">
        <f aca="false">Tabla_Simulada!L147-Tabla_ValidaciónMétodo!L147</f>
        <v>0</v>
      </c>
      <c r="M147" s="84" t="n">
        <f aca="false">Tabla_Simulada!M147-Tabla_ValidaciónMétodo!M147</f>
        <v>0</v>
      </c>
      <c r="N147" s="86" t="n">
        <f aca="false">Tabla_Simulada!N147-Tabla_ValidaciónMétodo!N147</f>
        <v>0</v>
      </c>
      <c r="O147" s="86" t="n">
        <f aca="false">Tabla_Simulada!O147-Tabla_ValidaciónMétodo!O147</f>
        <v>0</v>
      </c>
      <c r="P147" s="86" t="n">
        <f aca="false">Tabla_Simulada!P147-Tabla_ValidaciónMétodo!P147</f>
        <v>0</v>
      </c>
      <c r="Q147" s="86" t="n">
        <f aca="false">Tabla_Simulada!Q147-Tabla_ValidaciónMétodo!Q147</f>
        <v>0</v>
      </c>
      <c r="S147" s="86" t="n">
        <f aca="false">Tabla_Simulada!S147-Tabla_ValidaciónMétodo!S147</f>
        <v>0</v>
      </c>
      <c r="T147" s="86" t="n">
        <f aca="false">Tabla_Simulada!T147-Tabla_ValidaciónMétodo!T147</f>
        <v>0</v>
      </c>
      <c r="U147" s="86" t="n">
        <f aca="false">Tabla_Simulada!U147-Tabla_ValidaciónMétodo!U147</f>
        <v>0</v>
      </c>
      <c r="V147" s="86" t="n">
        <f aca="false">Tabla_Simulada!V147-Tabla_ValidaciónMétodo!V147</f>
        <v>0</v>
      </c>
      <c r="W147" s="86" t="n">
        <f aca="false">Tabla_Simulada!W147-Tabla_ValidaciónMétodo!W147</f>
        <v>0</v>
      </c>
      <c r="X147" s="86" t="n">
        <f aca="false">Tabla_Simulada!X147-Tabla_ValidaciónMétodo!X147</f>
        <v>0</v>
      </c>
      <c r="Y147" s="86" t="n">
        <f aca="false">Tabla_Simulada!Y147-Tabla_ValidaciónMétodo!Y147</f>
        <v>0</v>
      </c>
      <c r="Z147" s="86" t="n">
        <f aca="false">Tabla_Simulada!Z147-Tabla_ValidaciónMétodo!Z147</f>
        <v>0</v>
      </c>
      <c r="AB147" s="89" t="s">
        <v>241</v>
      </c>
      <c r="AC147" s="89" t="n">
        <f aca="false">Tabla_Simulada!AC147-Tabla_ValidaciónMétodo!AC147</f>
        <v>0</v>
      </c>
      <c r="AD147" s="88"/>
      <c r="AE147" s="90" t="n">
        <f aca="false">Tabla_Simulada!AE147-Tabla_ValidaciónMétodo!AE147</f>
        <v>0</v>
      </c>
      <c r="AF147" s="88"/>
      <c r="AG147" s="91" t="n">
        <f aca="false">Tabla_Simulada!AG147-Tabla_ValidaciónMétodo!AG147</f>
        <v>0</v>
      </c>
      <c r="AH147" s="88"/>
      <c r="AI147" s="91" t="n">
        <f aca="false">Tabla_Simulada!AI147-Tabla_ValidaciónMétodo!AI147</f>
        <v>0</v>
      </c>
      <c r="AJ147" s="88"/>
      <c r="AK147" s="91" t="n">
        <f aca="false">Tabla_Simulada!AK147-Tabla_ValidaciónMétodo!AK147</f>
        <v>0</v>
      </c>
      <c r="AL147" s="92"/>
      <c r="AM147" s="91" t="n">
        <f aca="false">Tabla_Simulada!AM147-Tabla_ValidaciónMétodo!AM147</f>
        <v>0</v>
      </c>
      <c r="AO147" s="84" t="n">
        <f aca="false">Tabla_Simulada!AO147-Tabla_ValidaciónMétodo!AO147</f>
        <v>0</v>
      </c>
      <c r="AP147" s="86" t="n">
        <f aca="false">Tabla_Simulada!AP147-Tabla_ValidaciónMétodo!AP147</f>
        <v>0</v>
      </c>
      <c r="AQ147" s="84" t="n">
        <f aca="false">Tabla_Simulada!AQ147-Tabla_ValidaciónMétodo!AQ147</f>
        <v>0</v>
      </c>
      <c r="AR147" s="86" t="n">
        <f aca="false">Tabla_Simulada!AR147-Tabla_ValidaciónMétodo!AR147</f>
        <v>0</v>
      </c>
      <c r="AS147" s="84" t="n">
        <f aca="false">Tabla_Simulada!AS147-Tabla_ValidaciónMétodo!AS147</f>
        <v>0</v>
      </c>
      <c r="AT147" s="86" t="n">
        <f aca="false">Tabla_Simulada!AT147-Tabla_ValidaciónMétodo!AT147</f>
        <v>0</v>
      </c>
      <c r="AU147" s="84" t="n">
        <f aca="false">Tabla_Simulada!AU147-Tabla_ValidaciónMétodo!AU147</f>
        <v>0</v>
      </c>
      <c r="AV147" s="86" t="n">
        <f aca="false">Tabla_Simulada!AV147-Tabla_ValidaciónMétodo!AV147</f>
        <v>0</v>
      </c>
      <c r="AW147" s="84" t="n">
        <f aca="false">Tabla_Simulada!AW147-Tabla_ValidaciónMétodo!AW147</f>
        <v>0</v>
      </c>
      <c r="AX147" s="86" t="n">
        <f aca="false">Tabla_Simulada!AX147-Tabla_ValidaciónMétodo!AX147</f>
        <v>0</v>
      </c>
    </row>
    <row r="148" customFormat="false" ht="15" hidden="false" customHeight="false" outlineLevel="0" collapsed="false">
      <c r="A148" s="43" t="s">
        <v>72</v>
      </c>
      <c r="AB148" s="89" t="s">
        <v>242</v>
      </c>
      <c r="AC148" s="89" t="n">
        <f aca="false">Tabla_Simulada!AC148-Tabla_ValidaciónMétodo!AC148</f>
        <v>0</v>
      </c>
      <c r="AD148" s="88"/>
      <c r="AE148" s="90" t="n">
        <f aca="false">Tabla_Simulada!AE148-Tabla_ValidaciónMétodo!AE148</f>
        <v>0</v>
      </c>
      <c r="AF148" s="88"/>
      <c r="AG148" s="91" t="n">
        <f aca="false">Tabla_Simulada!AG148-Tabla_ValidaciónMétodo!AG148</f>
        <v>0</v>
      </c>
      <c r="AH148" s="88"/>
      <c r="AI148" s="91" t="n">
        <f aca="false">Tabla_Simulada!AI148-Tabla_ValidaciónMétodo!AI148</f>
        <v>0</v>
      </c>
      <c r="AJ148" s="88"/>
      <c r="AK148" s="91" t="n">
        <f aca="false">Tabla_Simulada!AK148-Tabla_ValidaciónMétodo!AK148</f>
        <v>0</v>
      </c>
      <c r="AL148" s="88"/>
      <c r="AM148" s="91"/>
    </row>
    <row r="149" customFormat="false" ht="15" hidden="false" customHeight="false" outlineLevel="0" collapsed="false">
      <c r="A149" s="43" t="s">
        <v>73</v>
      </c>
    </row>
    <row r="150" customFormat="false" ht="15" hidden="false" customHeight="false" outlineLevel="0" collapsed="false">
      <c r="A150" s="43"/>
    </row>
    <row r="151" customFormat="false" ht="15" hidden="false" customHeight="false" outlineLevel="0" collapsed="false">
      <c r="A151" s="14" t="str">
        <f aca="false">"Tabla " &amp; TEXT((ROW()+24) / 35, "0")</f>
        <v>Tabla 5</v>
      </c>
      <c r="B151" s="14"/>
      <c r="C151" s="14"/>
      <c r="D151" s="14"/>
      <c r="E151" s="14"/>
      <c r="F151" s="14"/>
      <c r="G151" s="14"/>
      <c r="H151" s="14"/>
      <c r="I151" s="14"/>
      <c r="J151" s="14"/>
    </row>
    <row r="152" customFormat="false" ht="15" hidden="false" customHeight="false" outlineLevel="0" collapsed="false">
      <c r="A152" s="14" t="s">
        <v>98</v>
      </c>
      <c r="B152" s="14"/>
      <c r="C152" s="14"/>
      <c r="D152" s="14"/>
      <c r="E152" s="14"/>
      <c r="F152" s="14"/>
      <c r="G152" s="14"/>
      <c r="H152" s="14"/>
      <c r="I152" s="14"/>
      <c r="J152" s="14"/>
    </row>
    <row r="153" customFormat="false" ht="12.75" hidden="false" customHeight="true" outlineLevel="0" collapsed="false">
      <c r="A153" s="52" t="s">
        <v>30</v>
      </c>
      <c r="B153" s="122" t="s">
        <v>222</v>
      </c>
      <c r="C153" s="122"/>
      <c r="D153" s="122"/>
      <c r="E153" s="122"/>
      <c r="F153" s="122"/>
      <c r="G153" s="122"/>
      <c r="H153" s="122"/>
      <c r="I153" s="54" t="s">
        <v>32</v>
      </c>
      <c r="J153" s="54" t="s">
        <v>33</v>
      </c>
      <c r="K153" s="54" t="s">
        <v>223</v>
      </c>
      <c r="L153" s="54" t="s">
        <v>224</v>
      </c>
      <c r="M153" s="54" t="s">
        <v>225</v>
      </c>
      <c r="N153" s="54" t="s">
        <v>34</v>
      </c>
      <c r="O153" s="54" t="s">
        <v>226</v>
      </c>
      <c r="P153" s="54" t="s">
        <v>227</v>
      </c>
      <c r="Q153" s="54" t="s">
        <v>228</v>
      </c>
      <c r="S153" s="103" t="s">
        <v>222</v>
      </c>
      <c r="T153" s="103"/>
      <c r="U153" s="103"/>
      <c r="V153" s="103"/>
      <c r="W153" s="103"/>
      <c r="X153" s="103"/>
      <c r="Y153" s="103"/>
      <c r="Z153" s="103"/>
      <c r="AC153" s="57" t="s">
        <v>230</v>
      </c>
      <c r="AD153" s="57"/>
      <c r="AE153" s="57" t="s">
        <v>231</v>
      </c>
      <c r="AF153" s="57"/>
      <c r="AG153" s="57" t="s">
        <v>232</v>
      </c>
      <c r="AH153" s="57"/>
      <c r="AI153" s="57" t="s">
        <v>233</v>
      </c>
      <c r="AJ153" s="57"/>
      <c r="AK153" s="57" t="s">
        <v>234</v>
      </c>
      <c r="AL153" s="57"/>
      <c r="AM153" s="58" t="s">
        <v>235</v>
      </c>
      <c r="AO153" s="57" t="s">
        <v>230</v>
      </c>
      <c r="AP153" s="57"/>
      <c r="AQ153" s="57" t="s">
        <v>231</v>
      </c>
      <c r="AR153" s="57"/>
      <c r="AS153" s="57" t="s">
        <v>232</v>
      </c>
      <c r="AT153" s="57"/>
      <c r="AU153" s="57" t="s">
        <v>233</v>
      </c>
      <c r="AV153" s="57"/>
      <c r="AW153" s="58" t="s">
        <v>234</v>
      </c>
      <c r="AX153" s="58"/>
    </row>
    <row r="154" customFormat="false" ht="37.3" hidden="false" customHeight="false" outlineLevel="0" collapsed="false">
      <c r="A154" s="52"/>
      <c r="B154" s="104" t="s">
        <v>99</v>
      </c>
      <c r="C154" s="104" t="s">
        <v>100</v>
      </c>
      <c r="D154" s="104" t="s">
        <v>101</v>
      </c>
      <c r="E154" s="104" t="s">
        <v>102</v>
      </c>
      <c r="F154" s="104" t="s">
        <v>103</v>
      </c>
      <c r="G154" s="104" t="s">
        <v>104</v>
      </c>
      <c r="H154" s="104" t="s">
        <v>105</v>
      </c>
      <c r="I154" s="54"/>
      <c r="J154" s="54"/>
      <c r="K154" s="54"/>
      <c r="L154" s="54"/>
      <c r="M154" s="54"/>
      <c r="N154" s="54"/>
      <c r="O154" s="54"/>
      <c r="P154" s="54"/>
      <c r="Q154" s="54"/>
      <c r="S154" s="104" t="s">
        <v>99</v>
      </c>
      <c r="T154" s="104" t="s">
        <v>100</v>
      </c>
      <c r="U154" s="104" t="s">
        <v>101</v>
      </c>
      <c r="V154" s="104" t="s">
        <v>102</v>
      </c>
      <c r="W154" s="104" t="s">
        <v>103</v>
      </c>
      <c r="X154" s="104" t="s">
        <v>104</v>
      </c>
      <c r="Y154" s="104" t="s">
        <v>105</v>
      </c>
      <c r="Z154" s="54" t="s">
        <v>43</v>
      </c>
      <c r="AC154" s="59" t="s">
        <v>236</v>
      </c>
      <c r="AD154" s="59" t="s">
        <v>237</v>
      </c>
      <c r="AE154" s="59" t="s">
        <v>236</v>
      </c>
      <c r="AF154" s="59" t="s">
        <v>237</v>
      </c>
      <c r="AG154" s="59" t="s">
        <v>236</v>
      </c>
      <c r="AH154" s="59" t="s">
        <v>237</v>
      </c>
      <c r="AI154" s="59" t="s">
        <v>236</v>
      </c>
      <c r="AJ154" s="59" t="s">
        <v>237</v>
      </c>
      <c r="AK154" s="59" t="s">
        <v>236</v>
      </c>
      <c r="AL154" s="59" t="s">
        <v>237</v>
      </c>
      <c r="AM154" s="60" t="s">
        <v>238</v>
      </c>
      <c r="AO154" s="59" t="s">
        <v>239</v>
      </c>
      <c r="AP154" s="59" t="s">
        <v>240</v>
      </c>
      <c r="AQ154" s="59" t="s">
        <v>239</v>
      </c>
      <c r="AR154" s="59" t="s">
        <v>240</v>
      </c>
      <c r="AS154" s="59" t="s">
        <v>239</v>
      </c>
      <c r="AT154" s="59" t="s">
        <v>240</v>
      </c>
      <c r="AU154" s="59" t="s">
        <v>239</v>
      </c>
      <c r="AV154" s="59" t="s">
        <v>240</v>
      </c>
      <c r="AW154" s="59" t="s">
        <v>239</v>
      </c>
      <c r="AX154" s="60" t="s">
        <v>240</v>
      </c>
    </row>
    <row r="155" customFormat="false" ht="15" hidden="false" customHeight="false" outlineLevel="0" collapsed="false">
      <c r="A155" s="61" t="s">
        <v>44</v>
      </c>
      <c r="B155" s="64" t="n">
        <f aca="false">Tabla_Simulada!B155-Tabla_ValidaciónMétodo!B155</f>
        <v>0</v>
      </c>
      <c r="C155" s="64" t="n">
        <f aca="false">Tabla_Simulada!C155-Tabla_ValidaciónMétodo!C155</f>
        <v>0</v>
      </c>
      <c r="D155" s="64" t="n">
        <f aca="false">Tabla_Simulada!D155-Tabla_ValidaciónMétodo!D155</f>
        <v>0</v>
      </c>
      <c r="E155" s="64" t="n">
        <f aca="false">Tabla_Simulada!E155-Tabla_ValidaciónMétodo!E155</f>
        <v>0</v>
      </c>
      <c r="F155" s="64" t="n">
        <f aca="false">Tabla_Simulada!F155-Tabla_ValidaciónMétodo!F155</f>
        <v>0</v>
      </c>
      <c r="G155" s="64" t="n">
        <f aca="false">Tabla_Simulada!G155-Tabla_ValidaciónMétodo!G155</f>
        <v>0</v>
      </c>
      <c r="H155" s="64" t="n">
        <f aca="false">Tabla_Simulada!H155-Tabla_ValidaciónMétodo!H155</f>
        <v>0</v>
      </c>
      <c r="I155" s="63" t="n">
        <f aca="false">Tabla_Simulada!I155-Tabla_ValidaciónMétodo!I155</f>
        <v>0</v>
      </c>
      <c r="J155" s="64" t="n">
        <f aca="false">Tabla_Simulada!J155-Tabla_ValidaciónMétodo!J155</f>
        <v>0</v>
      </c>
      <c r="K155" s="63" t="n">
        <f aca="false">Tabla_Simulada!K155-Tabla_ValidaciónMétodo!K155</f>
        <v>0</v>
      </c>
      <c r="L155" s="65" t="n">
        <f aca="false">Tabla_Simulada!L155-Tabla_ValidaciónMétodo!L155</f>
        <v>0</v>
      </c>
      <c r="M155" s="66" t="n">
        <f aca="false">Tabla_Simulada!M155-Tabla_ValidaciónMétodo!M155</f>
        <v>0</v>
      </c>
      <c r="N155" s="65" t="n">
        <f aca="false">Tabla_Simulada!N155-Tabla_ValidaciónMétodo!N155</f>
        <v>0</v>
      </c>
      <c r="O155" s="65" t="n">
        <f aca="false">Tabla_Simulada!O155-Tabla_ValidaciónMétodo!O155</f>
        <v>0</v>
      </c>
      <c r="P155" s="65" t="n">
        <f aca="false">Tabla_Simulada!P155-Tabla_ValidaciónMétodo!P155</f>
        <v>0</v>
      </c>
      <c r="Q155" s="65" t="n">
        <f aca="false">Tabla_Simulada!Q155-Tabla_ValidaciónMétodo!Q155</f>
        <v>0</v>
      </c>
      <c r="S155" s="64" t="n">
        <f aca="false">Tabla_Simulada!S155-Tabla_ValidaciónMétodo!S155</f>
        <v>0</v>
      </c>
      <c r="T155" s="64" t="n">
        <f aca="false">Tabla_Simulada!T155-Tabla_ValidaciónMétodo!T155</f>
        <v>0</v>
      </c>
      <c r="U155" s="64" t="n">
        <f aca="false">Tabla_Simulada!U155-Tabla_ValidaciónMétodo!U155</f>
        <v>0</v>
      </c>
      <c r="V155" s="64" t="n">
        <f aca="false">Tabla_Simulada!V155-Tabla_ValidaciónMétodo!V155</f>
        <v>0</v>
      </c>
      <c r="W155" s="64" t="n">
        <f aca="false">Tabla_Simulada!W155-Tabla_ValidaciónMétodo!W155</f>
        <v>0</v>
      </c>
      <c r="X155" s="64" t="n">
        <f aca="false">Tabla_Simulada!X155-Tabla_ValidaciónMétodo!X155</f>
        <v>0</v>
      </c>
      <c r="Y155" s="64" t="n">
        <f aca="false">Tabla_Simulada!Y155-Tabla_ValidaciónMétodo!Y155</f>
        <v>0</v>
      </c>
      <c r="Z155" s="64" t="n">
        <f aca="false">Tabla_Simulada!Z155-Tabla_ValidaciónMétodo!Z155</f>
        <v>0</v>
      </c>
      <c r="AC155" s="69" t="n">
        <f aca="false">Tabla_Simulada!AC155-Tabla_ValidaciónMétodo!AC155</f>
        <v>0</v>
      </c>
      <c r="AD155" s="70" t="n">
        <f aca="false">Tabla_Simulada!AD155-Tabla_ValidaciónMétodo!AD155</f>
        <v>0</v>
      </c>
      <c r="AE155" s="71" t="n">
        <f aca="false">Tabla_Simulada!AE155-Tabla_ValidaciónMétodo!AE155</f>
        <v>0</v>
      </c>
      <c r="AF155" s="70" t="n">
        <f aca="false">Tabla_Simulada!AF155-Tabla_ValidaciónMétodo!AF155</f>
        <v>0</v>
      </c>
      <c r="AG155" s="70" t="n">
        <f aca="false">Tabla_Simulada!AG155-Tabla_ValidaciónMétodo!AG155</f>
        <v>0</v>
      </c>
      <c r="AH155" s="70" t="n">
        <f aca="false">Tabla_Simulada!AH155-Tabla_ValidaciónMétodo!AH155</f>
        <v>0</v>
      </c>
      <c r="AI155" s="70" t="n">
        <f aca="false">Tabla_Simulada!AI155-Tabla_ValidaciónMétodo!AI155</f>
        <v>0</v>
      </c>
      <c r="AJ155" s="70" t="n">
        <f aca="false">Tabla_Simulada!AJ155-Tabla_ValidaciónMétodo!AJ155</f>
        <v>0</v>
      </c>
      <c r="AK155" s="70" t="n">
        <f aca="false">Tabla_Simulada!AK155-Tabla_ValidaciónMétodo!AK155</f>
        <v>0</v>
      </c>
      <c r="AL155" s="70" t="n">
        <f aca="false">Tabla_Simulada!AL155-Tabla_ValidaciónMétodo!AL155</f>
        <v>0</v>
      </c>
      <c r="AM155" s="70" t="n">
        <f aca="false">Tabla_Simulada!AM155-Tabla_ValidaciónMétodo!AM155</f>
        <v>0</v>
      </c>
      <c r="AO155" s="63" t="n">
        <f aca="false">Tabla_Simulada!AO155-Tabla_ValidaciónMétodo!AO155</f>
        <v>0</v>
      </c>
      <c r="AP155" s="64" t="n">
        <f aca="false">Tabla_Simulada!AP155-Tabla_ValidaciónMétodo!AP155</f>
        <v>0</v>
      </c>
      <c r="AQ155" s="63" t="n">
        <f aca="false">Tabla_Simulada!AQ155-Tabla_ValidaciónMétodo!AQ155</f>
        <v>0</v>
      </c>
      <c r="AR155" s="64" t="n">
        <f aca="false">Tabla_Simulada!AR155-Tabla_ValidaciónMétodo!AR155</f>
        <v>0</v>
      </c>
      <c r="AS155" s="63" t="n">
        <f aca="false">Tabla_Simulada!AS155-Tabla_ValidaciónMétodo!AS155</f>
        <v>0</v>
      </c>
      <c r="AT155" s="64" t="n">
        <f aca="false">Tabla_Simulada!AT155-Tabla_ValidaciónMétodo!AT155</f>
        <v>0</v>
      </c>
      <c r="AU155" s="63" t="n">
        <f aca="false">Tabla_Simulada!AU155-Tabla_ValidaciónMétodo!AU155</f>
        <v>0</v>
      </c>
      <c r="AV155" s="64" t="n">
        <f aca="false">Tabla_Simulada!AV155-Tabla_ValidaciónMétodo!AV155</f>
        <v>0</v>
      </c>
      <c r="AW155" s="63" t="n">
        <f aca="false">Tabla_Simulada!AW155-Tabla_ValidaciónMétodo!AW155</f>
        <v>0</v>
      </c>
      <c r="AX155" s="64" t="n">
        <f aca="false">Tabla_Simulada!AX155-Tabla_ValidaciónMétodo!AX155</f>
        <v>0</v>
      </c>
    </row>
    <row r="156" customFormat="false" ht="15" hidden="false" customHeight="false" outlineLevel="0" collapsed="false">
      <c r="A156" s="72" t="s">
        <v>45</v>
      </c>
      <c r="B156" s="65" t="n">
        <f aca="false">Tabla_Simulada!B156-Tabla_ValidaciónMétodo!B156</f>
        <v>0</v>
      </c>
      <c r="C156" s="65" t="n">
        <f aca="false">Tabla_Simulada!C156-Tabla_ValidaciónMétodo!C156</f>
        <v>0</v>
      </c>
      <c r="D156" s="65" t="n">
        <f aca="false">Tabla_Simulada!D156-Tabla_ValidaciónMétodo!D156</f>
        <v>0</v>
      </c>
      <c r="E156" s="65" t="n">
        <f aca="false">Tabla_Simulada!E156-Tabla_ValidaciónMétodo!E156</f>
        <v>0</v>
      </c>
      <c r="F156" s="65" t="n">
        <f aca="false">Tabla_Simulada!F156-Tabla_ValidaciónMétodo!F156</f>
        <v>0</v>
      </c>
      <c r="G156" s="65" t="n">
        <f aca="false">Tabla_Simulada!G156-Tabla_ValidaciónMétodo!G156</f>
        <v>0</v>
      </c>
      <c r="H156" s="65" t="n">
        <f aca="false">Tabla_Simulada!H156-Tabla_ValidaciónMétodo!H156</f>
        <v>0</v>
      </c>
      <c r="I156" s="66" t="n">
        <f aca="false">Tabla_Simulada!I156-Tabla_ValidaciónMétodo!I156</f>
        <v>0</v>
      </c>
      <c r="J156" s="65" t="n">
        <f aca="false">Tabla_Simulada!J156-Tabla_ValidaciónMétodo!J156</f>
        <v>0</v>
      </c>
      <c r="K156" s="66" t="n">
        <f aca="false">Tabla_Simulada!K156-Tabla_ValidaciónMétodo!K156</f>
        <v>0</v>
      </c>
      <c r="L156" s="65" t="n">
        <f aca="false">Tabla_Simulada!L156-Tabla_ValidaciónMétodo!L156</f>
        <v>0</v>
      </c>
      <c r="M156" s="66" t="n">
        <f aca="false">Tabla_Simulada!M156-Tabla_ValidaciónMétodo!M156</f>
        <v>0</v>
      </c>
      <c r="N156" s="65" t="n">
        <f aca="false">Tabla_Simulada!N156-Tabla_ValidaciónMétodo!N156</f>
        <v>0</v>
      </c>
      <c r="O156" s="65" t="n">
        <f aca="false">Tabla_Simulada!O156-Tabla_ValidaciónMétodo!O156</f>
        <v>0</v>
      </c>
      <c r="P156" s="65" t="n">
        <f aca="false">Tabla_Simulada!P156-Tabla_ValidaciónMétodo!P156</f>
        <v>0</v>
      </c>
      <c r="Q156" s="65" t="n">
        <f aca="false">Tabla_Simulada!Q156-Tabla_ValidaciónMétodo!Q156</f>
        <v>0</v>
      </c>
      <c r="S156" s="65" t="n">
        <f aca="false">Tabla_Simulada!S156-Tabla_ValidaciónMétodo!S156</f>
        <v>0</v>
      </c>
      <c r="T156" s="65" t="n">
        <f aca="false">Tabla_Simulada!T156-Tabla_ValidaciónMétodo!T156</f>
        <v>0</v>
      </c>
      <c r="U156" s="65" t="n">
        <f aca="false">Tabla_Simulada!U156-Tabla_ValidaciónMétodo!U156</f>
        <v>0</v>
      </c>
      <c r="V156" s="65" t="n">
        <f aca="false">Tabla_Simulada!V156-Tabla_ValidaciónMétodo!V156</f>
        <v>0</v>
      </c>
      <c r="W156" s="65" t="n">
        <f aca="false">Tabla_Simulada!W156-Tabla_ValidaciónMétodo!W156</f>
        <v>0</v>
      </c>
      <c r="X156" s="65" t="n">
        <f aca="false">Tabla_Simulada!X156-Tabla_ValidaciónMétodo!X156</f>
        <v>0</v>
      </c>
      <c r="Y156" s="65" t="n">
        <f aca="false">Tabla_Simulada!Y156-Tabla_ValidaciónMétodo!Y156</f>
        <v>0</v>
      </c>
      <c r="Z156" s="65" t="n">
        <f aca="false">Tabla_Simulada!Z156-Tabla_ValidaciónMétodo!Z156</f>
        <v>0</v>
      </c>
      <c r="AC156" s="73" t="n">
        <f aca="false">Tabla_Simulada!AC156-Tabla_ValidaciónMétodo!AC156</f>
        <v>0</v>
      </c>
      <c r="AD156" s="74" t="n">
        <f aca="false">Tabla_Simulada!AD156-Tabla_ValidaciónMétodo!AD156</f>
        <v>0</v>
      </c>
      <c r="AE156" s="75" t="n">
        <f aca="false">Tabla_Simulada!AE156-Tabla_ValidaciónMétodo!AE156</f>
        <v>0</v>
      </c>
      <c r="AF156" s="74" t="n">
        <f aca="false">Tabla_Simulada!AF156-Tabla_ValidaciónMétodo!AF156</f>
        <v>0</v>
      </c>
      <c r="AG156" s="74" t="n">
        <f aca="false">Tabla_Simulada!AG156-Tabla_ValidaciónMétodo!AG156</f>
        <v>0</v>
      </c>
      <c r="AH156" s="74" t="n">
        <f aca="false">Tabla_Simulada!AH156-Tabla_ValidaciónMétodo!AH156</f>
        <v>0</v>
      </c>
      <c r="AI156" s="74" t="n">
        <f aca="false">Tabla_Simulada!AI156-Tabla_ValidaciónMétodo!AI156</f>
        <v>0</v>
      </c>
      <c r="AJ156" s="74" t="n">
        <f aca="false">Tabla_Simulada!AJ156-Tabla_ValidaciónMétodo!AJ156</f>
        <v>0</v>
      </c>
      <c r="AK156" s="74" t="n">
        <f aca="false">Tabla_Simulada!AK156-Tabla_ValidaciónMétodo!AK156</f>
        <v>0</v>
      </c>
      <c r="AL156" s="74" t="n">
        <f aca="false">Tabla_Simulada!AL156-Tabla_ValidaciónMétodo!AL156</f>
        <v>0</v>
      </c>
      <c r="AM156" s="74" t="n">
        <f aca="false">Tabla_Simulada!AM156-Tabla_ValidaciónMétodo!AM156</f>
        <v>0</v>
      </c>
      <c r="AO156" s="66" t="n">
        <f aca="false">Tabla_Simulada!AO156-Tabla_ValidaciónMétodo!AO156</f>
        <v>0</v>
      </c>
      <c r="AP156" s="65" t="n">
        <f aca="false">Tabla_Simulada!AP156-Tabla_ValidaciónMétodo!AP156</f>
        <v>0</v>
      </c>
      <c r="AQ156" s="66" t="n">
        <f aca="false">Tabla_Simulada!AQ156-Tabla_ValidaciónMétodo!AQ156</f>
        <v>0</v>
      </c>
      <c r="AR156" s="65" t="n">
        <f aca="false">Tabla_Simulada!AR156-Tabla_ValidaciónMétodo!AR156</f>
        <v>0</v>
      </c>
      <c r="AS156" s="66" t="n">
        <f aca="false">Tabla_Simulada!AS156-Tabla_ValidaciónMétodo!AS156</f>
        <v>0</v>
      </c>
      <c r="AT156" s="65" t="n">
        <f aca="false">Tabla_Simulada!AT156-Tabla_ValidaciónMétodo!AT156</f>
        <v>0</v>
      </c>
      <c r="AU156" s="66" t="n">
        <f aca="false">Tabla_Simulada!AU156-Tabla_ValidaciónMétodo!AU156</f>
        <v>0</v>
      </c>
      <c r="AV156" s="65" t="n">
        <f aca="false">Tabla_Simulada!AV156-Tabla_ValidaciónMétodo!AV156</f>
        <v>0</v>
      </c>
      <c r="AW156" s="66" t="n">
        <f aca="false">Tabla_Simulada!AW156-Tabla_ValidaciónMétodo!AW156</f>
        <v>0</v>
      </c>
      <c r="AX156" s="65" t="n">
        <f aca="false">Tabla_Simulada!AX156-Tabla_ValidaciónMétodo!AX156</f>
        <v>0</v>
      </c>
    </row>
    <row r="157" customFormat="false" ht="15" hidden="false" customHeight="false" outlineLevel="0" collapsed="false">
      <c r="A157" s="72" t="s">
        <v>46</v>
      </c>
      <c r="B157" s="65" t="n">
        <f aca="false">Tabla_Simulada!B157-Tabla_ValidaciónMétodo!B157</f>
        <v>0</v>
      </c>
      <c r="C157" s="65" t="n">
        <f aca="false">Tabla_Simulada!C157-Tabla_ValidaciónMétodo!C157</f>
        <v>0</v>
      </c>
      <c r="D157" s="65" t="n">
        <f aca="false">Tabla_Simulada!D157-Tabla_ValidaciónMétodo!D157</f>
        <v>0</v>
      </c>
      <c r="E157" s="65" t="n">
        <f aca="false">Tabla_Simulada!E157-Tabla_ValidaciónMétodo!E157</f>
        <v>0</v>
      </c>
      <c r="F157" s="65" t="n">
        <f aca="false">Tabla_Simulada!F157-Tabla_ValidaciónMétodo!F157</f>
        <v>0</v>
      </c>
      <c r="G157" s="65" t="n">
        <f aca="false">Tabla_Simulada!G157-Tabla_ValidaciónMétodo!G157</f>
        <v>0</v>
      </c>
      <c r="H157" s="65" t="n">
        <f aca="false">Tabla_Simulada!H157-Tabla_ValidaciónMétodo!H157</f>
        <v>0</v>
      </c>
      <c r="I157" s="66" t="n">
        <f aca="false">Tabla_Simulada!I157-Tabla_ValidaciónMétodo!I157</f>
        <v>0</v>
      </c>
      <c r="J157" s="65" t="n">
        <f aca="false">Tabla_Simulada!J157-Tabla_ValidaciónMétodo!J157</f>
        <v>0</v>
      </c>
      <c r="K157" s="66" t="n">
        <f aca="false">Tabla_Simulada!K157-Tabla_ValidaciónMétodo!K157</f>
        <v>0</v>
      </c>
      <c r="L157" s="65" t="n">
        <f aca="false">Tabla_Simulada!L157-Tabla_ValidaciónMétodo!L157</f>
        <v>0</v>
      </c>
      <c r="M157" s="66" t="n">
        <f aca="false">Tabla_Simulada!M157-Tabla_ValidaciónMétodo!M157</f>
        <v>0</v>
      </c>
      <c r="N157" s="65" t="n">
        <f aca="false">Tabla_Simulada!N157-Tabla_ValidaciónMétodo!N157</f>
        <v>0</v>
      </c>
      <c r="O157" s="65" t="n">
        <f aca="false">Tabla_Simulada!O157-Tabla_ValidaciónMétodo!O157</f>
        <v>0</v>
      </c>
      <c r="P157" s="65" t="n">
        <f aca="false">Tabla_Simulada!P157-Tabla_ValidaciónMétodo!P157</f>
        <v>0</v>
      </c>
      <c r="Q157" s="65" t="n">
        <f aca="false">Tabla_Simulada!Q157-Tabla_ValidaciónMétodo!Q157</f>
        <v>0</v>
      </c>
      <c r="S157" s="65" t="n">
        <f aca="false">Tabla_Simulada!S157-Tabla_ValidaciónMétodo!S157</f>
        <v>0</v>
      </c>
      <c r="T157" s="65" t="n">
        <f aca="false">Tabla_Simulada!T157-Tabla_ValidaciónMétodo!T157</f>
        <v>0</v>
      </c>
      <c r="U157" s="65" t="n">
        <f aca="false">Tabla_Simulada!U157-Tabla_ValidaciónMétodo!U157</f>
        <v>0</v>
      </c>
      <c r="V157" s="65" t="n">
        <f aca="false">Tabla_Simulada!V157-Tabla_ValidaciónMétodo!V157</f>
        <v>0</v>
      </c>
      <c r="W157" s="65" t="n">
        <f aca="false">Tabla_Simulada!W157-Tabla_ValidaciónMétodo!W157</f>
        <v>0</v>
      </c>
      <c r="X157" s="65" t="n">
        <f aca="false">Tabla_Simulada!X157-Tabla_ValidaciónMétodo!X157</f>
        <v>0</v>
      </c>
      <c r="Y157" s="65" t="n">
        <f aca="false">Tabla_Simulada!Y157-Tabla_ValidaciónMétodo!Y157</f>
        <v>0</v>
      </c>
      <c r="Z157" s="65" t="n">
        <f aca="false">Tabla_Simulada!Z157-Tabla_ValidaciónMétodo!Z157</f>
        <v>0</v>
      </c>
      <c r="AC157" s="73" t="n">
        <f aca="false">Tabla_Simulada!AC157-Tabla_ValidaciónMétodo!AC157</f>
        <v>0</v>
      </c>
      <c r="AD157" s="74" t="n">
        <f aca="false">Tabla_Simulada!AD157-Tabla_ValidaciónMétodo!AD157</f>
        <v>0</v>
      </c>
      <c r="AE157" s="75" t="n">
        <f aca="false">Tabla_Simulada!AE157-Tabla_ValidaciónMétodo!AE157</f>
        <v>0</v>
      </c>
      <c r="AF157" s="74" t="n">
        <f aca="false">Tabla_Simulada!AF157-Tabla_ValidaciónMétodo!AF157</f>
        <v>0</v>
      </c>
      <c r="AG157" s="74" t="n">
        <f aca="false">Tabla_Simulada!AG157-Tabla_ValidaciónMétodo!AG157</f>
        <v>0</v>
      </c>
      <c r="AH157" s="74" t="n">
        <f aca="false">Tabla_Simulada!AH157-Tabla_ValidaciónMétodo!AH157</f>
        <v>0</v>
      </c>
      <c r="AI157" s="74" t="n">
        <f aca="false">Tabla_Simulada!AI157-Tabla_ValidaciónMétodo!AI157</f>
        <v>0</v>
      </c>
      <c r="AJ157" s="74" t="n">
        <f aca="false">Tabla_Simulada!AJ157-Tabla_ValidaciónMétodo!AJ157</f>
        <v>0</v>
      </c>
      <c r="AK157" s="74" t="n">
        <f aca="false">Tabla_Simulada!AK157-Tabla_ValidaciónMétodo!AK157</f>
        <v>0</v>
      </c>
      <c r="AL157" s="74" t="n">
        <f aca="false">Tabla_Simulada!AL157-Tabla_ValidaciónMétodo!AL157</f>
        <v>0</v>
      </c>
      <c r="AM157" s="74" t="n">
        <f aca="false">Tabla_Simulada!AM157-Tabla_ValidaciónMétodo!AM157</f>
        <v>0</v>
      </c>
      <c r="AO157" s="66" t="n">
        <f aca="false">Tabla_Simulada!AO157-Tabla_ValidaciónMétodo!AO157</f>
        <v>0</v>
      </c>
      <c r="AP157" s="65" t="n">
        <f aca="false">Tabla_Simulada!AP157-Tabla_ValidaciónMétodo!AP157</f>
        <v>0</v>
      </c>
      <c r="AQ157" s="66" t="n">
        <f aca="false">Tabla_Simulada!AQ157-Tabla_ValidaciónMétodo!AQ157</f>
        <v>0</v>
      </c>
      <c r="AR157" s="65" t="n">
        <f aca="false">Tabla_Simulada!AR157-Tabla_ValidaciónMétodo!AR157</f>
        <v>0</v>
      </c>
      <c r="AS157" s="66" t="n">
        <f aca="false">Tabla_Simulada!AS157-Tabla_ValidaciónMétodo!AS157</f>
        <v>0</v>
      </c>
      <c r="AT157" s="65" t="n">
        <f aca="false">Tabla_Simulada!AT157-Tabla_ValidaciónMétodo!AT157</f>
        <v>0</v>
      </c>
      <c r="AU157" s="66" t="n">
        <f aca="false">Tabla_Simulada!AU157-Tabla_ValidaciónMétodo!AU157</f>
        <v>0</v>
      </c>
      <c r="AV157" s="65" t="n">
        <f aca="false">Tabla_Simulada!AV157-Tabla_ValidaciónMétodo!AV157</f>
        <v>0</v>
      </c>
      <c r="AW157" s="66" t="n">
        <f aca="false">Tabla_Simulada!AW157-Tabla_ValidaciónMétodo!AW157</f>
        <v>0</v>
      </c>
      <c r="AX157" s="65" t="n">
        <f aca="false">Tabla_Simulada!AX157-Tabla_ValidaciónMétodo!AX157</f>
        <v>0</v>
      </c>
    </row>
    <row r="158" customFormat="false" ht="15" hidden="false" customHeight="false" outlineLevel="0" collapsed="false">
      <c r="A158" s="72" t="s">
        <v>47</v>
      </c>
      <c r="B158" s="65" t="n">
        <f aca="false">Tabla_Simulada!B158-Tabla_ValidaciónMétodo!B158</f>
        <v>0</v>
      </c>
      <c r="C158" s="65" t="n">
        <f aca="false">Tabla_Simulada!C158-Tabla_ValidaciónMétodo!C158</f>
        <v>0</v>
      </c>
      <c r="D158" s="65" t="n">
        <f aca="false">Tabla_Simulada!D158-Tabla_ValidaciónMétodo!D158</f>
        <v>0</v>
      </c>
      <c r="E158" s="65" t="n">
        <f aca="false">Tabla_Simulada!E158-Tabla_ValidaciónMétodo!E158</f>
        <v>0</v>
      </c>
      <c r="F158" s="65" t="n">
        <f aca="false">Tabla_Simulada!F158-Tabla_ValidaciónMétodo!F158</f>
        <v>0</v>
      </c>
      <c r="G158" s="65" t="n">
        <f aca="false">Tabla_Simulada!G158-Tabla_ValidaciónMétodo!G158</f>
        <v>0</v>
      </c>
      <c r="H158" s="65" t="n">
        <f aca="false">Tabla_Simulada!H158-Tabla_ValidaciónMétodo!H158</f>
        <v>0</v>
      </c>
      <c r="I158" s="66" t="n">
        <f aca="false">Tabla_Simulada!I158-Tabla_ValidaciónMétodo!I158</f>
        <v>0</v>
      </c>
      <c r="J158" s="65" t="n">
        <f aca="false">Tabla_Simulada!J158-Tabla_ValidaciónMétodo!J158</f>
        <v>0</v>
      </c>
      <c r="K158" s="66" t="n">
        <f aca="false">Tabla_Simulada!K158-Tabla_ValidaciónMétodo!K158</f>
        <v>0</v>
      </c>
      <c r="L158" s="65" t="n">
        <f aca="false">Tabla_Simulada!L158-Tabla_ValidaciónMétodo!L158</f>
        <v>0</v>
      </c>
      <c r="M158" s="66" t="n">
        <f aca="false">Tabla_Simulada!M158-Tabla_ValidaciónMétodo!M158</f>
        <v>0</v>
      </c>
      <c r="N158" s="65" t="n">
        <f aca="false">Tabla_Simulada!N158-Tabla_ValidaciónMétodo!N158</f>
        <v>0</v>
      </c>
      <c r="O158" s="65" t="n">
        <f aca="false">Tabla_Simulada!O158-Tabla_ValidaciónMétodo!O158</f>
        <v>0</v>
      </c>
      <c r="P158" s="65" t="n">
        <f aca="false">Tabla_Simulada!P158-Tabla_ValidaciónMétodo!P158</f>
        <v>0</v>
      </c>
      <c r="Q158" s="65" t="n">
        <f aca="false">Tabla_Simulada!Q158-Tabla_ValidaciónMétodo!Q158</f>
        <v>0</v>
      </c>
      <c r="S158" s="65" t="n">
        <f aca="false">Tabla_Simulada!S158-Tabla_ValidaciónMétodo!S158</f>
        <v>0</v>
      </c>
      <c r="T158" s="65" t="n">
        <f aca="false">Tabla_Simulada!T158-Tabla_ValidaciónMétodo!T158</f>
        <v>0</v>
      </c>
      <c r="U158" s="65" t="n">
        <f aca="false">Tabla_Simulada!U158-Tabla_ValidaciónMétodo!U158</f>
        <v>0</v>
      </c>
      <c r="V158" s="65" t="n">
        <f aca="false">Tabla_Simulada!V158-Tabla_ValidaciónMétodo!V158</f>
        <v>0</v>
      </c>
      <c r="W158" s="65" t="n">
        <f aca="false">Tabla_Simulada!W158-Tabla_ValidaciónMétodo!W158</f>
        <v>0</v>
      </c>
      <c r="X158" s="65" t="n">
        <f aca="false">Tabla_Simulada!X158-Tabla_ValidaciónMétodo!X158</f>
        <v>0</v>
      </c>
      <c r="Y158" s="65" t="n">
        <f aca="false">Tabla_Simulada!Y158-Tabla_ValidaciónMétodo!Y158</f>
        <v>0</v>
      </c>
      <c r="Z158" s="65" t="n">
        <f aca="false">Tabla_Simulada!Z158-Tabla_ValidaciónMétodo!Z158</f>
        <v>0</v>
      </c>
      <c r="AC158" s="73" t="n">
        <f aca="false">Tabla_Simulada!AC158-Tabla_ValidaciónMétodo!AC158</f>
        <v>0</v>
      </c>
      <c r="AD158" s="74" t="n">
        <f aca="false">Tabla_Simulada!AD158-Tabla_ValidaciónMétodo!AD158</f>
        <v>0</v>
      </c>
      <c r="AE158" s="75" t="n">
        <f aca="false">Tabla_Simulada!AE158-Tabla_ValidaciónMétodo!AE158</f>
        <v>0</v>
      </c>
      <c r="AF158" s="74" t="n">
        <f aca="false">Tabla_Simulada!AF158-Tabla_ValidaciónMétodo!AF158</f>
        <v>0</v>
      </c>
      <c r="AG158" s="74" t="n">
        <f aca="false">Tabla_Simulada!AG158-Tabla_ValidaciónMétodo!AG158</f>
        <v>0</v>
      </c>
      <c r="AH158" s="74" t="n">
        <f aca="false">Tabla_Simulada!AH158-Tabla_ValidaciónMétodo!AH158</f>
        <v>0</v>
      </c>
      <c r="AI158" s="74" t="n">
        <f aca="false">Tabla_Simulada!AI158-Tabla_ValidaciónMétodo!AI158</f>
        <v>0</v>
      </c>
      <c r="AJ158" s="74" t="n">
        <f aca="false">Tabla_Simulada!AJ158-Tabla_ValidaciónMétodo!AJ158</f>
        <v>0</v>
      </c>
      <c r="AK158" s="74" t="n">
        <f aca="false">Tabla_Simulada!AK158-Tabla_ValidaciónMétodo!AK158</f>
        <v>0</v>
      </c>
      <c r="AL158" s="74" t="n">
        <f aca="false">Tabla_Simulada!AL158-Tabla_ValidaciónMétodo!AL158</f>
        <v>0</v>
      </c>
      <c r="AM158" s="74" t="n">
        <f aca="false">Tabla_Simulada!AM158-Tabla_ValidaciónMétodo!AM158</f>
        <v>0</v>
      </c>
      <c r="AO158" s="66" t="n">
        <f aca="false">Tabla_Simulada!AO158-Tabla_ValidaciónMétodo!AO158</f>
        <v>0</v>
      </c>
      <c r="AP158" s="65" t="n">
        <f aca="false">Tabla_Simulada!AP158-Tabla_ValidaciónMétodo!AP158</f>
        <v>0</v>
      </c>
      <c r="AQ158" s="66" t="n">
        <f aca="false">Tabla_Simulada!AQ158-Tabla_ValidaciónMétodo!AQ158</f>
        <v>0</v>
      </c>
      <c r="AR158" s="65" t="n">
        <f aca="false">Tabla_Simulada!AR158-Tabla_ValidaciónMétodo!AR158</f>
        <v>0</v>
      </c>
      <c r="AS158" s="66" t="n">
        <f aca="false">Tabla_Simulada!AS158-Tabla_ValidaciónMétodo!AS158</f>
        <v>0</v>
      </c>
      <c r="AT158" s="65" t="n">
        <f aca="false">Tabla_Simulada!AT158-Tabla_ValidaciónMétodo!AT158</f>
        <v>0</v>
      </c>
      <c r="AU158" s="66" t="n">
        <f aca="false">Tabla_Simulada!AU158-Tabla_ValidaciónMétodo!AU158</f>
        <v>0</v>
      </c>
      <c r="AV158" s="65" t="n">
        <f aca="false">Tabla_Simulada!AV158-Tabla_ValidaciónMétodo!AV158</f>
        <v>0</v>
      </c>
      <c r="AW158" s="66" t="n">
        <f aca="false">Tabla_Simulada!AW158-Tabla_ValidaciónMétodo!AW158</f>
        <v>0</v>
      </c>
      <c r="AX158" s="65" t="n">
        <f aca="false">Tabla_Simulada!AX158-Tabla_ValidaciónMétodo!AX158</f>
        <v>0</v>
      </c>
    </row>
    <row r="159" customFormat="false" ht="15" hidden="false" customHeight="false" outlineLevel="0" collapsed="false">
      <c r="A159" s="72" t="s">
        <v>48</v>
      </c>
      <c r="B159" s="65" t="n">
        <f aca="false">Tabla_Simulada!B159-Tabla_ValidaciónMétodo!B159</f>
        <v>0</v>
      </c>
      <c r="C159" s="65" t="n">
        <f aca="false">Tabla_Simulada!C159-Tabla_ValidaciónMétodo!C159</f>
        <v>0</v>
      </c>
      <c r="D159" s="65" t="n">
        <f aca="false">Tabla_Simulada!D159-Tabla_ValidaciónMétodo!D159</f>
        <v>0</v>
      </c>
      <c r="E159" s="65" t="n">
        <f aca="false">Tabla_Simulada!E159-Tabla_ValidaciónMétodo!E159</f>
        <v>0</v>
      </c>
      <c r="F159" s="65" t="n">
        <f aca="false">Tabla_Simulada!F159-Tabla_ValidaciónMétodo!F159</f>
        <v>0</v>
      </c>
      <c r="G159" s="65" t="n">
        <f aca="false">Tabla_Simulada!G159-Tabla_ValidaciónMétodo!G159</f>
        <v>0</v>
      </c>
      <c r="H159" s="65" t="n">
        <f aca="false">Tabla_Simulada!H159-Tabla_ValidaciónMétodo!H159</f>
        <v>0</v>
      </c>
      <c r="I159" s="66" t="n">
        <f aca="false">Tabla_Simulada!I159-Tabla_ValidaciónMétodo!I159</f>
        <v>0</v>
      </c>
      <c r="J159" s="65" t="n">
        <f aca="false">Tabla_Simulada!J159-Tabla_ValidaciónMétodo!J159</f>
        <v>0</v>
      </c>
      <c r="K159" s="66" t="n">
        <f aca="false">Tabla_Simulada!K159-Tabla_ValidaciónMétodo!K159</f>
        <v>0</v>
      </c>
      <c r="L159" s="65" t="n">
        <f aca="false">Tabla_Simulada!L159-Tabla_ValidaciónMétodo!L159</f>
        <v>0</v>
      </c>
      <c r="M159" s="66" t="n">
        <f aca="false">Tabla_Simulada!M159-Tabla_ValidaciónMétodo!M159</f>
        <v>0</v>
      </c>
      <c r="N159" s="65" t="n">
        <f aca="false">Tabla_Simulada!N159-Tabla_ValidaciónMétodo!N159</f>
        <v>0</v>
      </c>
      <c r="O159" s="65" t="n">
        <f aca="false">Tabla_Simulada!O159-Tabla_ValidaciónMétodo!O159</f>
        <v>0</v>
      </c>
      <c r="P159" s="65" t="n">
        <f aca="false">Tabla_Simulada!P159-Tabla_ValidaciónMétodo!P159</f>
        <v>0</v>
      </c>
      <c r="Q159" s="65" t="n">
        <f aca="false">Tabla_Simulada!Q159-Tabla_ValidaciónMétodo!Q159</f>
        <v>0</v>
      </c>
      <c r="S159" s="65" t="n">
        <f aca="false">Tabla_Simulada!S159-Tabla_ValidaciónMétodo!S159</f>
        <v>0</v>
      </c>
      <c r="T159" s="65" t="n">
        <f aca="false">Tabla_Simulada!T159-Tabla_ValidaciónMétodo!T159</f>
        <v>0</v>
      </c>
      <c r="U159" s="65" t="n">
        <f aca="false">Tabla_Simulada!U159-Tabla_ValidaciónMétodo!U159</f>
        <v>0</v>
      </c>
      <c r="V159" s="65" t="n">
        <f aca="false">Tabla_Simulada!V159-Tabla_ValidaciónMétodo!V159</f>
        <v>0</v>
      </c>
      <c r="W159" s="65" t="n">
        <f aca="false">Tabla_Simulada!W159-Tabla_ValidaciónMétodo!W159</f>
        <v>0</v>
      </c>
      <c r="X159" s="65" t="n">
        <f aca="false">Tabla_Simulada!X159-Tabla_ValidaciónMétodo!X159</f>
        <v>0</v>
      </c>
      <c r="Y159" s="65" t="n">
        <f aca="false">Tabla_Simulada!Y159-Tabla_ValidaciónMétodo!Y159</f>
        <v>0</v>
      </c>
      <c r="Z159" s="65" t="n">
        <f aca="false">Tabla_Simulada!Z159-Tabla_ValidaciónMétodo!Z159</f>
        <v>0</v>
      </c>
      <c r="AC159" s="73" t="n">
        <f aca="false">Tabla_Simulada!AC159-Tabla_ValidaciónMétodo!AC159</f>
        <v>0</v>
      </c>
      <c r="AD159" s="74" t="n">
        <f aca="false">Tabla_Simulada!AD159-Tabla_ValidaciónMétodo!AD159</f>
        <v>0</v>
      </c>
      <c r="AE159" s="75" t="n">
        <f aca="false">Tabla_Simulada!AE159-Tabla_ValidaciónMétodo!AE159</f>
        <v>0</v>
      </c>
      <c r="AF159" s="74" t="n">
        <f aca="false">Tabla_Simulada!AF159-Tabla_ValidaciónMétodo!AF159</f>
        <v>0</v>
      </c>
      <c r="AG159" s="74" t="n">
        <f aca="false">Tabla_Simulada!AG159-Tabla_ValidaciónMétodo!AG159</f>
        <v>0</v>
      </c>
      <c r="AH159" s="74" t="n">
        <f aca="false">Tabla_Simulada!AH159-Tabla_ValidaciónMétodo!AH159</f>
        <v>0</v>
      </c>
      <c r="AI159" s="74" t="n">
        <f aca="false">Tabla_Simulada!AI159-Tabla_ValidaciónMétodo!AI159</f>
        <v>0</v>
      </c>
      <c r="AJ159" s="74" t="n">
        <f aca="false">Tabla_Simulada!AJ159-Tabla_ValidaciónMétodo!AJ159</f>
        <v>0</v>
      </c>
      <c r="AK159" s="74" t="n">
        <f aca="false">Tabla_Simulada!AK159-Tabla_ValidaciónMétodo!AK159</f>
        <v>0</v>
      </c>
      <c r="AL159" s="74" t="n">
        <f aca="false">Tabla_Simulada!AL159-Tabla_ValidaciónMétodo!AL159</f>
        <v>0</v>
      </c>
      <c r="AM159" s="74" t="n">
        <f aca="false">Tabla_Simulada!AM159-Tabla_ValidaciónMétodo!AM159</f>
        <v>0</v>
      </c>
      <c r="AO159" s="66" t="n">
        <f aca="false">Tabla_Simulada!AO159-Tabla_ValidaciónMétodo!AO159</f>
        <v>0</v>
      </c>
      <c r="AP159" s="65" t="n">
        <f aca="false">Tabla_Simulada!AP159-Tabla_ValidaciónMétodo!AP159</f>
        <v>0</v>
      </c>
      <c r="AQ159" s="66" t="n">
        <f aca="false">Tabla_Simulada!AQ159-Tabla_ValidaciónMétodo!AQ159</f>
        <v>0</v>
      </c>
      <c r="AR159" s="65" t="n">
        <f aca="false">Tabla_Simulada!AR159-Tabla_ValidaciónMétodo!AR159</f>
        <v>0</v>
      </c>
      <c r="AS159" s="66" t="n">
        <f aca="false">Tabla_Simulada!AS159-Tabla_ValidaciónMétodo!AS159</f>
        <v>0</v>
      </c>
      <c r="AT159" s="65" t="n">
        <f aca="false">Tabla_Simulada!AT159-Tabla_ValidaciónMétodo!AT159</f>
        <v>0</v>
      </c>
      <c r="AU159" s="66" t="n">
        <f aca="false">Tabla_Simulada!AU159-Tabla_ValidaciónMétodo!AU159</f>
        <v>0</v>
      </c>
      <c r="AV159" s="65" t="n">
        <f aca="false">Tabla_Simulada!AV159-Tabla_ValidaciónMétodo!AV159</f>
        <v>0</v>
      </c>
      <c r="AW159" s="66" t="n">
        <f aca="false">Tabla_Simulada!AW159-Tabla_ValidaciónMétodo!AW159</f>
        <v>0</v>
      </c>
      <c r="AX159" s="65" t="n">
        <f aca="false">Tabla_Simulada!AX159-Tabla_ValidaciónMétodo!AX159</f>
        <v>0</v>
      </c>
    </row>
    <row r="160" customFormat="false" ht="15" hidden="false" customHeight="false" outlineLevel="0" collapsed="false">
      <c r="A160" s="72" t="s">
        <v>49</v>
      </c>
      <c r="B160" s="65" t="n">
        <f aca="false">Tabla_Simulada!B160-Tabla_ValidaciónMétodo!B160</f>
        <v>0</v>
      </c>
      <c r="C160" s="65" t="n">
        <f aca="false">Tabla_Simulada!C160-Tabla_ValidaciónMétodo!C160</f>
        <v>0</v>
      </c>
      <c r="D160" s="65" t="n">
        <f aca="false">Tabla_Simulada!D160-Tabla_ValidaciónMétodo!D160</f>
        <v>0</v>
      </c>
      <c r="E160" s="65" t="n">
        <f aca="false">Tabla_Simulada!E160-Tabla_ValidaciónMétodo!E160</f>
        <v>0</v>
      </c>
      <c r="F160" s="65" t="n">
        <f aca="false">Tabla_Simulada!F160-Tabla_ValidaciónMétodo!F160</f>
        <v>0</v>
      </c>
      <c r="G160" s="65" t="n">
        <f aca="false">Tabla_Simulada!G160-Tabla_ValidaciónMétodo!G160</f>
        <v>0</v>
      </c>
      <c r="H160" s="65" t="n">
        <f aca="false">Tabla_Simulada!H160-Tabla_ValidaciónMétodo!H160</f>
        <v>0</v>
      </c>
      <c r="I160" s="66" t="n">
        <f aca="false">Tabla_Simulada!I160-Tabla_ValidaciónMétodo!I160</f>
        <v>0</v>
      </c>
      <c r="J160" s="65" t="n">
        <f aca="false">Tabla_Simulada!J160-Tabla_ValidaciónMétodo!J160</f>
        <v>0</v>
      </c>
      <c r="K160" s="66" t="n">
        <f aca="false">Tabla_Simulada!K160-Tabla_ValidaciónMétodo!K160</f>
        <v>0</v>
      </c>
      <c r="L160" s="65" t="n">
        <f aca="false">Tabla_Simulada!L160-Tabla_ValidaciónMétodo!L160</f>
        <v>0</v>
      </c>
      <c r="M160" s="66" t="n">
        <f aca="false">Tabla_Simulada!M160-Tabla_ValidaciónMétodo!M160</f>
        <v>0</v>
      </c>
      <c r="N160" s="65" t="n">
        <f aca="false">Tabla_Simulada!N160-Tabla_ValidaciónMétodo!N160</f>
        <v>0</v>
      </c>
      <c r="O160" s="65" t="n">
        <f aca="false">Tabla_Simulada!O160-Tabla_ValidaciónMétodo!O160</f>
        <v>0</v>
      </c>
      <c r="P160" s="65" t="n">
        <f aca="false">Tabla_Simulada!P160-Tabla_ValidaciónMétodo!P160</f>
        <v>0</v>
      </c>
      <c r="Q160" s="65" t="n">
        <f aca="false">Tabla_Simulada!Q160-Tabla_ValidaciónMétodo!Q160</f>
        <v>0</v>
      </c>
      <c r="S160" s="65" t="n">
        <f aca="false">Tabla_Simulada!S160-Tabla_ValidaciónMétodo!S160</f>
        <v>0</v>
      </c>
      <c r="T160" s="65" t="n">
        <f aca="false">Tabla_Simulada!T160-Tabla_ValidaciónMétodo!T160</f>
        <v>0</v>
      </c>
      <c r="U160" s="65" t="n">
        <f aca="false">Tabla_Simulada!U160-Tabla_ValidaciónMétodo!U160</f>
        <v>0</v>
      </c>
      <c r="V160" s="65" t="n">
        <f aca="false">Tabla_Simulada!V160-Tabla_ValidaciónMétodo!V160</f>
        <v>0</v>
      </c>
      <c r="W160" s="65" t="n">
        <f aca="false">Tabla_Simulada!W160-Tabla_ValidaciónMétodo!W160</f>
        <v>0</v>
      </c>
      <c r="X160" s="65" t="n">
        <f aca="false">Tabla_Simulada!X160-Tabla_ValidaciónMétodo!X160</f>
        <v>0</v>
      </c>
      <c r="Y160" s="65" t="n">
        <f aca="false">Tabla_Simulada!Y160-Tabla_ValidaciónMétodo!Y160</f>
        <v>0</v>
      </c>
      <c r="Z160" s="65" t="n">
        <f aca="false">Tabla_Simulada!Z160-Tabla_ValidaciónMétodo!Z160</f>
        <v>0</v>
      </c>
      <c r="AC160" s="73" t="n">
        <f aca="false">Tabla_Simulada!AC160-Tabla_ValidaciónMétodo!AC160</f>
        <v>0</v>
      </c>
      <c r="AD160" s="74" t="n">
        <f aca="false">Tabla_Simulada!AD160-Tabla_ValidaciónMétodo!AD160</f>
        <v>0</v>
      </c>
      <c r="AE160" s="75" t="n">
        <f aca="false">Tabla_Simulada!AE160-Tabla_ValidaciónMétodo!AE160</f>
        <v>0</v>
      </c>
      <c r="AF160" s="74" t="n">
        <f aca="false">Tabla_Simulada!AF160-Tabla_ValidaciónMétodo!AF160</f>
        <v>0</v>
      </c>
      <c r="AG160" s="74" t="n">
        <f aca="false">Tabla_Simulada!AG160-Tabla_ValidaciónMétodo!AG160</f>
        <v>0</v>
      </c>
      <c r="AH160" s="74" t="n">
        <f aca="false">Tabla_Simulada!AH160-Tabla_ValidaciónMétodo!AH160</f>
        <v>0</v>
      </c>
      <c r="AI160" s="74" t="n">
        <f aca="false">Tabla_Simulada!AI160-Tabla_ValidaciónMétodo!AI160</f>
        <v>0</v>
      </c>
      <c r="AJ160" s="74" t="n">
        <f aca="false">Tabla_Simulada!AJ160-Tabla_ValidaciónMétodo!AJ160</f>
        <v>0</v>
      </c>
      <c r="AK160" s="74" t="n">
        <f aca="false">Tabla_Simulada!AK160-Tabla_ValidaciónMétodo!AK160</f>
        <v>0</v>
      </c>
      <c r="AL160" s="74" t="n">
        <f aca="false">Tabla_Simulada!AL160-Tabla_ValidaciónMétodo!AL160</f>
        <v>0</v>
      </c>
      <c r="AM160" s="74" t="n">
        <f aca="false">Tabla_Simulada!AM160-Tabla_ValidaciónMétodo!AM160</f>
        <v>0</v>
      </c>
      <c r="AO160" s="66" t="n">
        <f aca="false">Tabla_Simulada!AO160-Tabla_ValidaciónMétodo!AO160</f>
        <v>0</v>
      </c>
      <c r="AP160" s="65" t="n">
        <f aca="false">Tabla_Simulada!AP160-Tabla_ValidaciónMétodo!AP160</f>
        <v>0</v>
      </c>
      <c r="AQ160" s="66" t="n">
        <f aca="false">Tabla_Simulada!AQ160-Tabla_ValidaciónMétodo!AQ160</f>
        <v>0</v>
      </c>
      <c r="AR160" s="65" t="n">
        <f aca="false">Tabla_Simulada!AR160-Tabla_ValidaciónMétodo!AR160</f>
        <v>0</v>
      </c>
      <c r="AS160" s="66" t="n">
        <f aca="false">Tabla_Simulada!AS160-Tabla_ValidaciónMétodo!AS160</f>
        <v>0</v>
      </c>
      <c r="AT160" s="65" t="n">
        <f aca="false">Tabla_Simulada!AT160-Tabla_ValidaciónMétodo!AT160</f>
        <v>0</v>
      </c>
      <c r="AU160" s="66" t="n">
        <f aca="false">Tabla_Simulada!AU160-Tabla_ValidaciónMétodo!AU160</f>
        <v>0</v>
      </c>
      <c r="AV160" s="65" t="n">
        <f aca="false">Tabla_Simulada!AV160-Tabla_ValidaciónMétodo!AV160</f>
        <v>0</v>
      </c>
      <c r="AW160" s="66" t="n">
        <f aca="false">Tabla_Simulada!AW160-Tabla_ValidaciónMétodo!AW160</f>
        <v>0</v>
      </c>
      <c r="AX160" s="65" t="n">
        <f aca="false">Tabla_Simulada!AX160-Tabla_ValidaciónMétodo!AX160</f>
        <v>0</v>
      </c>
    </row>
    <row r="161" customFormat="false" ht="15" hidden="false" customHeight="false" outlineLevel="0" collapsed="false">
      <c r="A161" s="72" t="s">
        <v>50</v>
      </c>
      <c r="B161" s="65" t="n">
        <f aca="false">Tabla_Simulada!B161-Tabla_ValidaciónMétodo!B161</f>
        <v>0</v>
      </c>
      <c r="C161" s="65" t="n">
        <f aca="false">Tabla_Simulada!C161-Tabla_ValidaciónMétodo!C161</f>
        <v>0</v>
      </c>
      <c r="D161" s="65" t="n">
        <f aca="false">Tabla_Simulada!D161-Tabla_ValidaciónMétodo!D161</f>
        <v>0</v>
      </c>
      <c r="E161" s="65" t="n">
        <f aca="false">Tabla_Simulada!E161-Tabla_ValidaciónMétodo!E161</f>
        <v>0</v>
      </c>
      <c r="F161" s="65" t="n">
        <f aca="false">Tabla_Simulada!F161-Tabla_ValidaciónMétodo!F161</f>
        <v>0</v>
      </c>
      <c r="G161" s="65" t="n">
        <f aca="false">Tabla_Simulada!G161-Tabla_ValidaciónMétodo!G161</f>
        <v>0</v>
      </c>
      <c r="H161" s="65" t="n">
        <f aca="false">Tabla_Simulada!H161-Tabla_ValidaciónMétodo!H161</f>
        <v>0</v>
      </c>
      <c r="I161" s="66" t="n">
        <f aca="false">Tabla_Simulada!I161-Tabla_ValidaciónMétodo!I161</f>
        <v>0</v>
      </c>
      <c r="J161" s="65" t="n">
        <f aca="false">Tabla_Simulada!J161-Tabla_ValidaciónMétodo!J161</f>
        <v>0</v>
      </c>
      <c r="K161" s="66" t="n">
        <f aca="false">Tabla_Simulada!K161-Tabla_ValidaciónMétodo!K161</f>
        <v>0</v>
      </c>
      <c r="L161" s="65" t="n">
        <f aca="false">Tabla_Simulada!L161-Tabla_ValidaciónMétodo!L161</f>
        <v>0</v>
      </c>
      <c r="M161" s="66" t="n">
        <f aca="false">Tabla_Simulada!M161-Tabla_ValidaciónMétodo!M161</f>
        <v>0</v>
      </c>
      <c r="N161" s="65" t="n">
        <f aca="false">Tabla_Simulada!N161-Tabla_ValidaciónMétodo!N161</f>
        <v>0</v>
      </c>
      <c r="O161" s="65" t="n">
        <f aca="false">Tabla_Simulada!O161-Tabla_ValidaciónMétodo!O161</f>
        <v>0</v>
      </c>
      <c r="P161" s="65" t="n">
        <f aca="false">Tabla_Simulada!P161-Tabla_ValidaciónMétodo!P161</f>
        <v>0</v>
      </c>
      <c r="Q161" s="65" t="n">
        <f aca="false">Tabla_Simulada!Q161-Tabla_ValidaciónMétodo!Q161</f>
        <v>0</v>
      </c>
      <c r="S161" s="65" t="n">
        <f aca="false">Tabla_Simulada!S161-Tabla_ValidaciónMétodo!S161</f>
        <v>0</v>
      </c>
      <c r="T161" s="65" t="n">
        <f aca="false">Tabla_Simulada!T161-Tabla_ValidaciónMétodo!T161</f>
        <v>0</v>
      </c>
      <c r="U161" s="65" t="n">
        <f aca="false">Tabla_Simulada!U161-Tabla_ValidaciónMétodo!U161</f>
        <v>0</v>
      </c>
      <c r="V161" s="65" t="n">
        <f aca="false">Tabla_Simulada!V161-Tabla_ValidaciónMétodo!V161</f>
        <v>0</v>
      </c>
      <c r="W161" s="65" t="n">
        <f aca="false">Tabla_Simulada!W161-Tabla_ValidaciónMétodo!W161</f>
        <v>0</v>
      </c>
      <c r="X161" s="65" t="n">
        <f aca="false">Tabla_Simulada!X161-Tabla_ValidaciónMétodo!X161</f>
        <v>0</v>
      </c>
      <c r="Y161" s="65" t="n">
        <f aca="false">Tabla_Simulada!Y161-Tabla_ValidaciónMétodo!Y161</f>
        <v>0</v>
      </c>
      <c r="Z161" s="65" t="n">
        <f aca="false">Tabla_Simulada!Z161-Tabla_ValidaciónMétodo!Z161</f>
        <v>0</v>
      </c>
      <c r="AC161" s="73" t="n">
        <f aca="false">Tabla_Simulada!AC161-Tabla_ValidaciónMétodo!AC161</f>
        <v>0</v>
      </c>
      <c r="AD161" s="74" t="n">
        <f aca="false">Tabla_Simulada!AD161-Tabla_ValidaciónMétodo!AD161</f>
        <v>0</v>
      </c>
      <c r="AE161" s="75" t="n">
        <f aca="false">Tabla_Simulada!AE161-Tabla_ValidaciónMétodo!AE161</f>
        <v>0</v>
      </c>
      <c r="AF161" s="74" t="n">
        <f aca="false">Tabla_Simulada!AF161-Tabla_ValidaciónMétodo!AF161</f>
        <v>0</v>
      </c>
      <c r="AG161" s="74" t="n">
        <f aca="false">Tabla_Simulada!AG161-Tabla_ValidaciónMétodo!AG161</f>
        <v>0</v>
      </c>
      <c r="AH161" s="74" t="n">
        <f aca="false">Tabla_Simulada!AH161-Tabla_ValidaciónMétodo!AH161</f>
        <v>0</v>
      </c>
      <c r="AI161" s="74" t="n">
        <f aca="false">Tabla_Simulada!AI161-Tabla_ValidaciónMétodo!AI161</f>
        <v>0</v>
      </c>
      <c r="AJ161" s="74" t="n">
        <f aca="false">Tabla_Simulada!AJ161-Tabla_ValidaciónMétodo!AJ161</f>
        <v>0</v>
      </c>
      <c r="AK161" s="74" t="n">
        <f aca="false">Tabla_Simulada!AK161-Tabla_ValidaciónMétodo!AK161</f>
        <v>0</v>
      </c>
      <c r="AL161" s="74" t="n">
        <f aca="false">Tabla_Simulada!AL161-Tabla_ValidaciónMétodo!AL161</f>
        <v>0</v>
      </c>
      <c r="AM161" s="74" t="n">
        <f aca="false">Tabla_Simulada!AM161-Tabla_ValidaciónMétodo!AM161</f>
        <v>0</v>
      </c>
      <c r="AO161" s="66" t="n">
        <f aca="false">Tabla_Simulada!AO161-Tabla_ValidaciónMétodo!AO161</f>
        <v>0</v>
      </c>
      <c r="AP161" s="65" t="n">
        <f aca="false">Tabla_Simulada!AP161-Tabla_ValidaciónMétodo!AP161</f>
        <v>0</v>
      </c>
      <c r="AQ161" s="66" t="n">
        <f aca="false">Tabla_Simulada!AQ161-Tabla_ValidaciónMétodo!AQ161</f>
        <v>0</v>
      </c>
      <c r="AR161" s="65" t="n">
        <f aca="false">Tabla_Simulada!AR161-Tabla_ValidaciónMétodo!AR161</f>
        <v>0</v>
      </c>
      <c r="AS161" s="66" t="n">
        <f aca="false">Tabla_Simulada!AS161-Tabla_ValidaciónMétodo!AS161</f>
        <v>0</v>
      </c>
      <c r="AT161" s="65" t="n">
        <f aca="false">Tabla_Simulada!AT161-Tabla_ValidaciónMétodo!AT161</f>
        <v>0</v>
      </c>
      <c r="AU161" s="66" t="n">
        <f aca="false">Tabla_Simulada!AU161-Tabla_ValidaciónMétodo!AU161</f>
        <v>0</v>
      </c>
      <c r="AV161" s="65" t="n">
        <f aca="false">Tabla_Simulada!AV161-Tabla_ValidaciónMétodo!AV161</f>
        <v>0</v>
      </c>
      <c r="AW161" s="66" t="n">
        <f aca="false">Tabla_Simulada!AW161-Tabla_ValidaciónMétodo!AW161</f>
        <v>0</v>
      </c>
      <c r="AX161" s="65" t="n">
        <f aca="false">Tabla_Simulada!AX161-Tabla_ValidaciónMétodo!AX161</f>
        <v>0</v>
      </c>
    </row>
    <row r="162" customFormat="false" ht="15" hidden="false" customHeight="false" outlineLevel="0" collapsed="false">
      <c r="A162" s="72" t="s">
        <v>51</v>
      </c>
      <c r="B162" s="65" t="n">
        <f aca="false">Tabla_Simulada!B162-Tabla_ValidaciónMétodo!B162</f>
        <v>0</v>
      </c>
      <c r="C162" s="65" t="n">
        <f aca="false">Tabla_Simulada!C162-Tabla_ValidaciónMétodo!C162</f>
        <v>0</v>
      </c>
      <c r="D162" s="65" t="n">
        <f aca="false">Tabla_Simulada!D162-Tabla_ValidaciónMétodo!D162</f>
        <v>0</v>
      </c>
      <c r="E162" s="65" t="n">
        <f aca="false">Tabla_Simulada!E162-Tabla_ValidaciónMétodo!E162</f>
        <v>0</v>
      </c>
      <c r="F162" s="65" t="n">
        <f aca="false">Tabla_Simulada!F162-Tabla_ValidaciónMétodo!F162</f>
        <v>0</v>
      </c>
      <c r="G162" s="65" t="n">
        <f aca="false">Tabla_Simulada!G162-Tabla_ValidaciónMétodo!G162</f>
        <v>0</v>
      </c>
      <c r="H162" s="65" t="n">
        <f aca="false">Tabla_Simulada!H162-Tabla_ValidaciónMétodo!H162</f>
        <v>0</v>
      </c>
      <c r="I162" s="66" t="n">
        <f aca="false">Tabla_Simulada!I162-Tabla_ValidaciónMétodo!I162</f>
        <v>0</v>
      </c>
      <c r="J162" s="65" t="n">
        <f aca="false">Tabla_Simulada!J162-Tabla_ValidaciónMétodo!J162</f>
        <v>0</v>
      </c>
      <c r="K162" s="66" t="n">
        <f aca="false">Tabla_Simulada!K162-Tabla_ValidaciónMétodo!K162</f>
        <v>0</v>
      </c>
      <c r="L162" s="65" t="n">
        <f aca="false">Tabla_Simulada!L162-Tabla_ValidaciónMétodo!L162</f>
        <v>0</v>
      </c>
      <c r="M162" s="66" t="n">
        <f aca="false">Tabla_Simulada!M162-Tabla_ValidaciónMétodo!M162</f>
        <v>0</v>
      </c>
      <c r="N162" s="65" t="n">
        <f aca="false">Tabla_Simulada!N162-Tabla_ValidaciónMétodo!N162</f>
        <v>0</v>
      </c>
      <c r="O162" s="65" t="n">
        <f aca="false">Tabla_Simulada!O162-Tabla_ValidaciónMétodo!O162</f>
        <v>0</v>
      </c>
      <c r="P162" s="65" t="n">
        <f aca="false">Tabla_Simulada!P162-Tabla_ValidaciónMétodo!P162</f>
        <v>0</v>
      </c>
      <c r="Q162" s="65" t="n">
        <f aca="false">Tabla_Simulada!Q162-Tabla_ValidaciónMétodo!Q162</f>
        <v>0</v>
      </c>
      <c r="S162" s="65" t="n">
        <f aca="false">Tabla_Simulada!S162-Tabla_ValidaciónMétodo!S162</f>
        <v>0</v>
      </c>
      <c r="T162" s="65" t="n">
        <f aca="false">Tabla_Simulada!T162-Tabla_ValidaciónMétodo!T162</f>
        <v>0</v>
      </c>
      <c r="U162" s="65" t="n">
        <f aca="false">Tabla_Simulada!U162-Tabla_ValidaciónMétodo!U162</f>
        <v>0</v>
      </c>
      <c r="V162" s="65" t="n">
        <f aca="false">Tabla_Simulada!V162-Tabla_ValidaciónMétodo!V162</f>
        <v>0</v>
      </c>
      <c r="W162" s="65" t="n">
        <f aca="false">Tabla_Simulada!W162-Tabla_ValidaciónMétodo!W162</f>
        <v>0</v>
      </c>
      <c r="X162" s="65" t="n">
        <f aca="false">Tabla_Simulada!X162-Tabla_ValidaciónMétodo!X162</f>
        <v>0</v>
      </c>
      <c r="Y162" s="65" t="n">
        <f aca="false">Tabla_Simulada!Y162-Tabla_ValidaciónMétodo!Y162</f>
        <v>0</v>
      </c>
      <c r="Z162" s="65" t="n">
        <f aca="false">Tabla_Simulada!Z162-Tabla_ValidaciónMétodo!Z162</f>
        <v>0</v>
      </c>
      <c r="AC162" s="73" t="n">
        <f aca="false">Tabla_Simulada!AC162-Tabla_ValidaciónMétodo!AC162</f>
        <v>0</v>
      </c>
      <c r="AD162" s="74" t="n">
        <f aca="false">Tabla_Simulada!AD162-Tabla_ValidaciónMétodo!AD162</f>
        <v>0</v>
      </c>
      <c r="AE162" s="75" t="n">
        <f aca="false">Tabla_Simulada!AE162-Tabla_ValidaciónMétodo!AE162</f>
        <v>0</v>
      </c>
      <c r="AF162" s="74" t="n">
        <f aca="false">Tabla_Simulada!AF162-Tabla_ValidaciónMétodo!AF162</f>
        <v>0</v>
      </c>
      <c r="AG162" s="74" t="n">
        <f aca="false">Tabla_Simulada!AG162-Tabla_ValidaciónMétodo!AG162</f>
        <v>0</v>
      </c>
      <c r="AH162" s="74" t="n">
        <f aca="false">Tabla_Simulada!AH162-Tabla_ValidaciónMétodo!AH162</f>
        <v>0</v>
      </c>
      <c r="AI162" s="74" t="n">
        <f aca="false">Tabla_Simulada!AI162-Tabla_ValidaciónMétodo!AI162</f>
        <v>0</v>
      </c>
      <c r="AJ162" s="74" t="n">
        <f aca="false">Tabla_Simulada!AJ162-Tabla_ValidaciónMétodo!AJ162</f>
        <v>0</v>
      </c>
      <c r="AK162" s="74" t="n">
        <f aca="false">Tabla_Simulada!AK162-Tabla_ValidaciónMétodo!AK162</f>
        <v>0</v>
      </c>
      <c r="AL162" s="74" t="n">
        <f aca="false">Tabla_Simulada!AL162-Tabla_ValidaciónMétodo!AL162</f>
        <v>0</v>
      </c>
      <c r="AM162" s="74" t="n">
        <f aca="false">Tabla_Simulada!AM162-Tabla_ValidaciónMétodo!AM162</f>
        <v>0</v>
      </c>
      <c r="AO162" s="66" t="n">
        <f aca="false">Tabla_Simulada!AO162-Tabla_ValidaciónMétodo!AO162</f>
        <v>0</v>
      </c>
      <c r="AP162" s="65" t="n">
        <f aca="false">Tabla_Simulada!AP162-Tabla_ValidaciónMétodo!AP162</f>
        <v>0</v>
      </c>
      <c r="AQ162" s="66" t="n">
        <f aca="false">Tabla_Simulada!AQ162-Tabla_ValidaciónMétodo!AQ162</f>
        <v>0</v>
      </c>
      <c r="AR162" s="65" t="n">
        <f aca="false">Tabla_Simulada!AR162-Tabla_ValidaciónMétodo!AR162</f>
        <v>0</v>
      </c>
      <c r="AS162" s="66" t="n">
        <f aca="false">Tabla_Simulada!AS162-Tabla_ValidaciónMétodo!AS162</f>
        <v>0</v>
      </c>
      <c r="AT162" s="65" t="n">
        <f aca="false">Tabla_Simulada!AT162-Tabla_ValidaciónMétodo!AT162</f>
        <v>0</v>
      </c>
      <c r="AU162" s="66" t="n">
        <f aca="false">Tabla_Simulada!AU162-Tabla_ValidaciónMétodo!AU162</f>
        <v>0</v>
      </c>
      <c r="AV162" s="65" t="n">
        <f aca="false">Tabla_Simulada!AV162-Tabla_ValidaciónMétodo!AV162</f>
        <v>0</v>
      </c>
      <c r="AW162" s="66" t="n">
        <f aca="false">Tabla_Simulada!AW162-Tabla_ValidaciónMétodo!AW162</f>
        <v>0</v>
      </c>
      <c r="AX162" s="65" t="n">
        <f aca="false">Tabla_Simulada!AX162-Tabla_ValidaciónMétodo!AX162</f>
        <v>0</v>
      </c>
    </row>
    <row r="163" customFormat="false" ht="15" hidden="false" customHeight="false" outlineLevel="0" collapsed="false">
      <c r="A163" s="72" t="s">
        <v>52</v>
      </c>
      <c r="B163" s="65" t="n">
        <f aca="false">Tabla_Simulada!B163-Tabla_ValidaciónMétodo!B163</f>
        <v>0</v>
      </c>
      <c r="C163" s="65" t="n">
        <f aca="false">Tabla_Simulada!C163-Tabla_ValidaciónMétodo!C163</f>
        <v>0</v>
      </c>
      <c r="D163" s="65" t="n">
        <f aca="false">Tabla_Simulada!D163-Tabla_ValidaciónMétodo!D163</f>
        <v>0</v>
      </c>
      <c r="E163" s="65" t="n">
        <f aca="false">Tabla_Simulada!E163-Tabla_ValidaciónMétodo!E163</f>
        <v>0</v>
      </c>
      <c r="F163" s="65" t="n">
        <f aca="false">Tabla_Simulada!F163-Tabla_ValidaciónMétodo!F163</f>
        <v>0</v>
      </c>
      <c r="G163" s="65" t="n">
        <f aca="false">Tabla_Simulada!G163-Tabla_ValidaciónMétodo!G163</f>
        <v>0</v>
      </c>
      <c r="H163" s="65" t="n">
        <f aca="false">Tabla_Simulada!H163-Tabla_ValidaciónMétodo!H163</f>
        <v>0</v>
      </c>
      <c r="I163" s="66" t="n">
        <f aca="false">Tabla_Simulada!I163-Tabla_ValidaciónMétodo!I163</f>
        <v>0</v>
      </c>
      <c r="J163" s="65" t="n">
        <f aca="false">Tabla_Simulada!J163-Tabla_ValidaciónMétodo!J163</f>
        <v>0</v>
      </c>
      <c r="K163" s="66" t="n">
        <f aca="false">Tabla_Simulada!K163-Tabla_ValidaciónMétodo!K163</f>
        <v>0</v>
      </c>
      <c r="L163" s="65" t="n">
        <f aca="false">Tabla_Simulada!L163-Tabla_ValidaciónMétodo!L163</f>
        <v>0</v>
      </c>
      <c r="M163" s="66" t="n">
        <f aca="false">Tabla_Simulada!M163-Tabla_ValidaciónMétodo!M163</f>
        <v>0</v>
      </c>
      <c r="N163" s="65" t="n">
        <f aca="false">Tabla_Simulada!N163-Tabla_ValidaciónMétodo!N163</f>
        <v>0</v>
      </c>
      <c r="O163" s="65" t="n">
        <f aca="false">Tabla_Simulada!O163-Tabla_ValidaciónMétodo!O163</f>
        <v>0</v>
      </c>
      <c r="P163" s="65" t="n">
        <f aca="false">Tabla_Simulada!P163-Tabla_ValidaciónMétodo!P163</f>
        <v>0</v>
      </c>
      <c r="Q163" s="65" t="n">
        <f aca="false">Tabla_Simulada!Q163-Tabla_ValidaciónMétodo!Q163</f>
        <v>0</v>
      </c>
      <c r="S163" s="65" t="n">
        <f aca="false">Tabla_Simulada!S163-Tabla_ValidaciónMétodo!S163</f>
        <v>0</v>
      </c>
      <c r="T163" s="65" t="n">
        <f aca="false">Tabla_Simulada!T163-Tabla_ValidaciónMétodo!T163</f>
        <v>0</v>
      </c>
      <c r="U163" s="65" t="n">
        <f aca="false">Tabla_Simulada!U163-Tabla_ValidaciónMétodo!U163</f>
        <v>0</v>
      </c>
      <c r="V163" s="65" t="n">
        <f aca="false">Tabla_Simulada!V163-Tabla_ValidaciónMétodo!V163</f>
        <v>0</v>
      </c>
      <c r="W163" s="65" t="n">
        <f aca="false">Tabla_Simulada!W163-Tabla_ValidaciónMétodo!W163</f>
        <v>0</v>
      </c>
      <c r="X163" s="65" t="n">
        <f aca="false">Tabla_Simulada!X163-Tabla_ValidaciónMétodo!X163</f>
        <v>0</v>
      </c>
      <c r="Y163" s="65" t="n">
        <f aca="false">Tabla_Simulada!Y163-Tabla_ValidaciónMétodo!Y163</f>
        <v>0</v>
      </c>
      <c r="Z163" s="65" t="n">
        <f aca="false">Tabla_Simulada!Z163-Tabla_ValidaciónMétodo!Z163</f>
        <v>0</v>
      </c>
      <c r="AC163" s="73" t="n">
        <f aca="false">Tabla_Simulada!AC163-Tabla_ValidaciónMétodo!AC163</f>
        <v>0</v>
      </c>
      <c r="AD163" s="74" t="n">
        <f aca="false">Tabla_Simulada!AD163-Tabla_ValidaciónMétodo!AD163</f>
        <v>0</v>
      </c>
      <c r="AE163" s="75" t="n">
        <f aca="false">Tabla_Simulada!AE163-Tabla_ValidaciónMétodo!AE163</f>
        <v>0</v>
      </c>
      <c r="AF163" s="74" t="n">
        <f aca="false">Tabla_Simulada!AF163-Tabla_ValidaciónMétodo!AF163</f>
        <v>0</v>
      </c>
      <c r="AG163" s="74" t="n">
        <f aca="false">Tabla_Simulada!AG163-Tabla_ValidaciónMétodo!AG163</f>
        <v>0</v>
      </c>
      <c r="AH163" s="74" t="n">
        <f aca="false">Tabla_Simulada!AH163-Tabla_ValidaciónMétodo!AH163</f>
        <v>0</v>
      </c>
      <c r="AI163" s="74" t="n">
        <f aca="false">Tabla_Simulada!AI163-Tabla_ValidaciónMétodo!AI163</f>
        <v>0</v>
      </c>
      <c r="AJ163" s="74" t="n">
        <f aca="false">Tabla_Simulada!AJ163-Tabla_ValidaciónMétodo!AJ163</f>
        <v>0</v>
      </c>
      <c r="AK163" s="74" t="n">
        <f aca="false">Tabla_Simulada!AK163-Tabla_ValidaciónMétodo!AK163</f>
        <v>0</v>
      </c>
      <c r="AL163" s="74" t="n">
        <f aca="false">Tabla_Simulada!AL163-Tabla_ValidaciónMétodo!AL163</f>
        <v>0</v>
      </c>
      <c r="AM163" s="74" t="n">
        <f aca="false">Tabla_Simulada!AM163-Tabla_ValidaciónMétodo!AM163</f>
        <v>0</v>
      </c>
      <c r="AO163" s="66" t="n">
        <f aca="false">Tabla_Simulada!AO163-Tabla_ValidaciónMétodo!AO163</f>
        <v>0</v>
      </c>
      <c r="AP163" s="65" t="n">
        <f aca="false">Tabla_Simulada!AP163-Tabla_ValidaciónMétodo!AP163</f>
        <v>0</v>
      </c>
      <c r="AQ163" s="66" t="n">
        <f aca="false">Tabla_Simulada!AQ163-Tabla_ValidaciónMétodo!AQ163</f>
        <v>0</v>
      </c>
      <c r="AR163" s="65" t="n">
        <f aca="false">Tabla_Simulada!AR163-Tabla_ValidaciónMétodo!AR163</f>
        <v>0</v>
      </c>
      <c r="AS163" s="66" t="n">
        <f aca="false">Tabla_Simulada!AS163-Tabla_ValidaciónMétodo!AS163</f>
        <v>0</v>
      </c>
      <c r="AT163" s="65" t="n">
        <f aca="false">Tabla_Simulada!AT163-Tabla_ValidaciónMétodo!AT163</f>
        <v>0</v>
      </c>
      <c r="AU163" s="66" t="n">
        <f aca="false">Tabla_Simulada!AU163-Tabla_ValidaciónMétodo!AU163</f>
        <v>0</v>
      </c>
      <c r="AV163" s="65" t="n">
        <f aca="false">Tabla_Simulada!AV163-Tabla_ValidaciónMétodo!AV163</f>
        <v>0</v>
      </c>
      <c r="AW163" s="66" t="n">
        <f aca="false">Tabla_Simulada!AW163-Tabla_ValidaciónMétodo!AW163</f>
        <v>0</v>
      </c>
      <c r="AX163" s="65" t="n">
        <f aca="false">Tabla_Simulada!AX163-Tabla_ValidaciónMétodo!AX163</f>
        <v>0</v>
      </c>
    </row>
    <row r="164" customFormat="false" ht="15" hidden="false" customHeight="false" outlineLevel="0" collapsed="false">
      <c r="A164" s="72" t="s">
        <v>53</v>
      </c>
      <c r="B164" s="65" t="n">
        <f aca="false">Tabla_Simulada!B164-Tabla_ValidaciónMétodo!B164</f>
        <v>0</v>
      </c>
      <c r="C164" s="65" t="n">
        <f aca="false">Tabla_Simulada!C164-Tabla_ValidaciónMétodo!C164</f>
        <v>0</v>
      </c>
      <c r="D164" s="65" t="n">
        <f aca="false">Tabla_Simulada!D164-Tabla_ValidaciónMétodo!D164</f>
        <v>0</v>
      </c>
      <c r="E164" s="65" t="n">
        <f aca="false">Tabla_Simulada!E164-Tabla_ValidaciónMétodo!E164</f>
        <v>0</v>
      </c>
      <c r="F164" s="65" t="n">
        <f aca="false">Tabla_Simulada!F164-Tabla_ValidaciónMétodo!F164</f>
        <v>0</v>
      </c>
      <c r="G164" s="65" t="n">
        <f aca="false">Tabla_Simulada!G164-Tabla_ValidaciónMétodo!G164</f>
        <v>0</v>
      </c>
      <c r="H164" s="65" t="n">
        <f aca="false">Tabla_Simulada!H164-Tabla_ValidaciónMétodo!H164</f>
        <v>0</v>
      </c>
      <c r="I164" s="66" t="n">
        <f aca="false">Tabla_Simulada!I164-Tabla_ValidaciónMétodo!I164</f>
        <v>0</v>
      </c>
      <c r="J164" s="65" t="n">
        <f aca="false">Tabla_Simulada!J164-Tabla_ValidaciónMétodo!J164</f>
        <v>0</v>
      </c>
      <c r="K164" s="66" t="n">
        <f aca="false">Tabla_Simulada!K164-Tabla_ValidaciónMétodo!K164</f>
        <v>0</v>
      </c>
      <c r="L164" s="65" t="n">
        <f aca="false">Tabla_Simulada!L164-Tabla_ValidaciónMétodo!L164</f>
        <v>0</v>
      </c>
      <c r="M164" s="66" t="n">
        <f aca="false">Tabla_Simulada!M164-Tabla_ValidaciónMétodo!M164</f>
        <v>0</v>
      </c>
      <c r="N164" s="65" t="n">
        <f aca="false">Tabla_Simulada!N164-Tabla_ValidaciónMétodo!N164</f>
        <v>0</v>
      </c>
      <c r="O164" s="65" t="n">
        <f aca="false">Tabla_Simulada!O164-Tabla_ValidaciónMétodo!O164</f>
        <v>0</v>
      </c>
      <c r="P164" s="65" t="n">
        <f aca="false">Tabla_Simulada!P164-Tabla_ValidaciónMétodo!P164</f>
        <v>0</v>
      </c>
      <c r="Q164" s="65" t="n">
        <f aca="false">Tabla_Simulada!Q164-Tabla_ValidaciónMétodo!Q164</f>
        <v>0</v>
      </c>
      <c r="S164" s="65" t="n">
        <f aca="false">Tabla_Simulada!S164-Tabla_ValidaciónMétodo!S164</f>
        <v>0</v>
      </c>
      <c r="T164" s="65" t="n">
        <f aca="false">Tabla_Simulada!T164-Tabla_ValidaciónMétodo!T164</f>
        <v>0</v>
      </c>
      <c r="U164" s="65" t="n">
        <f aca="false">Tabla_Simulada!U164-Tabla_ValidaciónMétodo!U164</f>
        <v>0</v>
      </c>
      <c r="V164" s="65" t="n">
        <f aca="false">Tabla_Simulada!V164-Tabla_ValidaciónMétodo!V164</f>
        <v>0</v>
      </c>
      <c r="W164" s="65" t="n">
        <f aca="false">Tabla_Simulada!W164-Tabla_ValidaciónMétodo!W164</f>
        <v>0</v>
      </c>
      <c r="X164" s="65" t="n">
        <f aca="false">Tabla_Simulada!X164-Tabla_ValidaciónMétodo!X164</f>
        <v>0</v>
      </c>
      <c r="Y164" s="65" t="n">
        <f aca="false">Tabla_Simulada!Y164-Tabla_ValidaciónMétodo!Y164</f>
        <v>0</v>
      </c>
      <c r="Z164" s="65" t="n">
        <f aca="false">Tabla_Simulada!Z164-Tabla_ValidaciónMétodo!Z164</f>
        <v>0</v>
      </c>
      <c r="AC164" s="73" t="n">
        <f aca="false">Tabla_Simulada!AC164-Tabla_ValidaciónMétodo!AC164</f>
        <v>0</v>
      </c>
      <c r="AD164" s="74" t="n">
        <f aca="false">Tabla_Simulada!AD164-Tabla_ValidaciónMétodo!AD164</f>
        <v>0</v>
      </c>
      <c r="AE164" s="75" t="n">
        <f aca="false">Tabla_Simulada!AE164-Tabla_ValidaciónMétodo!AE164</f>
        <v>0</v>
      </c>
      <c r="AF164" s="74" t="n">
        <f aca="false">Tabla_Simulada!AF164-Tabla_ValidaciónMétodo!AF164</f>
        <v>0</v>
      </c>
      <c r="AG164" s="74" t="n">
        <f aca="false">Tabla_Simulada!AG164-Tabla_ValidaciónMétodo!AG164</f>
        <v>0</v>
      </c>
      <c r="AH164" s="74" t="n">
        <f aca="false">Tabla_Simulada!AH164-Tabla_ValidaciónMétodo!AH164</f>
        <v>0</v>
      </c>
      <c r="AI164" s="74" t="n">
        <f aca="false">Tabla_Simulada!AI164-Tabla_ValidaciónMétodo!AI164</f>
        <v>0</v>
      </c>
      <c r="AJ164" s="74" t="n">
        <f aca="false">Tabla_Simulada!AJ164-Tabla_ValidaciónMétodo!AJ164</f>
        <v>0</v>
      </c>
      <c r="AK164" s="74" t="n">
        <f aca="false">Tabla_Simulada!AK164-Tabla_ValidaciónMétodo!AK164</f>
        <v>0</v>
      </c>
      <c r="AL164" s="74" t="n">
        <f aca="false">Tabla_Simulada!AL164-Tabla_ValidaciónMétodo!AL164</f>
        <v>0</v>
      </c>
      <c r="AM164" s="74" t="n">
        <f aca="false">Tabla_Simulada!AM164-Tabla_ValidaciónMétodo!AM164</f>
        <v>0</v>
      </c>
      <c r="AO164" s="66" t="n">
        <f aca="false">Tabla_Simulada!AO164-Tabla_ValidaciónMétodo!AO164</f>
        <v>0</v>
      </c>
      <c r="AP164" s="65" t="n">
        <f aca="false">Tabla_Simulada!AP164-Tabla_ValidaciónMétodo!AP164</f>
        <v>0</v>
      </c>
      <c r="AQ164" s="66" t="n">
        <f aca="false">Tabla_Simulada!AQ164-Tabla_ValidaciónMétodo!AQ164</f>
        <v>0</v>
      </c>
      <c r="AR164" s="65" t="n">
        <f aca="false">Tabla_Simulada!AR164-Tabla_ValidaciónMétodo!AR164</f>
        <v>0</v>
      </c>
      <c r="AS164" s="66" t="n">
        <f aca="false">Tabla_Simulada!AS164-Tabla_ValidaciónMétodo!AS164</f>
        <v>0</v>
      </c>
      <c r="AT164" s="65" t="n">
        <f aca="false">Tabla_Simulada!AT164-Tabla_ValidaciónMétodo!AT164</f>
        <v>0</v>
      </c>
      <c r="AU164" s="66" t="n">
        <f aca="false">Tabla_Simulada!AU164-Tabla_ValidaciónMétodo!AU164</f>
        <v>0</v>
      </c>
      <c r="AV164" s="65" t="n">
        <f aca="false">Tabla_Simulada!AV164-Tabla_ValidaciónMétodo!AV164</f>
        <v>0</v>
      </c>
      <c r="AW164" s="66" t="n">
        <f aca="false">Tabla_Simulada!AW164-Tabla_ValidaciónMétodo!AW164</f>
        <v>0</v>
      </c>
      <c r="AX164" s="65" t="n">
        <f aca="false">Tabla_Simulada!AX164-Tabla_ValidaciónMétodo!AX164</f>
        <v>0</v>
      </c>
    </row>
    <row r="165" customFormat="false" ht="15" hidden="false" customHeight="false" outlineLevel="0" collapsed="false">
      <c r="A165" s="72" t="s">
        <v>54</v>
      </c>
      <c r="B165" s="65" t="n">
        <f aca="false">Tabla_Simulada!B165-Tabla_ValidaciónMétodo!B165</f>
        <v>0</v>
      </c>
      <c r="C165" s="65" t="n">
        <f aca="false">Tabla_Simulada!C165-Tabla_ValidaciónMétodo!C165</f>
        <v>0</v>
      </c>
      <c r="D165" s="65" t="n">
        <f aca="false">Tabla_Simulada!D165-Tabla_ValidaciónMétodo!D165</f>
        <v>0</v>
      </c>
      <c r="E165" s="65" t="n">
        <f aca="false">Tabla_Simulada!E165-Tabla_ValidaciónMétodo!E165</f>
        <v>0</v>
      </c>
      <c r="F165" s="65" t="n">
        <f aca="false">Tabla_Simulada!F165-Tabla_ValidaciónMétodo!F165</f>
        <v>0</v>
      </c>
      <c r="G165" s="65" t="n">
        <f aca="false">Tabla_Simulada!G165-Tabla_ValidaciónMétodo!G165</f>
        <v>0</v>
      </c>
      <c r="H165" s="65" t="n">
        <f aca="false">Tabla_Simulada!H165-Tabla_ValidaciónMétodo!H165</f>
        <v>0</v>
      </c>
      <c r="I165" s="66" t="n">
        <f aca="false">Tabla_Simulada!I165-Tabla_ValidaciónMétodo!I165</f>
        <v>0</v>
      </c>
      <c r="J165" s="65" t="n">
        <f aca="false">Tabla_Simulada!J165-Tabla_ValidaciónMétodo!J165</f>
        <v>0</v>
      </c>
      <c r="K165" s="66" t="n">
        <f aca="false">Tabla_Simulada!K165-Tabla_ValidaciónMétodo!K165</f>
        <v>0</v>
      </c>
      <c r="L165" s="65" t="n">
        <f aca="false">Tabla_Simulada!L165-Tabla_ValidaciónMétodo!L165</f>
        <v>0</v>
      </c>
      <c r="M165" s="66" t="n">
        <f aca="false">Tabla_Simulada!M165-Tabla_ValidaciónMétodo!M165</f>
        <v>0</v>
      </c>
      <c r="N165" s="65" t="n">
        <f aca="false">Tabla_Simulada!N165-Tabla_ValidaciónMétodo!N165</f>
        <v>0</v>
      </c>
      <c r="O165" s="65" t="n">
        <f aca="false">Tabla_Simulada!O165-Tabla_ValidaciónMétodo!O165</f>
        <v>0</v>
      </c>
      <c r="P165" s="65" t="n">
        <f aca="false">Tabla_Simulada!P165-Tabla_ValidaciónMétodo!P165</f>
        <v>0</v>
      </c>
      <c r="Q165" s="65" t="n">
        <f aca="false">Tabla_Simulada!Q165-Tabla_ValidaciónMétodo!Q165</f>
        <v>0</v>
      </c>
      <c r="S165" s="65" t="n">
        <f aca="false">Tabla_Simulada!S165-Tabla_ValidaciónMétodo!S165</f>
        <v>0</v>
      </c>
      <c r="T165" s="65" t="n">
        <f aca="false">Tabla_Simulada!T165-Tabla_ValidaciónMétodo!T165</f>
        <v>0</v>
      </c>
      <c r="U165" s="65" t="n">
        <f aca="false">Tabla_Simulada!U165-Tabla_ValidaciónMétodo!U165</f>
        <v>0</v>
      </c>
      <c r="V165" s="65" t="n">
        <f aca="false">Tabla_Simulada!V165-Tabla_ValidaciónMétodo!V165</f>
        <v>0</v>
      </c>
      <c r="W165" s="65" t="n">
        <f aca="false">Tabla_Simulada!W165-Tabla_ValidaciónMétodo!W165</f>
        <v>0</v>
      </c>
      <c r="X165" s="65" t="n">
        <f aca="false">Tabla_Simulada!X165-Tabla_ValidaciónMétodo!X165</f>
        <v>0</v>
      </c>
      <c r="Y165" s="65" t="n">
        <f aca="false">Tabla_Simulada!Y165-Tabla_ValidaciónMétodo!Y165</f>
        <v>0</v>
      </c>
      <c r="Z165" s="65" t="n">
        <f aca="false">Tabla_Simulada!Z165-Tabla_ValidaciónMétodo!Z165</f>
        <v>0</v>
      </c>
      <c r="AC165" s="73" t="n">
        <f aca="false">Tabla_Simulada!AC165-Tabla_ValidaciónMétodo!AC165</f>
        <v>0</v>
      </c>
      <c r="AD165" s="74" t="n">
        <f aca="false">Tabla_Simulada!AD165-Tabla_ValidaciónMétodo!AD165</f>
        <v>0</v>
      </c>
      <c r="AE165" s="75" t="n">
        <f aca="false">Tabla_Simulada!AE165-Tabla_ValidaciónMétodo!AE165</f>
        <v>0</v>
      </c>
      <c r="AF165" s="74" t="n">
        <f aca="false">Tabla_Simulada!AF165-Tabla_ValidaciónMétodo!AF165</f>
        <v>0</v>
      </c>
      <c r="AG165" s="74" t="n">
        <f aca="false">Tabla_Simulada!AG165-Tabla_ValidaciónMétodo!AG165</f>
        <v>0</v>
      </c>
      <c r="AH165" s="74" t="n">
        <f aca="false">Tabla_Simulada!AH165-Tabla_ValidaciónMétodo!AH165</f>
        <v>0</v>
      </c>
      <c r="AI165" s="74" t="n">
        <f aca="false">Tabla_Simulada!AI165-Tabla_ValidaciónMétodo!AI165</f>
        <v>0</v>
      </c>
      <c r="AJ165" s="74" t="n">
        <f aca="false">Tabla_Simulada!AJ165-Tabla_ValidaciónMétodo!AJ165</f>
        <v>0</v>
      </c>
      <c r="AK165" s="74" t="n">
        <f aca="false">Tabla_Simulada!AK165-Tabla_ValidaciónMétodo!AK165</f>
        <v>0</v>
      </c>
      <c r="AL165" s="74" t="n">
        <f aca="false">Tabla_Simulada!AL165-Tabla_ValidaciónMétodo!AL165</f>
        <v>0</v>
      </c>
      <c r="AM165" s="74" t="n">
        <f aca="false">Tabla_Simulada!AM165-Tabla_ValidaciónMétodo!AM165</f>
        <v>0</v>
      </c>
      <c r="AO165" s="66" t="n">
        <f aca="false">Tabla_Simulada!AO165-Tabla_ValidaciónMétodo!AO165</f>
        <v>0</v>
      </c>
      <c r="AP165" s="65" t="n">
        <f aca="false">Tabla_Simulada!AP165-Tabla_ValidaciónMétodo!AP165</f>
        <v>0</v>
      </c>
      <c r="AQ165" s="66" t="n">
        <f aca="false">Tabla_Simulada!AQ165-Tabla_ValidaciónMétodo!AQ165</f>
        <v>0</v>
      </c>
      <c r="AR165" s="65" t="n">
        <f aca="false">Tabla_Simulada!AR165-Tabla_ValidaciónMétodo!AR165</f>
        <v>0</v>
      </c>
      <c r="AS165" s="66" t="n">
        <f aca="false">Tabla_Simulada!AS165-Tabla_ValidaciónMétodo!AS165</f>
        <v>0</v>
      </c>
      <c r="AT165" s="65" t="n">
        <f aca="false">Tabla_Simulada!AT165-Tabla_ValidaciónMétodo!AT165</f>
        <v>0</v>
      </c>
      <c r="AU165" s="66" t="n">
        <f aca="false">Tabla_Simulada!AU165-Tabla_ValidaciónMétodo!AU165</f>
        <v>0</v>
      </c>
      <c r="AV165" s="65" t="n">
        <f aca="false">Tabla_Simulada!AV165-Tabla_ValidaciónMétodo!AV165</f>
        <v>0</v>
      </c>
      <c r="AW165" s="66" t="n">
        <f aca="false">Tabla_Simulada!AW165-Tabla_ValidaciónMétodo!AW165</f>
        <v>0</v>
      </c>
      <c r="AX165" s="65" t="n">
        <f aca="false">Tabla_Simulada!AX165-Tabla_ValidaciónMétodo!AX165</f>
        <v>0</v>
      </c>
    </row>
    <row r="166" customFormat="false" ht="15" hidden="false" customHeight="false" outlineLevel="0" collapsed="false">
      <c r="A166" s="72" t="s">
        <v>55</v>
      </c>
      <c r="B166" s="65" t="n">
        <f aca="false">Tabla_Simulada!B166-Tabla_ValidaciónMétodo!B166</f>
        <v>0</v>
      </c>
      <c r="C166" s="65" t="n">
        <f aca="false">Tabla_Simulada!C166-Tabla_ValidaciónMétodo!C166</f>
        <v>0</v>
      </c>
      <c r="D166" s="65" t="n">
        <f aca="false">Tabla_Simulada!D166-Tabla_ValidaciónMétodo!D166</f>
        <v>0</v>
      </c>
      <c r="E166" s="65" t="n">
        <f aca="false">Tabla_Simulada!E166-Tabla_ValidaciónMétodo!E166</f>
        <v>0</v>
      </c>
      <c r="F166" s="65" t="n">
        <f aca="false">Tabla_Simulada!F166-Tabla_ValidaciónMétodo!F166</f>
        <v>0</v>
      </c>
      <c r="G166" s="65" t="n">
        <f aca="false">Tabla_Simulada!G166-Tabla_ValidaciónMétodo!G166</f>
        <v>0</v>
      </c>
      <c r="H166" s="65" t="n">
        <f aca="false">Tabla_Simulada!H166-Tabla_ValidaciónMétodo!H166</f>
        <v>0</v>
      </c>
      <c r="I166" s="66" t="n">
        <f aca="false">Tabla_Simulada!I166-Tabla_ValidaciónMétodo!I166</f>
        <v>0</v>
      </c>
      <c r="J166" s="65" t="n">
        <f aca="false">Tabla_Simulada!J166-Tabla_ValidaciónMétodo!J166</f>
        <v>0</v>
      </c>
      <c r="K166" s="66" t="n">
        <f aca="false">Tabla_Simulada!K166-Tabla_ValidaciónMétodo!K166</f>
        <v>0</v>
      </c>
      <c r="L166" s="65" t="n">
        <f aca="false">Tabla_Simulada!L166-Tabla_ValidaciónMétodo!L166</f>
        <v>0</v>
      </c>
      <c r="M166" s="66" t="n">
        <f aca="false">Tabla_Simulada!M166-Tabla_ValidaciónMétodo!M166</f>
        <v>0</v>
      </c>
      <c r="N166" s="65" t="n">
        <f aca="false">Tabla_Simulada!N166-Tabla_ValidaciónMétodo!N166</f>
        <v>0</v>
      </c>
      <c r="O166" s="65" t="n">
        <f aca="false">Tabla_Simulada!O166-Tabla_ValidaciónMétodo!O166</f>
        <v>0</v>
      </c>
      <c r="P166" s="65" t="n">
        <f aca="false">Tabla_Simulada!P166-Tabla_ValidaciónMétodo!P166</f>
        <v>0</v>
      </c>
      <c r="Q166" s="65" t="n">
        <f aca="false">Tabla_Simulada!Q166-Tabla_ValidaciónMétodo!Q166</f>
        <v>0</v>
      </c>
      <c r="S166" s="65" t="n">
        <f aca="false">Tabla_Simulada!S166-Tabla_ValidaciónMétodo!S166</f>
        <v>0</v>
      </c>
      <c r="T166" s="65" t="n">
        <f aca="false">Tabla_Simulada!T166-Tabla_ValidaciónMétodo!T166</f>
        <v>0</v>
      </c>
      <c r="U166" s="65" t="n">
        <f aca="false">Tabla_Simulada!U166-Tabla_ValidaciónMétodo!U166</f>
        <v>0</v>
      </c>
      <c r="V166" s="65" t="n">
        <f aca="false">Tabla_Simulada!V166-Tabla_ValidaciónMétodo!V166</f>
        <v>0</v>
      </c>
      <c r="W166" s="65" t="n">
        <f aca="false">Tabla_Simulada!W166-Tabla_ValidaciónMétodo!W166</f>
        <v>0</v>
      </c>
      <c r="X166" s="65" t="n">
        <f aca="false">Tabla_Simulada!X166-Tabla_ValidaciónMétodo!X166</f>
        <v>0</v>
      </c>
      <c r="Y166" s="65" t="n">
        <f aca="false">Tabla_Simulada!Y166-Tabla_ValidaciónMétodo!Y166</f>
        <v>0</v>
      </c>
      <c r="Z166" s="65" t="n">
        <f aca="false">Tabla_Simulada!Z166-Tabla_ValidaciónMétodo!Z166</f>
        <v>0</v>
      </c>
      <c r="AC166" s="73" t="n">
        <f aca="false">Tabla_Simulada!AC166-Tabla_ValidaciónMétodo!AC166</f>
        <v>0</v>
      </c>
      <c r="AD166" s="74" t="n">
        <f aca="false">Tabla_Simulada!AD166-Tabla_ValidaciónMétodo!AD166</f>
        <v>0</v>
      </c>
      <c r="AE166" s="75" t="n">
        <f aca="false">Tabla_Simulada!AE166-Tabla_ValidaciónMétodo!AE166</f>
        <v>0</v>
      </c>
      <c r="AF166" s="74" t="n">
        <f aca="false">Tabla_Simulada!AF166-Tabla_ValidaciónMétodo!AF166</f>
        <v>0</v>
      </c>
      <c r="AG166" s="74" t="n">
        <f aca="false">Tabla_Simulada!AG166-Tabla_ValidaciónMétodo!AG166</f>
        <v>0</v>
      </c>
      <c r="AH166" s="74" t="n">
        <f aca="false">Tabla_Simulada!AH166-Tabla_ValidaciónMétodo!AH166</f>
        <v>0</v>
      </c>
      <c r="AI166" s="74" t="n">
        <f aca="false">Tabla_Simulada!AI166-Tabla_ValidaciónMétodo!AI166</f>
        <v>0</v>
      </c>
      <c r="AJ166" s="74" t="n">
        <f aca="false">Tabla_Simulada!AJ166-Tabla_ValidaciónMétodo!AJ166</f>
        <v>0</v>
      </c>
      <c r="AK166" s="74" t="n">
        <f aca="false">Tabla_Simulada!AK166-Tabla_ValidaciónMétodo!AK166</f>
        <v>0</v>
      </c>
      <c r="AL166" s="74" t="n">
        <f aca="false">Tabla_Simulada!AL166-Tabla_ValidaciónMétodo!AL166</f>
        <v>0</v>
      </c>
      <c r="AM166" s="74" t="n">
        <f aca="false">Tabla_Simulada!AM166-Tabla_ValidaciónMétodo!AM166</f>
        <v>0</v>
      </c>
      <c r="AO166" s="66" t="n">
        <f aca="false">Tabla_Simulada!AO166-Tabla_ValidaciónMétodo!AO166</f>
        <v>0</v>
      </c>
      <c r="AP166" s="65" t="n">
        <f aca="false">Tabla_Simulada!AP166-Tabla_ValidaciónMétodo!AP166</f>
        <v>0</v>
      </c>
      <c r="AQ166" s="66" t="n">
        <f aca="false">Tabla_Simulada!AQ166-Tabla_ValidaciónMétodo!AQ166</f>
        <v>0</v>
      </c>
      <c r="AR166" s="65" t="n">
        <f aca="false">Tabla_Simulada!AR166-Tabla_ValidaciónMétodo!AR166</f>
        <v>0</v>
      </c>
      <c r="AS166" s="66" t="n">
        <f aca="false">Tabla_Simulada!AS166-Tabla_ValidaciónMétodo!AS166</f>
        <v>0</v>
      </c>
      <c r="AT166" s="65" t="n">
        <f aca="false">Tabla_Simulada!AT166-Tabla_ValidaciónMétodo!AT166</f>
        <v>0</v>
      </c>
      <c r="AU166" s="66" t="n">
        <f aca="false">Tabla_Simulada!AU166-Tabla_ValidaciónMétodo!AU166</f>
        <v>0</v>
      </c>
      <c r="AV166" s="65" t="n">
        <f aca="false">Tabla_Simulada!AV166-Tabla_ValidaciónMétodo!AV166</f>
        <v>0</v>
      </c>
      <c r="AW166" s="66" t="n">
        <f aca="false">Tabla_Simulada!AW166-Tabla_ValidaciónMétodo!AW166</f>
        <v>0</v>
      </c>
      <c r="AX166" s="65" t="n">
        <f aca="false">Tabla_Simulada!AX166-Tabla_ValidaciónMétodo!AX166</f>
        <v>0</v>
      </c>
    </row>
    <row r="167" customFormat="false" ht="15" hidden="false" customHeight="false" outlineLevel="0" collapsed="false">
      <c r="A167" s="72" t="s">
        <v>56</v>
      </c>
      <c r="B167" s="65" t="n">
        <f aca="false">Tabla_Simulada!B167-Tabla_ValidaciónMétodo!B167</f>
        <v>0</v>
      </c>
      <c r="C167" s="65" t="n">
        <f aca="false">Tabla_Simulada!C167-Tabla_ValidaciónMétodo!C167</f>
        <v>0</v>
      </c>
      <c r="D167" s="65" t="n">
        <f aca="false">Tabla_Simulada!D167-Tabla_ValidaciónMétodo!D167</f>
        <v>0</v>
      </c>
      <c r="E167" s="65" t="n">
        <f aca="false">Tabla_Simulada!E167-Tabla_ValidaciónMétodo!E167</f>
        <v>0</v>
      </c>
      <c r="F167" s="65" t="n">
        <f aca="false">Tabla_Simulada!F167-Tabla_ValidaciónMétodo!F167</f>
        <v>0</v>
      </c>
      <c r="G167" s="65" t="n">
        <f aca="false">Tabla_Simulada!G167-Tabla_ValidaciónMétodo!G167</f>
        <v>0</v>
      </c>
      <c r="H167" s="65" t="n">
        <f aca="false">Tabla_Simulada!H167-Tabla_ValidaciónMétodo!H167</f>
        <v>0</v>
      </c>
      <c r="I167" s="66" t="n">
        <f aca="false">Tabla_Simulada!I167-Tabla_ValidaciónMétodo!I167</f>
        <v>0</v>
      </c>
      <c r="J167" s="65" t="n">
        <f aca="false">Tabla_Simulada!J167-Tabla_ValidaciónMétodo!J167</f>
        <v>0</v>
      </c>
      <c r="K167" s="66" t="n">
        <f aca="false">Tabla_Simulada!K167-Tabla_ValidaciónMétodo!K167</f>
        <v>0</v>
      </c>
      <c r="L167" s="65" t="n">
        <f aca="false">Tabla_Simulada!L167-Tabla_ValidaciónMétodo!L167</f>
        <v>0</v>
      </c>
      <c r="M167" s="66" t="n">
        <f aca="false">Tabla_Simulada!M167-Tabla_ValidaciónMétodo!M167</f>
        <v>0</v>
      </c>
      <c r="N167" s="65" t="n">
        <f aca="false">Tabla_Simulada!N167-Tabla_ValidaciónMétodo!N167</f>
        <v>0</v>
      </c>
      <c r="O167" s="65" t="n">
        <f aca="false">Tabla_Simulada!O167-Tabla_ValidaciónMétodo!O167</f>
        <v>0</v>
      </c>
      <c r="P167" s="65" t="n">
        <f aca="false">Tabla_Simulada!P167-Tabla_ValidaciónMétodo!P167</f>
        <v>0</v>
      </c>
      <c r="Q167" s="65" t="n">
        <f aca="false">Tabla_Simulada!Q167-Tabla_ValidaciónMétodo!Q167</f>
        <v>0</v>
      </c>
      <c r="S167" s="65" t="n">
        <f aca="false">Tabla_Simulada!S167-Tabla_ValidaciónMétodo!S167</f>
        <v>0</v>
      </c>
      <c r="T167" s="65" t="n">
        <f aca="false">Tabla_Simulada!T167-Tabla_ValidaciónMétodo!T167</f>
        <v>0</v>
      </c>
      <c r="U167" s="65" t="n">
        <f aca="false">Tabla_Simulada!U167-Tabla_ValidaciónMétodo!U167</f>
        <v>0</v>
      </c>
      <c r="V167" s="65" t="n">
        <f aca="false">Tabla_Simulada!V167-Tabla_ValidaciónMétodo!V167</f>
        <v>0</v>
      </c>
      <c r="W167" s="65" t="n">
        <f aca="false">Tabla_Simulada!W167-Tabla_ValidaciónMétodo!W167</f>
        <v>0</v>
      </c>
      <c r="X167" s="65" t="n">
        <f aca="false">Tabla_Simulada!X167-Tabla_ValidaciónMétodo!X167</f>
        <v>0</v>
      </c>
      <c r="Y167" s="65" t="n">
        <f aca="false">Tabla_Simulada!Y167-Tabla_ValidaciónMétodo!Y167</f>
        <v>0</v>
      </c>
      <c r="Z167" s="65" t="n">
        <f aca="false">Tabla_Simulada!Z167-Tabla_ValidaciónMétodo!Z167</f>
        <v>0</v>
      </c>
      <c r="AC167" s="73" t="n">
        <f aca="false">Tabla_Simulada!AC167-Tabla_ValidaciónMétodo!AC167</f>
        <v>0</v>
      </c>
      <c r="AD167" s="74" t="n">
        <f aca="false">Tabla_Simulada!AD167-Tabla_ValidaciónMétodo!AD167</f>
        <v>0</v>
      </c>
      <c r="AE167" s="75" t="n">
        <f aca="false">Tabla_Simulada!AE167-Tabla_ValidaciónMétodo!AE167</f>
        <v>0</v>
      </c>
      <c r="AF167" s="74" t="n">
        <f aca="false">Tabla_Simulada!AF167-Tabla_ValidaciónMétodo!AF167</f>
        <v>0</v>
      </c>
      <c r="AG167" s="74" t="n">
        <f aca="false">Tabla_Simulada!AG167-Tabla_ValidaciónMétodo!AG167</f>
        <v>0</v>
      </c>
      <c r="AH167" s="74" t="n">
        <f aca="false">Tabla_Simulada!AH167-Tabla_ValidaciónMétodo!AH167</f>
        <v>0</v>
      </c>
      <c r="AI167" s="74" t="n">
        <f aca="false">Tabla_Simulada!AI167-Tabla_ValidaciónMétodo!AI167</f>
        <v>0</v>
      </c>
      <c r="AJ167" s="74" t="n">
        <f aca="false">Tabla_Simulada!AJ167-Tabla_ValidaciónMétodo!AJ167</f>
        <v>0</v>
      </c>
      <c r="AK167" s="74" t="n">
        <f aca="false">Tabla_Simulada!AK167-Tabla_ValidaciónMétodo!AK167</f>
        <v>0</v>
      </c>
      <c r="AL167" s="74" t="n">
        <f aca="false">Tabla_Simulada!AL167-Tabla_ValidaciónMétodo!AL167</f>
        <v>0</v>
      </c>
      <c r="AM167" s="74" t="n">
        <f aca="false">Tabla_Simulada!AM167-Tabla_ValidaciónMétodo!AM167</f>
        <v>0</v>
      </c>
      <c r="AO167" s="66" t="n">
        <f aca="false">Tabla_Simulada!AO167-Tabla_ValidaciónMétodo!AO167</f>
        <v>0</v>
      </c>
      <c r="AP167" s="65" t="n">
        <f aca="false">Tabla_Simulada!AP167-Tabla_ValidaciónMétodo!AP167</f>
        <v>0</v>
      </c>
      <c r="AQ167" s="66" t="n">
        <f aca="false">Tabla_Simulada!AQ167-Tabla_ValidaciónMétodo!AQ167</f>
        <v>0</v>
      </c>
      <c r="AR167" s="65" t="n">
        <f aca="false">Tabla_Simulada!AR167-Tabla_ValidaciónMétodo!AR167</f>
        <v>0</v>
      </c>
      <c r="AS167" s="66" t="n">
        <f aca="false">Tabla_Simulada!AS167-Tabla_ValidaciónMétodo!AS167</f>
        <v>0</v>
      </c>
      <c r="AT167" s="65" t="n">
        <f aca="false">Tabla_Simulada!AT167-Tabla_ValidaciónMétodo!AT167</f>
        <v>0</v>
      </c>
      <c r="AU167" s="66" t="n">
        <f aca="false">Tabla_Simulada!AU167-Tabla_ValidaciónMétodo!AU167</f>
        <v>0</v>
      </c>
      <c r="AV167" s="65" t="n">
        <f aca="false">Tabla_Simulada!AV167-Tabla_ValidaciónMétodo!AV167</f>
        <v>0</v>
      </c>
      <c r="AW167" s="66" t="n">
        <f aca="false">Tabla_Simulada!AW167-Tabla_ValidaciónMétodo!AW167</f>
        <v>0</v>
      </c>
      <c r="AX167" s="65" t="n">
        <f aca="false">Tabla_Simulada!AX167-Tabla_ValidaciónMétodo!AX167</f>
        <v>0</v>
      </c>
    </row>
    <row r="168" customFormat="false" ht="15" hidden="false" customHeight="false" outlineLevel="0" collapsed="false">
      <c r="A168" s="72" t="s">
        <v>57</v>
      </c>
      <c r="B168" s="65" t="n">
        <f aca="false">Tabla_Simulada!B168-Tabla_ValidaciónMétodo!B168</f>
        <v>0</v>
      </c>
      <c r="C168" s="65" t="n">
        <f aca="false">Tabla_Simulada!C168-Tabla_ValidaciónMétodo!C168</f>
        <v>0</v>
      </c>
      <c r="D168" s="65" t="n">
        <f aca="false">Tabla_Simulada!D168-Tabla_ValidaciónMétodo!D168</f>
        <v>0</v>
      </c>
      <c r="E168" s="65" t="n">
        <f aca="false">Tabla_Simulada!E168-Tabla_ValidaciónMétodo!E168</f>
        <v>0</v>
      </c>
      <c r="F168" s="65" t="n">
        <f aca="false">Tabla_Simulada!F168-Tabla_ValidaciónMétodo!F168</f>
        <v>0</v>
      </c>
      <c r="G168" s="65" t="n">
        <f aca="false">Tabla_Simulada!G168-Tabla_ValidaciónMétodo!G168</f>
        <v>0</v>
      </c>
      <c r="H168" s="65" t="n">
        <f aca="false">Tabla_Simulada!H168-Tabla_ValidaciónMétodo!H168</f>
        <v>0</v>
      </c>
      <c r="I168" s="66" t="n">
        <f aca="false">Tabla_Simulada!I168-Tabla_ValidaciónMétodo!I168</f>
        <v>0</v>
      </c>
      <c r="J168" s="65" t="n">
        <f aca="false">Tabla_Simulada!J168-Tabla_ValidaciónMétodo!J168</f>
        <v>0</v>
      </c>
      <c r="K168" s="66" t="n">
        <f aca="false">Tabla_Simulada!K168-Tabla_ValidaciónMétodo!K168</f>
        <v>0</v>
      </c>
      <c r="L168" s="65" t="n">
        <f aca="false">Tabla_Simulada!L168-Tabla_ValidaciónMétodo!L168</f>
        <v>0</v>
      </c>
      <c r="M168" s="66" t="n">
        <f aca="false">Tabla_Simulada!M168-Tabla_ValidaciónMétodo!M168</f>
        <v>0</v>
      </c>
      <c r="N168" s="65" t="n">
        <f aca="false">Tabla_Simulada!N168-Tabla_ValidaciónMétodo!N168</f>
        <v>0</v>
      </c>
      <c r="O168" s="65" t="n">
        <f aca="false">Tabla_Simulada!O168-Tabla_ValidaciónMétodo!O168</f>
        <v>0</v>
      </c>
      <c r="P168" s="65" t="n">
        <f aca="false">Tabla_Simulada!P168-Tabla_ValidaciónMétodo!P168</f>
        <v>0</v>
      </c>
      <c r="Q168" s="65" t="n">
        <f aca="false">Tabla_Simulada!Q168-Tabla_ValidaciónMétodo!Q168</f>
        <v>0</v>
      </c>
      <c r="S168" s="65" t="n">
        <f aca="false">Tabla_Simulada!S168-Tabla_ValidaciónMétodo!S168</f>
        <v>0</v>
      </c>
      <c r="T168" s="65" t="n">
        <f aca="false">Tabla_Simulada!T168-Tabla_ValidaciónMétodo!T168</f>
        <v>0</v>
      </c>
      <c r="U168" s="65" t="n">
        <f aca="false">Tabla_Simulada!U168-Tabla_ValidaciónMétodo!U168</f>
        <v>0</v>
      </c>
      <c r="V168" s="65" t="n">
        <f aca="false">Tabla_Simulada!V168-Tabla_ValidaciónMétodo!V168</f>
        <v>0</v>
      </c>
      <c r="W168" s="65" t="n">
        <f aca="false">Tabla_Simulada!W168-Tabla_ValidaciónMétodo!W168</f>
        <v>0</v>
      </c>
      <c r="X168" s="65" t="n">
        <f aca="false">Tabla_Simulada!X168-Tabla_ValidaciónMétodo!X168</f>
        <v>0</v>
      </c>
      <c r="Y168" s="65" t="n">
        <f aca="false">Tabla_Simulada!Y168-Tabla_ValidaciónMétodo!Y168</f>
        <v>0</v>
      </c>
      <c r="Z168" s="65" t="n">
        <f aca="false">Tabla_Simulada!Z168-Tabla_ValidaciónMétodo!Z168</f>
        <v>0</v>
      </c>
      <c r="AC168" s="73" t="n">
        <f aca="false">Tabla_Simulada!AC168-Tabla_ValidaciónMétodo!AC168</f>
        <v>0</v>
      </c>
      <c r="AD168" s="74" t="n">
        <f aca="false">Tabla_Simulada!AD168-Tabla_ValidaciónMétodo!AD168</f>
        <v>0</v>
      </c>
      <c r="AE168" s="75" t="n">
        <f aca="false">Tabla_Simulada!AE168-Tabla_ValidaciónMétodo!AE168</f>
        <v>0</v>
      </c>
      <c r="AF168" s="74" t="n">
        <f aca="false">Tabla_Simulada!AF168-Tabla_ValidaciónMétodo!AF168</f>
        <v>0</v>
      </c>
      <c r="AG168" s="74" t="n">
        <f aca="false">Tabla_Simulada!AG168-Tabla_ValidaciónMétodo!AG168</f>
        <v>0</v>
      </c>
      <c r="AH168" s="74" t="n">
        <f aca="false">Tabla_Simulada!AH168-Tabla_ValidaciónMétodo!AH168</f>
        <v>0</v>
      </c>
      <c r="AI168" s="74" t="n">
        <f aca="false">Tabla_Simulada!AI168-Tabla_ValidaciónMétodo!AI168</f>
        <v>0</v>
      </c>
      <c r="AJ168" s="74" t="n">
        <f aca="false">Tabla_Simulada!AJ168-Tabla_ValidaciónMétodo!AJ168</f>
        <v>0</v>
      </c>
      <c r="AK168" s="74" t="n">
        <f aca="false">Tabla_Simulada!AK168-Tabla_ValidaciónMétodo!AK168</f>
        <v>0</v>
      </c>
      <c r="AL168" s="74" t="n">
        <f aca="false">Tabla_Simulada!AL168-Tabla_ValidaciónMétodo!AL168</f>
        <v>0</v>
      </c>
      <c r="AM168" s="74" t="n">
        <f aca="false">Tabla_Simulada!AM168-Tabla_ValidaciónMétodo!AM168</f>
        <v>0</v>
      </c>
      <c r="AO168" s="66" t="n">
        <f aca="false">Tabla_Simulada!AO168-Tabla_ValidaciónMétodo!AO168</f>
        <v>0</v>
      </c>
      <c r="AP168" s="65" t="n">
        <f aca="false">Tabla_Simulada!AP168-Tabla_ValidaciónMétodo!AP168</f>
        <v>0</v>
      </c>
      <c r="AQ168" s="66" t="n">
        <f aca="false">Tabla_Simulada!AQ168-Tabla_ValidaciónMétodo!AQ168</f>
        <v>0</v>
      </c>
      <c r="AR168" s="65" t="n">
        <f aca="false">Tabla_Simulada!AR168-Tabla_ValidaciónMétodo!AR168</f>
        <v>0</v>
      </c>
      <c r="AS168" s="66" t="n">
        <f aca="false">Tabla_Simulada!AS168-Tabla_ValidaciónMétodo!AS168</f>
        <v>0</v>
      </c>
      <c r="AT168" s="65" t="n">
        <f aca="false">Tabla_Simulada!AT168-Tabla_ValidaciónMétodo!AT168</f>
        <v>0</v>
      </c>
      <c r="AU168" s="66" t="n">
        <f aca="false">Tabla_Simulada!AU168-Tabla_ValidaciónMétodo!AU168</f>
        <v>0</v>
      </c>
      <c r="AV168" s="65" t="n">
        <f aca="false">Tabla_Simulada!AV168-Tabla_ValidaciónMétodo!AV168</f>
        <v>0</v>
      </c>
      <c r="AW168" s="66" t="n">
        <f aca="false">Tabla_Simulada!AW168-Tabla_ValidaciónMétodo!AW168</f>
        <v>0</v>
      </c>
      <c r="AX168" s="65" t="n">
        <f aca="false">Tabla_Simulada!AX168-Tabla_ValidaciónMétodo!AX168</f>
        <v>0</v>
      </c>
    </row>
    <row r="169" customFormat="false" ht="15" hidden="false" customHeight="false" outlineLevel="0" collapsed="false">
      <c r="A169" s="72" t="s">
        <v>58</v>
      </c>
      <c r="B169" s="65" t="n">
        <f aca="false">Tabla_Simulada!B169-Tabla_ValidaciónMétodo!B169</f>
        <v>0</v>
      </c>
      <c r="C169" s="65" t="n">
        <f aca="false">Tabla_Simulada!C169-Tabla_ValidaciónMétodo!C169</f>
        <v>0</v>
      </c>
      <c r="D169" s="65" t="n">
        <f aca="false">Tabla_Simulada!D169-Tabla_ValidaciónMétodo!D169</f>
        <v>0</v>
      </c>
      <c r="E169" s="65" t="n">
        <f aca="false">Tabla_Simulada!E169-Tabla_ValidaciónMétodo!E169</f>
        <v>0</v>
      </c>
      <c r="F169" s="65" t="n">
        <f aca="false">Tabla_Simulada!F169-Tabla_ValidaciónMétodo!F169</f>
        <v>0</v>
      </c>
      <c r="G169" s="65" t="n">
        <f aca="false">Tabla_Simulada!G169-Tabla_ValidaciónMétodo!G169</f>
        <v>0</v>
      </c>
      <c r="H169" s="65" t="n">
        <f aca="false">Tabla_Simulada!H169-Tabla_ValidaciónMétodo!H169</f>
        <v>0</v>
      </c>
      <c r="I169" s="66" t="n">
        <f aca="false">Tabla_Simulada!I169-Tabla_ValidaciónMétodo!I169</f>
        <v>0</v>
      </c>
      <c r="J169" s="65" t="n">
        <f aca="false">Tabla_Simulada!J169-Tabla_ValidaciónMétodo!J169</f>
        <v>0</v>
      </c>
      <c r="K169" s="66" t="n">
        <f aca="false">Tabla_Simulada!K169-Tabla_ValidaciónMétodo!K169</f>
        <v>0</v>
      </c>
      <c r="L169" s="65" t="n">
        <f aca="false">Tabla_Simulada!L169-Tabla_ValidaciónMétodo!L169</f>
        <v>0</v>
      </c>
      <c r="M169" s="66" t="n">
        <f aca="false">Tabla_Simulada!M169-Tabla_ValidaciónMétodo!M169</f>
        <v>0</v>
      </c>
      <c r="N169" s="65" t="n">
        <f aca="false">Tabla_Simulada!N169-Tabla_ValidaciónMétodo!N169</f>
        <v>0</v>
      </c>
      <c r="O169" s="65" t="n">
        <f aca="false">Tabla_Simulada!O169-Tabla_ValidaciónMétodo!O169</f>
        <v>0</v>
      </c>
      <c r="P169" s="65" t="n">
        <f aca="false">Tabla_Simulada!P169-Tabla_ValidaciónMétodo!P169</f>
        <v>0</v>
      </c>
      <c r="Q169" s="65" t="n">
        <f aca="false">Tabla_Simulada!Q169-Tabla_ValidaciónMétodo!Q169</f>
        <v>0</v>
      </c>
      <c r="S169" s="65" t="n">
        <f aca="false">Tabla_Simulada!S169-Tabla_ValidaciónMétodo!S169</f>
        <v>0</v>
      </c>
      <c r="T169" s="65" t="n">
        <f aca="false">Tabla_Simulada!T169-Tabla_ValidaciónMétodo!T169</f>
        <v>0</v>
      </c>
      <c r="U169" s="65" t="n">
        <f aca="false">Tabla_Simulada!U169-Tabla_ValidaciónMétodo!U169</f>
        <v>0</v>
      </c>
      <c r="V169" s="65" t="n">
        <f aca="false">Tabla_Simulada!V169-Tabla_ValidaciónMétodo!V169</f>
        <v>0</v>
      </c>
      <c r="W169" s="65" t="n">
        <f aca="false">Tabla_Simulada!W169-Tabla_ValidaciónMétodo!W169</f>
        <v>0</v>
      </c>
      <c r="X169" s="65" t="n">
        <f aca="false">Tabla_Simulada!X169-Tabla_ValidaciónMétodo!X169</f>
        <v>0</v>
      </c>
      <c r="Y169" s="65" t="n">
        <f aca="false">Tabla_Simulada!Y169-Tabla_ValidaciónMétodo!Y169</f>
        <v>0</v>
      </c>
      <c r="Z169" s="65" t="n">
        <f aca="false">Tabla_Simulada!Z169-Tabla_ValidaciónMétodo!Z169</f>
        <v>0</v>
      </c>
      <c r="AC169" s="73" t="n">
        <f aca="false">Tabla_Simulada!AC169-Tabla_ValidaciónMétodo!AC169</f>
        <v>0</v>
      </c>
      <c r="AD169" s="74" t="n">
        <f aca="false">Tabla_Simulada!AD169-Tabla_ValidaciónMétodo!AD169</f>
        <v>0</v>
      </c>
      <c r="AE169" s="75" t="n">
        <f aca="false">Tabla_Simulada!AE169-Tabla_ValidaciónMétodo!AE169</f>
        <v>0</v>
      </c>
      <c r="AF169" s="74" t="n">
        <f aca="false">Tabla_Simulada!AF169-Tabla_ValidaciónMétodo!AF169</f>
        <v>0</v>
      </c>
      <c r="AG169" s="74" t="n">
        <f aca="false">Tabla_Simulada!AG169-Tabla_ValidaciónMétodo!AG169</f>
        <v>0</v>
      </c>
      <c r="AH169" s="74" t="n">
        <f aca="false">Tabla_Simulada!AH169-Tabla_ValidaciónMétodo!AH169</f>
        <v>0</v>
      </c>
      <c r="AI169" s="74" t="n">
        <f aca="false">Tabla_Simulada!AI169-Tabla_ValidaciónMétodo!AI169</f>
        <v>0</v>
      </c>
      <c r="AJ169" s="74" t="n">
        <f aca="false">Tabla_Simulada!AJ169-Tabla_ValidaciónMétodo!AJ169</f>
        <v>0</v>
      </c>
      <c r="AK169" s="74" t="n">
        <f aca="false">Tabla_Simulada!AK169-Tabla_ValidaciónMétodo!AK169</f>
        <v>0</v>
      </c>
      <c r="AL169" s="74" t="n">
        <f aca="false">Tabla_Simulada!AL169-Tabla_ValidaciónMétodo!AL169</f>
        <v>0</v>
      </c>
      <c r="AM169" s="74" t="n">
        <f aca="false">Tabla_Simulada!AM169-Tabla_ValidaciónMétodo!AM169</f>
        <v>0</v>
      </c>
      <c r="AO169" s="66" t="n">
        <f aca="false">Tabla_Simulada!AO169-Tabla_ValidaciónMétodo!AO169</f>
        <v>0</v>
      </c>
      <c r="AP169" s="65" t="n">
        <f aca="false">Tabla_Simulada!AP169-Tabla_ValidaciónMétodo!AP169</f>
        <v>0</v>
      </c>
      <c r="AQ169" s="66" t="n">
        <f aca="false">Tabla_Simulada!AQ169-Tabla_ValidaciónMétodo!AQ169</f>
        <v>0</v>
      </c>
      <c r="AR169" s="65" t="n">
        <f aca="false">Tabla_Simulada!AR169-Tabla_ValidaciónMétodo!AR169</f>
        <v>0</v>
      </c>
      <c r="AS169" s="66" t="n">
        <f aca="false">Tabla_Simulada!AS169-Tabla_ValidaciónMétodo!AS169</f>
        <v>0</v>
      </c>
      <c r="AT169" s="65" t="n">
        <f aca="false">Tabla_Simulada!AT169-Tabla_ValidaciónMétodo!AT169</f>
        <v>0</v>
      </c>
      <c r="AU169" s="66" t="n">
        <f aca="false">Tabla_Simulada!AU169-Tabla_ValidaciónMétodo!AU169</f>
        <v>0</v>
      </c>
      <c r="AV169" s="65" t="n">
        <f aca="false">Tabla_Simulada!AV169-Tabla_ValidaciónMétodo!AV169</f>
        <v>0</v>
      </c>
      <c r="AW169" s="66" t="n">
        <f aca="false">Tabla_Simulada!AW169-Tabla_ValidaciónMétodo!AW169</f>
        <v>0</v>
      </c>
      <c r="AX169" s="65" t="n">
        <f aca="false">Tabla_Simulada!AX169-Tabla_ValidaciónMétodo!AX169</f>
        <v>0</v>
      </c>
    </row>
    <row r="170" customFormat="false" ht="15" hidden="false" customHeight="false" outlineLevel="0" collapsed="false">
      <c r="A170" s="72" t="s">
        <v>59</v>
      </c>
      <c r="B170" s="65" t="n">
        <f aca="false">Tabla_Simulada!B170-Tabla_ValidaciónMétodo!B170</f>
        <v>0</v>
      </c>
      <c r="C170" s="65" t="n">
        <f aca="false">Tabla_Simulada!C170-Tabla_ValidaciónMétodo!C170</f>
        <v>0</v>
      </c>
      <c r="D170" s="65" t="n">
        <f aca="false">Tabla_Simulada!D170-Tabla_ValidaciónMétodo!D170</f>
        <v>0</v>
      </c>
      <c r="E170" s="65" t="n">
        <f aca="false">Tabla_Simulada!E170-Tabla_ValidaciónMétodo!E170</f>
        <v>0</v>
      </c>
      <c r="F170" s="65" t="n">
        <f aca="false">Tabla_Simulada!F170-Tabla_ValidaciónMétodo!F170</f>
        <v>0</v>
      </c>
      <c r="G170" s="65" t="n">
        <f aca="false">Tabla_Simulada!G170-Tabla_ValidaciónMétodo!G170</f>
        <v>0</v>
      </c>
      <c r="H170" s="65" t="n">
        <f aca="false">Tabla_Simulada!H170-Tabla_ValidaciónMétodo!H170</f>
        <v>0</v>
      </c>
      <c r="I170" s="66" t="n">
        <f aca="false">Tabla_Simulada!I170-Tabla_ValidaciónMétodo!I170</f>
        <v>0</v>
      </c>
      <c r="J170" s="65" t="n">
        <f aca="false">Tabla_Simulada!J170-Tabla_ValidaciónMétodo!J170</f>
        <v>0</v>
      </c>
      <c r="K170" s="66" t="n">
        <f aca="false">Tabla_Simulada!K170-Tabla_ValidaciónMétodo!K170</f>
        <v>0</v>
      </c>
      <c r="L170" s="65" t="n">
        <f aca="false">Tabla_Simulada!L170-Tabla_ValidaciónMétodo!L170</f>
        <v>0</v>
      </c>
      <c r="M170" s="66" t="n">
        <f aca="false">Tabla_Simulada!M170-Tabla_ValidaciónMétodo!M170</f>
        <v>0</v>
      </c>
      <c r="N170" s="65" t="n">
        <f aca="false">Tabla_Simulada!N170-Tabla_ValidaciónMétodo!N170</f>
        <v>0</v>
      </c>
      <c r="O170" s="65" t="n">
        <f aca="false">Tabla_Simulada!O170-Tabla_ValidaciónMétodo!O170</f>
        <v>0</v>
      </c>
      <c r="P170" s="65" t="n">
        <f aca="false">Tabla_Simulada!P170-Tabla_ValidaciónMétodo!P170</f>
        <v>0</v>
      </c>
      <c r="Q170" s="65" t="n">
        <f aca="false">Tabla_Simulada!Q170-Tabla_ValidaciónMétodo!Q170</f>
        <v>0</v>
      </c>
      <c r="S170" s="65" t="n">
        <f aca="false">Tabla_Simulada!S170-Tabla_ValidaciónMétodo!S170</f>
        <v>0</v>
      </c>
      <c r="T170" s="65" t="n">
        <f aca="false">Tabla_Simulada!T170-Tabla_ValidaciónMétodo!T170</f>
        <v>0</v>
      </c>
      <c r="U170" s="65" t="n">
        <f aca="false">Tabla_Simulada!U170-Tabla_ValidaciónMétodo!U170</f>
        <v>0</v>
      </c>
      <c r="V170" s="65" t="n">
        <f aca="false">Tabla_Simulada!V170-Tabla_ValidaciónMétodo!V170</f>
        <v>0</v>
      </c>
      <c r="W170" s="65" t="n">
        <f aca="false">Tabla_Simulada!W170-Tabla_ValidaciónMétodo!W170</f>
        <v>0</v>
      </c>
      <c r="X170" s="65" t="n">
        <f aca="false">Tabla_Simulada!X170-Tabla_ValidaciónMétodo!X170</f>
        <v>0</v>
      </c>
      <c r="Y170" s="65" t="n">
        <f aca="false">Tabla_Simulada!Y170-Tabla_ValidaciónMétodo!Y170</f>
        <v>0</v>
      </c>
      <c r="Z170" s="65" t="n">
        <f aca="false">Tabla_Simulada!Z170-Tabla_ValidaciónMétodo!Z170</f>
        <v>0</v>
      </c>
      <c r="AC170" s="73" t="n">
        <f aca="false">Tabla_Simulada!AC170-Tabla_ValidaciónMétodo!AC170</f>
        <v>0</v>
      </c>
      <c r="AD170" s="74" t="n">
        <f aca="false">Tabla_Simulada!AD170-Tabla_ValidaciónMétodo!AD170</f>
        <v>0</v>
      </c>
      <c r="AE170" s="75" t="n">
        <f aca="false">Tabla_Simulada!AE170-Tabla_ValidaciónMétodo!AE170</f>
        <v>0</v>
      </c>
      <c r="AF170" s="74" t="n">
        <f aca="false">Tabla_Simulada!AF170-Tabla_ValidaciónMétodo!AF170</f>
        <v>0</v>
      </c>
      <c r="AG170" s="74" t="n">
        <f aca="false">Tabla_Simulada!AG170-Tabla_ValidaciónMétodo!AG170</f>
        <v>0</v>
      </c>
      <c r="AH170" s="74" t="n">
        <f aca="false">Tabla_Simulada!AH170-Tabla_ValidaciónMétodo!AH170</f>
        <v>0</v>
      </c>
      <c r="AI170" s="74" t="n">
        <f aca="false">Tabla_Simulada!AI170-Tabla_ValidaciónMétodo!AI170</f>
        <v>0</v>
      </c>
      <c r="AJ170" s="74" t="n">
        <f aca="false">Tabla_Simulada!AJ170-Tabla_ValidaciónMétodo!AJ170</f>
        <v>0</v>
      </c>
      <c r="AK170" s="74" t="n">
        <f aca="false">Tabla_Simulada!AK170-Tabla_ValidaciónMétodo!AK170</f>
        <v>0</v>
      </c>
      <c r="AL170" s="74" t="n">
        <f aca="false">Tabla_Simulada!AL170-Tabla_ValidaciónMétodo!AL170</f>
        <v>0</v>
      </c>
      <c r="AM170" s="74" t="n">
        <f aca="false">Tabla_Simulada!AM170-Tabla_ValidaciónMétodo!AM170</f>
        <v>0</v>
      </c>
      <c r="AO170" s="66" t="n">
        <f aca="false">Tabla_Simulada!AO170-Tabla_ValidaciónMétodo!AO170</f>
        <v>0</v>
      </c>
      <c r="AP170" s="65" t="n">
        <f aca="false">Tabla_Simulada!AP170-Tabla_ValidaciónMétodo!AP170</f>
        <v>0</v>
      </c>
      <c r="AQ170" s="66" t="n">
        <f aca="false">Tabla_Simulada!AQ170-Tabla_ValidaciónMétodo!AQ170</f>
        <v>0</v>
      </c>
      <c r="AR170" s="65" t="n">
        <f aca="false">Tabla_Simulada!AR170-Tabla_ValidaciónMétodo!AR170</f>
        <v>0</v>
      </c>
      <c r="AS170" s="66" t="n">
        <f aca="false">Tabla_Simulada!AS170-Tabla_ValidaciónMétodo!AS170</f>
        <v>0</v>
      </c>
      <c r="AT170" s="65" t="n">
        <f aca="false">Tabla_Simulada!AT170-Tabla_ValidaciónMétodo!AT170</f>
        <v>0</v>
      </c>
      <c r="AU170" s="66" t="n">
        <f aca="false">Tabla_Simulada!AU170-Tabla_ValidaciónMétodo!AU170</f>
        <v>0</v>
      </c>
      <c r="AV170" s="65" t="n">
        <f aca="false">Tabla_Simulada!AV170-Tabla_ValidaciónMétodo!AV170</f>
        <v>0</v>
      </c>
      <c r="AW170" s="66" t="n">
        <f aca="false">Tabla_Simulada!AW170-Tabla_ValidaciónMétodo!AW170</f>
        <v>0</v>
      </c>
      <c r="AX170" s="65" t="n">
        <f aca="false">Tabla_Simulada!AX170-Tabla_ValidaciónMétodo!AX170</f>
        <v>0</v>
      </c>
    </row>
    <row r="171" customFormat="false" ht="15" hidden="false" customHeight="false" outlineLevel="0" collapsed="false">
      <c r="A171" s="72" t="s">
        <v>60</v>
      </c>
      <c r="B171" s="65" t="n">
        <f aca="false">Tabla_Simulada!B171-Tabla_ValidaciónMétodo!B171</f>
        <v>0</v>
      </c>
      <c r="C171" s="65" t="n">
        <f aca="false">Tabla_Simulada!C171-Tabla_ValidaciónMétodo!C171</f>
        <v>0</v>
      </c>
      <c r="D171" s="65" t="n">
        <f aca="false">Tabla_Simulada!D171-Tabla_ValidaciónMétodo!D171</f>
        <v>0</v>
      </c>
      <c r="E171" s="65" t="n">
        <f aca="false">Tabla_Simulada!E171-Tabla_ValidaciónMétodo!E171</f>
        <v>0</v>
      </c>
      <c r="F171" s="65" t="n">
        <f aca="false">Tabla_Simulada!F171-Tabla_ValidaciónMétodo!F171</f>
        <v>0</v>
      </c>
      <c r="G171" s="65" t="n">
        <f aca="false">Tabla_Simulada!G171-Tabla_ValidaciónMétodo!G171</f>
        <v>0</v>
      </c>
      <c r="H171" s="65" t="n">
        <f aca="false">Tabla_Simulada!H171-Tabla_ValidaciónMétodo!H171</f>
        <v>0</v>
      </c>
      <c r="I171" s="66" t="n">
        <f aca="false">Tabla_Simulada!I171-Tabla_ValidaciónMétodo!I171</f>
        <v>0</v>
      </c>
      <c r="J171" s="65" t="n">
        <f aca="false">Tabla_Simulada!J171-Tabla_ValidaciónMétodo!J171</f>
        <v>0</v>
      </c>
      <c r="K171" s="66" t="n">
        <f aca="false">Tabla_Simulada!K171-Tabla_ValidaciónMétodo!K171</f>
        <v>0</v>
      </c>
      <c r="L171" s="65" t="n">
        <f aca="false">Tabla_Simulada!L171-Tabla_ValidaciónMétodo!L171</f>
        <v>0</v>
      </c>
      <c r="M171" s="66" t="n">
        <f aca="false">Tabla_Simulada!M171-Tabla_ValidaciónMétodo!M171</f>
        <v>0</v>
      </c>
      <c r="N171" s="65" t="n">
        <f aca="false">Tabla_Simulada!N171-Tabla_ValidaciónMétodo!N171</f>
        <v>0</v>
      </c>
      <c r="O171" s="65" t="n">
        <f aca="false">Tabla_Simulada!O171-Tabla_ValidaciónMétodo!O171</f>
        <v>0</v>
      </c>
      <c r="P171" s="65" t="n">
        <f aca="false">Tabla_Simulada!P171-Tabla_ValidaciónMétodo!P171</f>
        <v>0</v>
      </c>
      <c r="Q171" s="65" t="n">
        <f aca="false">Tabla_Simulada!Q171-Tabla_ValidaciónMétodo!Q171</f>
        <v>0</v>
      </c>
      <c r="S171" s="65" t="n">
        <f aca="false">Tabla_Simulada!S171-Tabla_ValidaciónMétodo!S171</f>
        <v>0</v>
      </c>
      <c r="T171" s="65" t="n">
        <f aca="false">Tabla_Simulada!T171-Tabla_ValidaciónMétodo!T171</f>
        <v>0</v>
      </c>
      <c r="U171" s="65" t="n">
        <f aca="false">Tabla_Simulada!U171-Tabla_ValidaciónMétodo!U171</f>
        <v>0</v>
      </c>
      <c r="V171" s="65" t="n">
        <f aca="false">Tabla_Simulada!V171-Tabla_ValidaciónMétodo!V171</f>
        <v>0</v>
      </c>
      <c r="W171" s="65" t="n">
        <f aca="false">Tabla_Simulada!W171-Tabla_ValidaciónMétodo!W171</f>
        <v>0</v>
      </c>
      <c r="X171" s="65" t="n">
        <f aca="false">Tabla_Simulada!X171-Tabla_ValidaciónMétodo!X171</f>
        <v>0</v>
      </c>
      <c r="Y171" s="65" t="n">
        <f aca="false">Tabla_Simulada!Y171-Tabla_ValidaciónMétodo!Y171</f>
        <v>0</v>
      </c>
      <c r="Z171" s="65" t="n">
        <f aca="false">Tabla_Simulada!Z171-Tabla_ValidaciónMétodo!Z171</f>
        <v>0</v>
      </c>
      <c r="AC171" s="73" t="n">
        <f aca="false">Tabla_Simulada!AC171-Tabla_ValidaciónMétodo!AC171</f>
        <v>0</v>
      </c>
      <c r="AD171" s="74" t="n">
        <f aca="false">Tabla_Simulada!AD171-Tabla_ValidaciónMétodo!AD171</f>
        <v>0</v>
      </c>
      <c r="AE171" s="75" t="n">
        <f aca="false">Tabla_Simulada!AE171-Tabla_ValidaciónMétodo!AE171</f>
        <v>0</v>
      </c>
      <c r="AF171" s="74" t="n">
        <f aca="false">Tabla_Simulada!AF171-Tabla_ValidaciónMétodo!AF171</f>
        <v>0</v>
      </c>
      <c r="AG171" s="74" t="n">
        <f aca="false">Tabla_Simulada!AG171-Tabla_ValidaciónMétodo!AG171</f>
        <v>0</v>
      </c>
      <c r="AH171" s="74" t="n">
        <f aca="false">Tabla_Simulada!AH171-Tabla_ValidaciónMétodo!AH171</f>
        <v>0</v>
      </c>
      <c r="AI171" s="74" t="n">
        <f aca="false">Tabla_Simulada!AI171-Tabla_ValidaciónMétodo!AI171</f>
        <v>0</v>
      </c>
      <c r="AJ171" s="74" t="n">
        <f aca="false">Tabla_Simulada!AJ171-Tabla_ValidaciónMétodo!AJ171</f>
        <v>0</v>
      </c>
      <c r="AK171" s="74" t="n">
        <f aca="false">Tabla_Simulada!AK171-Tabla_ValidaciónMétodo!AK171</f>
        <v>0</v>
      </c>
      <c r="AL171" s="74" t="n">
        <f aca="false">Tabla_Simulada!AL171-Tabla_ValidaciónMétodo!AL171</f>
        <v>0</v>
      </c>
      <c r="AM171" s="74" t="n">
        <f aca="false">Tabla_Simulada!AM171-Tabla_ValidaciónMétodo!AM171</f>
        <v>0</v>
      </c>
      <c r="AO171" s="66" t="n">
        <f aca="false">Tabla_Simulada!AO171-Tabla_ValidaciónMétodo!AO171</f>
        <v>0</v>
      </c>
      <c r="AP171" s="65" t="n">
        <f aca="false">Tabla_Simulada!AP171-Tabla_ValidaciónMétodo!AP171</f>
        <v>0</v>
      </c>
      <c r="AQ171" s="66" t="n">
        <f aca="false">Tabla_Simulada!AQ171-Tabla_ValidaciónMétodo!AQ171</f>
        <v>0</v>
      </c>
      <c r="AR171" s="65" t="n">
        <f aca="false">Tabla_Simulada!AR171-Tabla_ValidaciónMétodo!AR171</f>
        <v>0</v>
      </c>
      <c r="AS171" s="66" t="n">
        <f aca="false">Tabla_Simulada!AS171-Tabla_ValidaciónMétodo!AS171</f>
        <v>0</v>
      </c>
      <c r="AT171" s="65" t="n">
        <f aca="false">Tabla_Simulada!AT171-Tabla_ValidaciónMétodo!AT171</f>
        <v>0</v>
      </c>
      <c r="AU171" s="66" t="n">
        <f aca="false">Tabla_Simulada!AU171-Tabla_ValidaciónMétodo!AU171</f>
        <v>0</v>
      </c>
      <c r="AV171" s="65" t="n">
        <f aca="false">Tabla_Simulada!AV171-Tabla_ValidaciónMétodo!AV171</f>
        <v>0</v>
      </c>
      <c r="AW171" s="66" t="n">
        <f aca="false">Tabla_Simulada!AW171-Tabla_ValidaciónMétodo!AW171</f>
        <v>0</v>
      </c>
      <c r="AX171" s="65" t="n">
        <f aca="false">Tabla_Simulada!AX171-Tabla_ValidaciónMétodo!AX171</f>
        <v>0</v>
      </c>
    </row>
    <row r="172" customFormat="false" ht="15" hidden="false" customHeight="false" outlineLevel="0" collapsed="false">
      <c r="A172" s="72" t="s">
        <v>61</v>
      </c>
      <c r="B172" s="65" t="n">
        <f aca="false">Tabla_Simulada!B172-Tabla_ValidaciónMétodo!B172</f>
        <v>0</v>
      </c>
      <c r="C172" s="65" t="n">
        <f aca="false">Tabla_Simulada!C172-Tabla_ValidaciónMétodo!C172</f>
        <v>0</v>
      </c>
      <c r="D172" s="65" t="n">
        <f aca="false">Tabla_Simulada!D172-Tabla_ValidaciónMétodo!D172</f>
        <v>0</v>
      </c>
      <c r="E172" s="65" t="n">
        <f aca="false">Tabla_Simulada!E172-Tabla_ValidaciónMétodo!E172</f>
        <v>0</v>
      </c>
      <c r="F172" s="65" t="n">
        <f aca="false">Tabla_Simulada!F172-Tabla_ValidaciónMétodo!F172</f>
        <v>0</v>
      </c>
      <c r="G172" s="65" t="n">
        <f aca="false">Tabla_Simulada!G172-Tabla_ValidaciónMétodo!G172</f>
        <v>0</v>
      </c>
      <c r="H172" s="65" t="n">
        <f aca="false">Tabla_Simulada!H172-Tabla_ValidaciónMétodo!H172</f>
        <v>0</v>
      </c>
      <c r="I172" s="66" t="n">
        <f aca="false">Tabla_Simulada!I172-Tabla_ValidaciónMétodo!I172</f>
        <v>0</v>
      </c>
      <c r="J172" s="65" t="n">
        <f aca="false">Tabla_Simulada!J172-Tabla_ValidaciónMétodo!J172</f>
        <v>0</v>
      </c>
      <c r="K172" s="66" t="n">
        <f aca="false">Tabla_Simulada!K172-Tabla_ValidaciónMétodo!K172</f>
        <v>0</v>
      </c>
      <c r="L172" s="65" t="n">
        <f aca="false">Tabla_Simulada!L172-Tabla_ValidaciónMétodo!L172</f>
        <v>0</v>
      </c>
      <c r="M172" s="66" t="n">
        <f aca="false">Tabla_Simulada!M172-Tabla_ValidaciónMétodo!M172</f>
        <v>0</v>
      </c>
      <c r="N172" s="65" t="n">
        <f aca="false">Tabla_Simulada!N172-Tabla_ValidaciónMétodo!N172</f>
        <v>0</v>
      </c>
      <c r="O172" s="65" t="n">
        <f aca="false">Tabla_Simulada!O172-Tabla_ValidaciónMétodo!O172</f>
        <v>0</v>
      </c>
      <c r="P172" s="65" t="n">
        <f aca="false">Tabla_Simulada!P172-Tabla_ValidaciónMétodo!P172</f>
        <v>0</v>
      </c>
      <c r="Q172" s="65" t="n">
        <f aca="false">Tabla_Simulada!Q172-Tabla_ValidaciónMétodo!Q172</f>
        <v>0</v>
      </c>
      <c r="S172" s="65" t="n">
        <f aca="false">Tabla_Simulada!S172-Tabla_ValidaciónMétodo!S172</f>
        <v>0</v>
      </c>
      <c r="T172" s="65" t="n">
        <f aca="false">Tabla_Simulada!T172-Tabla_ValidaciónMétodo!T172</f>
        <v>0</v>
      </c>
      <c r="U172" s="65" t="n">
        <f aca="false">Tabla_Simulada!U172-Tabla_ValidaciónMétodo!U172</f>
        <v>0</v>
      </c>
      <c r="V172" s="65" t="n">
        <f aca="false">Tabla_Simulada!V172-Tabla_ValidaciónMétodo!V172</f>
        <v>0</v>
      </c>
      <c r="W172" s="65" t="n">
        <f aca="false">Tabla_Simulada!W172-Tabla_ValidaciónMétodo!W172</f>
        <v>0</v>
      </c>
      <c r="X172" s="65" t="n">
        <f aca="false">Tabla_Simulada!X172-Tabla_ValidaciónMétodo!X172</f>
        <v>0</v>
      </c>
      <c r="Y172" s="65" t="n">
        <f aca="false">Tabla_Simulada!Y172-Tabla_ValidaciónMétodo!Y172</f>
        <v>0</v>
      </c>
      <c r="Z172" s="65" t="n">
        <f aca="false">Tabla_Simulada!Z172-Tabla_ValidaciónMétodo!Z172</f>
        <v>0</v>
      </c>
      <c r="AC172" s="73" t="n">
        <f aca="false">Tabla_Simulada!AC172-Tabla_ValidaciónMétodo!AC172</f>
        <v>0</v>
      </c>
      <c r="AD172" s="74" t="n">
        <f aca="false">Tabla_Simulada!AD172-Tabla_ValidaciónMétodo!AD172</f>
        <v>0</v>
      </c>
      <c r="AE172" s="75" t="n">
        <f aca="false">Tabla_Simulada!AE172-Tabla_ValidaciónMétodo!AE172</f>
        <v>0</v>
      </c>
      <c r="AF172" s="74" t="n">
        <f aca="false">Tabla_Simulada!AF172-Tabla_ValidaciónMétodo!AF172</f>
        <v>0</v>
      </c>
      <c r="AG172" s="74" t="n">
        <f aca="false">Tabla_Simulada!AG172-Tabla_ValidaciónMétodo!AG172</f>
        <v>0</v>
      </c>
      <c r="AH172" s="74" t="n">
        <f aca="false">Tabla_Simulada!AH172-Tabla_ValidaciónMétodo!AH172</f>
        <v>0</v>
      </c>
      <c r="AI172" s="74" t="n">
        <f aca="false">Tabla_Simulada!AI172-Tabla_ValidaciónMétodo!AI172</f>
        <v>0</v>
      </c>
      <c r="AJ172" s="74" t="n">
        <f aca="false">Tabla_Simulada!AJ172-Tabla_ValidaciónMétodo!AJ172</f>
        <v>0</v>
      </c>
      <c r="AK172" s="74" t="n">
        <f aca="false">Tabla_Simulada!AK172-Tabla_ValidaciónMétodo!AK172</f>
        <v>0</v>
      </c>
      <c r="AL172" s="74" t="n">
        <f aca="false">Tabla_Simulada!AL172-Tabla_ValidaciónMétodo!AL172</f>
        <v>0</v>
      </c>
      <c r="AM172" s="74" t="n">
        <f aca="false">Tabla_Simulada!AM172-Tabla_ValidaciónMétodo!AM172</f>
        <v>0</v>
      </c>
      <c r="AO172" s="66" t="n">
        <f aca="false">Tabla_Simulada!AO172-Tabla_ValidaciónMétodo!AO172</f>
        <v>0</v>
      </c>
      <c r="AP172" s="65" t="n">
        <f aca="false">Tabla_Simulada!AP172-Tabla_ValidaciónMétodo!AP172</f>
        <v>0</v>
      </c>
      <c r="AQ172" s="66" t="n">
        <f aca="false">Tabla_Simulada!AQ172-Tabla_ValidaciónMétodo!AQ172</f>
        <v>0</v>
      </c>
      <c r="AR172" s="65" t="n">
        <f aca="false">Tabla_Simulada!AR172-Tabla_ValidaciónMétodo!AR172</f>
        <v>0</v>
      </c>
      <c r="AS172" s="66" t="n">
        <f aca="false">Tabla_Simulada!AS172-Tabla_ValidaciónMétodo!AS172</f>
        <v>0</v>
      </c>
      <c r="AT172" s="65" t="n">
        <f aca="false">Tabla_Simulada!AT172-Tabla_ValidaciónMétodo!AT172</f>
        <v>0</v>
      </c>
      <c r="AU172" s="66" t="n">
        <f aca="false">Tabla_Simulada!AU172-Tabla_ValidaciónMétodo!AU172</f>
        <v>0</v>
      </c>
      <c r="AV172" s="65" t="n">
        <f aca="false">Tabla_Simulada!AV172-Tabla_ValidaciónMétodo!AV172</f>
        <v>0</v>
      </c>
      <c r="AW172" s="66" t="n">
        <f aca="false">Tabla_Simulada!AW172-Tabla_ValidaciónMétodo!AW172</f>
        <v>0</v>
      </c>
      <c r="AX172" s="65" t="n">
        <f aca="false">Tabla_Simulada!AX172-Tabla_ValidaciónMétodo!AX172</f>
        <v>0</v>
      </c>
    </row>
    <row r="173" customFormat="false" ht="15" hidden="false" customHeight="false" outlineLevel="0" collapsed="false">
      <c r="A173" s="72" t="s">
        <v>62</v>
      </c>
      <c r="B173" s="65" t="n">
        <f aca="false">Tabla_Simulada!B173-Tabla_ValidaciónMétodo!B173</f>
        <v>0</v>
      </c>
      <c r="C173" s="65" t="n">
        <f aca="false">Tabla_Simulada!C173-Tabla_ValidaciónMétodo!C173</f>
        <v>0</v>
      </c>
      <c r="D173" s="65" t="n">
        <f aca="false">Tabla_Simulada!D173-Tabla_ValidaciónMétodo!D173</f>
        <v>0</v>
      </c>
      <c r="E173" s="65" t="n">
        <f aca="false">Tabla_Simulada!E173-Tabla_ValidaciónMétodo!E173</f>
        <v>0</v>
      </c>
      <c r="F173" s="65" t="n">
        <f aca="false">Tabla_Simulada!F173-Tabla_ValidaciónMétodo!F173</f>
        <v>0</v>
      </c>
      <c r="G173" s="65" t="n">
        <f aca="false">Tabla_Simulada!G173-Tabla_ValidaciónMétodo!G173</f>
        <v>0</v>
      </c>
      <c r="H173" s="65" t="n">
        <f aca="false">Tabla_Simulada!H173-Tabla_ValidaciónMétodo!H173</f>
        <v>0</v>
      </c>
      <c r="I173" s="66" t="n">
        <f aca="false">Tabla_Simulada!I173-Tabla_ValidaciónMétodo!I173</f>
        <v>0</v>
      </c>
      <c r="J173" s="65" t="n">
        <f aca="false">Tabla_Simulada!J173-Tabla_ValidaciónMétodo!J173</f>
        <v>0</v>
      </c>
      <c r="K173" s="66" t="n">
        <f aca="false">Tabla_Simulada!K173-Tabla_ValidaciónMétodo!K173</f>
        <v>0</v>
      </c>
      <c r="L173" s="65" t="n">
        <f aca="false">Tabla_Simulada!L173-Tabla_ValidaciónMétodo!L173</f>
        <v>0</v>
      </c>
      <c r="M173" s="66" t="n">
        <f aca="false">Tabla_Simulada!M173-Tabla_ValidaciónMétodo!M173</f>
        <v>0</v>
      </c>
      <c r="N173" s="65" t="n">
        <f aca="false">Tabla_Simulada!N173-Tabla_ValidaciónMétodo!N173</f>
        <v>0</v>
      </c>
      <c r="O173" s="65" t="n">
        <f aca="false">Tabla_Simulada!O173-Tabla_ValidaciónMétodo!O173</f>
        <v>0</v>
      </c>
      <c r="P173" s="65" t="n">
        <f aca="false">Tabla_Simulada!P173-Tabla_ValidaciónMétodo!P173</f>
        <v>0</v>
      </c>
      <c r="Q173" s="65" t="n">
        <f aca="false">Tabla_Simulada!Q173-Tabla_ValidaciónMétodo!Q173</f>
        <v>0</v>
      </c>
      <c r="S173" s="65" t="n">
        <f aca="false">Tabla_Simulada!S173-Tabla_ValidaciónMétodo!S173</f>
        <v>0</v>
      </c>
      <c r="T173" s="65" t="n">
        <f aca="false">Tabla_Simulada!T173-Tabla_ValidaciónMétodo!T173</f>
        <v>0</v>
      </c>
      <c r="U173" s="65" t="n">
        <f aca="false">Tabla_Simulada!U173-Tabla_ValidaciónMétodo!U173</f>
        <v>0</v>
      </c>
      <c r="V173" s="65" t="n">
        <f aca="false">Tabla_Simulada!V173-Tabla_ValidaciónMétodo!V173</f>
        <v>0</v>
      </c>
      <c r="W173" s="65" t="n">
        <f aca="false">Tabla_Simulada!W173-Tabla_ValidaciónMétodo!W173</f>
        <v>0</v>
      </c>
      <c r="X173" s="65" t="n">
        <f aca="false">Tabla_Simulada!X173-Tabla_ValidaciónMétodo!X173</f>
        <v>0</v>
      </c>
      <c r="Y173" s="65" t="n">
        <f aca="false">Tabla_Simulada!Y173-Tabla_ValidaciónMétodo!Y173</f>
        <v>0</v>
      </c>
      <c r="Z173" s="65" t="n">
        <f aca="false">Tabla_Simulada!Z173-Tabla_ValidaciónMétodo!Z173</f>
        <v>0</v>
      </c>
      <c r="AC173" s="73" t="n">
        <f aca="false">Tabla_Simulada!AC173-Tabla_ValidaciónMétodo!AC173</f>
        <v>0</v>
      </c>
      <c r="AD173" s="74" t="n">
        <f aca="false">Tabla_Simulada!AD173-Tabla_ValidaciónMétodo!AD173</f>
        <v>0</v>
      </c>
      <c r="AE173" s="75" t="n">
        <f aca="false">Tabla_Simulada!AE173-Tabla_ValidaciónMétodo!AE173</f>
        <v>0</v>
      </c>
      <c r="AF173" s="74" t="n">
        <f aca="false">Tabla_Simulada!AF173-Tabla_ValidaciónMétodo!AF173</f>
        <v>0</v>
      </c>
      <c r="AG173" s="74" t="n">
        <f aca="false">Tabla_Simulada!AG173-Tabla_ValidaciónMétodo!AG173</f>
        <v>0</v>
      </c>
      <c r="AH173" s="74" t="n">
        <f aca="false">Tabla_Simulada!AH173-Tabla_ValidaciónMétodo!AH173</f>
        <v>0</v>
      </c>
      <c r="AI173" s="74" t="n">
        <f aca="false">Tabla_Simulada!AI173-Tabla_ValidaciónMétodo!AI173</f>
        <v>0</v>
      </c>
      <c r="AJ173" s="74" t="n">
        <f aca="false">Tabla_Simulada!AJ173-Tabla_ValidaciónMétodo!AJ173</f>
        <v>0</v>
      </c>
      <c r="AK173" s="74" t="n">
        <f aca="false">Tabla_Simulada!AK173-Tabla_ValidaciónMétodo!AK173</f>
        <v>0</v>
      </c>
      <c r="AL173" s="74" t="n">
        <f aca="false">Tabla_Simulada!AL173-Tabla_ValidaciónMétodo!AL173</f>
        <v>0</v>
      </c>
      <c r="AM173" s="74" t="n">
        <f aca="false">Tabla_Simulada!AM173-Tabla_ValidaciónMétodo!AM173</f>
        <v>0</v>
      </c>
      <c r="AO173" s="66" t="n">
        <f aca="false">Tabla_Simulada!AO173-Tabla_ValidaciónMétodo!AO173</f>
        <v>0</v>
      </c>
      <c r="AP173" s="65" t="n">
        <f aca="false">Tabla_Simulada!AP173-Tabla_ValidaciónMétodo!AP173</f>
        <v>0</v>
      </c>
      <c r="AQ173" s="66" t="n">
        <f aca="false">Tabla_Simulada!AQ173-Tabla_ValidaciónMétodo!AQ173</f>
        <v>0</v>
      </c>
      <c r="AR173" s="65" t="n">
        <f aca="false">Tabla_Simulada!AR173-Tabla_ValidaciónMétodo!AR173</f>
        <v>0</v>
      </c>
      <c r="AS173" s="66" t="n">
        <f aca="false">Tabla_Simulada!AS173-Tabla_ValidaciónMétodo!AS173</f>
        <v>0</v>
      </c>
      <c r="AT173" s="65" t="n">
        <f aca="false">Tabla_Simulada!AT173-Tabla_ValidaciónMétodo!AT173</f>
        <v>0</v>
      </c>
      <c r="AU173" s="66" t="n">
        <f aca="false">Tabla_Simulada!AU173-Tabla_ValidaciónMétodo!AU173</f>
        <v>0</v>
      </c>
      <c r="AV173" s="65" t="n">
        <f aca="false">Tabla_Simulada!AV173-Tabla_ValidaciónMétodo!AV173</f>
        <v>0</v>
      </c>
      <c r="AW173" s="66" t="n">
        <f aca="false">Tabla_Simulada!AW173-Tabla_ValidaciónMétodo!AW173</f>
        <v>0</v>
      </c>
      <c r="AX173" s="65" t="n">
        <f aca="false">Tabla_Simulada!AX173-Tabla_ValidaciónMétodo!AX173</f>
        <v>0</v>
      </c>
    </row>
    <row r="174" customFormat="false" ht="15" hidden="false" customHeight="false" outlineLevel="0" collapsed="false">
      <c r="A174" s="72" t="s">
        <v>63</v>
      </c>
      <c r="B174" s="65" t="n">
        <f aca="false">Tabla_Simulada!B174-Tabla_ValidaciónMétodo!B174</f>
        <v>0</v>
      </c>
      <c r="C174" s="65" t="n">
        <f aca="false">Tabla_Simulada!C174-Tabla_ValidaciónMétodo!C174</f>
        <v>0</v>
      </c>
      <c r="D174" s="65" t="n">
        <f aca="false">Tabla_Simulada!D174-Tabla_ValidaciónMétodo!D174</f>
        <v>0</v>
      </c>
      <c r="E174" s="65" t="n">
        <f aca="false">Tabla_Simulada!E174-Tabla_ValidaciónMétodo!E174</f>
        <v>0</v>
      </c>
      <c r="F174" s="65" t="n">
        <f aca="false">Tabla_Simulada!F174-Tabla_ValidaciónMétodo!F174</f>
        <v>0</v>
      </c>
      <c r="G174" s="65" t="n">
        <f aca="false">Tabla_Simulada!G174-Tabla_ValidaciónMétodo!G174</f>
        <v>0</v>
      </c>
      <c r="H174" s="65" t="n">
        <f aca="false">Tabla_Simulada!H174-Tabla_ValidaciónMétodo!H174</f>
        <v>0</v>
      </c>
      <c r="I174" s="66" t="n">
        <f aca="false">Tabla_Simulada!I174-Tabla_ValidaciónMétodo!I174</f>
        <v>0</v>
      </c>
      <c r="J174" s="65" t="n">
        <f aca="false">Tabla_Simulada!J174-Tabla_ValidaciónMétodo!J174</f>
        <v>0</v>
      </c>
      <c r="K174" s="66" t="n">
        <f aca="false">Tabla_Simulada!K174-Tabla_ValidaciónMétodo!K174</f>
        <v>0</v>
      </c>
      <c r="L174" s="65" t="n">
        <f aca="false">Tabla_Simulada!L174-Tabla_ValidaciónMétodo!L174</f>
        <v>0</v>
      </c>
      <c r="M174" s="66" t="n">
        <f aca="false">Tabla_Simulada!M174-Tabla_ValidaciónMétodo!M174</f>
        <v>0</v>
      </c>
      <c r="N174" s="65" t="n">
        <f aca="false">Tabla_Simulada!N174-Tabla_ValidaciónMétodo!N174</f>
        <v>0</v>
      </c>
      <c r="O174" s="65" t="n">
        <f aca="false">Tabla_Simulada!O174-Tabla_ValidaciónMétodo!O174</f>
        <v>0</v>
      </c>
      <c r="P174" s="65" t="n">
        <f aca="false">Tabla_Simulada!P174-Tabla_ValidaciónMétodo!P174</f>
        <v>0</v>
      </c>
      <c r="Q174" s="65" t="n">
        <f aca="false">Tabla_Simulada!Q174-Tabla_ValidaciónMétodo!Q174</f>
        <v>0</v>
      </c>
      <c r="S174" s="65" t="n">
        <f aca="false">Tabla_Simulada!S174-Tabla_ValidaciónMétodo!S174</f>
        <v>0</v>
      </c>
      <c r="T174" s="65" t="n">
        <f aca="false">Tabla_Simulada!T174-Tabla_ValidaciónMétodo!T174</f>
        <v>0</v>
      </c>
      <c r="U174" s="65" t="n">
        <f aca="false">Tabla_Simulada!U174-Tabla_ValidaciónMétodo!U174</f>
        <v>0</v>
      </c>
      <c r="V174" s="65" t="n">
        <f aca="false">Tabla_Simulada!V174-Tabla_ValidaciónMétodo!V174</f>
        <v>0</v>
      </c>
      <c r="W174" s="65" t="n">
        <f aca="false">Tabla_Simulada!W174-Tabla_ValidaciónMétodo!W174</f>
        <v>0</v>
      </c>
      <c r="X174" s="65" t="n">
        <f aca="false">Tabla_Simulada!X174-Tabla_ValidaciónMétodo!X174</f>
        <v>0</v>
      </c>
      <c r="Y174" s="65" t="n">
        <f aca="false">Tabla_Simulada!Y174-Tabla_ValidaciónMétodo!Y174</f>
        <v>0</v>
      </c>
      <c r="Z174" s="65" t="n">
        <f aca="false">Tabla_Simulada!Z174-Tabla_ValidaciónMétodo!Z174</f>
        <v>0</v>
      </c>
      <c r="AC174" s="73" t="n">
        <f aca="false">Tabla_Simulada!AC174-Tabla_ValidaciónMétodo!AC174</f>
        <v>0</v>
      </c>
      <c r="AD174" s="74" t="n">
        <f aca="false">Tabla_Simulada!AD174-Tabla_ValidaciónMétodo!AD174</f>
        <v>0</v>
      </c>
      <c r="AE174" s="75" t="n">
        <f aca="false">Tabla_Simulada!AE174-Tabla_ValidaciónMétodo!AE174</f>
        <v>0</v>
      </c>
      <c r="AF174" s="74" t="n">
        <f aca="false">Tabla_Simulada!AF174-Tabla_ValidaciónMétodo!AF174</f>
        <v>0</v>
      </c>
      <c r="AG174" s="74" t="n">
        <f aca="false">Tabla_Simulada!AG174-Tabla_ValidaciónMétodo!AG174</f>
        <v>0</v>
      </c>
      <c r="AH174" s="74" t="n">
        <f aca="false">Tabla_Simulada!AH174-Tabla_ValidaciónMétodo!AH174</f>
        <v>0</v>
      </c>
      <c r="AI174" s="74" t="n">
        <f aca="false">Tabla_Simulada!AI174-Tabla_ValidaciónMétodo!AI174</f>
        <v>0</v>
      </c>
      <c r="AJ174" s="74" t="n">
        <f aca="false">Tabla_Simulada!AJ174-Tabla_ValidaciónMétodo!AJ174</f>
        <v>0</v>
      </c>
      <c r="AK174" s="74" t="n">
        <f aca="false">Tabla_Simulada!AK174-Tabla_ValidaciónMétodo!AK174</f>
        <v>0</v>
      </c>
      <c r="AL174" s="74" t="n">
        <f aca="false">Tabla_Simulada!AL174-Tabla_ValidaciónMétodo!AL174</f>
        <v>0</v>
      </c>
      <c r="AM174" s="74" t="n">
        <f aca="false">Tabla_Simulada!AM174-Tabla_ValidaciónMétodo!AM174</f>
        <v>0</v>
      </c>
      <c r="AO174" s="66" t="n">
        <f aca="false">Tabla_Simulada!AO174-Tabla_ValidaciónMétodo!AO174</f>
        <v>0</v>
      </c>
      <c r="AP174" s="65" t="n">
        <f aca="false">Tabla_Simulada!AP174-Tabla_ValidaciónMétodo!AP174</f>
        <v>0</v>
      </c>
      <c r="AQ174" s="66" t="n">
        <f aca="false">Tabla_Simulada!AQ174-Tabla_ValidaciónMétodo!AQ174</f>
        <v>0</v>
      </c>
      <c r="AR174" s="65" t="n">
        <f aca="false">Tabla_Simulada!AR174-Tabla_ValidaciónMétodo!AR174</f>
        <v>0</v>
      </c>
      <c r="AS174" s="66" t="n">
        <f aca="false">Tabla_Simulada!AS174-Tabla_ValidaciónMétodo!AS174</f>
        <v>0</v>
      </c>
      <c r="AT174" s="65" t="n">
        <f aca="false">Tabla_Simulada!AT174-Tabla_ValidaciónMétodo!AT174</f>
        <v>0</v>
      </c>
      <c r="AU174" s="66" t="n">
        <f aca="false">Tabla_Simulada!AU174-Tabla_ValidaciónMétodo!AU174</f>
        <v>0</v>
      </c>
      <c r="AV174" s="65" t="n">
        <f aca="false">Tabla_Simulada!AV174-Tabla_ValidaciónMétodo!AV174</f>
        <v>0</v>
      </c>
      <c r="AW174" s="66" t="n">
        <f aca="false">Tabla_Simulada!AW174-Tabla_ValidaciónMétodo!AW174</f>
        <v>0</v>
      </c>
      <c r="AX174" s="65" t="n">
        <f aca="false">Tabla_Simulada!AX174-Tabla_ValidaciónMétodo!AX174</f>
        <v>0</v>
      </c>
    </row>
    <row r="175" customFormat="false" ht="15" hidden="false" customHeight="false" outlineLevel="0" collapsed="false">
      <c r="A175" s="72" t="s">
        <v>64</v>
      </c>
      <c r="B175" s="65" t="n">
        <f aca="false">Tabla_Simulada!B175-Tabla_ValidaciónMétodo!B175</f>
        <v>0</v>
      </c>
      <c r="C175" s="65" t="n">
        <f aca="false">Tabla_Simulada!C175-Tabla_ValidaciónMétodo!C175</f>
        <v>0</v>
      </c>
      <c r="D175" s="65" t="n">
        <f aca="false">Tabla_Simulada!D175-Tabla_ValidaciónMétodo!D175</f>
        <v>0</v>
      </c>
      <c r="E175" s="65" t="n">
        <f aca="false">Tabla_Simulada!E175-Tabla_ValidaciónMétodo!E175</f>
        <v>0</v>
      </c>
      <c r="F175" s="65" t="n">
        <f aca="false">Tabla_Simulada!F175-Tabla_ValidaciónMétodo!F175</f>
        <v>0</v>
      </c>
      <c r="G175" s="65" t="n">
        <f aca="false">Tabla_Simulada!G175-Tabla_ValidaciónMétodo!G175</f>
        <v>0</v>
      </c>
      <c r="H175" s="65" t="n">
        <f aca="false">Tabla_Simulada!H175-Tabla_ValidaciónMétodo!H175</f>
        <v>0</v>
      </c>
      <c r="I175" s="66" t="n">
        <f aca="false">Tabla_Simulada!I175-Tabla_ValidaciónMétodo!I175</f>
        <v>0</v>
      </c>
      <c r="J175" s="65" t="n">
        <f aca="false">Tabla_Simulada!J175-Tabla_ValidaciónMétodo!J175</f>
        <v>0</v>
      </c>
      <c r="K175" s="66" t="n">
        <f aca="false">Tabla_Simulada!K175-Tabla_ValidaciónMétodo!K175</f>
        <v>0</v>
      </c>
      <c r="L175" s="65" t="n">
        <f aca="false">Tabla_Simulada!L175-Tabla_ValidaciónMétodo!L175</f>
        <v>0</v>
      </c>
      <c r="M175" s="66" t="n">
        <f aca="false">Tabla_Simulada!M175-Tabla_ValidaciónMétodo!M175</f>
        <v>0</v>
      </c>
      <c r="N175" s="65" t="n">
        <f aca="false">Tabla_Simulada!N175-Tabla_ValidaciónMétodo!N175</f>
        <v>0</v>
      </c>
      <c r="O175" s="65" t="n">
        <f aca="false">Tabla_Simulada!O175-Tabla_ValidaciónMétodo!O175</f>
        <v>0</v>
      </c>
      <c r="P175" s="65" t="n">
        <f aca="false">Tabla_Simulada!P175-Tabla_ValidaciónMétodo!P175</f>
        <v>0</v>
      </c>
      <c r="Q175" s="65" t="n">
        <f aca="false">Tabla_Simulada!Q175-Tabla_ValidaciónMétodo!Q175</f>
        <v>0</v>
      </c>
      <c r="S175" s="65" t="n">
        <f aca="false">Tabla_Simulada!S175-Tabla_ValidaciónMétodo!S175</f>
        <v>0</v>
      </c>
      <c r="T175" s="65" t="n">
        <f aca="false">Tabla_Simulada!T175-Tabla_ValidaciónMétodo!T175</f>
        <v>0</v>
      </c>
      <c r="U175" s="65" t="n">
        <f aca="false">Tabla_Simulada!U175-Tabla_ValidaciónMétodo!U175</f>
        <v>0</v>
      </c>
      <c r="V175" s="65" t="n">
        <f aca="false">Tabla_Simulada!V175-Tabla_ValidaciónMétodo!V175</f>
        <v>0</v>
      </c>
      <c r="W175" s="65" t="n">
        <f aca="false">Tabla_Simulada!W175-Tabla_ValidaciónMétodo!W175</f>
        <v>0</v>
      </c>
      <c r="X175" s="65" t="n">
        <f aca="false">Tabla_Simulada!X175-Tabla_ValidaciónMétodo!X175</f>
        <v>0</v>
      </c>
      <c r="Y175" s="65" t="n">
        <f aca="false">Tabla_Simulada!Y175-Tabla_ValidaciónMétodo!Y175</f>
        <v>0</v>
      </c>
      <c r="Z175" s="65" t="n">
        <f aca="false">Tabla_Simulada!Z175-Tabla_ValidaciónMétodo!Z175</f>
        <v>0</v>
      </c>
      <c r="AC175" s="73" t="n">
        <f aca="false">Tabla_Simulada!AC175-Tabla_ValidaciónMétodo!AC175</f>
        <v>0</v>
      </c>
      <c r="AD175" s="74" t="n">
        <f aca="false">Tabla_Simulada!AD175-Tabla_ValidaciónMétodo!AD175</f>
        <v>0</v>
      </c>
      <c r="AE175" s="75" t="n">
        <f aca="false">Tabla_Simulada!AE175-Tabla_ValidaciónMétodo!AE175</f>
        <v>0</v>
      </c>
      <c r="AF175" s="74" t="n">
        <f aca="false">Tabla_Simulada!AF175-Tabla_ValidaciónMétodo!AF175</f>
        <v>0</v>
      </c>
      <c r="AG175" s="74" t="n">
        <f aca="false">Tabla_Simulada!AG175-Tabla_ValidaciónMétodo!AG175</f>
        <v>0</v>
      </c>
      <c r="AH175" s="74" t="n">
        <f aca="false">Tabla_Simulada!AH175-Tabla_ValidaciónMétodo!AH175</f>
        <v>0</v>
      </c>
      <c r="AI175" s="74" t="n">
        <f aca="false">Tabla_Simulada!AI175-Tabla_ValidaciónMétodo!AI175</f>
        <v>0</v>
      </c>
      <c r="AJ175" s="74" t="n">
        <f aca="false">Tabla_Simulada!AJ175-Tabla_ValidaciónMétodo!AJ175</f>
        <v>0</v>
      </c>
      <c r="AK175" s="74" t="n">
        <f aca="false">Tabla_Simulada!AK175-Tabla_ValidaciónMétodo!AK175</f>
        <v>0</v>
      </c>
      <c r="AL175" s="74" t="n">
        <f aca="false">Tabla_Simulada!AL175-Tabla_ValidaciónMétodo!AL175</f>
        <v>0</v>
      </c>
      <c r="AM175" s="74" t="n">
        <f aca="false">Tabla_Simulada!AM175-Tabla_ValidaciónMétodo!AM175</f>
        <v>0</v>
      </c>
      <c r="AO175" s="66" t="n">
        <f aca="false">Tabla_Simulada!AO175-Tabla_ValidaciónMétodo!AO175</f>
        <v>0</v>
      </c>
      <c r="AP175" s="65" t="n">
        <f aca="false">Tabla_Simulada!AP175-Tabla_ValidaciónMétodo!AP175</f>
        <v>0</v>
      </c>
      <c r="AQ175" s="66" t="n">
        <f aca="false">Tabla_Simulada!AQ175-Tabla_ValidaciónMétodo!AQ175</f>
        <v>0</v>
      </c>
      <c r="AR175" s="65" t="n">
        <f aca="false">Tabla_Simulada!AR175-Tabla_ValidaciónMétodo!AR175</f>
        <v>0</v>
      </c>
      <c r="AS175" s="66" t="n">
        <f aca="false">Tabla_Simulada!AS175-Tabla_ValidaciónMétodo!AS175</f>
        <v>0</v>
      </c>
      <c r="AT175" s="65" t="n">
        <f aca="false">Tabla_Simulada!AT175-Tabla_ValidaciónMétodo!AT175</f>
        <v>0</v>
      </c>
      <c r="AU175" s="66" t="n">
        <f aca="false">Tabla_Simulada!AU175-Tabla_ValidaciónMétodo!AU175</f>
        <v>0</v>
      </c>
      <c r="AV175" s="65" t="n">
        <f aca="false">Tabla_Simulada!AV175-Tabla_ValidaciónMétodo!AV175</f>
        <v>0</v>
      </c>
      <c r="AW175" s="66" t="n">
        <f aca="false">Tabla_Simulada!AW175-Tabla_ValidaciónMétodo!AW175</f>
        <v>0</v>
      </c>
      <c r="AX175" s="65" t="n">
        <f aca="false">Tabla_Simulada!AX175-Tabla_ValidaciónMétodo!AX175</f>
        <v>0</v>
      </c>
    </row>
    <row r="176" customFormat="false" ht="15" hidden="false" customHeight="false" outlineLevel="0" collapsed="false">
      <c r="A176" s="72" t="s">
        <v>65</v>
      </c>
      <c r="B176" s="65" t="n">
        <f aca="false">Tabla_Simulada!B176-Tabla_ValidaciónMétodo!B176</f>
        <v>0</v>
      </c>
      <c r="C176" s="65" t="n">
        <f aca="false">Tabla_Simulada!C176-Tabla_ValidaciónMétodo!C176</f>
        <v>0</v>
      </c>
      <c r="D176" s="65" t="n">
        <f aca="false">Tabla_Simulada!D176-Tabla_ValidaciónMétodo!D176</f>
        <v>0</v>
      </c>
      <c r="E176" s="65" t="n">
        <f aca="false">Tabla_Simulada!E176-Tabla_ValidaciónMétodo!E176</f>
        <v>0</v>
      </c>
      <c r="F176" s="65" t="n">
        <f aca="false">Tabla_Simulada!F176-Tabla_ValidaciónMétodo!F176</f>
        <v>0</v>
      </c>
      <c r="G176" s="65" t="n">
        <f aca="false">Tabla_Simulada!G176-Tabla_ValidaciónMétodo!G176</f>
        <v>0</v>
      </c>
      <c r="H176" s="65" t="n">
        <f aca="false">Tabla_Simulada!H176-Tabla_ValidaciónMétodo!H176</f>
        <v>0</v>
      </c>
      <c r="I176" s="66" t="n">
        <f aca="false">Tabla_Simulada!I176-Tabla_ValidaciónMétodo!I176</f>
        <v>0</v>
      </c>
      <c r="J176" s="65" t="n">
        <f aca="false">Tabla_Simulada!J176-Tabla_ValidaciónMétodo!J176</f>
        <v>0</v>
      </c>
      <c r="K176" s="66" t="n">
        <f aca="false">Tabla_Simulada!K176-Tabla_ValidaciónMétodo!K176</f>
        <v>0</v>
      </c>
      <c r="L176" s="65" t="n">
        <f aca="false">Tabla_Simulada!L176-Tabla_ValidaciónMétodo!L176</f>
        <v>0</v>
      </c>
      <c r="M176" s="66" t="n">
        <f aca="false">Tabla_Simulada!M176-Tabla_ValidaciónMétodo!M176</f>
        <v>0</v>
      </c>
      <c r="N176" s="65" t="n">
        <f aca="false">Tabla_Simulada!N176-Tabla_ValidaciónMétodo!N176</f>
        <v>0</v>
      </c>
      <c r="O176" s="65" t="n">
        <f aca="false">Tabla_Simulada!O176-Tabla_ValidaciónMétodo!O176</f>
        <v>0</v>
      </c>
      <c r="P176" s="65" t="n">
        <f aca="false">Tabla_Simulada!P176-Tabla_ValidaciónMétodo!P176</f>
        <v>0</v>
      </c>
      <c r="Q176" s="65" t="n">
        <f aca="false">Tabla_Simulada!Q176-Tabla_ValidaciónMétodo!Q176</f>
        <v>0</v>
      </c>
      <c r="S176" s="65" t="n">
        <f aca="false">Tabla_Simulada!S176-Tabla_ValidaciónMétodo!S176</f>
        <v>0</v>
      </c>
      <c r="T176" s="65" t="n">
        <f aca="false">Tabla_Simulada!T176-Tabla_ValidaciónMétodo!T176</f>
        <v>0</v>
      </c>
      <c r="U176" s="65" t="n">
        <f aca="false">Tabla_Simulada!U176-Tabla_ValidaciónMétodo!U176</f>
        <v>0</v>
      </c>
      <c r="V176" s="65" t="n">
        <f aca="false">Tabla_Simulada!V176-Tabla_ValidaciónMétodo!V176</f>
        <v>0</v>
      </c>
      <c r="W176" s="65" t="n">
        <f aca="false">Tabla_Simulada!W176-Tabla_ValidaciónMétodo!W176</f>
        <v>0</v>
      </c>
      <c r="X176" s="65" t="n">
        <f aca="false">Tabla_Simulada!X176-Tabla_ValidaciónMétodo!X176</f>
        <v>0</v>
      </c>
      <c r="Y176" s="65" t="n">
        <f aca="false">Tabla_Simulada!Y176-Tabla_ValidaciónMétodo!Y176</f>
        <v>0</v>
      </c>
      <c r="Z176" s="65" t="n">
        <f aca="false">Tabla_Simulada!Z176-Tabla_ValidaciónMétodo!Z176</f>
        <v>0</v>
      </c>
      <c r="AC176" s="73" t="n">
        <f aca="false">Tabla_Simulada!AC176-Tabla_ValidaciónMétodo!AC176</f>
        <v>0</v>
      </c>
      <c r="AD176" s="74" t="n">
        <f aca="false">Tabla_Simulada!AD176-Tabla_ValidaciónMétodo!AD176</f>
        <v>0</v>
      </c>
      <c r="AE176" s="75" t="n">
        <f aca="false">Tabla_Simulada!AE176-Tabla_ValidaciónMétodo!AE176</f>
        <v>0</v>
      </c>
      <c r="AF176" s="74" t="n">
        <f aca="false">Tabla_Simulada!AF176-Tabla_ValidaciónMétodo!AF176</f>
        <v>0</v>
      </c>
      <c r="AG176" s="74" t="n">
        <f aca="false">Tabla_Simulada!AG176-Tabla_ValidaciónMétodo!AG176</f>
        <v>0</v>
      </c>
      <c r="AH176" s="74" t="n">
        <f aca="false">Tabla_Simulada!AH176-Tabla_ValidaciónMétodo!AH176</f>
        <v>0</v>
      </c>
      <c r="AI176" s="74" t="n">
        <f aca="false">Tabla_Simulada!AI176-Tabla_ValidaciónMétodo!AI176</f>
        <v>0</v>
      </c>
      <c r="AJ176" s="74" t="n">
        <f aca="false">Tabla_Simulada!AJ176-Tabla_ValidaciónMétodo!AJ176</f>
        <v>0</v>
      </c>
      <c r="AK176" s="74" t="n">
        <f aca="false">Tabla_Simulada!AK176-Tabla_ValidaciónMétodo!AK176</f>
        <v>0</v>
      </c>
      <c r="AL176" s="74" t="n">
        <f aca="false">Tabla_Simulada!AL176-Tabla_ValidaciónMétodo!AL176</f>
        <v>0</v>
      </c>
      <c r="AM176" s="74" t="n">
        <f aca="false">Tabla_Simulada!AM176-Tabla_ValidaciónMétodo!AM176</f>
        <v>0</v>
      </c>
      <c r="AO176" s="66" t="n">
        <f aca="false">Tabla_Simulada!AO176-Tabla_ValidaciónMétodo!AO176</f>
        <v>0</v>
      </c>
      <c r="AP176" s="65" t="n">
        <f aca="false">Tabla_Simulada!AP176-Tabla_ValidaciónMétodo!AP176</f>
        <v>0</v>
      </c>
      <c r="AQ176" s="66" t="n">
        <f aca="false">Tabla_Simulada!AQ176-Tabla_ValidaciónMétodo!AQ176</f>
        <v>0</v>
      </c>
      <c r="AR176" s="65" t="n">
        <f aca="false">Tabla_Simulada!AR176-Tabla_ValidaciónMétodo!AR176</f>
        <v>0</v>
      </c>
      <c r="AS176" s="66" t="n">
        <f aca="false">Tabla_Simulada!AS176-Tabla_ValidaciónMétodo!AS176</f>
        <v>0</v>
      </c>
      <c r="AT176" s="65" t="n">
        <f aca="false">Tabla_Simulada!AT176-Tabla_ValidaciónMétodo!AT176</f>
        <v>0</v>
      </c>
      <c r="AU176" s="66" t="n">
        <f aca="false">Tabla_Simulada!AU176-Tabla_ValidaciónMétodo!AU176</f>
        <v>0</v>
      </c>
      <c r="AV176" s="65" t="n">
        <f aca="false">Tabla_Simulada!AV176-Tabla_ValidaciónMétodo!AV176</f>
        <v>0</v>
      </c>
      <c r="AW176" s="66" t="n">
        <f aca="false">Tabla_Simulada!AW176-Tabla_ValidaciónMétodo!AW176</f>
        <v>0</v>
      </c>
      <c r="AX176" s="65" t="n">
        <f aca="false">Tabla_Simulada!AX176-Tabla_ValidaciónMétodo!AX176</f>
        <v>0</v>
      </c>
    </row>
    <row r="177" customFormat="false" ht="15" hidden="false" customHeight="false" outlineLevel="0" collapsed="false">
      <c r="A177" s="72" t="s">
        <v>66</v>
      </c>
      <c r="B177" s="65" t="n">
        <f aca="false">Tabla_Simulada!B177-Tabla_ValidaciónMétodo!B177</f>
        <v>0</v>
      </c>
      <c r="C177" s="65" t="n">
        <f aca="false">Tabla_Simulada!C177-Tabla_ValidaciónMétodo!C177</f>
        <v>0</v>
      </c>
      <c r="D177" s="65" t="n">
        <f aca="false">Tabla_Simulada!D177-Tabla_ValidaciónMétodo!D177</f>
        <v>0</v>
      </c>
      <c r="E177" s="65" t="n">
        <f aca="false">Tabla_Simulada!E177-Tabla_ValidaciónMétodo!E177</f>
        <v>0</v>
      </c>
      <c r="F177" s="65" t="n">
        <f aca="false">Tabla_Simulada!F177-Tabla_ValidaciónMétodo!F177</f>
        <v>0</v>
      </c>
      <c r="G177" s="65" t="n">
        <f aca="false">Tabla_Simulada!G177-Tabla_ValidaciónMétodo!G177</f>
        <v>0</v>
      </c>
      <c r="H177" s="65" t="n">
        <f aca="false">Tabla_Simulada!H177-Tabla_ValidaciónMétodo!H177</f>
        <v>0</v>
      </c>
      <c r="I177" s="66" t="n">
        <f aca="false">Tabla_Simulada!I177-Tabla_ValidaciónMétodo!I177</f>
        <v>0</v>
      </c>
      <c r="J177" s="65" t="n">
        <f aca="false">Tabla_Simulada!J177-Tabla_ValidaciónMétodo!J177</f>
        <v>0</v>
      </c>
      <c r="K177" s="66" t="n">
        <f aca="false">Tabla_Simulada!K177-Tabla_ValidaciónMétodo!K177</f>
        <v>0</v>
      </c>
      <c r="L177" s="65" t="n">
        <f aca="false">Tabla_Simulada!L177-Tabla_ValidaciónMétodo!L177</f>
        <v>0</v>
      </c>
      <c r="M177" s="66" t="n">
        <f aca="false">Tabla_Simulada!M177-Tabla_ValidaciónMétodo!M177</f>
        <v>0</v>
      </c>
      <c r="N177" s="65" t="n">
        <f aca="false">Tabla_Simulada!N177-Tabla_ValidaciónMétodo!N177</f>
        <v>0</v>
      </c>
      <c r="O177" s="65" t="n">
        <f aca="false">Tabla_Simulada!O177-Tabla_ValidaciónMétodo!O177</f>
        <v>0</v>
      </c>
      <c r="P177" s="65" t="n">
        <f aca="false">Tabla_Simulada!P177-Tabla_ValidaciónMétodo!P177</f>
        <v>0</v>
      </c>
      <c r="Q177" s="65" t="n">
        <f aca="false">Tabla_Simulada!Q177-Tabla_ValidaciónMétodo!Q177</f>
        <v>0</v>
      </c>
      <c r="S177" s="65" t="n">
        <f aca="false">Tabla_Simulada!S177-Tabla_ValidaciónMétodo!S177</f>
        <v>0</v>
      </c>
      <c r="T177" s="65" t="n">
        <f aca="false">Tabla_Simulada!T177-Tabla_ValidaciónMétodo!T177</f>
        <v>0</v>
      </c>
      <c r="U177" s="65" t="n">
        <f aca="false">Tabla_Simulada!U177-Tabla_ValidaciónMétodo!U177</f>
        <v>0</v>
      </c>
      <c r="V177" s="65" t="n">
        <f aca="false">Tabla_Simulada!V177-Tabla_ValidaciónMétodo!V177</f>
        <v>0</v>
      </c>
      <c r="W177" s="65" t="n">
        <f aca="false">Tabla_Simulada!W177-Tabla_ValidaciónMétodo!W177</f>
        <v>0</v>
      </c>
      <c r="X177" s="65" t="n">
        <f aca="false">Tabla_Simulada!X177-Tabla_ValidaciónMétodo!X177</f>
        <v>0</v>
      </c>
      <c r="Y177" s="65" t="n">
        <f aca="false">Tabla_Simulada!Y177-Tabla_ValidaciónMétodo!Y177</f>
        <v>0</v>
      </c>
      <c r="Z177" s="65" t="n">
        <f aca="false">Tabla_Simulada!Z177-Tabla_ValidaciónMétodo!Z177</f>
        <v>0</v>
      </c>
      <c r="AC177" s="73" t="n">
        <f aca="false">Tabla_Simulada!AC177-Tabla_ValidaciónMétodo!AC177</f>
        <v>0</v>
      </c>
      <c r="AD177" s="74" t="n">
        <f aca="false">Tabla_Simulada!AD177-Tabla_ValidaciónMétodo!AD177</f>
        <v>0</v>
      </c>
      <c r="AE177" s="75" t="n">
        <f aca="false">Tabla_Simulada!AE177-Tabla_ValidaciónMétodo!AE177</f>
        <v>0</v>
      </c>
      <c r="AF177" s="74" t="n">
        <f aca="false">Tabla_Simulada!AF177-Tabla_ValidaciónMétodo!AF177</f>
        <v>0</v>
      </c>
      <c r="AG177" s="74" t="n">
        <f aca="false">Tabla_Simulada!AG177-Tabla_ValidaciónMétodo!AG177</f>
        <v>0</v>
      </c>
      <c r="AH177" s="74" t="n">
        <f aca="false">Tabla_Simulada!AH177-Tabla_ValidaciónMétodo!AH177</f>
        <v>0</v>
      </c>
      <c r="AI177" s="74" t="n">
        <f aca="false">Tabla_Simulada!AI177-Tabla_ValidaciónMétodo!AI177</f>
        <v>0</v>
      </c>
      <c r="AJ177" s="74" t="n">
        <f aca="false">Tabla_Simulada!AJ177-Tabla_ValidaciónMétodo!AJ177</f>
        <v>0</v>
      </c>
      <c r="AK177" s="74" t="n">
        <f aca="false">Tabla_Simulada!AK177-Tabla_ValidaciónMétodo!AK177</f>
        <v>0</v>
      </c>
      <c r="AL177" s="74" t="n">
        <f aca="false">Tabla_Simulada!AL177-Tabla_ValidaciónMétodo!AL177</f>
        <v>0</v>
      </c>
      <c r="AM177" s="74" t="n">
        <f aca="false">Tabla_Simulada!AM177-Tabla_ValidaciónMétodo!AM177</f>
        <v>0</v>
      </c>
      <c r="AO177" s="66" t="n">
        <f aca="false">Tabla_Simulada!AO177-Tabla_ValidaciónMétodo!AO177</f>
        <v>0</v>
      </c>
      <c r="AP177" s="65" t="n">
        <f aca="false">Tabla_Simulada!AP177-Tabla_ValidaciónMétodo!AP177</f>
        <v>0</v>
      </c>
      <c r="AQ177" s="66" t="n">
        <f aca="false">Tabla_Simulada!AQ177-Tabla_ValidaciónMétodo!AQ177</f>
        <v>0</v>
      </c>
      <c r="AR177" s="65" t="n">
        <f aca="false">Tabla_Simulada!AR177-Tabla_ValidaciónMétodo!AR177</f>
        <v>0</v>
      </c>
      <c r="AS177" s="66" t="n">
        <f aca="false">Tabla_Simulada!AS177-Tabla_ValidaciónMétodo!AS177</f>
        <v>0</v>
      </c>
      <c r="AT177" s="65" t="n">
        <f aca="false">Tabla_Simulada!AT177-Tabla_ValidaciónMétodo!AT177</f>
        <v>0</v>
      </c>
      <c r="AU177" s="66" t="n">
        <f aca="false">Tabla_Simulada!AU177-Tabla_ValidaciónMétodo!AU177</f>
        <v>0</v>
      </c>
      <c r="AV177" s="65" t="n">
        <f aca="false">Tabla_Simulada!AV177-Tabla_ValidaciónMétodo!AV177</f>
        <v>0</v>
      </c>
      <c r="AW177" s="66" t="n">
        <f aca="false">Tabla_Simulada!AW177-Tabla_ValidaciónMétodo!AW177</f>
        <v>0</v>
      </c>
      <c r="AX177" s="65" t="n">
        <f aca="false">Tabla_Simulada!AX177-Tabla_ValidaciónMétodo!AX177</f>
        <v>0</v>
      </c>
    </row>
    <row r="178" customFormat="false" ht="15" hidden="false" customHeight="false" outlineLevel="0" collapsed="false">
      <c r="A178" s="72" t="s">
        <v>67</v>
      </c>
      <c r="B178" s="65" t="n">
        <f aca="false">Tabla_Simulada!B178-Tabla_ValidaciónMétodo!B178</f>
        <v>0</v>
      </c>
      <c r="C178" s="65" t="n">
        <f aca="false">Tabla_Simulada!C178-Tabla_ValidaciónMétodo!C178</f>
        <v>0</v>
      </c>
      <c r="D178" s="65" t="n">
        <f aca="false">Tabla_Simulada!D178-Tabla_ValidaciónMétodo!D178</f>
        <v>0</v>
      </c>
      <c r="E178" s="65" t="n">
        <f aca="false">Tabla_Simulada!E178-Tabla_ValidaciónMétodo!E178</f>
        <v>0</v>
      </c>
      <c r="F178" s="65" t="n">
        <f aca="false">Tabla_Simulada!F178-Tabla_ValidaciónMétodo!F178</f>
        <v>0</v>
      </c>
      <c r="G178" s="65" t="n">
        <f aca="false">Tabla_Simulada!G178-Tabla_ValidaciónMétodo!G178</f>
        <v>0</v>
      </c>
      <c r="H178" s="65" t="n">
        <f aca="false">Tabla_Simulada!H178-Tabla_ValidaciónMétodo!H178</f>
        <v>0</v>
      </c>
      <c r="I178" s="66" t="n">
        <f aca="false">Tabla_Simulada!I178-Tabla_ValidaciónMétodo!I178</f>
        <v>0</v>
      </c>
      <c r="J178" s="65" t="n">
        <f aca="false">Tabla_Simulada!J178-Tabla_ValidaciónMétodo!J178</f>
        <v>0</v>
      </c>
      <c r="K178" s="66" t="n">
        <f aca="false">Tabla_Simulada!K178-Tabla_ValidaciónMétodo!K178</f>
        <v>0</v>
      </c>
      <c r="L178" s="65" t="n">
        <f aca="false">Tabla_Simulada!L178-Tabla_ValidaciónMétodo!L178</f>
        <v>0</v>
      </c>
      <c r="M178" s="66" t="n">
        <f aca="false">Tabla_Simulada!M178-Tabla_ValidaciónMétodo!M178</f>
        <v>0</v>
      </c>
      <c r="N178" s="65" t="n">
        <f aca="false">Tabla_Simulada!N178-Tabla_ValidaciónMétodo!N178</f>
        <v>0</v>
      </c>
      <c r="O178" s="65" t="n">
        <f aca="false">Tabla_Simulada!O178-Tabla_ValidaciónMétodo!O178</f>
        <v>0</v>
      </c>
      <c r="P178" s="65" t="n">
        <f aca="false">Tabla_Simulada!P178-Tabla_ValidaciónMétodo!P178</f>
        <v>0</v>
      </c>
      <c r="Q178" s="65" t="n">
        <f aca="false">Tabla_Simulada!Q178-Tabla_ValidaciónMétodo!Q178</f>
        <v>0</v>
      </c>
      <c r="S178" s="65" t="n">
        <f aca="false">Tabla_Simulada!S178-Tabla_ValidaciónMétodo!S178</f>
        <v>0</v>
      </c>
      <c r="T178" s="65" t="n">
        <f aca="false">Tabla_Simulada!T178-Tabla_ValidaciónMétodo!T178</f>
        <v>0</v>
      </c>
      <c r="U178" s="65" t="n">
        <f aca="false">Tabla_Simulada!U178-Tabla_ValidaciónMétodo!U178</f>
        <v>0</v>
      </c>
      <c r="V178" s="65" t="n">
        <f aca="false">Tabla_Simulada!V178-Tabla_ValidaciónMétodo!V178</f>
        <v>0</v>
      </c>
      <c r="W178" s="65" t="n">
        <f aca="false">Tabla_Simulada!W178-Tabla_ValidaciónMétodo!W178</f>
        <v>0</v>
      </c>
      <c r="X178" s="65" t="n">
        <f aca="false">Tabla_Simulada!X178-Tabla_ValidaciónMétodo!X178</f>
        <v>0</v>
      </c>
      <c r="Y178" s="65" t="n">
        <f aca="false">Tabla_Simulada!Y178-Tabla_ValidaciónMétodo!Y178</f>
        <v>0</v>
      </c>
      <c r="Z178" s="65" t="n">
        <f aca="false">Tabla_Simulada!Z178-Tabla_ValidaciónMétodo!Z178</f>
        <v>0</v>
      </c>
      <c r="AC178" s="73" t="n">
        <f aca="false">Tabla_Simulada!AC178-Tabla_ValidaciónMétodo!AC178</f>
        <v>0</v>
      </c>
      <c r="AD178" s="74" t="n">
        <f aca="false">Tabla_Simulada!AD178-Tabla_ValidaciónMétodo!AD178</f>
        <v>0</v>
      </c>
      <c r="AE178" s="75" t="n">
        <f aca="false">Tabla_Simulada!AE178-Tabla_ValidaciónMétodo!AE178</f>
        <v>0</v>
      </c>
      <c r="AF178" s="74" t="n">
        <f aca="false">Tabla_Simulada!AF178-Tabla_ValidaciónMétodo!AF178</f>
        <v>0</v>
      </c>
      <c r="AG178" s="74" t="n">
        <f aca="false">Tabla_Simulada!AG178-Tabla_ValidaciónMétodo!AG178</f>
        <v>0</v>
      </c>
      <c r="AH178" s="74" t="n">
        <f aca="false">Tabla_Simulada!AH178-Tabla_ValidaciónMétodo!AH178</f>
        <v>0</v>
      </c>
      <c r="AI178" s="74" t="n">
        <f aca="false">Tabla_Simulada!AI178-Tabla_ValidaciónMétodo!AI178</f>
        <v>0</v>
      </c>
      <c r="AJ178" s="74" t="n">
        <f aca="false">Tabla_Simulada!AJ178-Tabla_ValidaciónMétodo!AJ178</f>
        <v>0</v>
      </c>
      <c r="AK178" s="74" t="n">
        <f aca="false">Tabla_Simulada!AK178-Tabla_ValidaciónMétodo!AK178</f>
        <v>0</v>
      </c>
      <c r="AL178" s="74" t="n">
        <f aca="false">Tabla_Simulada!AL178-Tabla_ValidaciónMétodo!AL178</f>
        <v>0</v>
      </c>
      <c r="AM178" s="74" t="n">
        <f aca="false">Tabla_Simulada!AM178-Tabla_ValidaciónMétodo!AM178</f>
        <v>0</v>
      </c>
      <c r="AO178" s="66" t="n">
        <f aca="false">Tabla_Simulada!AO178-Tabla_ValidaciónMétodo!AO178</f>
        <v>0</v>
      </c>
      <c r="AP178" s="65" t="n">
        <f aca="false">Tabla_Simulada!AP178-Tabla_ValidaciónMétodo!AP178</f>
        <v>0</v>
      </c>
      <c r="AQ178" s="66" t="n">
        <f aca="false">Tabla_Simulada!AQ178-Tabla_ValidaciónMétodo!AQ178</f>
        <v>0</v>
      </c>
      <c r="AR178" s="65" t="n">
        <f aca="false">Tabla_Simulada!AR178-Tabla_ValidaciónMétodo!AR178</f>
        <v>0</v>
      </c>
      <c r="AS178" s="66" t="n">
        <f aca="false">Tabla_Simulada!AS178-Tabla_ValidaciónMétodo!AS178</f>
        <v>0</v>
      </c>
      <c r="AT178" s="65" t="n">
        <f aca="false">Tabla_Simulada!AT178-Tabla_ValidaciónMétodo!AT178</f>
        <v>0</v>
      </c>
      <c r="AU178" s="66" t="n">
        <f aca="false">Tabla_Simulada!AU178-Tabla_ValidaciónMétodo!AU178</f>
        <v>0</v>
      </c>
      <c r="AV178" s="65" t="n">
        <f aca="false">Tabla_Simulada!AV178-Tabla_ValidaciónMétodo!AV178</f>
        <v>0</v>
      </c>
      <c r="AW178" s="66" t="n">
        <f aca="false">Tabla_Simulada!AW178-Tabla_ValidaciónMétodo!AW178</f>
        <v>0</v>
      </c>
      <c r="AX178" s="65" t="n">
        <f aca="false">Tabla_Simulada!AX178-Tabla_ValidaciónMétodo!AX178</f>
        <v>0</v>
      </c>
    </row>
    <row r="179" customFormat="false" ht="15" hidden="false" customHeight="false" outlineLevel="0" collapsed="false">
      <c r="A179" s="72" t="s">
        <v>68</v>
      </c>
      <c r="B179" s="65" t="n">
        <f aca="false">Tabla_Simulada!B179-Tabla_ValidaciónMétodo!B179</f>
        <v>0</v>
      </c>
      <c r="C179" s="65" t="n">
        <f aca="false">Tabla_Simulada!C179-Tabla_ValidaciónMétodo!C179</f>
        <v>0</v>
      </c>
      <c r="D179" s="65" t="n">
        <f aca="false">Tabla_Simulada!D179-Tabla_ValidaciónMétodo!D179</f>
        <v>0</v>
      </c>
      <c r="E179" s="65" t="n">
        <f aca="false">Tabla_Simulada!E179-Tabla_ValidaciónMétodo!E179</f>
        <v>0</v>
      </c>
      <c r="F179" s="65" t="n">
        <f aca="false">Tabla_Simulada!F179-Tabla_ValidaciónMétodo!F179</f>
        <v>0</v>
      </c>
      <c r="G179" s="65" t="n">
        <f aca="false">Tabla_Simulada!G179-Tabla_ValidaciónMétodo!G179</f>
        <v>0</v>
      </c>
      <c r="H179" s="65" t="n">
        <f aca="false">Tabla_Simulada!H179-Tabla_ValidaciónMétodo!H179</f>
        <v>0</v>
      </c>
      <c r="I179" s="66" t="n">
        <f aca="false">Tabla_Simulada!I179-Tabla_ValidaciónMétodo!I179</f>
        <v>0</v>
      </c>
      <c r="J179" s="65" t="n">
        <f aca="false">Tabla_Simulada!J179-Tabla_ValidaciónMétodo!J179</f>
        <v>0</v>
      </c>
      <c r="K179" s="66" t="n">
        <f aca="false">Tabla_Simulada!K179-Tabla_ValidaciónMétodo!K179</f>
        <v>0</v>
      </c>
      <c r="L179" s="65" t="n">
        <f aca="false">Tabla_Simulada!L179-Tabla_ValidaciónMétodo!L179</f>
        <v>0</v>
      </c>
      <c r="M179" s="66" t="n">
        <f aca="false">Tabla_Simulada!M179-Tabla_ValidaciónMétodo!M179</f>
        <v>0</v>
      </c>
      <c r="N179" s="65" t="n">
        <f aca="false">Tabla_Simulada!N179-Tabla_ValidaciónMétodo!N179</f>
        <v>0</v>
      </c>
      <c r="O179" s="65" t="n">
        <f aca="false">Tabla_Simulada!O179-Tabla_ValidaciónMétodo!O179</f>
        <v>0</v>
      </c>
      <c r="P179" s="65" t="n">
        <f aca="false">Tabla_Simulada!P179-Tabla_ValidaciónMétodo!P179</f>
        <v>0</v>
      </c>
      <c r="Q179" s="65" t="n">
        <f aca="false">Tabla_Simulada!Q179-Tabla_ValidaciónMétodo!Q179</f>
        <v>0</v>
      </c>
      <c r="S179" s="65" t="n">
        <f aca="false">Tabla_Simulada!S179-Tabla_ValidaciónMétodo!S179</f>
        <v>0</v>
      </c>
      <c r="T179" s="65" t="n">
        <f aca="false">Tabla_Simulada!T179-Tabla_ValidaciónMétodo!T179</f>
        <v>0</v>
      </c>
      <c r="U179" s="65" t="n">
        <f aca="false">Tabla_Simulada!U179-Tabla_ValidaciónMétodo!U179</f>
        <v>0</v>
      </c>
      <c r="V179" s="65" t="n">
        <f aca="false">Tabla_Simulada!V179-Tabla_ValidaciónMétodo!V179</f>
        <v>0</v>
      </c>
      <c r="W179" s="65" t="n">
        <f aca="false">Tabla_Simulada!W179-Tabla_ValidaciónMétodo!W179</f>
        <v>0</v>
      </c>
      <c r="X179" s="65" t="n">
        <f aca="false">Tabla_Simulada!X179-Tabla_ValidaciónMétodo!X179</f>
        <v>0</v>
      </c>
      <c r="Y179" s="65" t="n">
        <f aca="false">Tabla_Simulada!Y179-Tabla_ValidaciónMétodo!Y179</f>
        <v>0</v>
      </c>
      <c r="Z179" s="65" t="n">
        <f aca="false">Tabla_Simulada!Z179-Tabla_ValidaciónMétodo!Z179</f>
        <v>0</v>
      </c>
      <c r="AC179" s="73" t="n">
        <f aca="false">Tabla_Simulada!AC179-Tabla_ValidaciónMétodo!AC179</f>
        <v>0</v>
      </c>
      <c r="AD179" s="74" t="n">
        <f aca="false">Tabla_Simulada!AD179-Tabla_ValidaciónMétodo!AD179</f>
        <v>0</v>
      </c>
      <c r="AE179" s="75" t="n">
        <f aca="false">Tabla_Simulada!AE179-Tabla_ValidaciónMétodo!AE179</f>
        <v>0</v>
      </c>
      <c r="AF179" s="74" t="n">
        <f aca="false">Tabla_Simulada!AF179-Tabla_ValidaciónMétodo!AF179</f>
        <v>0</v>
      </c>
      <c r="AG179" s="74" t="n">
        <f aca="false">Tabla_Simulada!AG179-Tabla_ValidaciónMétodo!AG179</f>
        <v>0</v>
      </c>
      <c r="AH179" s="74" t="n">
        <f aca="false">Tabla_Simulada!AH179-Tabla_ValidaciónMétodo!AH179</f>
        <v>0</v>
      </c>
      <c r="AI179" s="74" t="n">
        <f aca="false">Tabla_Simulada!AI179-Tabla_ValidaciónMétodo!AI179</f>
        <v>0</v>
      </c>
      <c r="AJ179" s="74" t="n">
        <f aca="false">Tabla_Simulada!AJ179-Tabla_ValidaciónMétodo!AJ179</f>
        <v>0</v>
      </c>
      <c r="AK179" s="74" t="n">
        <f aca="false">Tabla_Simulada!AK179-Tabla_ValidaciónMétodo!AK179</f>
        <v>0</v>
      </c>
      <c r="AL179" s="74" t="n">
        <f aca="false">Tabla_Simulada!AL179-Tabla_ValidaciónMétodo!AL179</f>
        <v>0</v>
      </c>
      <c r="AM179" s="74" t="n">
        <f aca="false">Tabla_Simulada!AM179-Tabla_ValidaciónMétodo!AM179</f>
        <v>0</v>
      </c>
      <c r="AO179" s="66" t="n">
        <f aca="false">Tabla_Simulada!AO179-Tabla_ValidaciónMétodo!AO179</f>
        <v>0</v>
      </c>
      <c r="AP179" s="65" t="n">
        <f aca="false">Tabla_Simulada!AP179-Tabla_ValidaciónMétodo!AP179</f>
        <v>0</v>
      </c>
      <c r="AQ179" s="66" t="n">
        <f aca="false">Tabla_Simulada!AQ179-Tabla_ValidaciónMétodo!AQ179</f>
        <v>0</v>
      </c>
      <c r="AR179" s="65" t="n">
        <f aca="false">Tabla_Simulada!AR179-Tabla_ValidaciónMétodo!AR179</f>
        <v>0</v>
      </c>
      <c r="AS179" s="66" t="n">
        <f aca="false">Tabla_Simulada!AS179-Tabla_ValidaciónMétodo!AS179</f>
        <v>0</v>
      </c>
      <c r="AT179" s="65" t="n">
        <f aca="false">Tabla_Simulada!AT179-Tabla_ValidaciónMétodo!AT179</f>
        <v>0</v>
      </c>
      <c r="AU179" s="66" t="n">
        <f aca="false">Tabla_Simulada!AU179-Tabla_ValidaciónMétodo!AU179</f>
        <v>0</v>
      </c>
      <c r="AV179" s="65" t="n">
        <f aca="false">Tabla_Simulada!AV179-Tabla_ValidaciónMétodo!AV179</f>
        <v>0</v>
      </c>
      <c r="AW179" s="66" t="n">
        <f aca="false">Tabla_Simulada!AW179-Tabla_ValidaciónMétodo!AW179</f>
        <v>0</v>
      </c>
      <c r="AX179" s="65" t="n">
        <f aca="false">Tabla_Simulada!AX179-Tabla_ValidaciónMétodo!AX179</f>
        <v>0</v>
      </c>
    </row>
    <row r="180" customFormat="false" ht="15" hidden="false" customHeight="false" outlineLevel="0" collapsed="false">
      <c r="A180" s="83" t="s">
        <v>71</v>
      </c>
      <c r="B180" s="86" t="n">
        <f aca="false">Tabla_Simulada!B180-Tabla_ValidaciónMétodo!B180</f>
        <v>0</v>
      </c>
      <c r="C180" s="86" t="n">
        <f aca="false">Tabla_Simulada!C180-Tabla_ValidaciónMétodo!C180</f>
        <v>0</v>
      </c>
      <c r="D180" s="86" t="n">
        <f aca="false">Tabla_Simulada!D180-Tabla_ValidaciónMétodo!D180</f>
        <v>0</v>
      </c>
      <c r="E180" s="86" t="n">
        <f aca="false">Tabla_Simulada!E180-Tabla_ValidaciónMétodo!E180</f>
        <v>0</v>
      </c>
      <c r="F180" s="86" t="n">
        <f aca="false">Tabla_Simulada!F180-Tabla_ValidaciónMétodo!F180</f>
        <v>0</v>
      </c>
      <c r="G180" s="86" t="n">
        <f aca="false">Tabla_Simulada!G180-Tabla_ValidaciónMétodo!G180</f>
        <v>0</v>
      </c>
      <c r="H180" s="86" t="n">
        <f aca="false">Tabla_Simulada!H180-Tabla_ValidaciónMétodo!H180</f>
        <v>0</v>
      </c>
      <c r="I180" s="84" t="n">
        <f aca="false">Tabla_Simulada!I180-Tabla_ValidaciónMétodo!I180</f>
        <v>0</v>
      </c>
      <c r="J180" s="86" t="n">
        <f aca="false">Tabla_Simulada!J180-Tabla_ValidaciónMétodo!J180</f>
        <v>0</v>
      </c>
      <c r="K180" s="84" t="n">
        <f aca="false">Tabla_Simulada!K180-Tabla_ValidaciónMétodo!K180</f>
        <v>0</v>
      </c>
      <c r="L180" s="86" t="n">
        <f aca="false">Tabla_Simulada!L180-Tabla_ValidaciónMétodo!L180</f>
        <v>0</v>
      </c>
      <c r="M180" s="84" t="n">
        <f aca="false">Tabla_Simulada!M180-Tabla_ValidaciónMétodo!M180</f>
        <v>0</v>
      </c>
      <c r="N180" s="86" t="n">
        <f aca="false">Tabla_Simulada!N180-Tabla_ValidaciónMétodo!N180</f>
        <v>0</v>
      </c>
      <c r="O180" s="86" t="n">
        <f aca="false">Tabla_Simulada!O180-Tabla_ValidaciónMétodo!O180</f>
        <v>0</v>
      </c>
      <c r="P180" s="86" t="n">
        <f aca="false">Tabla_Simulada!P180-Tabla_ValidaciónMétodo!P180</f>
        <v>0</v>
      </c>
      <c r="Q180" s="86" t="n">
        <f aca="false">Tabla_Simulada!Q180-Tabla_ValidaciónMétodo!Q180</f>
        <v>0</v>
      </c>
      <c r="S180" s="86" t="n">
        <f aca="false">Tabla_Simulada!S180-Tabla_ValidaciónMétodo!S180</f>
        <v>0</v>
      </c>
      <c r="T180" s="86" t="n">
        <f aca="false">Tabla_Simulada!T180-Tabla_ValidaciónMétodo!T180</f>
        <v>0</v>
      </c>
      <c r="U180" s="86" t="n">
        <f aca="false">Tabla_Simulada!U180-Tabla_ValidaciónMétodo!U180</f>
        <v>0</v>
      </c>
      <c r="V180" s="86" t="n">
        <f aca="false">Tabla_Simulada!V180-Tabla_ValidaciónMétodo!V180</f>
        <v>0</v>
      </c>
      <c r="W180" s="86" t="n">
        <f aca="false">Tabla_Simulada!W180-Tabla_ValidaciónMétodo!W180</f>
        <v>0</v>
      </c>
      <c r="X180" s="86" t="n">
        <f aca="false">Tabla_Simulada!X180-Tabla_ValidaciónMétodo!X180</f>
        <v>0</v>
      </c>
      <c r="Y180" s="86" t="n">
        <f aca="false">Tabla_Simulada!Y180-Tabla_ValidaciónMétodo!Y180</f>
        <v>0</v>
      </c>
      <c r="Z180" s="86" t="n">
        <f aca="false">Tabla_Simulada!Z180-Tabla_ValidaciónMétodo!Z180</f>
        <v>0</v>
      </c>
      <c r="AB180" s="89" t="s">
        <v>241</v>
      </c>
      <c r="AC180" s="89" t="n">
        <f aca="false">Tabla_Simulada!AC180-Tabla_ValidaciónMétodo!AC180</f>
        <v>0</v>
      </c>
      <c r="AD180" s="88"/>
      <c r="AE180" s="90" t="n">
        <f aca="false">Tabla_Simulada!AE180-Tabla_ValidaciónMétodo!AE180</f>
        <v>0</v>
      </c>
      <c r="AF180" s="88"/>
      <c r="AG180" s="91" t="n">
        <f aca="false">Tabla_Simulada!AG180-Tabla_ValidaciónMétodo!AG180</f>
        <v>0</v>
      </c>
      <c r="AH180" s="88"/>
      <c r="AI180" s="91" t="n">
        <f aca="false">Tabla_Simulada!AI180-Tabla_ValidaciónMétodo!AI180</f>
        <v>0</v>
      </c>
      <c r="AJ180" s="88"/>
      <c r="AK180" s="91" t="n">
        <f aca="false">Tabla_Simulada!AK180-Tabla_ValidaciónMétodo!AK180</f>
        <v>0</v>
      </c>
      <c r="AL180" s="92"/>
      <c r="AM180" s="91" t="n">
        <f aca="false">Tabla_Simulada!AM180-Tabla_ValidaciónMétodo!AM180</f>
        <v>0</v>
      </c>
      <c r="AO180" s="84" t="n">
        <f aca="false">Tabla_Simulada!AO180-Tabla_ValidaciónMétodo!AO180</f>
        <v>0</v>
      </c>
      <c r="AP180" s="86" t="n">
        <f aca="false">Tabla_Simulada!AP180-Tabla_ValidaciónMétodo!AP180</f>
        <v>0</v>
      </c>
      <c r="AQ180" s="84" t="n">
        <f aca="false">Tabla_Simulada!AQ180-Tabla_ValidaciónMétodo!AQ180</f>
        <v>0</v>
      </c>
      <c r="AR180" s="86" t="n">
        <f aca="false">Tabla_Simulada!AR180-Tabla_ValidaciónMétodo!AR180</f>
        <v>0</v>
      </c>
      <c r="AS180" s="84" t="n">
        <f aca="false">Tabla_Simulada!AS180-Tabla_ValidaciónMétodo!AS180</f>
        <v>0</v>
      </c>
      <c r="AT180" s="86" t="n">
        <f aca="false">Tabla_Simulada!AT180-Tabla_ValidaciónMétodo!AT180</f>
        <v>0</v>
      </c>
      <c r="AU180" s="84" t="n">
        <f aca="false">Tabla_Simulada!AU180-Tabla_ValidaciónMétodo!AU180</f>
        <v>0</v>
      </c>
      <c r="AV180" s="86" t="n">
        <f aca="false">Tabla_Simulada!AV180-Tabla_ValidaciónMétodo!AV180</f>
        <v>0</v>
      </c>
      <c r="AW180" s="84" t="n">
        <f aca="false">Tabla_Simulada!AW180-Tabla_ValidaciónMétodo!AW180</f>
        <v>0</v>
      </c>
      <c r="AX180" s="86" t="n">
        <f aca="false">Tabla_Simulada!AX180-Tabla_ValidaciónMétodo!AX180</f>
        <v>0</v>
      </c>
    </row>
    <row r="181" customFormat="false" ht="15" hidden="false" customHeight="false" outlineLevel="0" collapsed="false">
      <c r="A181" s="43" t="s">
        <v>72</v>
      </c>
      <c r="AB181" s="89" t="s">
        <v>242</v>
      </c>
      <c r="AC181" s="89" t="n">
        <f aca="false">Tabla_Simulada!AC181-Tabla_ValidaciónMétodo!AC181</f>
        <v>0</v>
      </c>
      <c r="AD181" s="88"/>
      <c r="AE181" s="90" t="n">
        <f aca="false">Tabla_Simulada!AE181-Tabla_ValidaciónMétodo!AE181</f>
        <v>0</v>
      </c>
      <c r="AF181" s="88"/>
      <c r="AG181" s="91" t="n">
        <f aca="false">Tabla_Simulada!AG181-Tabla_ValidaciónMétodo!AG181</f>
        <v>0</v>
      </c>
      <c r="AH181" s="88"/>
      <c r="AI181" s="91" t="n">
        <f aca="false">Tabla_Simulada!AI181-Tabla_ValidaciónMétodo!AI181</f>
        <v>0</v>
      </c>
      <c r="AJ181" s="88"/>
      <c r="AK181" s="91" t="n">
        <f aca="false">Tabla_Simulada!AK181-Tabla_ValidaciónMétodo!AK181</f>
        <v>0</v>
      </c>
      <c r="AL181" s="88"/>
      <c r="AM181" s="91"/>
    </row>
    <row r="182" customFormat="false" ht="15" hidden="false" customHeight="false" outlineLevel="0" collapsed="false">
      <c r="A182" s="43" t="s">
        <v>73</v>
      </c>
      <c r="B182" s="94"/>
      <c r="C182" s="94"/>
      <c r="D182" s="94"/>
      <c r="E182" s="94"/>
      <c r="F182" s="94"/>
      <c r="G182" s="94"/>
      <c r="H182" s="94"/>
      <c r="I182" s="94"/>
      <c r="J182" s="94"/>
      <c r="S182" s="94"/>
      <c r="T182" s="94"/>
      <c r="U182" s="94"/>
      <c r="V182" s="94"/>
      <c r="W182" s="94"/>
      <c r="X182" s="94"/>
      <c r="Y182" s="94"/>
      <c r="Z182" s="94"/>
    </row>
    <row r="183" customFormat="false" ht="15" hidden="false" customHeight="false" outlineLevel="0" collapsed="false">
      <c r="A183" s="43"/>
      <c r="B183" s="94"/>
      <c r="C183" s="94"/>
      <c r="D183" s="94"/>
      <c r="E183" s="94"/>
      <c r="F183" s="94"/>
      <c r="G183" s="94"/>
      <c r="H183" s="94"/>
      <c r="I183" s="94"/>
      <c r="J183" s="94"/>
      <c r="S183" s="94"/>
      <c r="T183" s="94"/>
      <c r="U183" s="94"/>
      <c r="V183" s="94"/>
      <c r="W183" s="94"/>
      <c r="X183" s="94"/>
      <c r="Y183" s="94"/>
      <c r="Z183" s="94"/>
    </row>
    <row r="184" customFormat="false" ht="15" hidden="false" customHeight="false" outlineLevel="0" collapsed="false">
      <c r="A184" s="43"/>
      <c r="B184" s="94"/>
      <c r="C184" s="94"/>
      <c r="D184" s="94"/>
      <c r="E184" s="94"/>
      <c r="F184" s="94"/>
      <c r="G184" s="94"/>
      <c r="H184" s="94"/>
      <c r="I184" s="94"/>
      <c r="J184" s="94"/>
      <c r="S184" s="94"/>
      <c r="T184" s="94"/>
      <c r="U184" s="94"/>
      <c r="V184" s="94"/>
      <c r="W184" s="94"/>
      <c r="X184" s="94"/>
      <c r="Y184" s="94"/>
      <c r="Z184" s="94"/>
    </row>
    <row r="185" customFormat="false" ht="15" hidden="false" customHeight="false" outlineLevel="0" collapsed="false">
      <c r="A185" s="96"/>
    </row>
    <row r="186" customFormat="false" ht="15" hidden="false" customHeight="false" outlineLevel="0" collapsed="false">
      <c r="A186" s="14" t="str">
        <f aca="false">"Tabla " &amp; TEXT((ROW()+24) / 35, "0")</f>
        <v>Tabla 6</v>
      </c>
      <c r="B186" s="14"/>
      <c r="C186" s="14"/>
      <c r="D186" s="14"/>
      <c r="E186" s="14"/>
      <c r="F186" s="14"/>
      <c r="G186" s="14"/>
      <c r="H186" s="14"/>
      <c r="I186" s="14"/>
      <c r="J186" s="14"/>
      <c r="S186" s="140"/>
      <c r="T186" s="140"/>
      <c r="U186" s="140"/>
      <c r="V186" s="140"/>
      <c r="W186" s="140"/>
      <c r="X186" s="140"/>
      <c r="Y186" s="140"/>
      <c r="Z186" s="140"/>
    </row>
    <row r="187" customFormat="false" ht="15.75" hidden="false" customHeight="true" outlineLevel="0" collapsed="false">
      <c r="A187" s="14" t="s">
        <v>131</v>
      </c>
      <c r="B187" s="14"/>
      <c r="C187" s="14"/>
      <c r="D187" s="14"/>
      <c r="E187" s="14"/>
      <c r="F187" s="14"/>
      <c r="G187" s="14"/>
      <c r="H187" s="14"/>
      <c r="I187" s="14"/>
      <c r="J187" s="14"/>
      <c r="S187" s="140"/>
      <c r="T187" s="140"/>
      <c r="U187" s="140"/>
      <c r="V187" s="140"/>
      <c r="W187" s="140"/>
      <c r="X187" s="140"/>
      <c r="Y187" s="140"/>
      <c r="Z187" s="140"/>
    </row>
    <row r="188" customFormat="false" ht="15.8" hidden="false" customHeight="true" outlineLevel="0" collapsed="false">
      <c r="A188" s="52" t="s">
        <v>30</v>
      </c>
      <c r="B188" s="122" t="s">
        <v>222</v>
      </c>
      <c r="C188" s="122"/>
      <c r="D188" s="122"/>
      <c r="E188" s="122"/>
      <c r="F188" s="122"/>
      <c r="G188" s="122"/>
      <c r="H188" s="122"/>
      <c r="I188" s="54" t="s">
        <v>32</v>
      </c>
      <c r="J188" s="54" t="s">
        <v>33</v>
      </c>
      <c r="K188" s="54" t="s">
        <v>223</v>
      </c>
      <c r="L188" s="54" t="s">
        <v>224</v>
      </c>
      <c r="M188" s="54" t="s">
        <v>225</v>
      </c>
      <c r="N188" s="54" t="s">
        <v>34</v>
      </c>
      <c r="O188" s="54" t="s">
        <v>226</v>
      </c>
      <c r="P188" s="54" t="s">
        <v>227</v>
      </c>
      <c r="Q188" s="54" t="s">
        <v>228</v>
      </c>
      <c r="S188" s="103" t="s">
        <v>222</v>
      </c>
      <c r="T188" s="103"/>
      <c r="U188" s="103"/>
      <c r="V188" s="103"/>
      <c r="W188" s="103"/>
      <c r="X188" s="103"/>
      <c r="Y188" s="103"/>
      <c r="Z188" s="103"/>
      <c r="AC188" s="57" t="s">
        <v>230</v>
      </c>
      <c r="AD188" s="57"/>
      <c r="AE188" s="57" t="s">
        <v>231</v>
      </c>
      <c r="AF188" s="57"/>
      <c r="AG188" s="57" t="s">
        <v>232</v>
      </c>
      <c r="AH188" s="57"/>
      <c r="AI188" s="57" t="s">
        <v>233</v>
      </c>
      <c r="AJ188" s="57"/>
      <c r="AK188" s="57" t="s">
        <v>234</v>
      </c>
      <c r="AL188" s="57"/>
      <c r="AM188" s="58" t="s">
        <v>235</v>
      </c>
      <c r="AO188" s="57" t="s">
        <v>230</v>
      </c>
      <c r="AP188" s="57"/>
      <c r="AQ188" s="57" t="s">
        <v>231</v>
      </c>
      <c r="AR188" s="57"/>
      <c r="AS188" s="57" t="s">
        <v>232</v>
      </c>
      <c r="AT188" s="57"/>
      <c r="AU188" s="57" t="s">
        <v>233</v>
      </c>
      <c r="AV188" s="57"/>
      <c r="AW188" s="58" t="s">
        <v>234</v>
      </c>
      <c r="AX188" s="58"/>
    </row>
    <row r="189" customFormat="false" ht="37.3" hidden="false" customHeight="false" outlineLevel="0" collapsed="false">
      <c r="A189" s="52"/>
      <c r="B189" s="104" t="s">
        <v>132</v>
      </c>
      <c r="C189" s="104" t="s">
        <v>133</v>
      </c>
      <c r="D189" s="104" t="s">
        <v>134</v>
      </c>
      <c r="E189" s="104" t="s">
        <v>135</v>
      </c>
      <c r="F189" s="104" t="s">
        <v>136</v>
      </c>
      <c r="G189" s="104" t="s">
        <v>137</v>
      </c>
      <c r="H189" s="104" t="s">
        <v>138</v>
      </c>
      <c r="I189" s="54"/>
      <c r="J189" s="54"/>
      <c r="K189" s="54"/>
      <c r="L189" s="54"/>
      <c r="M189" s="54"/>
      <c r="N189" s="54"/>
      <c r="O189" s="54"/>
      <c r="P189" s="54"/>
      <c r="Q189" s="54"/>
      <c r="S189" s="104" t="s">
        <v>132</v>
      </c>
      <c r="T189" s="104" t="s">
        <v>133</v>
      </c>
      <c r="U189" s="104" t="s">
        <v>134</v>
      </c>
      <c r="V189" s="104" t="s">
        <v>135</v>
      </c>
      <c r="W189" s="104" t="s">
        <v>136</v>
      </c>
      <c r="X189" s="104" t="s">
        <v>137</v>
      </c>
      <c r="Y189" s="104" t="s">
        <v>138</v>
      </c>
      <c r="Z189" s="54" t="s">
        <v>43</v>
      </c>
      <c r="AC189" s="59" t="s">
        <v>236</v>
      </c>
      <c r="AD189" s="59" t="s">
        <v>237</v>
      </c>
      <c r="AE189" s="59" t="s">
        <v>236</v>
      </c>
      <c r="AF189" s="59" t="s">
        <v>237</v>
      </c>
      <c r="AG189" s="59" t="s">
        <v>236</v>
      </c>
      <c r="AH189" s="59" t="s">
        <v>237</v>
      </c>
      <c r="AI189" s="59" t="s">
        <v>236</v>
      </c>
      <c r="AJ189" s="59" t="s">
        <v>237</v>
      </c>
      <c r="AK189" s="59" t="s">
        <v>236</v>
      </c>
      <c r="AL189" s="59" t="s">
        <v>237</v>
      </c>
      <c r="AM189" s="60" t="s">
        <v>238</v>
      </c>
      <c r="AO189" s="59" t="s">
        <v>239</v>
      </c>
      <c r="AP189" s="59" t="s">
        <v>240</v>
      </c>
      <c r="AQ189" s="59" t="s">
        <v>239</v>
      </c>
      <c r="AR189" s="59" t="s">
        <v>240</v>
      </c>
      <c r="AS189" s="59" t="s">
        <v>239</v>
      </c>
      <c r="AT189" s="59" t="s">
        <v>240</v>
      </c>
      <c r="AU189" s="59" t="s">
        <v>239</v>
      </c>
      <c r="AV189" s="59" t="s">
        <v>240</v>
      </c>
      <c r="AW189" s="59" t="s">
        <v>239</v>
      </c>
      <c r="AX189" s="60" t="s">
        <v>240</v>
      </c>
    </row>
    <row r="190" customFormat="false" ht="15" hidden="false" customHeight="false" outlineLevel="0" collapsed="false">
      <c r="A190" s="61" t="s">
        <v>44</v>
      </c>
      <c r="B190" s="64" t="n">
        <f aca="false">Tabla_Simulada!B190-Tabla_ValidaciónMétodo!B190</f>
        <v>0</v>
      </c>
      <c r="C190" s="64" t="n">
        <f aca="false">Tabla_Simulada!C190-Tabla_ValidaciónMétodo!C190</f>
        <v>0</v>
      </c>
      <c r="D190" s="64" t="n">
        <f aca="false">Tabla_Simulada!D190-Tabla_ValidaciónMétodo!D190</f>
        <v>0</v>
      </c>
      <c r="E190" s="64" t="n">
        <f aca="false">Tabla_Simulada!E190-Tabla_ValidaciónMétodo!E190</f>
        <v>0</v>
      </c>
      <c r="F190" s="64" t="n">
        <f aca="false">Tabla_Simulada!F190-Tabla_ValidaciónMétodo!F190</f>
        <v>0</v>
      </c>
      <c r="G190" s="64" t="n">
        <f aca="false">Tabla_Simulada!G190-Tabla_ValidaciónMétodo!G190</f>
        <v>0</v>
      </c>
      <c r="H190" s="64" t="n">
        <f aca="false">Tabla_Simulada!H190-Tabla_ValidaciónMétodo!H190</f>
        <v>0</v>
      </c>
      <c r="I190" s="63" t="n">
        <f aca="false">Tabla_Simulada!I190-Tabla_ValidaciónMétodo!I190</f>
        <v>0</v>
      </c>
      <c r="J190" s="64" t="n">
        <f aca="false">Tabla_Simulada!J190-Tabla_ValidaciónMétodo!J190</f>
        <v>0</v>
      </c>
      <c r="K190" s="63" t="n">
        <f aca="false">Tabla_Simulada!K190-Tabla_ValidaciónMétodo!K190</f>
        <v>0</v>
      </c>
      <c r="L190" s="65" t="n">
        <f aca="false">Tabla_Simulada!L190-Tabla_ValidaciónMétodo!L190</f>
        <v>0</v>
      </c>
      <c r="M190" s="66" t="n">
        <f aca="false">Tabla_Simulada!M190-Tabla_ValidaciónMétodo!M190</f>
        <v>0</v>
      </c>
      <c r="N190" s="65" t="n">
        <f aca="false">Tabla_Simulada!N190-Tabla_ValidaciónMétodo!N190</f>
        <v>0</v>
      </c>
      <c r="O190" s="65" t="n">
        <f aca="false">Tabla_Simulada!O190-Tabla_ValidaciónMétodo!O190</f>
        <v>0</v>
      </c>
      <c r="P190" s="65" t="n">
        <f aca="false">Tabla_Simulada!P190-Tabla_ValidaciónMétodo!P190</f>
        <v>0</v>
      </c>
      <c r="Q190" s="65" t="n">
        <f aca="false">Tabla_Simulada!Q190-Tabla_ValidaciónMétodo!Q190</f>
        <v>0</v>
      </c>
      <c r="S190" s="64" t="n">
        <f aca="false">Tabla_Simulada!S190-Tabla_ValidaciónMétodo!S190</f>
        <v>0</v>
      </c>
      <c r="T190" s="64" t="n">
        <f aca="false">Tabla_Simulada!T190-Tabla_ValidaciónMétodo!T190</f>
        <v>0</v>
      </c>
      <c r="U190" s="64" t="n">
        <f aca="false">Tabla_Simulada!U190-Tabla_ValidaciónMétodo!U190</f>
        <v>0</v>
      </c>
      <c r="V190" s="64" t="n">
        <f aca="false">Tabla_Simulada!V190-Tabla_ValidaciónMétodo!V190</f>
        <v>0</v>
      </c>
      <c r="W190" s="64" t="n">
        <f aca="false">Tabla_Simulada!W190-Tabla_ValidaciónMétodo!W190</f>
        <v>0</v>
      </c>
      <c r="X190" s="64" t="n">
        <f aca="false">Tabla_Simulada!X190-Tabla_ValidaciónMétodo!X190</f>
        <v>0</v>
      </c>
      <c r="Y190" s="64" t="n">
        <f aca="false">Tabla_Simulada!Y190-Tabla_ValidaciónMétodo!Y190</f>
        <v>0</v>
      </c>
      <c r="Z190" s="64" t="n">
        <f aca="false">Tabla_Simulada!Z190-Tabla_ValidaciónMétodo!Z190</f>
        <v>0</v>
      </c>
      <c r="AC190" s="69" t="n">
        <f aca="false">Tabla_Simulada!AC190-Tabla_ValidaciónMétodo!AC190</f>
        <v>0</v>
      </c>
      <c r="AD190" s="70" t="n">
        <f aca="false">Tabla_Simulada!AD190-Tabla_ValidaciónMétodo!AD190</f>
        <v>0</v>
      </c>
      <c r="AE190" s="71" t="n">
        <f aca="false">Tabla_Simulada!AE190-Tabla_ValidaciónMétodo!AE190</f>
        <v>0</v>
      </c>
      <c r="AF190" s="70" t="n">
        <f aca="false">Tabla_Simulada!AF190-Tabla_ValidaciónMétodo!AF190</f>
        <v>0</v>
      </c>
      <c r="AG190" s="70" t="n">
        <f aca="false">Tabla_Simulada!AG190-Tabla_ValidaciónMétodo!AG190</f>
        <v>0</v>
      </c>
      <c r="AH190" s="70" t="n">
        <f aca="false">Tabla_Simulada!AH190-Tabla_ValidaciónMétodo!AH190</f>
        <v>0</v>
      </c>
      <c r="AI190" s="70" t="n">
        <f aca="false">Tabla_Simulada!AI190-Tabla_ValidaciónMétodo!AI190</f>
        <v>0</v>
      </c>
      <c r="AJ190" s="70" t="n">
        <f aca="false">Tabla_Simulada!AJ190-Tabla_ValidaciónMétodo!AJ190</f>
        <v>0</v>
      </c>
      <c r="AK190" s="70" t="n">
        <f aca="false">Tabla_Simulada!AK190-Tabla_ValidaciónMétodo!AK190</f>
        <v>0</v>
      </c>
      <c r="AL190" s="70" t="n">
        <f aca="false">Tabla_Simulada!AL190-Tabla_ValidaciónMétodo!AL190</f>
        <v>0</v>
      </c>
      <c r="AM190" s="70" t="n">
        <f aca="false">Tabla_Simulada!AM190-Tabla_ValidaciónMétodo!AM190</f>
        <v>0</v>
      </c>
      <c r="AO190" s="63" t="n">
        <f aca="false">Tabla_Simulada!AO190-Tabla_ValidaciónMétodo!AO190</f>
        <v>0</v>
      </c>
      <c r="AP190" s="64" t="n">
        <f aca="false">Tabla_Simulada!AP190-Tabla_ValidaciónMétodo!AP190</f>
        <v>0</v>
      </c>
      <c r="AQ190" s="63" t="n">
        <f aca="false">Tabla_Simulada!AQ190-Tabla_ValidaciónMétodo!AQ190</f>
        <v>0</v>
      </c>
      <c r="AR190" s="64" t="n">
        <f aca="false">Tabla_Simulada!AR190-Tabla_ValidaciónMétodo!AR190</f>
        <v>0</v>
      </c>
      <c r="AS190" s="63" t="n">
        <f aca="false">Tabla_Simulada!AS190-Tabla_ValidaciónMétodo!AS190</f>
        <v>0</v>
      </c>
      <c r="AT190" s="64" t="n">
        <f aca="false">Tabla_Simulada!AT190-Tabla_ValidaciónMétodo!AT190</f>
        <v>0</v>
      </c>
      <c r="AU190" s="63" t="n">
        <f aca="false">Tabla_Simulada!AU190-Tabla_ValidaciónMétodo!AU190</f>
        <v>0</v>
      </c>
      <c r="AV190" s="64" t="n">
        <f aca="false">Tabla_Simulada!AV190-Tabla_ValidaciónMétodo!AV190</f>
        <v>0</v>
      </c>
      <c r="AW190" s="63" t="n">
        <f aca="false">Tabla_Simulada!AW190-Tabla_ValidaciónMétodo!AW190</f>
        <v>0</v>
      </c>
      <c r="AX190" s="64" t="n">
        <f aca="false">Tabla_Simulada!AX190-Tabla_ValidaciónMétodo!AX190</f>
        <v>0</v>
      </c>
    </row>
    <row r="191" customFormat="false" ht="15" hidden="false" customHeight="false" outlineLevel="0" collapsed="false">
      <c r="A191" s="72" t="s">
        <v>45</v>
      </c>
      <c r="B191" s="65" t="n">
        <f aca="false">Tabla_Simulada!B191-Tabla_ValidaciónMétodo!B191</f>
        <v>0</v>
      </c>
      <c r="C191" s="65" t="n">
        <f aca="false">Tabla_Simulada!C191-Tabla_ValidaciónMétodo!C191</f>
        <v>0</v>
      </c>
      <c r="D191" s="65" t="n">
        <f aca="false">Tabla_Simulada!D191-Tabla_ValidaciónMétodo!D191</f>
        <v>0</v>
      </c>
      <c r="E191" s="65" t="n">
        <f aca="false">Tabla_Simulada!E191-Tabla_ValidaciónMétodo!E191</f>
        <v>0</v>
      </c>
      <c r="F191" s="65" t="n">
        <f aca="false">Tabla_Simulada!F191-Tabla_ValidaciónMétodo!F191</f>
        <v>0</v>
      </c>
      <c r="G191" s="65" t="n">
        <f aca="false">Tabla_Simulada!G191-Tabla_ValidaciónMétodo!G191</f>
        <v>0</v>
      </c>
      <c r="H191" s="65" t="n">
        <f aca="false">Tabla_Simulada!H191-Tabla_ValidaciónMétodo!H191</f>
        <v>0</v>
      </c>
      <c r="I191" s="66" t="n">
        <f aca="false">Tabla_Simulada!I191-Tabla_ValidaciónMétodo!I191</f>
        <v>0</v>
      </c>
      <c r="J191" s="65" t="n">
        <f aca="false">Tabla_Simulada!J191-Tabla_ValidaciónMétodo!J191</f>
        <v>0</v>
      </c>
      <c r="K191" s="66" t="n">
        <f aca="false">Tabla_Simulada!K191-Tabla_ValidaciónMétodo!K191</f>
        <v>0</v>
      </c>
      <c r="L191" s="65" t="n">
        <f aca="false">Tabla_Simulada!L191-Tabla_ValidaciónMétodo!L191</f>
        <v>0</v>
      </c>
      <c r="M191" s="66" t="n">
        <f aca="false">Tabla_Simulada!M191-Tabla_ValidaciónMétodo!M191</f>
        <v>0</v>
      </c>
      <c r="N191" s="65" t="n">
        <f aca="false">Tabla_Simulada!N191-Tabla_ValidaciónMétodo!N191</f>
        <v>0</v>
      </c>
      <c r="O191" s="65" t="n">
        <f aca="false">Tabla_Simulada!O191-Tabla_ValidaciónMétodo!O191</f>
        <v>0</v>
      </c>
      <c r="P191" s="65" t="n">
        <f aca="false">Tabla_Simulada!P191-Tabla_ValidaciónMétodo!P191</f>
        <v>0</v>
      </c>
      <c r="Q191" s="65" t="n">
        <f aca="false">Tabla_Simulada!Q191-Tabla_ValidaciónMétodo!Q191</f>
        <v>0</v>
      </c>
      <c r="S191" s="65" t="n">
        <f aca="false">Tabla_Simulada!S191-Tabla_ValidaciónMétodo!S191</f>
        <v>0</v>
      </c>
      <c r="T191" s="65" t="n">
        <f aca="false">Tabla_Simulada!T191-Tabla_ValidaciónMétodo!T191</f>
        <v>0</v>
      </c>
      <c r="U191" s="65" t="n">
        <f aca="false">Tabla_Simulada!U191-Tabla_ValidaciónMétodo!U191</f>
        <v>0</v>
      </c>
      <c r="V191" s="65" t="n">
        <f aca="false">Tabla_Simulada!V191-Tabla_ValidaciónMétodo!V191</f>
        <v>0</v>
      </c>
      <c r="W191" s="65" t="n">
        <f aca="false">Tabla_Simulada!W191-Tabla_ValidaciónMétodo!W191</f>
        <v>0</v>
      </c>
      <c r="X191" s="65" t="n">
        <f aca="false">Tabla_Simulada!X191-Tabla_ValidaciónMétodo!X191</f>
        <v>0</v>
      </c>
      <c r="Y191" s="65" t="n">
        <f aca="false">Tabla_Simulada!Y191-Tabla_ValidaciónMétodo!Y191</f>
        <v>0</v>
      </c>
      <c r="Z191" s="65" t="n">
        <f aca="false">Tabla_Simulada!Z191-Tabla_ValidaciónMétodo!Z191</f>
        <v>0</v>
      </c>
      <c r="AC191" s="73" t="n">
        <f aca="false">Tabla_Simulada!AC191-Tabla_ValidaciónMétodo!AC191</f>
        <v>0</v>
      </c>
      <c r="AD191" s="74" t="n">
        <f aca="false">Tabla_Simulada!AD191-Tabla_ValidaciónMétodo!AD191</f>
        <v>0</v>
      </c>
      <c r="AE191" s="75" t="n">
        <f aca="false">Tabla_Simulada!AE191-Tabla_ValidaciónMétodo!AE191</f>
        <v>0</v>
      </c>
      <c r="AF191" s="74" t="n">
        <f aca="false">Tabla_Simulada!AF191-Tabla_ValidaciónMétodo!AF191</f>
        <v>0</v>
      </c>
      <c r="AG191" s="74" t="n">
        <f aca="false">Tabla_Simulada!AG191-Tabla_ValidaciónMétodo!AG191</f>
        <v>0</v>
      </c>
      <c r="AH191" s="74" t="n">
        <f aca="false">Tabla_Simulada!AH191-Tabla_ValidaciónMétodo!AH191</f>
        <v>0</v>
      </c>
      <c r="AI191" s="74" t="n">
        <f aca="false">Tabla_Simulada!AI191-Tabla_ValidaciónMétodo!AI191</f>
        <v>0</v>
      </c>
      <c r="AJ191" s="74" t="n">
        <f aca="false">Tabla_Simulada!AJ191-Tabla_ValidaciónMétodo!AJ191</f>
        <v>0</v>
      </c>
      <c r="AK191" s="74" t="n">
        <f aca="false">Tabla_Simulada!AK191-Tabla_ValidaciónMétodo!AK191</f>
        <v>0</v>
      </c>
      <c r="AL191" s="74" t="n">
        <f aca="false">Tabla_Simulada!AL191-Tabla_ValidaciónMétodo!AL191</f>
        <v>0</v>
      </c>
      <c r="AM191" s="74" t="n">
        <f aca="false">Tabla_Simulada!AM191-Tabla_ValidaciónMétodo!AM191</f>
        <v>0</v>
      </c>
      <c r="AO191" s="66" t="n">
        <f aca="false">Tabla_Simulada!AO191-Tabla_ValidaciónMétodo!AO191</f>
        <v>0</v>
      </c>
      <c r="AP191" s="65" t="n">
        <f aca="false">Tabla_Simulada!AP191-Tabla_ValidaciónMétodo!AP191</f>
        <v>0</v>
      </c>
      <c r="AQ191" s="66" t="n">
        <f aca="false">Tabla_Simulada!AQ191-Tabla_ValidaciónMétodo!AQ191</f>
        <v>0</v>
      </c>
      <c r="AR191" s="65" t="n">
        <f aca="false">Tabla_Simulada!AR191-Tabla_ValidaciónMétodo!AR191</f>
        <v>0</v>
      </c>
      <c r="AS191" s="66" t="n">
        <f aca="false">Tabla_Simulada!AS191-Tabla_ValidaciónMétodo!AS191</f>
        <v>0</v>
      </c>
      <c r="AT191" s="65" t="n">
        <f aca="false">Tabla_Simulada!AT191-Tabla_ValidaciónMétodo!AT191</f>
        <v>0</v>
      </c>
      <c r="AU191" s="66" t="n">
        <f aca="false">Tabla_Simulada!AU191-Tabla_ValidaciónMétodo!AU191</f>
        <v>0</v>
      </c>
      <c r="AV191" s="65" t="n">
        <f aca="false">Tabla_Simulada!AV191-Tabla_ValidaciónMétodo!AV191</f>
        <v>0</v>
      </c>
      <c r="AW191" s="66" t="n">
        <f aca="false">Tabla_Simulada!AW191-Tabla_ValidaciónMétodo!AW191</f>
        <v>0</v>
      </c>
      <c r="AX191" s="65" t="n">
        <f aca="false">Tabla_Simulada!AX191-Tabla_ValidaciónMétodo!AX191</f>
        <v>0</v>
      </c>
    </row>
    <row r="192" customFormat="false" ht="15" hidden="false" customHeight="false" outlineLevel="0" collapsed="false">
      <c r="A192" s="72" t="s">
        <v>46</v>
      </c>
      <c r="B192" s="65" t="n">
        <f aca="false">Tabla_Simulada!B192-Tabla_ValidaciónMétodo!B192</f>
        <v>0</v>
      </c>
      <c r="C192" s="65" t="n">
        <f aca="false">Tabla_Simulada!C192-Tabla_ValidaciónMétodo!C192</f>
        <v>0</v>
      </c>
      <c r="D192" s="65" t="n">
        <f aca="false">Tabla_Simulada!D192-Tabla_ValidaciónMétodo!D192</f>
        <v>0</v>
      </c>
      <c r="E192" s="65" t="n">
        <f aca="false">Tabla_Simulada!E192-Tabla_ValidaciónMétodo!E192</f>
        <v>0</v>
      </c>
      <c r="F192" s="65" t="n">
        <f aca="false">Tabla_Simulada!F192-Tabla_ValidaciónMétodo!F192</f>
        <v>0</v>
      </c>
      <c r="G192" s="65" t="n">
        <f aca="false">Tabla_Simulada!G192-Tabla_ValidaciónMétodo!G192</f>
        <v>0</v>
      </c>
      <c r="H192" s="65" t="n">
        <f aca="false">Tabla_Simulada!H192-Tabla_ValidaciónMétodo!H192</f>
        <v>0</v>
      </c>
      <c r="I192" s="66" t="n">
        <f aca="false">Tabla_Simulada!I192-Tabla_ValidaciónMétodo!I192</f>
        <v>0</v>
      </c>
      <c r="J192" s="65" t="n">
        <f aca="false">Tabla_Simulada!J192-Tabla_ValidaciónMétodo!J192</f>
        <v>0</v>
      </c>
      <c r="K192" s="66" t="n">
        <f aca="false">Tabla_Simulada!K192-Tabla_ValidaciónMétodo!K192</f>
        <v>0</v>
      </c>
      <c r="L192" s="65" t="n">
        <f aca="false">Tabla_Simulada!L192-Tabla_ValidaciónMétodo!L192</f>
        <v>0</v>
      </c>
      <c r="M192" s="66" t="n">
        <f aca="false">Tabla_Simulada!M192-Tabla_ValidaciónMétodo!M192</f>
        <v>0</v>
      </c>
      <c r="N192" s="65" t="n">
        <f aca="false">Tabla_Simulada!N192-Tabla_ValidaciónMétodo!N192</f>
        <v>0</v>
      </c>
      <c r="O192" s="65" t="n">
        <f aca="false">Tabla_Simulada!O192-Tabla_ValidaciónMétodo!O192</f>
        <v>0</v>
      </c>
      <c r="P192" s="65" t="n">
        <f aca="false">Tabla_Simulada!P192-Tabla_ValidaciónMétodo!P192</f>
        <v>0</v>
      </c>
      <c r="Q192" s="65" t="n">
        <f aca="false">Tabla_Simulada!Q192-Tabla_ValidaciónMétodo!Q192</f>
        <v>0</v>
      </c>
      <c r="S192" s="65" t="n">
        <f aca="false">Tabla_Simulada!S192-Tabla_ValidaciónMétodo!S192</f>
        <v>0</v>
      </c>
      <c r="T192" s="65" t="n">
        <f aca="false">Tabla_Simulada!T192-Tabla_ValidaciónMétodo!T192</f>
        <v>0</v>
      </c>
      <c r="U192" s="65" t="n">
        <f aca="false">Tabla_Simulada!U192-Tabla_ValidaciónMétodo!U192</f>
        <v>0</v>
      </c>
      <c r="V192" s="65" t="n">
        <f aca="false">Tabla_Simulada!V192-Tabla_ValidaciónMétodo!V192</f>
        <v>0</v>
      </c>
      <c r="W192" s="65" t="n">
        <f aca="false">Tabla_Simulada!W192-Tabla_ValidaciónMétodo!W192</f>
        <v>0</v>
      </c>
      <c r="X192" s="65" t="n">
        <f aca="false">Tabla_Simulada!X192-Tabla_ValidaciónMétodo!X192</f>
        <v>0</v>
      </c>
      <c r="Y192" s="65" t="n">
        <f aca="false">Tabla_Simulada!Y192-Tabla_ValidaciónMétodo!Y192</f>
        <v>0</v>
      </c>
      <c r="Z192" s="65" t="n">
        <f aca="false">Tabla_Simulada!Z192-Tabla_ValidaciónMétodo!Z192</f>
        <v>0</v>
      </c>
      <c r="AC192" s="73" t="n">
        <f aca="false">Tabla_Simulada!AC192-Tabla_ValidaciónMétodo!AC192</f>
        <v>0</v>
      </c>
      <c r="AD192" s="74" t="n">
        <f aca="false">Tabla_Simulada!AD192-Tabla_ValidaciónMétodo!AD192</f>
        <v>0</v>
      </c>
      <c r="AE192" s="75" t="n">
        <f aca="false">Tabla_Simulada!AE192-Tabla_ValidaciónMétodo!AE192</f>
        <v>0</v>
      </c>
      <c r="AF192" s="74" t="n">
        <f aca="false">Tabla_Simulada!AF192-Tabla_ValidaciónMétodo!AF192</f>
        <v>0</v>
      </c>
      <c r="AG192" s="74" t="n">
        <f aca="false">Tabla_Simulada!AG192-Tabla_ValidaciónMétodo!AG192</f>
        <v>0</v>
      </c>
      <c r="AH192" s="74" t="n">
        <f aca="false">Tabla_Simulada!AH192-Tabla_ValidaciónMétodo!AH192</f>
        <v>0</v>
      </c>
      <c r="AI192" s="74" t="n">
        <f aca="false">Tabla_Simulada!AI192-Tabla_ValidaciónMétodo!AI192</f>
        <v>0</v>
      </c>
      <c r="AJ192" s="74" t="n">
        <f aca="false">Tabla_Simulada!AJ192-Tabla_ValidaciónMétodo!AJ192</f>
        <v>0</v>
      </c>
      <c r="AK192" s="74" t="n">
        <f aca="false">Tabla_Simulada!AK192-Tabla_ValidaciónMétodo!AK192</f>
        <v>0</v>
      </c>
      <c r="AL192" s="74" t="n">
        <f aca="false">Tabla_Simulada!AL192-Tabla_ValidaciónMétodo!AL192</f>
        <v>0</v>
      </c>
      <c r="AM192" s="74" t="n">
        <f aca="false">Tabla_Simulada!AM192-Tabla_ValidaciónMétodo!AM192</f>
        <v>0</v>
      </c>
      <c r="AO192" s="66" t="n">
        <f aca="false">Tabla_Simulada!AO192-Tabla_ValidaciónMétodo!AO192</f>
        <v>0</v>
      </c>
      <c r="AP192" s="65" t="n">
        <f aca="false">Tabla_Simulada!AP192-Tabla_ValidaciónMétodo!AP192</f>
        <v>0</v>
      </c>
      <c r="AQ192" s="66" t="n">
        <f aca="false">Tabla_Simulada!AQ192-Tabla_ValidaciónMétodo!AQ192</f>
        <v>0</v>
      </c>
      <c r="AR192" s="65" t="n">
        <f aca="false">Tabla_Simulada!AR192-Tabla_ValidaciónMétodo!AR192</f>
        <v>0</v>
      </c>
      <c r="AS192" s="66" t="n">
        <f aca="false">Tabla_Simulada!AS192-Tabla_ValidaciónMétodo!AS192</f>
        <v>0</v>
      </c>
      <c r="AT192" s="65" t="n">
        <f aca="false">Tabla_Simulada!AT192-Tabla_ValidaciónMétodo!AT192</f>
        <v>0</v>
      </c>
      <c r="AU192" s="66" t="n">
        <f aca="false">Tabla_Simulada!AU192-Tabla_ValidaciónMétodo!AU192</f>
        <v>0</v>
      </c>
      <c r="AV192" s="65" t="n">
        <f aca="false">Tabla_Simulada!AV192-Tabla_ValidaciónMétodo!AV192</f>
        <v>0</v>
      </c>
      <c r="AW192" s="66" t="n">
        <f aca="false">Tabla_Simulada!AW192-Tabla_ValidaciónMétodo!AW192</f>
        <v>0</v>
      </c>
      <c r="AX192" s="65" t="n">
        <f aca="false">Tabla_Simulada!AX192-Tabla_ValidaciónMétodo!AX192</f>
        <v>0</v>
      </c>
    </row>
    <row r="193" customFormat="false" ht="15" hidden="false" customHeight="false" outlineLevel="0" collapsed="false">
      <c r="A193" s="72" t="s">
        <v>47</v>
      </c>
      <c r="B193" s="65" t="n">
        <f aca="false">Tabla_Simulada!B193-Tabla_ValidaciónMétodo!B193</f>
        <v>0</v>
      </c>
      <c r="C193" s="65" t="n">
        <f aca="false">Tabla_Simulada!C193-Tabla_ValidaciónMétodo!C193</f>
        <v>0</v>
      </c>
      <c r="D193" s="65" t="n">
        <f aca="false">Tabla_Simulada!D193-Tabla_ValidaciónMétodo!D193</f>
        <v>0</v>
      </c>
      <c r="E193" s="65" t="n">
        <f aca="false">Tabla_Simulada!E193-Tabla_ValidaciónMétodo!E193</f>
        <v>0</v>
      </c>
      <c r="F193" s="65" t="n">
        <f aca="false">Tabla_Simulada!F193-Tabla_ValidaciónMétodo!F193</f>
        <v>0</v>
      </c>
      <c r="G193" s="65" t="n">
        <f aca="false">Tabla_Simulada!G193-Tabla_ValidaciónMétodo!G193</f>
        <v>0</v>
      </c>
      <c r="H193" s="65" t="n">
        <f aca="false">Tabla_Simulada!H193-Tabla_ValidaciónMétodo!H193</f>
        <v>0</v>
      </c>
      <c r="I193" s="66" t="n">
        <f aca="false">Tabla_Simulada!I193-Tabla_ValidaciónMétodo!I193</f>
        <v>0</v>
      </c>
      <c r="J193" s="65" t="n">
        <f aca="false">Tabla_Simulada!J193-Tabla_ValidaciónMétodo!J193</f>
        <v>0</v>
      </c>
      <c r="K193" s="66" t="n">
        <f aca="false">Tabla_Simulada!K193-Tabla_ValidaciónMétodo!K193</f>
        <v>0</v>
      </c>
      <c r="L193" s="65" t="n">
        <f aca="false">Tabla_Simulada!L193-Tabla_ValidaciónMétodo!L193</f>
        <v>0</v>
      </c>
      <c r="M193" s="66" t="n">
        <f aca="false">Tabla_Simulada!M193-Tabla_ValidaciónMétodo!M193</f>
        <v>0</v>
      </c>
      <c r="N193" s="65" t="n">
        <f aca="false">Tabla_Simulada!N193-Tabla_ValidaciónMétodo!N193</f>
        <v>0</v>
      </c>
      <c r="O193" s="65" t="n">
        <f aca="false">Tabla_Simulada!O193-Tabla_ValidaciónMétodo!O193</f>
        <v>0</v>
      </c>
      <c r="P193" s="65" t="n">
        <f aca="false">Tabla_Simulada!P193-Tabla_ValidaciónMétodo!P193</f>
        <v>0</v>
      </c>
      <c r="Q193" s="65" t="n">
        <f aca="false">Tabla_Simulada!Q193-Tabla_ValidaciónMétodo!Q193</f>
        <v>0</v>
      </c>
      <c r="S193" s="65" t="n">
        <f aca="false">Tabla_Simulada!S193-Tabla_ValidaciónMétodo!S193</f>
        <v>0</v>
      </c>
      <c r="T193" s="65" t="n">
        <f aca="false">Tabla_Simulada!T193-Tabla_ValidaciónMétodo!T193</f>
        <v>0</v>
      </c>
      <c r="U193" s="65" t="n">
        <f aca="false">Tabla_Simulada!U193-Tabla_ValidaciónMétodo!U193</f>
        <v>0</v>
      </c>
      <c r="V193" s="65" t="n">
        <f aca="false">Tabla_Simulada!V193-Tabla_ValidaciónMétodo!V193</f>
        <v>0</v>
      </c>
      <c r="W193" s="65" t="n">
        <f aca="false">Tabla_Simulada!W193-Tabla_ValidaciónMétodo!W193</f>
        <v>0</v>
      </c>
      <c r="X193" s="65" t="n">
        <f aca="false">Tabla_Simulada!X193-Tabla_ValidaciónMétodo!X193</f>
        <v>0</v>
      </c>
      <c r="Y193" s="65" t="n">
        <f aca="false">Tabla_Simulada!Y193-Tabla_ValidaciónMétodo!Y193</f>
        <v>0</v>
      </c>
      <c r="Z193" s="65" t="n">
        <f aca="false">Tabla_Simulada!Z193-Tabla_ValidaciónMétodo!Z193</f>
        <v>0</v>
      </c>
      <c r="AC193" s="73" t="n">
        <f aca="false">Tabla_Simulada!AC193-Tabla_ValidaciónMétodo!AC193</f>
        <v>0</v>
      </c>
      <c r="AD193" s="74" t="n">
        <f aca="false">Tabla_Simulada!AD193-Tabla_ValidaciónMétodo!AD193</f>
        <v>0</v>
      </c>
      <c r="AE193" s="75" t="n">
        <f aca="false">Tabla_Simulada!AE193-Tabla_ValidaciónMétodo!AE193</f>
        <v>0</v>
      </c>
      <c r="AF193" s="74" t="n">
        <f aca="false">Tabla_Simulada!AF193-Tabla_ValidaciónMétodo!AF193</f>
        <v>0</v>
      </c>
      <c r="AG193" s="74" t="n">
        <f aca="false">Tabla_Simulada!AG193-Tabla_ValidaciónMétodo!AG193</f>
        <v>0</v>
      </c>
      <c r="AH193" s="74" t="n">
        <f aca="false">Tabla_Simulada!AH193-Tabla_ValidaciónMétodo!AH193</f>
        <v>0</v>
      </c>
      <c r="AI193" s="74" t="n">
        <f aca="false">Tabla_Simulada!AI193-Tabla_ValidaciónMétodo!AI193</f>
        <v>0</v>
      </c>
      <c r="AJ193" s="74" t="n">
        <f aca="false">Tabla_Simulada!AJ193-Tabla_ValidaciónMétodo!AJ193</f>
        <v>0</v>
      </c>
      <c r="AK193" s="74" t="n">
        <f aca="false">Tabla_Simulada!AK193-Tabla_ValidaciónMétodo!AK193</f>
        <v>0</v>
      </c>
      <c r="AL193" s="74" t="n">
        <f aca="false">Tabla_Simulada!AL193-Tabla_ValidaciónMétodo!AL193</f>
        <v>0</v>
      </c>
      <c r="AM193" s="74" t="n">
        <f aca="false">Tabla_Simulada!AM193-Tabla_ValidaciónMétodo!AM193</f>
        <v>0</v>
      </c>
      <c r="AO193" s="66" t="n">
        <f aca="false">Tabla_Simulada!AO193-Tabla_ValidaciónMétodo!AO193</f>
        <v>0</v>
      </c>
      <c r="AP193" s="65" t="n">
        <f aca="false">Tabla_Simulada!AP193-Tabla_ValidaciónMétodo!AP193</f>
        <v>0</v>
      </c>
      <c r="AQ193" s="66" t="n">
        <f aca="false">Tabla_Simulada!AQ193-Tabla_ValidaciónMétodo!AQ193</f>
        <v>0</v>
      </c>
      <c r="AR193" s="65" t="n">
        <f aca="false">Tabla_Simulada!AR193-Tabla_ValidaciónMétodo!AR193</f>
        <v>0</v>
      </c>
      <c r="AS193" s="66" t="n">
        <f aca="false">Tabla_Simulada!AS193-Tabla_ValidaciónMétodo!AS193</f>
        <v>0</v>
      </c>
      <c r="AT193" s="65" t="n">
        <f aca="false">Tabla_Simulada!AT193-Tabla_ValidaciónMétodo!AT193</f>
        <v>0</v>
      </c>
      <c r="AU193" s="66" t="n">
        <f aca="false">Tabla_Simulada!AU193-Tabla_ValidaciónMétodo!AU193</f>
        <v>0</v>
      </c>
      <c r="AV193" s="65" t="n">
        <f aca="false">Tabla_Simulada!AV193-Tabla_ValidaciónMétodo!AV193</f>
        <v>0</v>
      </c>
      <c r="AW193" s="66" t="n">
        <f aca="false">Tabla_Simulada!AW193-Tabla_ValidaciónMétodo!AW193</f>
        <v>0</v>
      </c>
      <c r="AX193" s="65" t="n">
        <f aca="false">Tabla_Simulada!AX193-Tabla_ValidaciónMétodo!AX193</f>
        <v>0</v>
      </c>
    </row>
    <row r="194" customFormat="false" ht="15" hidden="false" customHeight="false" outlineLevel="0" collapsed="false">
      <c r="A194" s="72" t="s">
        <v>48</v>
      </c>
      <c r="B194" s="65" t="n">
        <f aca="false">Tabla_Simulada!B194-Tabla_ValidaciónMétodo!B194</f>
        <v>0</v>
      </c>
      <c r="C194" s="65" t="n">
        <f aca="false">Tabla_Simulada!C194-Tabla_ValidaciónMétodo!C194</f>
        <v>0</v>
      </c>
      <c r="D194" s="65" t="n">
        <f aca="false">Tabla_Simulada!D194-Tabla_ValidaciónMétodo!D194</f>
        <v>0</v>
      </c>
      <c r="E194" s="65" t="n">
        <f aca="false">Tabla_Simulada!E194-Tabla_ValidaciónMétodo!E194</f>
        <v>0</v>
      </c>
      <c r="F194" s="65" t="n">
        <f aca="false">Tabla_Simulada!F194-Tabla_ValidaciónMétodo!F194</f>
        <v>0</v>
      </c>
      <c r="G194" s="65" t="n">
        <f aca="false">Tabla_Simulada!G194-Tabla_ValidaciónMétodo!G194</f>
        <v>0</v>
      </c>
      <c r="H194" s="65" t="n">
        <f aca="false">Tabla_Simulada!H194-Tabla_ValidaciónMétodo!H194</f>
        <v>0</v>
      </c>
      <c r="I194" s="66" t="n">
        <f aca="false">Tabla_Simulada!I194-Tabla_ValidaciónMétodo!I194</f>
        <v>0</v>
      </c>
      <c r="J194" s="65" t="n">
        <f aca="false">Tabla_Simulada!J194-Tabla_ValidaciónMétodo!J194</f>
        <v>0</v>
      </c>
      <c r="K194" s="66" t="n">
        <f aca="false">Tabla_Simulada!K194-Tabla_ValidaciónMétodo!K194</f>
        <v>0</v>
      </c>
      <c r="L194" s="65" t="n">
        <f aca="false">Tabla_Simulada!L194-Tabla_ValidaciónMétodo!L194</f>
        <v>0</v>
      </c>
      <c r="M194" s="66" t="n">
        <f aca="false">Tabla_Simulada!M194-Tabla_ValidaciónMétodo!M194</f>
        <v>0</v>
      </c>
      <c r="N194" s="65" t="n">
        <f aca="false">Tabla_Simulada!N194-Tabla_ValidaciónMétodo!N194</f>
        <v>0</v>
      </c>
      <c r="O194" s="65" t="n">
        <f aca="false">Tabla_Simulada!O194-Tabla_ValidaciónMétodo!O194</f>
        <v>0</v>
      </c>
      <c r="P194" s="65" t="n">
        <f aca="false">Tabla_Simulada!P194-Tabla_ValidaciónMétodo!P194</f>
        <v>0</v>
      </c>
      <c r="Q194" s="65" t="n">
        <f aca="false">Tabla_Simulada!Q194-Tabla_ValidaciónMétodo!Q194</f>
        <v>0</v>
      </c>
      <c r="S194" s="65" t="n">
        <f aca="false">Tabla_Simulada!S194-Tabla_ValidaciónMétodo!S194</f>
        <v>0</v>
      </c>
      <c r="T194" s="65" t="n">
        <f aca="false">Tabla_Simulada!T194-Tabla_ValidaciónMétodo!T194</f>
        <v>0</v>
      </c>
      <c r="U194" s="65" t="n">
        <f aca="false">Tabla_Simulada!U194-Tabla_ValidaciónMétodo!U194</f>
        <v>0</v>
      </c>
      <c r="V194" s="65" t="n">
        <f aca="false">Tabla_Simulada!V194-Tabla_ValidaciónMétodo!V194</f>
        <v>0</v>
      </c>
      <c r="W194" s="65" t="n">
        <f aca="false">Tabla_Simulada!W194-Tabla_ValidaciónMétodo!W194</f>
        <v>0</v>
      </c>
      <c r="X194" s="65" t="n">
        <f aca="false">Tabla_Simulada!X194-Tabla_ValidaciónMétodo!X194</f>
        <v>0</v>
      </c>
      <c r="Y194" s="65" t="n">
        <f aca="false">Tabla_Simulada!Y194-Tabla_ValidaciónMétodo!Y194</f>
        <v>0</v>
      </c>
      <c r="Z194" s="65" t="n">
        <f aca="false">Tabla_Simulada!Z194-Tabla_ValidaciónMétodo!Z194</f>
        <v>0</v>
      </c>
      <c r="AC194" s="73" t="n">
        <f aca="false">Tabla_Simulada!AC194-Tabla_ValidaciónMétodo!AC194</f>
        <v>0</v>
      </c>
      <c r="AD194" s="74" t="n">
        <f aca="false">Tabla_Simulada!AD194-Tabla_ValidaciónMétodo!AD194</f>
        <v>0</v>
      </c>
      <c r="AE194" s="75" t="n">
        <f aca="false">Tabla_Simulada!AE194-Tabla_ValidaciónMétodo!AE194</f>
        <v>0</v>
      </c>
      <c r="AF194" s="74" t="n">
        <f aca="false">Tabla_Simulada!AF194-Tabla_ValidaciónMétodo!AF194</f>
        <v>0</v>
      </c>
      <c r="AG194" s="74" t="n">
        <f aca="false">Tabla_Simulada!AG194-Tabla_ValidaciónMétodo!AG194</f>
        <v>0</v>
      </c>
      <c r="AH194" s="74" t="n">
        <f aca="false">Tabla_Simulada!AH194-Tabla_ValidaciónMétodo!AH194</f>
        <v>0</v>
      </c>
      <c r="AI194" s="74" t="n">
        <f aca="false">Tabla_Simulada!AI194-Tabla_ValidaciónMétodo!AI194</f>
        <v>0</v>
      </c>
      <c r="AJ194" s="74" t="n">
        <f aca="false">Tabla_Simulada!AJ194-Tabla_ValidaciónMétodo!AJ194</f>
        <v>0</v>
      </c>
      <c r="AK194" s="74" t="n">
        <f aca="false">Tabla_Simulada!AK194-Tabla_ValidaciónMétodo!AK194</f>
        <v>0</v>
      </c>
      <c r="AL194" s="74" t="n">
        <f aca="false">Tabla_Simulada!AL194-Tabla_ValidaciónMétodo!AL194</f>
        <v>0</v>
      </c>
      <c r="AM194" s="74" t="n">
        <f aca="false">Tabla_Simulada!AM194-Tabla_ValidaciónMétodo!AM194</f>
        <v>0</v>
      </c>
      <c r="AO194" s="66" t="n">
        <f aca="false">Tabla_Simulada!AO194-Tabla_ValidaciónMétodo!AO194</f>
        <v>0</v>
      </c>
      <c r="AP194" s="65" t="n">
        <f aca="false">Tabla_Simulada!AP194-Tabla_ValidaciónMétodo!AP194</f>
        <v>0</v>
      </c>
      <c r="AQ194" s="66" t="n">
        <f aca="false">Tabla_Simulada!AQ194-Tabla_ValidaciónMétodo!AQ194</f>
        <v>0</v>
      </c>
      <c r="AR194" s="65" t="n">
        <f aca="false">Tabla_Simulada!AR194-Tabla_ValidaciónMétodo!AR194</f>
        <v>0</v>
      </c>
      <c r="AS194" s="66" t="n">
        <f aca="false">Tabla_Simulada!AS194-Tabla_ValidaciónMétodo!AS194</f>
        <v>0</v>
      </c>
      <c r="AT194" s="65" t="n">
        <f aca="false">Tabla_Simulada!AT194-Tabla_ValidaciónMétodo!AT194</f>
        <v>0</v>
      </c>
      <c r="AU194" s="66" t="n">
        <f aca="false">Tabla_Simulada!AU194-Tabla_ValidaciónMétodo!AU194</f>
        <v>0</v>
      </c>
      <c r="AV194" s="65" t="n">
        <f aca="false">Tabla_Simulada!AV194-Tabla_ValidaciónMétodo!AV194</f>
        <v>0</v>
      </c>
      <c r="AW194" s="66" t="n">
        <f aca="false">Tabla_Simulada!AW194-Tabla_ValidaciónMétodo!AW194</f>
        <v>0</v>
      </c>
      <c r="AX194" s="65" t="n">
        <f aca="false">Tabla_Simulada!AX194-Tabla_ValidaciónMétodo!AX194</f>
        <v>0</v>
      </c>
    </row>
    <row r="195" customFormat="false" ht="15" hidden="false" customHeight="false" outlineLevel="0" collapsed="false">
      <c r="A195" s="72" t="s">
        <v>49</v>
      </c>
      <c r="B195" s="65" t="n">
        <f aca="false">Tabla_Simulada!B195-Tabla_ValidaciónMétodo!B195</f>
        <v>0</v>
      </c>
      <c r="C195" s="65" t="n">
        <f aca="false">Tabla_Simulada!C195-Tabla_ValidaciónMétodo!C195</f>
        <v>0</v>
      </c>
      <c r="D195" s="65" t="n">
        <f aca="false">Tabla_Simulada!D195-Tabla_ValidaciónMétodo!D195</f>
        <v>0</v>
      </c>
      <c r="E195" s="65" t="n">
        <f aca="false">Tabla_Simulada!E195-Tabla_ValidaciónMétodo!E195</f>
        <v>0</v>
      </c>
      <c r="F195" s="65" t="n">
        <f aca="false">Tabla_Simulada!F195-Tabla_ValidaciónMétodo!F195</f>
        <v>0</v>
      </c>
      <c r="G195" s="65" t="n">
        <f aca="false">Tabla_Simulada!G195-Tabla_ValidaciónMétodo!G195</f>
        <v>0</v>
      </c>
      <c r="H195" s="65" t="n">
        <f aca="false">Tabla_Simulada!H195-Tabla_ValidaciónMétodo!H195</f>
        <v>0</v>
      </c>
      <c r="I195" s="66" t="n">
        <f aca="false">Tabla_Simulada!I195-Tabla_ValidaciónMétodo!I195</f>
        <v>0</v>
      </c>
      <c r="J195" s="65" t="n">
        <f aca="false">Tabla_Simulada!J195-Tabla_ValidaciónMétodo!J195</f>
        <v>0</v>
      </c>
      <c r="K195" s="66" t="n">
        <f aca="false">Tabla_Simulada!K195-Tabla_ValidaciónMétodo!K195</f>
        <v>0</v>
      </c>
      <c r="L195" s="65" t="n">
        <f aca="false">Tabla_Simulada!L195-Tabla_ValidaciónMétodo!L195</f>
        <v>0</v>
      </c>
      <c r="M195" s="66" t="n">
        <f aca="false">Tabla_Simulada!M195-Tabla_ValidaciónMétodo!M195</f>
        <v>0</v>
      </c>
      <c r="N195" s="65" t="n">
        <f aca="false">Tabla_Simulada!N195-Tabla_ValidaciónMétodo!N195</f>
        <v>0</v>
      </c>
      <c r="O195" s="65" t="n">
        <f aca="false">Tabla_Simulada!O195-Tabla_ValidaciónMétodo!O195</f>
        <v>0</v>
      </c>
      <c r="P195" s="65" t="n">
        <f aca="false">Tabla_Simulada!P195-Tabla_ValidaciónMétodo!P195</f>
        <v>0</v>
      </c>
      <c r="Q195" s="65" t="n">
        <f aca="false">Tabla_Simulada!Q195-Tabla_ValidaciónMétodo!Q195</f>
        <v>0</v>
      </c>
      <c r="S195" s="65" t="n">
        <f aca="false">Tabla_Simulada!S195-Tabla_ValidaciónMétodo!S195</f>
        <v>0</v>
      </c>
      <c r="T195" s="65" t="n">
        <f aca="false">Tabla_Simulada!T195-Tabla_ValidaciónMétodo!T195</f>
        <v>0</v>
      </c>
      <c r="U195" s="65" t="n">
        <f aca="false">Tabla_Simulada!U195-Tabla_ValidaciónMétodo!U195</f>
        <v>0</v>
      </c>
      <c r="V195" s="65" t="n">
        <f aca="false">Tabla_Simulada!V195-Tabla_ValidaciónMétodo!V195</f>
        <v>0</v>
      </c>
      <c r="W195" s="65" t="n">
        <f aca="false">Tabla_Simulada!W195-Tabla_ValidaciónMétodo!W195</f>
        <v>0</v>
      </c>
      <c r="X195" s="65" t="n">
        <f aca="false">Tabla_Simulada!X195-Tabla_ValidaciónMétodo!X195</f>
        <v>0</v>
      </c>
      <c r="Y195" s="65" t="n">
        <f aca="false">Tabla_Simulada!Y195-Tabla_ValidaciónMétodo!Y195</f>
        <v>0</v>
      </c>
      <c r="Z195" s="65" t="n">
        <f aca="false">Tabla_Simulada!Z195-Tabla_ValidaciónMétodo!Z195</f>
        <v>0</v>
      </c>
      <c r="AC195" s="73" t="n">
        <f aca="false">Tabla_Simulada!AC195-Tabla_ValidaciónMétodo!AC195</f>
        <v>0</v>
      </c>
      <c r="AD195" s="74" t="n">
        <f aca="false">Tabla_Simulada!AD195-Tabla_ValidaciónMétodo!AD195</f>
        <v>0</v>
      </c>
      <c r="AE195" s="75" t="n">
        <f aca="false">Tabla_Simulada!AE195-Tabla_ValidaciónMétodo!AE195</f>
        <v>0</v>
      </c>
      <c r="AF195" s="74" t="n">
        <f aca="false">Tabla_Simulada!AF195-Tabla_ValidaciónMétodo!AF195</f>
        <v>0</v>
      </c>
      <c r="AG195" s="74" t="n">
        <f aca="false">Tabla_Simulada!AG195-Tabla_ValidaciónMétodo!AG195</f>
        <v>0</v>
      </c>
      <c r="AH195" s="74" t="n">
        <f aca="false">Tabla_Simulada!AH195-Tabla_ValidaciónMétodo!AH195</f>
        <v>0</v>
      </c>
      <c r="AI195" s="74" t="n">
        <f aca="false">Tabla_Simulada!AI195-Tabla_ValidaciónMétodo!AI195</f>
        <v>0</v>
      </c>
      <c r="AJ195" s="74" t="n">
        <f aca="false">Tabla_Simulada!AJ195-Tabla_ValidaciónMétodo!AJ195</f>
        <v>0</v>
      </c>
      <c r="AK195" s="74" t="n">
        <f aca="false">Tabla_Simulada!AK195-Tabla_ValidaciónMétodo!AK195</f>
        <v>0</v>
      </c>
      <c r="AL195" s="74" t="n">
        <f aca="false">Tabla_Simulada!AL195-Tabla_ValidaciónMétodo!AL195</f>
        <v>0</v>
      </c>
      <c r="AM195" s="74" t="n">
        <f aca="false">Tabla_Simulada!AM195-Tabla_ValidaciónMétodo!AM195</f>
        <v>0</v>
      </c>
      <c r="AO195" s="66" t="n">
        <f aca="false">Tabla_Simulada!AO195-Tabla_ValidaciónMétodo!AO195</f>
        <v>0</v>
      </c>
      <c r="AP195" s="65" t="n">
        <f aca="false">Tabla_Simulada!AP195-Tabla_ValidaciónMétodo!AP195</f>
        <v>0</v>
      </c>
      <c r="AQ195" s="66" t="n">
        <f aca="false">Tabla_Simulada!AQ195-Tabla_ValidaciónMétodo!AQ195</f>
        <v>0</v>
      </c>
      <c r="AR195" s="65" t="n">
        <f aca="false">Tabla_Simulada!AR195-Tabla_ValidaciónMétodo!AR195</f>
        <v>0</v>
      </c>
      <c r="AS195" s="66" t="n">
        <f aca="false">Tabla_Simulada!AS195-Tabla_ValidaciónMétodo!AS195</f>
        <v>0</v>
      </c>
      <c r="AT195" s="65" t="n">
        <f aca="false">Tabla_Simulada!AT195-Tabla_ValidaciónMétodo!AT195</f>
        <v>0</v>
      </c>
      <c r="AU195" s="66" t="n">
        <f aca="false">Tabla_Simulada!AU195-Tabla_ValidaciónMétodo!AU195</f>
        <v>0</v>
      </c>
      <c r="AV195" s="65" t="n">
        <f aca="false">Tabla_Simulada!AV195-Tabla_ValidaciónMétodo!AV195</f>
        <v>0</v>
      </c>
      <c r="AW195" s="66" t="n">
        <f aca="false">Tabla_Simulada!AW195-Tabla_ValidaciónMétodo!AW195</f>
        <v>0</v>
      </c>
      <c r="AX195" s="65" t="n">
        <f aca="false">Tabla_Simulada!AX195-Tabla_ValidaciónMétodo!AX195</f>
        <v>0</v>
      </c>
    </row>
    <row r="196" customFormat="false" ht="15" hidden="false" customHeight="false" outlineLevel="0" collapsed="false">
      <c r="A196" s="72" t="s">
        <v>50</v>
      </c>
      <c r="B196" s="65" t="n">
        <f aca="false">Tabla_Simulada!B196-Tabla_ValidaciónMétodo!B196</f>
        <v>0</v>
      </c>
      <c r="C196" s="65" t="n">
        <f aca="false">Tabla_Simulada!C196-Tabla_ValidaciónMétodo!C196</f>
        <v>0</v>
      </c>
      <c r="D196" s="65" t="n">
        <f aca="false">Tabla_Simulada!D196-Tabla_ValidaciónMétodo!D196</f>
        <v>0</v>
      </c>
      <c r="E196" s="65" t="n">
        <f aca="false">Tabla_Simulada!E196-Tabla_ValidaciónMétodo!E196</f>
        <v>0</v>
      </c>
      <c r="F196" s="65" t="n">
        <f aca="false">Tabla_Simulada!F196-Tabla_ValidaciónMétodo!F196</f>
        <v>0</v>
      </c>
      <c r="G196" s="65" t="n">
        <f aca="false">Tabla_Simulada!G196-Tabla_ValidaciónMétodo!G196</f>
        <v>0</v>
      </c>
      <c r="H196" s="65" t="n">
        <f aca="false">Tabla_Simulada!H196-Tabla_ValidaciónMétodo!H196</f>
        <v>0</v>
      </c>
      <c r="I196" s="66" t="n">
        <f aca="false">Tabla_Simulada!I196-Tabla_ValidaciónMétodo!I196</f>
        <v>0</v>
      </c>
      <c r="J196" s="65" t="n">
        <f aca="false">Tabla_Simulada!J196-Tabla_ValidaciónMétodo!J196</f>
        <v>0</v>
      </c>
      <c r="K196" s="66" t="n">
        <f aca="false">Tabla_Simulada!K196-Tabla_ValidaciónMétodo!K196</f>
        <v>0</v>
      </c>
      <c r="L196" s="65" t="n">
        <f aca="false">Tabla_Simulada!L196-Tabla_ValidaciónMétodo!L196</f>
        <v>0</v>
      </c>
      <c r="M196" s="66" t="n">
        <f aca="false">Tabla_Simulada!M196-Tabla_ValidaciónMétodo!M196</f>
        <v>0</v>
      </c>
      <c r="N196" s="65" t="n">
        <f aca="false">Tabla_Simulada!N196-Tabla_ValidaciónMétodo!N196</f>
        <v>0</v>
      </c>
      <c r="O196" s="65" t="n">
        <f aca="false">Tabla_Simulada!O196-Tabla_ValidaciónMétodo!O196</f>
        <v>0</v>
      </c>
      <c r="P196" s="65" t="n">
        <f aca="false">Tabla_Simulada!P196-Tabla_ValidaciónMétodo!P196</f>
        <v>0</v>
      </c>
      <c r="Q196" s="65" t="n">
        <f aca="false">Tabla_Simulada!Q196-Tabla_ValidaciónMétodo!Q196</f>
        <v>0</v>
      </c>
      <c r="S196" s="65" t="n">
        <f aca="false">Tabla_Simulada!S196-Tabla_ValidaciónMétodo!S196</f>
        <v>0</v>
      </c>
      <c r="T196" s="65" t="n">
        <f aca="false">Tabla_Simulada!T196-Tabla_ValidaciónMétodo!T196</f>
        <v>0</v>
      </c>
      <c r="U196" s="65" t="n">
        <f aca="false">Tabla_Simulada!U196-Tabla_ValidaciónMétodo!U196</f>
        <v>0</v>
      </c>
      <c r="V196" s="65" t="n">
        <f aca="false">Tabla_Simulada!V196-Tabla_ValidaciónMétodo!V196</f>
        <v>0</v>
      </c>
      <c r="W196" s="65" t="n">
        <f aca="false">Tabla_Simulada!W196-Tabla_ValidaciónMétodo!W196</f>
        <v>0</v>
      </c>
      <c r="X196" s="65" t="n">
        <f aca="false">Tabla_Simulada!X196-Tabla_ValidaciónMétodo!X196</f>
        <v>0</v>
      </c>
      <c r="Y196" s="65" t="n">
        <f aca="false">Tabla_Simulada!Y196-Tabla_ValidaciónMétodo!Y196</f>
        <v>0</v>
      </c>
      <c r="Z196" s="65" t="n">
        <f aca="false">Tabla_Simulada!Z196-Tabla_ValidaciónMétodo!Z196</f>
        <v>0</v>
      </c>
      <c r="AC196" s="73" t="n">
        <f aca="false">Tabla_Simulada!AC196-Tabla_ValidaciónMétodo!AC196</f>
        <v>0</v>
      </c>
      <c r="AD196" s="74" t="n">
        <f aca="false">Tabla_Simulada!AD196-Tabla_ValidaciónMétodo!AD196</f>
        <v>0</v>
      </c>
      <c r="AE196" s="75" t="n">
        <f aca="false">Tabla_Simulada!AE196-Tabla_ValidaciónMétodo!AE196</f>
        <v>0</v>
      </c>
      <c r="AF196" s="74" t="n">
        <f aca="false">Tabla_Simulada!AF196-Tabla_ValidaciónMétodo!AF196</f>
        <v>0</v>
      </c>
      <c r="AG196" s="74" t="n">
        <f aca="false">Tabla_Simulada!AG196-Tabla_ValidaciónMétodo!AG196</f>
        <v>0</v>
      </c>
      <c r="AH196" s="74" t="n">
        <f aca="false">Tabla_Simulada!AH196-Tabla_ValidaciónMétodo!AH196</f>
        <v>0</v>
      </c>
      <c r="AI196" s="74" t="n">
        <f aca="false">Tabla_Simulada!AI196-Tabla_ValidaciónMétodo!AI196</f>
        <v>0</v>
      </c>
      <c r="AJ196" s="74" t="n">
        <f aca="false">Tabla_Simulada!AJ196-Tabla_ValidaciónMétodo!AJ196</f>
        <v>0</v>
      </c>
      <c r="AK196" s="74" t="n">
        <f aca="false">Tabla_Simulada!AK196-Tabla_ValidaciónMétodo!AK196</f>
        <v>0</v>
      </c>
      <c r="AL196" s="74" t="n">
        <f aca="false">Tabla_Simulada!AL196-Tabla_ValidaciónMétodo!AL196</f>
        <v>0</v>
      </c>
      <c r="AM196" s="74" t="n">
        <f aca="false">Tabla_Simulada!AM196-Tabla_ValidaciónMétodo!AM196</f>
        <v>0</v>
      </c>
      <c r="AO196" s="66" t="n">
        <f aca="false">Tabla_Simulada!AO196-Tabla_ValidaciónMétodo!AO196</f>
        <v>0</v>
      </c>
      <c r="AP196" s="65" t="n">
        <f aca="false">Tabla_Simulada!AP196-Tabla_ValidaciónMétodo!AP196</f>
        <v>0</v>
      </c>
      <c r="AQ196" s="66" t="n">
        <f aca="false">Tabla_Simulada!AQ196-Tabla_ValidaciónMétodo!AQ196</f>
        <v>0</v>
      </c>
      <c r="AR196" s="65" t="n">
        <f aca="false">Tabla_Simulada!AR196-Tabla_ValidaciónMétodo!AR196</f>
        <v>0</v>
      </c>
      <c r="AS196" s="66" t="n">
        <f aca="false">Tabla_Simulada!AS196-Tabla_ValidaciónMétodo!AS196</f>
        <v>0</v>
      </c>
      <c r="AT196" s="65" t="n">
        <f aca="false">Tabla_Simulada!AT196-Tabla_ValidaciónMétodo!AT196</f>
        <v>0</v>
      </c>
      <c r="AU196" s="66" t="n">
        <f aca="false">Tabla_Simulada!AU196-Tabla_ValidaciónMétodo!AU196</f>
        <v>0</v>
      </c>
      <c r="AV196" s="65" t="n">
        <f aca="false">Tabla_Simulada!AV196-Tabla_ValidaciónMétodo!AV196</f>
        <v>0</v>
      </c>
      <c r="AW196" s="66" t="n">
        <f aca="false">Tabla_Simulada!AW196-Tabla_ValidaciónMétodo!AW196</f>
        <v>0</v>
      </c>
      <c r="AX196" s="65" t="n">
        <f aca="false">Tabla_Simulada!AX196-Tabla_ValidaciónMétodo!AX196</f>
        <v>0</v>
      </c>
    </row>
    <row r="197" customFormat="false" ht="15" hidden="false" customHeight="false" outlineLevel="0" collapsed="false">
      <c r="A197" s="72" t="s">
        <v>51</v>
      </c>
      <c r="B197" s="65" t="n">
        <f aca="false">Tabla_Simulada!B197-Tabla_ValidaciónMétodo!B197</f>
        <v>0</v>
      </c>
      <c r="C197" s="65" t="n">
        <f aca="false">Tabla_Simulada!C197-Tabla_ValidaciónMétodo!C197</f>
        <v>0</v>
      </c>
      <c r="D197" s="65" t="n">
        <f aca="false">Tabla_Simulada!D197-Tabla_ValidaciónMétodo!D197</f>
        <v>0</v>
      </c>
      <c r="E197" s="65" t="n">
        <f aca="false">Tabla_Simulada!E197-Tabla_ValidaciónMétodo!E197</f>
        <v>0</v>
      </c>
      <c r="F197" s="65" t="n">
        <f aca="false">Tabla_Simulada!F197-Tabla_ValidaciónMétodo!F197</f>
        <v>0</v>
      </c>
      <c r="G197" s="65" t="n">
        <f aca="false">Tabla_Simulada!G197-Tabla_ValidaciónMétodo!G197</f>
        <v>0</v>
      </c>
      <c r="H197" s="65" t="n">
        <f aca="false">Tabla_Simulada!H197-Tabla_ValidaciónMétodo!H197</f>
        <v>0</v>
      </c>
      <c r="I197" s="66" t="n">
        <f aca="false">Tabla_Simulada!I197-Tabla_ValidaciónMétodo!I197</f>
        <v>0</v>
      </c>
      <c r="J197" s="65" t="n">
        <f aca="false">Tabla_Simulada!J197-Tabla_ValidaciónMétodo!J197</f>
        <v>0</v>
      </c>
      <c r="K197" s="66" t="n">
        <f aca="false">Tabla_Simulada!K197-Tabla_ValidaciónMétodo!K197</f>
        <v>0</v>
      </c>
      <c r="L197" s="65" t="n">
        <f aca="false">Tabla_Simulada!L197-Tabla_ValidaciónMétodo!L197</f>
        <v>0</v>
      </c>
      <c r="M197" s="66" t="n">
        <f aca="false">Tabla_Simulada!M197-Tabla_ValidaciónMétodo!M197</f>
        <v>0</v>
      </c>
      <c r="N197" s="65" t="n">
        <f aca="false">Tabla_Simulada!N197-Tabla_ValidaciónMétodo!N197</f>
        <v>0</v>
      </c>
      <c r="O197" s="65" t="n">
        <f aca="false">Tabla_Simulada!O197-Tabla_ValidaciónMétodo!O197</f>
        <v>0</v>
      </c>
      <c r="P197" s="65" t="n">
        <f aca="false">Tabla_Simulada!P197-Tabla_ValidaciónMétodo!P197</f>
        <v>0</v>
      </c>
      <c r="Q197" s="65" t="n">
        <f aca="false">Tabla_Simulada!Q197-Tabla_ValidaciónMétodo!Q197</f>
        <v>0</v>
      </c>
      <c r="S197" s="65" t="n">
        <f aca="false">Tabla_Simulada!S197-Tabla_ValidaciónMétodo!S197</f>
        <v>0</v>
      </c>
      <c r="T197" s="65" t="n">
        <f aca="false">Tabla_Simulada!T197-Tabla_ValidaciónMétodo!T197</f>
        <v>0</v>
      </c>
      <c r="U197" s="65" t="n">
        <f aca="false">Tabla_Simulada!U197-Tabla_ValidaciónMétodo!U197</f>
        <v>0</v>
      </c>
      <c r="V197" s="65" t="n">
        <f aca="false">Tabla_Simulada!V197-Tabla_ValidaciónMétodo!V197</f>
        <v>0</v>
      </c>
      <c r="W197" s="65" t="n">
        <f aca="false">Tabla_Simulada!W197-Tabla_ValidaciónMétodo!W197</f>
        <v>0</v>
      </c>
      <c r="X197" s="65" t="n">
        <f aca="false">Tabla_Simulada!X197-Tabla_ValidaciónMétodo!X197</f>
        <v>0</v>
      </c>
      <c r="Y197" s="65" t="n">
        <f aca="false">Tabla_Simulada!Y197-Tabla_ValidaciónMétodo!Y197</f>
        <v>0</v>
      </c>
      <c r="Z197" s="65" t="n">
        <f aca="false">Tabla_Simulada!Z197-Tabla_ValidaciónMétodo!Z197</f>
        <v>0</v>
      </c>
      <c r="AC197" s="73" t="n">
        <f aca="false">Tabla_Simulada!AC197-Tabla_ValidaciónMétodo!AC197</f>
        <v>0</v>
      </c>
      <c r="AD197" s="74" t="n">
        <f aca="false">Tabla_Simulada!AD197-Tabla_ValidaciónMétodo!AD197</f>
        <v>0</v>
      </c>
      <c r="AE197" s="75" t="n">
        <f aca="false">Tabla_Simulada!AE197-Tabla_ValidaciónMétodo!AE197</f>
        <v>0</v>
      </c>
      <c r="AF197" s="74" t="n">
        <f aca="false">Tabla_Simulada!AF197-Tabla_ValidaciónMétodo!AF197</f>
        <v>0</v>
      </c>
      <c r="AG197" s="74" t="n">
        <f aca="false">Tabla_Simulada!AG197-Tabla_ValidaciónMétodo!AG197</f>
        <v>0</v>
      </c>
      <c r="AH197" s="74" t="n">
        <f aca="false">Tabla_Simulada!AH197-Tabla_ValidaciónMétodo!AH197</f>
        <v>0</v>
      </c>
      <c r="AI197" s="74" t="n">
        <f aca="false">Tabla_Simulada!AI197-Tabla_ValidaciónMétodo!AI197</f>
        <v>0</v>
      </c>
      <c r="AJ197" s="74" t="n">
        <f aca="false">Tabla_Simulada!AJ197-Tabla_ValidaciónMétodo!AJ197</f>
        <v>0</v>
      </c>
      <c r="AK197" s="74" t="n">
        <f aca="false">Tabla_Simulada!AK197-Tabla_ValidaciónMétodo!AK197</f>
        <v>0</v>
      </c>
      <c r="AL197" s="74" t="n">
        <f aca="false">Tabla_Simulada!AL197-Tabla_ValidaciónMétodo!AL197</f>
        <v>0</v>
      </c>
      <c r="AM197" s="74" t="n">
        <f aca="false">Tabla_Simulada!AM197-Tabla_ValidaciónMétodo!AM197</f>
        <v>0</v>
      </c>
      <c r="AO197" s="66" t="n">
        <f aca="false">Tabla_Simulada!AO197-Tabla_ValidaciónMétodo!AO197</f>
        <v>0</v>
      </c>
      <c r="AP197" s="65" t="n">
        <f aca="false">Tabla_Simulada!AP197-Tabla_ValidaciónMétodo!AP197</f>
        <v>0</v>
      </c>
      <c r="AQ197" s="66" t="n">
        <f aca="false">Tabla_Simulada!AQ197-Tabla_ValidaciónMétodo!AQ197</f>
        <v>0</v>
      </c>
      <c r="AR197" s="65" t="n">
        <f aca="false">Tabla_Simulada!AR197-Tabla_ValidaciónMétodo!AR197</f>
        <v>0</v>
      </c>
      <c r="AS197" s="66" t="n">
        <f aca="false">Tabla_Simulada!AS197-Tabla_ValidaciónMétodo!AS197</f>
        <v>0</v>
      </c>
      <c r="AT197" s="65" t="n">
        <f aca="false">Tabla_Simulada!AT197-Tabla_ValidaciónMétodo!AT197</f>
        <v>0</v>
      </c>
      <c r="AU197" s="66" t="n">
        <f aca="false">Tabla_Simulada!AU197-Tabla_ValidaciónMétodo!AU197</f>
        <v>0</v>
      </c>
      <c r="AV197" s="65" t="n">
        <f aca="false">Tabla_Simulada!AV197-Tabla_ValidaciónMétodo!AV197</f>
        <v>0</v>
      </c>
      <c r="AW197" s="66" t="n">
        <f aca="false">Tabla_Simulada!AW197-Tabla_ValidaciónMétodo!AW197</f>
        <v>0</v>
      </c>
      <c r="AX197" s="65" t="n">
        <f aca="false">Tabla_Simulada!AX197-Tabla_ValidaciónMétodo!AX197</f>
        <v>0</v>
      </c>
    </row>
    <row r="198" customFormat="false" ht="15" hidden="false" customHeight="false" outlineLevel="0" collapsed="false">
      <c r="A198" s="72" t="s">
        <v>52</v>
      </c>
      <c r="B198" s="65" t="n">
        <f aca="false">Tabla_Simulada!B198-Tabla_ValidaciónMétodo!B198</f>
        <v>0</v>
      </c>
      <c r="C198" s="65" t="n">
        <f aca="false">Tabla_Simulada!C198-Tabla_ValidaciónMétodo!C198</f>
        <v>0</v>
      </c>
      <c r="D198" s="65" t="n">
        <f aca="false">Tabla_Simulada!D198-Tabla_ValidaciónMétodo!D198</f>
        <v>0</v>
      </c>
      <c r="E198" s="65" t="n">
        <f aca="false">Tabla_Simulada!E198-Tabla_ValidaciónMétodo!E198</f>
        <v>0</v>
      </c>
      <c r="F198" s="65" t="n">
        <f aca="false">Tabla_Simulada!F198-Tabla_ValidaciónMétodo!F198</f>
        <v>0</v>
      </c>
      <c r="G198" s="65" t="n">
        <f aca="false">Tabla_Simulada!G198-Tabla_ValidaciónMétodo!G198</f>
        <v>0</v>
      </c>
      <c r="H198" s="65" t="n">
        <f aca="false">Tabla_Simulada!H198-Tabla_ValidaciónMétodo!H198</f>
        <v>0</v>
      </c>
      <c r="I198" s="66" t="n">
        <f aca="false">Tabla_Simulada!I198-Tabla_ValidaciónMétodo!I198</f>
        <v>0</v>
      </c>
      <c r="J198" s="65" t="n">
        <f aca="false">Tabla_Simulada!J198-Tabla_ValidaciónMétodo!J198</f>
        <v>0</v>
      </c>
      <c r="K198" s="66" t="n">
        <f aca="false">Tabla_Simulada!K198-Tabla_ValidaciónMétodo!K198</f>
        <v>0</v>
      </c>
      <c r="L198" s="65" t="n">
        <f aca="false">Tabla_Simulada!L198-Tabla_ValidaciónMétodo!L198</f>
        <v>0</v>
      </c>
      <c r="M198" s="66" t="n">
        <f aca="false">Tabla_Simulada!M198-Tabla_ValidaciónMétodo!M198</f>
        <v>0</v>
      </c>
      <c r="N198" s="65" t="n">
        <f aca="false">Tabla_Simulada!N198-Tabla_ValidaciónMétodo!N198</f>
        <v>0</v>
      </c>
      <c r="O198" s="65" t="n">
        <f aca="false">Tabla_Simulada!O198-Tabla_ValidaciónMétodo!O198</f>
        <v>0</v>
      </c>
      <c r="P198" s="65" t="n">
        <f aca="false">Tabla_Simulada!P198-Tabla_ValidaciónMétodo!P198</f>
        <v>0</v>
      </c>
      <c r="Q198" s="65" t="n">
        <f aca="false">Tabla_Simulada!Q198-Tabla_ValidaciónMétodo!Q198</f>
        <v>0</v>
      </c>
      <c r="S198" s="65" t="n">
        <f aca="false">Tabla_Simulada!S198-Tabla_ValidaciónMétodo!S198</f>
        <v>0</v>
      </c>
      <c r="T198" s="65" t="n">
        <f aca="false">Tabla_Simulada!T198-Tabla_ValidaciónMétodo!T198</f>
        <v>0</v>
      </c>
      <c r="U198" s="65" t="n">
        <f aca="false">Tabla_Simulada!U198-Tabla_ValidaciónMétodo!U198</f>
        <v>0</v>
      </c>
      <c r="V198" s="65" t="n">
        <f aca="false">Tabla_Simulada!V198-Tabla_ValidaciónMétodo!V198</f>
        <v>0</v>
      </c>
      <c r="W198" s="65" t="n">
        <f aca="false">Tabla_Simulada!W198-Tabla_ValidaciónMétodo!W198</f>
        <v>0</v>
      </c>
      <c r="X198" s="65" t="n">
        <f aca="false">Tabla_Simulada!X198-Tabla_ValidaciónMétodo!X198</f>
        <v>0</v>
      </c>
      <c r="Y198" s="65" t="n">
        <f aca="false">Tabla_Simulada!Y198-Tabla_ValidaciónMétodo!Y198</f>
        <v>0</v>
      </c>
      <c r="Z198" s="65" t="n">
        <f aca="false">Tabla_Simulada!Z198-Tabla_ValidaciónMétodo!Z198</f>
        <v>0</v>
      </c>
      <c r="AC198" s="73" t="n">
        <f aca="false">Tabla_Simulada!AC198-Tabla_ValidaciónMétodo!AC198</f>
        <v>0</v>
      </c>
      <c r="AD198" s="74" t="n">
        <f aca="false">Tabla_Simulada!AD198-Tabla_ValidaciónMétodo!AD198</f>
        <v>0</v>
      </c>
      <c r="AE198" s="75" t="n">
        <f aca="false">Tabla_Simulada!AE198-Tabla_ValidaciónMétodo!AE198</f>
        <v>0</v>
      </c>
      <c r="AF198" s="74" t="n">
        <f aca="false">Tabla_Simulada!AF198-Tabla_ValidaciónMétodo!AF198</f>
        <v>0</v>
      </c>
      <c r="AG198" s="74" t="n">
        <f aca="false">Tabla_Simulada!AG198-Tabla_ValidaciónMétodo!AG198</f>
        <v>0</v>
      </c>
      <c r="AH198" s="74" t="n">
        <f aca="false">Tabla_Simulada!AH198-Tabla_ValidaciónMétodo!AH198</f>
        <v>0</v>
      </c>
      <c r="AI198" s="74" t="n">
        <f aca="false">Tabla_Simulada!AI198-Tabla_ValidaciónMétodo!AI198</f>
        <v>0</v>
      </c>
      <c r="AJ198" s="74" t="n">
        <f aca="false">Tabla_Simulada!AJ198-Tabla_ValidaciónMétodo!AJ198</f>
        <v>0</v>
      </c>
      <c r="AK198" s="74" t="n">
        <f aca="false">Tabla_Simulada!AK198-Tabla_ValidaciónMétodo!AK198</f>
        <v>0</v>
      </c>
      <c r="AL198" s="74" t="n">
        <f aca="false">Tabla_Simulada!AL198-Tabla_ValidaciónMétodo!AL198</f>
        <v>0</v>
      </c>
      <c r="AM198" s="74" t="n">
        <f aca="false">Tabla_Simulada!AM198-Tabla_ValidaciónMétodo!AM198</f>
        <v>0</v>
      </c>
      <c r="AO198" s="66" t="n">
        <f aca="false">Tabla_Simulada!AO198-Tabla_ValidaciónMétodo!AO198</f>
        <v>0</v>
      </c>
      <c r="AP198" s="65" t="n">
        <f aca="false">Tabla_Simulada!AP198-Tabla_ValidaciónMétodo!AP198</f>
        <v>0</v>
      </c>
      <c r="AQ198" s="66" t="n">
        <f aca="false">Tabla_Simulada!AQ198-Tabla_ValidaciónMétodo!AQ198</f>
        <v>0</v>
      </c>
      <c r="AR198" s="65" t="n">
        <f aca="false">Tabla_Simulada!AR198-Tabla_ValidaciónMétodo!AR198</f>
        <v>0</v>
      </c>
      <c r="AS198" s="66" t="n">
        <f aca="false">Tabla_Simulada!AS198-Tabla_ValidaciónMétodo!AS198</f>
        <v>0</v>
      </c>
      <c r="AT198" s="65" t="n">
        <f aca="false">Tabla_Simulada!AT198-Tabla_ValidaciónMétodo!AT198</f>
        <v>0</v>
      </c>
      <c r="AU198" s="66" t="n">
        <f aca="false">Tabla_Simulada!AU198-Tabla_ValidaciónMétodo!AU198</f>
        <v>0</v>
      </c>
      <c r="AV198" s="65" t="n">
        <f aca="false">Tabla_Simulada!AV198-Tabla_ValidaciónMétodo!AV198</f>
        <v>0</v>
      </c>
      <c r="AW198" s="66" t="n">
        <f aca="false">Tabla_Simulada!AW198-Tabla_ValidaciónMétodo!AW198</f>
        <v>0</v>
      </c>
      <c r="AX198" s="65" t="n">
        <f aca="false">Tabla_Simulada!AX198-Tabla_ValidaciónMétodo!AX198</f>
        <v>0</v>
      </c>
    </row>
    <row r="199" customFormat="false" ht="15" hidden="false" customHeight="false" outlineLevel="0" collapsed="false">
      <c r="A199" s="72" t="s">
        <v>53</v>
      </c>
      <c r="B199" s="65" t="n">
        <f aca="false">Tabla_Simulada!B199-Tabla_ValidaciónMétodo!B199</f>
        <v>0</v>
      </c>
      <c r="C199" s="65" t="n">
        <f aca="false">Tabla_Simulada!C199-Tabla_ValidaciónMétodo!C199</f>
        <v>0</v>
      </c>
      <c r="D199" s="65" t="n">
        <f aca="false">Tabla_Simulada!D199-Tabla_ValidaciónMétodo!D199</f>
        <v>0</v>
      </c>
      <c r="E199" s="65" t="n">
        <f aca="false">Tabla_Simulada!E199-Tabla_ValidaciónMétodo!E199</f>
        <v>0</v>
      </c>
      <c r="F199" s="65" t="n">
        <f aca="false">Tabla_Simulada!F199-Tabla_ValidaciónMétodo!F199</f>
        <v>0</v>
      </c>
      <c r="G199" s="65" t="n">
        <f aca="false">Tabla_Simulada!G199-Tabla_ValidaciónMétodo!G199</f>
        <v>0</v>
      </c>
      <c r="H199" s="65" t="n">
        <f aca="false">Tabla_Simulada!H199-Tabla_ValidaciónMétodo!H199</f>
        <v>0</v>
      </c>
      <c r="I199" s="66" t="n">
        <f aca="false">Tabla_Simulada!I199-Tabla_ValidaciónMétodo!I199</f>
        <v>0</v>
      </c>
      <c r="J199" s="65" t="n">
        <f aca="false">Tabla_Simulada!J199-Tabla_ValidaciónMétodo!J199</f>
        <v>0</v>
      </c>
      <c r="K199" s="66" t="n">
        <f aca="false">Tabla_Simulada!K199-Tabla_ValidaciónMétodo!K199</f>
        <v>0</v>
      </c>
      <c r="L199" s="65" t="n">
        <f aca="false">Tabla_Simulada!L199-Tabla_ValidaciónMétodo!L199</f>
        <v>0</v>
      </c>
      <c r="M199" s="66" t="n">
        <f aca="false">Tabla_Simulada!M199-Tabla_ValidaciónMétodo!M199</f>
        <v>0</v>
      </c>
      <c r="N199" s="65" t="n">
        <f aca="false">Tabla_Simulada!N199-Tabla_ValidaciónMétodo!N199</f>
        <v>0</v>
      </c>
      <c r="O199" s="65" t="n">
        <f aca="false">Tabla_Simulada!O199-Tabla_ValidaciónMétodo!O199</f>
        <v>0</v>
      </c>
      <c r="P199" s="65" t="n">
        <f aca="false">Tabla_Simulada!P199-Tabla_ValidaciónMétodo!P199</f>
        <v>0</v>
      </c>
      <c r="Q199" s="65" t="n">
        <f aca="false">Tabla_Simulada!Q199-Tabla_ValidaciónMétodo!Q199</f>
        <v>0</v>
      </c>
      <c r="S199" s="65" t="n">
        <f aca="false">Tabla_Simulada!S199-Tabla_ValidaciónMétodo!S199</f>
        <v>0</v>
      </c>
      <c r="T199" s="65" t="n">
        <f aca="false">Tabla_Simulada!T199-Tabla_ValidaciónMétodo!T199</f>
        <v>0</v>
      </c>
      <c r="U199" s="65" t="n">
        <f aca="false">Tabla_Simulada!U199-Tabla_ValidaciónMétodo!U199</f>
        <v>0</v>
      </c>
      <c r="V199" s="65" t="n">
        <f aca="false">Tabla_Simulada!V199-Tabla_ValidaciónMétodo!V199</f>
        <v>0</v>
      </c>
      <c r="W199" s="65" t="n">
        <f aca="false">Tabla_Simulada!W199-Tabla_ValidaciónMétodo!W199</f>
        <v>0</v>
      </c>
      <c r="X199" s="65" t="n">
        <f aca="false">Tabla_Simulada!X199-Tabla_ValidaciónMétodo!X199</f>
        <v>0</v>
      </c>
      <c r="Y199" s="65" t="n">
        <f aca="false">Tabla_Simulada!Y199-Tabla_ValidaciónMétodo!Y199</f>
        <v>0</v>
      </c>
      <c r="Z199" s="65" t="n">
        <f aca="false">Tabla_Simulada!Z199-Tabla_ValidaciónMétodo!Z199</f>
        <v>0</v>
      </c>
      <c r="AC199" s="73" t="n">
        <f aca="false">Tabla_Simulada!AC199-Tabla_ValidaciónMétodo!AC199</f>
        <v>0</v>
      </c>
      <c r="AD199" s="74" t="n">
        <f aca="false">Tabla_Simulada!AD199-Tabla_ValidaciónMétodo!AD199</f>
        <v>0</v>
      </c>
      <c r="AE199" s="75" t="n">
        <f aca="false">Tabla_Simulada!AE199-Tabla_ValidaciónMétodo!AE199</f>
        <v>0</v>
      </c>
      <c r="AF199" s="74" t="n">
        <f aca="false">Tabla_Simulada!AF199-Tabla_ValidaciónMétodo!AF199</f>
        <v>0</v>
      </c>
      <c r="AG199" s="74" t="n">
        <f aca="false">Tabla_Simulada!AG199-Tabla_ValidaciónMétodo!AG199</f>
        <v>0</v>
      </c>
      <c r="AH199" s="74" t="n">
        <f aca="false">Tabla_Simulada!AH199-Tabla_ValidaciónMétodo!AH199</f>
        <v>0</v>
      </c>
      <c r="AI199" s="74" t="n">
        <f aca="false">Tabla_Simulada!AI199-Tabla_ValidaciónMétodo!AI199</f>
        <v>0</v>
      </c>
      <c r="AJ199" s="74" t="n">
        <f aca="false">Tabla_Simulada!AJ199-Tabla_ValidaciónMétodo!AJ199</f>
        <v>0</v>
      </c>
      <c r="AK199" s="74" t="n">
        <f aca="false">Tabla_Simulada!AK199-Tabla_ValidaciónMétodo!AK199</f>
        <v>0</v>
      </c>
      <c r="AL199" s="74" t="n">
        <f aca="false">Tabla_Simulada!AL199-Tabla_ValidaciónMétodo!AL199</f>
        <v>0</v>
      </c>
      <c r="AM199" s="74" t="n">
        <f aca="false">Tabla_Simulada!AM199-Tabla_ValidaciónMétodo!AM199</f>
        <v>0</v>
      </c>
      <c r="AO199" s="66" t="n">
        <f aca="false">Tabla_Simulada!AO199-Tabla_ValidaciónMétodo!AO199</f>
        <v>0</v>
      </c>
      <c r="AP199" s="65" t="n">
        <f aca="false">Tabla_Simulada!AP199-Tabla_ValidaciónMétodo!AP199</f>
        <v>0</v>
      </c>
      <c r="AQ199" s="66" t="n">
        <f aca="false">Tabla_Simulada!AQ199-Tabla_ValidaciónMétodo!AQ199</f>
        <v>0</v>
      </c>
      <c r="AR199" s="65" t="n">
        <f aca="false">Tabla_Simulada!AR199-Tabla_ValidaciónMétodo!AR199</f>
        <v>0</v>
      </c>
      <c r="AS199" s="66" t="n">
        <f aca="false">Tabla_Simulada!AS199-Tabla_ValidaciónMétodo!AS199</f>
        <v>0</v>
      </c>
      <c r="AT199" s="65" t="n">
        <f aca="false">Tabla_Simulada!AT199-Tabla_ValidaciónMétodo!AT199</f>
        <v>0</v>
      </c>
      <c r="AU199" s="66" t="n">
        <f aca="false">Tabla_Simulada!AU199-Tabla_ValidaciónMétodo!AU199</f>
        <v>0</v>
      </c>
      <c r="AV199" s="65" t="n">
        <f aca="false">Tabla_Simulada!AV199-Tabla_ValidaciónMétodo!AV199</f>
        <v>0</v>
      </c>
      <c r="AW199" s="66" t="n">
        <f aca="false">Tabla_Simulada!AW199-Tabla_ValidaciónMétodo!AW199</f>
        <v>0</v>
      </c>
      <c r="AX199" s="65" t="n">
        <f aca="false">Tabla_Simulada!AX199-Tabla_ValidaciónMétodo!AX199</f>
        <v>0</v>
      </c>
    </row>
    <row r="200" customFormat="false" ht="15" hidden="false" customHeight="false" outlineLevel="0" collapsed="false">
      <c r="A200" s="72" t="s">
        <v>54</v>
      </c>
      <c r="B200" s="65" t="n">
        <f aca="false">Tabla_Simulada!B200-Tabla_ValidaciónMétodo!B200</f>
        <v>0</v>
      </c>
      <c r="C200" s="65" t="n">
        <f aca="false">Tabla_Simulada!C200-Tabla_ValidaciónMétodo!C200</f>
        <v>0</v>
      </c>
      <c r="D200" s="65" t="n">
        <f aca="false">Tabla_Simulada!D200-Tabla_ValidaciónMétodo!D200</f>
        <v>0</v>
      </c>
      <c r="E200" s="65" t="n">
        <f aca="false">Tabla_Simulada!E200-Tabla_ValidaciónMétodo!E200</f>
        <v>0</v>
      </c>
      <c r="F200" s="65" t="n">
        <f aca="false">Tabla_Simulada!F200-Tabla_ValidaciónMétodo!F200</f>
        <v>0</v>
      </c>
      <c r="G200" s="65" t="n">
        <f aca="false">Tabla_Simulada!G200-Tabla_ValidaciónMétodo!G200</f>
        <v>0</v>
      </c>
      <c r="H200" s="65" t="n">
        <f aca="false">Tabla_Simulada!H200-Tabla_ValidaciónMétodo!H200</f>
        <v>0</v>
      </c>
      <c r="I200" s="66" t="n">
        <f aca="false">Tabla_Simulada!I200-Tabla_ValidaciónMétodo!I200</f>
        <v>0</v>
      </c>
      <c r="J200" s="65" t="n">
        <f aca="false">Tabla_Simulada!J200-Tabla_ValidaciónMétodo!J200</f>
        <v>0</v>
      </c>
      <c r="K200" s="66" t="n">
        <f aca="false">Tabla_Simulada!K200-Tabla_ValidaciónMétodo!K200</f>
        <v>0</v>
      </c>
      <c r="L200" s="65" t="n">
        <f aca="false">Tabla_Simulada!L200-Tabla_ValidaciónMétodo!L200</f>
        <v>0</v>
      </c>
      <c r="M200" s="66" t="n">
        <f aca="false">Tabla_Simulada!M200-Tabla_ValidaciónMétodo!M200</f>
        <v>0</v>
      </c>
      <c r="N200" s="65" t="n">
        <f aca="false">Tabla_Simulada!N200-Tabla_ValidaciónMétodo!N200</f>
        <v>0</v>
      </c>
      <c r="O200" s="65" t="n">
        <f aca="false">Tabla_Simulada!O200-Tabla_ValidaciónMétodo!O200</f>
        <v>0</v>
      </c>
      <c r="P200" s="65" t="n">
        <f aca="false">Tabla_Simulada!P200-Tabla_ValidaciónMétodo!P200</f>
        <v>0</v>
      </c>
      <c r="Q200" s="65" t="n">
        <f aca="false">Tabla_Simulada!Q200-Tabla_ValidaciónMétodo!Q200</f>
        <v>0</v>
      </c>
      <c r="S200" s="65" t="n">
        <f aca="false">Tabla_Simulada!S200-Tabla_ValidaciónMétodo!S200</f>
        <v>0</v>
      </c>
      <c r="T200" s="65" t="n">
        <f aca="false">Tabla_Simulada!T200-Tabla_ValidaciónMétodo!T200</f>
        <v>0</v>
      </c>
      <c r="U200" s="65" t="n">
        <f aca="false">Tabla_Simulada!U200-Tabla_ValidaciónMétodo!U200</f>
        <v>0</v>
      </c>
      <c r="V200" s="65" t="n">
        <f aca="false">Tabla_Simulada!V200-Tabla_ValidaciónMétodo!V200</f>
        <v>0</v>
      </c>
      <c r="W200" s="65" t="n">
        <f aca="false">Tabla_Simulada!W200-Tabla_ValidaciónMétodo!W200</f>
        <v>0</v>
      </c>
      <c r="X200" s="65" t="n">
        <f aca="false">Tabla_Simulada!X200-Tabla_ValidaciónMétodo!X200</f>
        <v>0</v>
      </c>
      <c r="Y200" s="65" t="n">
        <f aca="false">Tabla_Simulada!Y200-Tabla_ValidaciónMétodo!Y200</f>
        <v>0</v>
      </c>
      <c r="Z200" s="65" t="n">
        <f aca="false">Tabla_Simulada!Z200-Tabla_ValidaciónMétodo!Z200</f>
        <v>0</v>
      </c>
      <c r="AC200" s="73" t="n">
        <f aca="false">Tabla_Simulada!AC200-Tabla_ValidaciónMétodo!AC200</f>
        <v>0</v>
      </c>
      <c r="AD200" s="74" t="n">
        <f aca="false">Tabla_Simulada!AD200-Tabla_ValidaciónMétodo!AD200</f>
        <v>0</v>
      </c>
      <c r="AE200" s="75" t="n">
        <f aca="false">Tabla_Simulada!AE200-Tabla_ValidaciónMétodo!AE200</f>
        <v>0</v>
      </c>
      <c r="AF200" s="74" t="n">
        <f aca="false">Tabla_Simulada!AF200-Tabla_ValidaciónMétodo!AF200</f>
        <v>0</v>
      </c>
      <c r="AG200" s="74" t="n">
        <f aca="false">Tabla_Simulada!AG200-Tabla_ValidaciónMétodo!AG200</f>
        <v>0</v>
      </c>
      <c r="AH200" s="74" t="n">
        <f aca="false">Tabla_Simulada!AH200-Tabla_ValidaciónMétodo!AH200</f>
        <v>0</v>
      </c>
      <c r="AI200" s="74" t="n">
        <f aca="false">Tabla_Simulada!AI200-Tabla_ValidaciónMétodo!AI200</f>
        <v>0</v>
      </c>
      <c r="AJ200" s="74" t="n">
        <f aca="false">Tabla_Simulada!AJ200-Tabla_ValidaciónMétodo!AJ200</f>
        <v>0</v>
      </c>
      <c r="AK200" s="74" t="n">
        <f aca="false">Tabla_Simulada!AK200-Tabla_ValidaciónMétodo!AK200</f>
        <v>0</v>
      </c>
      <c r="AL200" s="74" t="n">
        <f aca="false">Tabla_Simulada!AL200-Tabla_ValidaciónMétodo!AL200</f>
        <v>0</v>
      </c>
      <c r="AM200" s="74" t="n">
        <f aca="false">Tabla_Simulada!AM200-Tabla_ValidaciónMétodo!AM200</f>
        <v>0</v>
      </c>
      <c r="AO200" s="66" t="n">
        <f aca="false">Tabla_Simulada!AO200-Tabla_ValidaciónMétodo!AO200</f>
        <v>0</v>
      </c>
      <c r="AP200" s="65" t="n">
        <f aca="false">Tabla_Simulada!AP200-Tabla_ValidaciónMétodo!AP200</f>
        <v>0</v>
      </c>
      <c r="AQ200" s="66" t="n">
        <f aca="false">Tabla_Simulada!AQ200-Tabla_ValidaciónMétodo!AQ200</f>
        <v>0</v>
      </c>
      <c r="AR200" s="65" t="n">
        <f aca="false">Tabla_Simulada!AR200-Tabla_ValidaciónMétodo!AR200</f>
        <v>0</v>
      </c>
      <c r="AS200" s="66" t="n">
        <f aca="false">Tabla_Simulada!AS200-Tabla_ValidaciónMétodo!AS200</f>
        <v>0</v>
      </c>
      <c r="AT200" s="65" t="n">
        <f aca="false">Tabla_Simulada!AT200-Tabla_ValidaciónMétodo!AT200</f>
        <v>0</v>
      </c>
      <c r="AU200" s="66" t="n">
        <f aca="false">Tabla_Simulada!AU200-Tabla_ValidaciónMétodo!AU200</f>
        <v>0</v>
      </c>
      <c r="AV200" s="65" t="n">
        <f aca="false">Tabla_Simulada!AV200-Tabla_ValidaciónMétodo!AV200</f>
        <v>0</v>
      </c>
      <c r="AW200" s="66" t="n">
        <f aca="false">Tabla_Simulada!AW200-Tabla_ValidaciónMétodo!AW200</f>
        <v>0</v>
      </c>
      <c r="AX200" s="65" t="n">
        <f aca="false">Tabla_Simulada!AX200-Tabla_ValidaciónMétodo!AX200</f>
        <v>0</v>
      </c>
    </row>
    <row r="201" customFormat="false" ht="15" hidden="false" customHeight="false" outlineLevel="0" collapsed="false">
      <c r="A201" s="72" t="s">
        <v>55</v>
      </c>
      <c r="B201" s="65" t="n">
        <f aca="false">Tabla_Simulada!B201-Tabla_ValidaciónMétodo!B201</f>
        <v>0</v>
      </c>
      <c r="C201" s="65" t="n">
        <f aca="false">Tabla_Simulada!C201-Tabla_ValidaciónMétodo!C201</f>
        <v>0</v>
      </c>
      <c r="D201" s="65" t="n">
        <f aca="false">Tabla_Simulada!D201-Tabla_ValidaciónMétodo!D201</f>
        <v>0</v>
      </c>
      <c r="E201" s="65" t="n">
        <f aca="false">Tabla_Simulada!E201-Tabla_ValidaciónMétodo!E201</f>
        <v>0</v>
      </c>
      <c r="F201" s="65" t="n">
        <f aca="false">Tabla_Simulada!F201-Tabla_ValidaciónMétodo!F201</f>
        <v>0</v>
      </c>
      <c r="G201" s="65" t="n">
        <f aca="false">Tabla_Simulada!G201-Tabla_ValidaciónMétodo!G201</f>
        <v>0</v>
      </c>
      <c r="H201" s="65" t="n">
        <f aca="false">Tabla_Simulada!H201-Tabla_ValidaciónMétodo!H201</f>
        <v>0</v>
      </c>
      <c r="I201" s="66" t="n">
        <f aca="false">Tabla_Simulada!I201-Tabla_ValidaciónMétodo!I201</f>
        <v>0</v>
      </c>
      <c r="J201" s="65" t="n">
        <f aca="false">Tabla_Simulada!J201-Tabla_ValidaciónMétodo!J201</f>
        <v>0</v>
      </c>
      <c r="K201" s="66" t="n">
        <f aca="false">Tabla_Simulada!K201-Tabla_ValidaciónMétodo!K201</f>
        <v>0</v>
      </c>
      <c r="L201" s="65" t="n">
        <f aca="false">Tabla_Simulada!L201-Tabla_ValidaciónMétodo!L201</f>
        <v>0</v>
      </c>
      <c r="M201" s="66" t="n">
        <f aca="false">Tabla_Simulada!M201-Tabla_ValidaciónMétodo!M201</f>
        <v>0</v>
      </c>
      <c r="N201" s="65" t="n">
        <f aca="false">Tabla_Simulada!N201-Tabla_ValidaciónMétodo!N201</f>
        <v>0</v>
      </c>
      <c r="O201" s="65" t="n">
        <f aca="false">Tabla_Simulada!O201-Tabla_ValidaciónMétodo!O201</f>
        <v>0</v>
      </c>
      <c r="P201" s="65" t="n">
        <f aca="false">Tabla_Simulada!P201-Tabla_ValidaciónMétodo!P201</f>
        <v>0</v>
      </c>
      <c r="Q201" s="65" t="n">
        <f aca="false">Tabla_Simulada!Q201-Tabla_ValidaciónMétodo!Q201</f>
        <v>0</v>
      </c>
      <c r="S201" s="65" t="n">
        <f aca="false">Tabla_Simulada!S201-Tabla_ValidaciónMétodo!S201</f>
        <v>0</v>
      </c>
      <c r="T201" s="65" t="n">
        <f aca="false">Tabla_Simulada!T201-Tabla_ValidaciónMétodo!T201</f>
        <v>0</v>
      </c>
      <c r="U201" s="65" t="n">
        <f aca="false">Tabla_Simulada!U201-Tabla_ValidaciónMétodo!U201</f>
        <v>0</v>
      </c>
      <c r="V201" s="65" t="n">
        <f aca="false">Tabla_Simulada!V201-Tabla_ValidaciónMétodo!V201</f>
        <v>0</v>
      </c>
      <c r="W201" s="65" t="n">
        <f aca="false">Tabla_Simulada!W201-Tabla_ValidaciónMétodo!W201</f>
        <v>0</v>
      </c>
      <c r="X201" s="65" t="n">
        <f aca="false">Tabla_Simulada!X201-Tabla_ValidaciónMétodo!X201</f>
        <v>0</v>
      </c>
      <c r="Y201" s="65" t="n">
        <f aca="false">Tabla_Simulada!Y201-Tabla_ValidaciónMétodo!Y201</f>
        <v>0</v>
      </c>
      <c r="Z201" s="65" t="n">
        <f aca="false">Tabla_Simulada!Z201-Tabla_ValidaciónMétodo!Z201</f>
        <v>0</v>
      </c>
      <c r="AC201" s="73" t="n">
        <f aca="false">Tabla_Simulada!AC201-Tabla_ValidaciónMétodo!AC201</f>
        <v>0</v>
      </c>
      <c r="AD201" s="74" t="n">
        <f aca="false">Tabla_Simulada!AD201-Tabla_ValidaciónMétodo!AD201</f>
        <v>0</v>
      </c>
      <c r="AE201" s="75" t="n">
        <f aca="false">Tabla_Simulada!AE201-Tabla_ValidaciónMétodo!AE201</f>
        <v>0</v>
      </c>
      <c r="AF201" s="74" t="n">
        <f aca="false">Tabla_Simulada!AF201-Tabla_ValidaciónMétodo!AF201</f>
        <v>0</v>
      </c>
      <c r="AG201" s="74" t="n">
        <f aca="false">Tabla_Simulada!AG201-Tabla_ValidaciónMétodo!AG201</f>
        <v>0</v>
      </c>
      <c r="AH201" s="74" t="n">
        <f aca="false">Tabla_Simulada!AH201-Tabla_ValidaciónMétodo!AH201</f>
        <v>0</v>
      </c>
      <c r="AI201" s="74" t="n">
        <f aca="false">Tabla_Simulada!AI201-Tabla_ValidaciónMétodo!AI201</f>
        <v>0</v>
      </c>
      <c r="AJ201" s="74" t="n">
        <f aca="false">Tabla_Simulada!AJ201-Tabla_ValidaciónMétodo!AJ201</f>
        <v>0</v>
      </c>
      <c r="AK201" s="74" t="n">
        <f aca="false">Tabla_Simulada!AK201-Tabla_ValidaciónMétodo!AK201</f>
        <v>0</v>
      </c>
      <c r="AL201" s="74" t="n">
        <f aca="false">Tabla_Simulada!AL201-Tabla_ValidaciónMétodo!AL201</f>
        <v>0</v>
      </c>
      <c r="AM201" s="74" t="n">
        <f aca="false">Tabla_Simulada!AM201-Tabla_ValidaciónMétodo!AM201</f>
        <v>0</v>
      </c>
      <c r="AO201" s="66" t="n">
        <f aca="false">Tabla_Simulada!AO201-Tabla_ValidaciónMétodo!AO201</f>
        <v>0</v>
      </c>
      <c r="AP201" s="65" t="n">
        <f aca="false">Tabla_Simulada!AP201-Tabla_ValidaciónMétodo!AP201</f>
        <v>0</v>
      </c>
      <c r="AQ201" s="66" t="n">
        <f aca="false">Tabla_Simulada!AQ201-Tabla_ValidaciónMétodo!AQ201</f>
        <v>0</v>
      </c>
      <c r="AR201" s="65" t="n">
        <f aca="false">Tabla_Simulada!AR201-Tabla_ValidaciónMétodo!AR201</f>
        <v>0</v>
      </c>
      <c r="AS201" s="66" t="n">
        <f aca="false">Tabla_Simulada!AS201-Tabla_ValidaciónMétodo!AS201</f>
        <v>0</v>
      </c>
      <c r="AT201" s="65" t="n">
        <f aca="false">Tabla_Simulada!AT201-Tabla_ValidaciónMétodo!AT201</f>
        <v>0</v>
      </c>
      <c r="AU201" s="66" t="n">
        <f aca="false">Tabla_Simulada!AU201-Tabla_ValidaciónMétodo!AU201</f>
        <v>0</v>
      </c>
      <c r="AV201" s="65" t="n">
        <f aca="false">Tabla_Simulada!AV201-Tabla_ValidaciónMétodo!AV201</f>
        <v>0</v>
      </c>
      <c r="AW201" s="66" t="n">
        <f aca="false">Tabla_Simulada!AW201-Tabla_ValidaciónMétodo!AW201</f>
        <v>0</v>
      </c>
      <c r="AX201" s="65" t="n">
        <f aca="false">Tabla_Simulada!AX201-Tabla_ValidaciónMétodo!AX201</f>
        <v>0</v>
      </c>
    </row>
    <row r="202" customFormat="false" ht="15" hidden="false" customHeight="false" outlineLevel="0" collapsed="false">
      <c r="A202" s="72" t="s">
        <v>56</v>
      </c>
      <c r="B202" s="65" t="n">
        <f aca="false">Tabla_Simulada!B202-Tabla_ValidaciónMétodo!B202</f>
        <v>0</v>
      </c>
      <c r="C202" s="65" t="n">
        <f aca="false">Tabla_Simulada!C202-Tabla_ValidaciónMétodo!C202</f>
        <v>0</v>
      </c>
      <c r="D202" s="65" t="n">
        <f aca="false">Tabla_Simulada!D202-Tabla_ValidaciónMétodo!D202</f>
        <v>0</v>
      </c>
      <c r="E202" s="65" t="n">
        <f aca="false">Tabla_Simulada!E202-Tabla_ValidaciónMétodo!E202</f>
        <v>0</v>
      </c>
      <c r="F202" s="65" t="n">
        <f aca="false">Tabla_Simulada!F202-Tabla_ValidaciónMétodo!F202</f>
        <v>0</v>
      </c>
      <c r="G202" s="65" t="n">
        <f aca="false">Tabla_Simulada!G202-Tabla_ValidaciónMétodo!G202</f>
        <v>0</v>
      </c>
      <c r="H202" s="65" t="n">
        <f aca="false">Tabla_Simulada!H202-Tabla_ValidaciónMétodo!H202</f>
        <v>0</v>
      </c>
      <c r="I202" s="66" t="n">
        <f aca="false">Tabla_Simulada!I202-Tabla_ValidaciónMétodo!I202</f>
        <v>0</v>
      </c>
      <c r="J202" s="65" t="n">
        <f aca="false">Tabla_Simulada!J202-Tabla_ValidaciónMétodo!J202</f>
        <v>0</v>
      </c>
      <c r="K202" s="66" t="n">
        <f aca="false">Tabla_Simulada!K202-Tabla_ValidaciónMétodo!K202</f>
        <v>0</v>
      </c>
      <c r="L202" s="65" t="n">
        <f aca="false">Tabla_Simulada!L202-Tabla_ValidaciónMétodo!L202</f>
        <v>0</v>
      </c>
      <c r="M202" s="66" t="n">
        <f aca="false">Tabla_Simulada!M202-Tabla_ValidaciónMétodo!M202</f>
        <v>0</v>
      </c>
      <c r="N202" s="65" t="n">
        <f aca="false">Tabla_Simulada!N202-Tabla_ValidaciónMétodo!N202</f>
        <v>0</v>
      </c>
      <c r="O202" s="65" t="n">
        <f aca="false">Tabla_Simulada!O202-Tabla_ValidaciónMétodo!O202</f>
        <v>0</v>
      </c>
      <c r="P202" s="65" t="n">
        <f aca="false">Tabla_Simulada!P202-Tabla_ValidaciónMétodo!P202</f>
        <v>0</v>
      </c>
      <c r="Q202" s="65" t="n">
        <f aca="false">Tabla_Simulada!Q202-Tabla_ValidaciónMétodo!Q202</f>
        <v>0</v>
      </c>
      <c r="S202" s="65" t="n">
        <f aca="false">Tabla_Simulada!S202-Tabla_ValidaciónMétodo!S202</f>
        <v>0</v>
      </c>
      <c r="T202" s="65" t="n">
        <f aca="false">Tabla_Simulada!T202-Tabla_ValidaciónMétodo!T202</f>
        <v>0</v>
      </c>
      <c r="U202" s="65" t="n">
        <f aca="false">Tabla_Simulada!U202-Tabla_ValidaciónMétodo!U202</f>
        <v>0</v>
      </c>
      <c r="V202" s="65" t="n">
        <f aca="false">Tabla_Simulada!V202-Tabla_ValidaciónMétodo!V202</f>
        <v>0</v>
      </c>
      <c r="W202" s="65" t="n">
        <f aca="false">Tabla_Simulada!W202-Tabla_ValidaciónMétodo!W202</f>
        <v>0</v>
      </c>
      <c r="X202" s="65" t="n">
        <f aca="false">Tabla_Simulada!X202-Tabla_ValidaciónMétodo!X202</f>
        <v>0</v>
      </c>
      <c r="Y202" s="65" t="n">
        <f aca="false">Tabla_Simulada!Y202-Tabla_ValidaciónMétodo!Y202</f>
        <v>0</v>
      </c>
      <c r="Z202" s="65" t="n">
        <f aca="false">Tabla_Simulada!Z202-Tabla_ValidaciónMétodo!Z202</f>
        <v>0</v>
      </c>
      <c r="AC202" s="73" t="n">
        <f aca="false">Tabla_Simulada!AC202-Tabla_ValidaciónMétodo!AC202</f>
        <v>0</v>
      </c>
      <c r="AD202" s="74" t="n">
        <f aca="false">Tabla_Simulada!AD202-Tabla_ValidaciónMétodo!AD202</f>
        <v>0</v>
      </c>
      <c r="AE202" s="75" t="n">
        <f aca="false">Tabla_Simulada!AE202-Tabla_ValidaciónMétodo!AE202</f>
        <v>0</v>
      </c>
      <c r="AF202" s="74" t="n">
        <f aca="false">Tabla_Simulada!AF202-Tabla_ValidaciónMétodo!AF202</f>
        <v>0</v>
      </c>
      <c r="AG202" s="74" t="n">
        <f aca="false">Tabla_Simulada!AG202-Tabla_ValidaciónMétodo!AG202</f>
        <v>0</v>
      </c>
      <c r="AH202" s="74" t="n">
        <f aca="false">Tabla_Simulada!AH202-Tabla_ValidaciónMétodo!AH202</f>
        <v>0</v>
      </c>
      <c r="AI202" s="74" t="n">
        <f aca="false">Tabla_Simulada!AI202-Tabla_ValidaciónMétodo!AI202</f>
        <v>0</v>
      </c>
      <c r="AJ202" s="74" t="n">
        <f aca="false">Tabla_Simulada!AJ202-Tabla_ValidaciónMétodo!AJ202</f>
        <v>0</v>
      </c>
      <c r="AK202" s="74" t="n">
        <f aca="false">Tabla_Simulada!AK202-Tabla_ValidaciónMétodo!AK202</f>
        <v>0</v>
      </c>
      <c r="AL202" s="74" t="n">
        <f aca="false">Tabla_Simulada!AL202-Tabla_ValidaciónMétodo!AL202</f>
        <v>0</v>
      </c>
      <c r="AM202" s="74" t="n">
        <f aca="false">Tabla_Simulada!AM202-Tabla_ValidaciónMétodo!AM202</f>
        <v>0</v>
      </c>
      <c r="AO202" s="66" t="n">
        <f aca="false">Tabla_Simulada!AO202-Tabla_ValidaciónMétodo!AO202</f>
        <v>0</v>
      </c>
      <c r="AP202" s="65" t="n">
        <f aca="false">Tabla_Simulada!AP202-Tabla_ValidaciónMétodo!AP202</f>
        <v>0</v>
      </c>
      <c r="AQ202" s="66" t="n">
        <f aca="false">Tabla_Simulada!AQ202-Tabla_ValidaciónMétodo!AQ202</f>
        <v>0</v>
      </c>
      <c r="AR202" s="65" t="n">
        <f aca="false">Tabla_Simulada!AR202-Tabla_ValidaciónMétodo!AR202</f>
        <v>0</v>
      </c>
      <c r="AS202" s="66" t="n">
        <f aca="false">Tabla_Simulada!AS202-Tabla_ValidaciónMétodo!AS202</f>
        <v>0</v>
      </c>
      <c r="AT202" s="65" t="n">
        <f aca="false">Tabla_Simulada!AT202-Tabla_ValidaciónMétodo!AT202</f>
        <v>0</v>
      </c>
      <c r="AU202" s="66" t="n">
        <f aca="false">Tabla_Simulada!AU202-Tabla_ValidaciónMétodo!AU202</f>
        <v>0</v>
      </c>
      <c r="AV202" s="65" t="n">
        <f aca="false">Tabla_Simulada!AV202-Tabla_ValidaciónMétodo!AV202</f>
        <v>0</v>
      </c>
      <c r="AW202" s="66" t="n">
        <f aca="false">Tabla_Simulada!AW202-Tabla_ValidaciónMétodo!AW202</f>
        <v>0</v>
      </c>
      <c r="AX202" s="65" t="n">
        <f aca="false">Tabla_Simulada!AX202-Tabla_ValidaciónMétodo!AX202</f>
        <v>0</v>
      </c>
    </row>
    <row r="203" customFormat="false" ht="15" hidden="false" customHeight="false" outlineLevel="0" collapsed="false">
      <c r="A203" s="72" t="s">
        <v>57</v>
      </c>
      <c r="B203" s="65" t="n">
        <f aca="false">Tabla_Simulada!B203-Tabla_ValidaciónMétodo!B203</f>
        <v>0</v>
      </c>
      <c r="C203" s="65" t="n">
        <f aca="false">Tabla_Simulada!C203-Tabla_ValidaciónMétodo!C203</f>
        <v>0</v>
      </c>
      <c r="D203" s="65" t="n">
        <f aca="false">Tabla_Simulada!D203-Tabla_ValidaciónMétodo!D203</f>
        <v>0</v>
      </c>
      <c r="E203" s="65" t="n">
        <f aca="false">Tabla_Simulada!E203-Tabla_ValidaciónMétodo!E203</f>
        <v>0</v>
      </c>
      <c r="F203" s="65" t="n">
        <f aca="false">Tabla_Simulada!F203-Tabla_ValidaciónMétodo!F203</f>
        <v>0</v>
      </c>
      <c r="G203" s="65" t="n">
        <f aca="false">Tabla_Simulada!G203-Tabla_ValidaciónMétodo!G203</f>
        <v>0</v>
      </c>
      <c r="H203" s="65" t="n">
        <f aca="false">Tabla_Simulada!H203-Tabla_ValidaciónMétodo!H203</f>
        <v>0</v>
      </c>
      <c r="I203" s="66" t="n">
        <f aca="false">Tabla_Simulada!I203-Tabla_ValidaciónMétodo!I203</f>
        <v>0</v>
      </c>
      <c r="J203" s="65" t="n">
        <f aca="false">Tabla_Simulada!J203-Tabla_ValidaciónMétodo!J203</f>
        <v>0</v>
      </c>
      <c r="K203" s="66" t="n">
        <f aca="false">Tabla_Simulada!K203-Tabla_ValidaciónMétodo!K203</f>
        <v>0</v>
      </c>
      <c r="L203" s="65" t="n">
        <f aca="false">Tabla_Simulada!L203-Tabla_ValidaciónMétodo!L203</f>
        <v>0</v>
      </c>
      <c r="M203" s="66" t="n">
        <f aca="false">Tabla_Simulada!M203-Tabla_ValidaciónMétodo!M203</f>
        <v>0</v>
      </c>
      <c r="N203" s="65" t="n">
        <f aca="false">Tabla_Simulada!N203-Tabla_ValidaciónMétodo!N203</f>
        <v>0</v>
      </c>
      <c r="O203" s="65" t="n">
        <f aca="false">Tabla_Simulada!O203-Tabla_ValidaciónMétodo!O203</f>
        <v>0</v>
      </c>
      <c r="P203" s="65" t="n">
        <f aca="false">Tabla_Simulada!P203-Tabla_ValidaciónMétodo!P203</f>
        <v>0</v>
      </c>
      <c r="Q203" s="65" t="n">
        <f aca="false">Tabla_Simulada!Q203-Tabla_ValidaciónMétodo!Q203</f>
        <v>0</v>
      </c>
      <c r="S203" s="65" t="n">
        <f aca="false">Tabla_Simulada!S203-Tabla_ValidaciónMétodo!S203</f>
        <v>0</v>
      </c>
      <c r="T203" s="65" t="n">
        <f aca="false">Tabla_Simulada!T203-Tabla_ValidaciónMétodo!T203</f>
        <v>0</v>
      </c>
      <c r="U203" s="65" t="n">
        <f aca="false">Tabla_Simulada!U203-Tabla_ValidaciónMétodo!U203</f>
        <v>0</v>
      </c>
      <c r="V203" s="65" t="n">
        <f aca="false">Tabla_Simulada!V203-Tabla_ValidaciónMétodo!V203</f>
        <v>0</v>
      </c>
      <c r="W203" s="65" t="n">
        <f aca="false">Tabla_Simulada!W203-Tabla_ValidaciónMétodo!W203</f>
        <v>0</v>
      </c>
      <c r="X203" s="65" t="n">
        <f aca="false">Tabla_Simulada!X203-Tabla_ValidaciónMétodo!X203</f>
        <v>0</v>
      </c>
      <c r="Y203" s="65" t="n">
        <f aca="false">Tabla_Simulada!Y203-Tabla_ValidaciónMétodo!Y203</f>
        <v>0</v>
      </c>
      <c r="Z203" s="65" t="n">
        <f aca="false">Tabla_Simulada!Z203-Tabla_ValidaciónMétodo!Z203</f>
        <v>0</v>
      </c>
      <c r="AC203" s="73" t="n">
        <f aca="false">Tabla_Simulada!AC203-Tabla_ValidaciónMétodo!AC203</f>
        <v>0</v>
      </c>
      <c r="AD203" s="74" t="n">
        <f aca="false">Tabla_Simulada!AD203-Tabla_ValidaciónMétodo!AD203</f>
        <v>0</v>
      </c>
      <c r="AE203" s="75" t="n">
        <f aca="false">Tabla_Simulada!AE203-Tabla_ValidaciónMétodo!AE203</f>
        <v>0</v>
      </c>
      <c r="AF203" s="74" t="n">
        <f aca="false">Tabla_Simulada!AF203-Tabla_ValidaciónMétodo!AF203</f>
        <v>0</v>
      </c>
      <c r="AG203" s="74" t="n">
        <f aca="false">Tabla_Simulada!AG203-Tabla_ValidaciónMétodo!AG203</f>
        <v>0</v>
      </c>
      <c r="AH203" s="74" t="n">
        <f aca="false">Tabla_Simulada!AH203-Tabla_ValidaciónMétodo!AH203</f>
        <v>0</v>
      </c>
      <c r="AI203" s="74" t="n">
        <f aca="false">Tabla_Simulada!AI203-Tabla_ValidaciónMétodo!AI203</f>
        <v>0</v>
      </c>
      <c r="AJ203" s="74" t="n">
        <f aca="false">Tabla_Simulada!AJ203-Tabla_ValidaciónMétodo!AJ203</f>
        <v>0</v>
      </c>
      <c r="AK203" s="74" t="n">
        <f aca="false">Tabla_Simulada!AK203-Tabla_ValidaciónMétodo!AK203</f>
        <v>0</v>
      </c>
      <c r="AL203" s="74" t="n">
        <f aca="false">Tabla_Simulada!AL203-Tabla_ValidaciónMétodo!AL203</f>
        <v>0</v>
      </c>
      <c r="AM203" s="74" t="n">
        <f aca="false">Tabla_Simulada!AM203-Tabla_ValidaciónMétodo!AM203</f>
        <v>0</v>
      </c>
      <c r="AO203" s="66" t="n">
        <f aca="false">Tabla_Simulada!AO203-Tabla_ValidaciónMétodo!AO203</f>
        <v>0</v>
      </c>
      <c r="AP203" s="65" t="n">
        <f aca="false">Tabla_Simulada!AP203-Tabla_ValidaciónMétodo!AP203</f>
        <v>0</v>
      </c>
      <c r="AQ203" s="66" t="n">
        <f aca="false">Tabla_Simulada!AQ203-Tabla_ValidaciónMétodo!AQ203</f>
        <v>0</v>
      </c>
      <c r="AR203" s="65" t="n">
        <f aca="false">Tabla_Simulada!AR203-Tabla_ValidaciónMétodo!AR203</f>
        <v>0</v>
      </c>
      <c r="AS203" s="66" t="n">
        <f aca="false">Tabla_Simulada!AS203-Tabla_ValidaciónMétodo!AS203</f>
        <v>0</v>
      </c>
      <c r="AT203" s="65" t="n">
        <f aca="false">Tabla_Simulada!AT203-Tabla_ValidaciónMétodo!AT203</f>
        <v>0</v>
      </c>
      <c r="AU203" s="66" t="n">
        <f aca="false">Tabla_Simulada!AU203-Tabla_ValidaciónMétodo!AU203</f>
        <v>0</v>
      </c>
      <c r="AV203" s="65" t="n">
        <f aca="false">Tabla_Simulada!AV203-Tabla_ValidaciónMétodo!AV203</f>
        <v>0</v>
      </c>
      <c r="AW203" s="66" t="n">
        <f aca="false">Tabla_Simulada!AW203-Tabla_ValidaciónMétodo!AW203</f>
        <v>0</v>
      </c>
      <c r="AX203" s="65" t="n">
        <f aca="false">Tabla_Simulada!AX203-Tabla_ValidaciónMétodo!AX203</f>
        <v>0</v>
      </c>
    </row>
    <row r="204" customFormat="false" ht="15" hidden="false" customHeight="false" outlineLevel="0" collapsed="false">
      <c r="A204" s="72" t="s">
        <v>58</v>
      </c>
      <c r="B204" s="65" t="n">
        <f aca="false">Tabla_Simulada!B204-Tabla_ValidaciónMétodo!B204</f>
        <v>0</v>
      </c>
      <c r="C204" s="65" t="n">
        <f aca="false">Tabla_Simulada!C204-Tabla_ValidaciónMétodo!C204</f>
        <v>0</v>
      </c>
      <c r="D204" s="65" t="n">
        <f aca="false">Tabla_Simulada!D204-Tabla_ValidaciónMétodo!D204</f>
        <v>0</v>
      </c>
      <c r="E204" s="65" t="n">
        <f aca="false">Tabla_Simulada!E204-Tabla_ValidaciónMétodo!E204</f>
        <v>0</v>
      </c>
      <c r="F204" s="65" t="n">
        <f aca="false">Tabla_Simulada!F204-Tabla_ValidaciónMétodo!F204</f>
        <v>0</v>
      </c>
      <c r="G204" s="65" t="n">
        <f aca="false">Tabla_Simulada!G204-Tabla_ValidaciónMétodo!G204</f>
        <v>0</v>
      </c>
      <c r="H204" s="65" t="n">
        <f aca="false">Tabla_Simulada!H204-Tabla_ValidaciónMétodo!H204</f>
        <v>0</v>
      </c>
      <c r="I204" s="66" t="n">
        <f aca="false">Tabla_Simulada!I204-Tabla_ValidaciónMétodo!I204</f>
        <v>0</v>
      </c>
      <c r="J204" s="65" t="n">
        <f aca="false">Tabla_Simulada!J204-Tabla_ValidaciónMétodo!J204</f>
        <v>0</v>
      </c>
      <c r="K204" s="66" t="n">
        <f aca="false">Tabla_Simulada!K204-Tabla_ValidaciónMétodo!K204</f>
        <v>0</v>
      </c>
      <c r="L204" s="65" t="n">
        <f aca="false">Tabla_Simulada!L204-Tabla_ValidaciónMétodo!L204</f>
        <v>0</v>
      </c>
      <c r="M204" s="66" t="n">
        <f aca="false">Tabla_Simulada!M204-Tabla_ValidaciónMétodo!M204</f>
        <v>0</v>
      </c>
      <c r="N204" s="65" t="n">
        <f aca="false">Tabla_Simulada!N204-Tabla_ValidaciónMétodo!N204</f>
        <v>0</v>
      </c>
      <c r="O204" s="65" t="n">
        <f aca="false">Tabla_Simulada!O204-Tabla_ValidaciónMétodo!O204</f>
        <v>0</v>
      </c>
      <c r="P204" s="65" t="n">
        <f aca="false">Tabla_Simulada!P204-Tabla_ValidaciónMétodo!P204</f>
        <v>0</v>
      </c>
      <c r="Q204" s="65" t="n">
        <f aca="false">Tabla_Simulada!Q204-Tabla_ValidaciónMétodo!Q204</f>
        <v>0</v>
      </c>
      <c r="S204" s="65" t="n">
        <f aca="false">Tabla_Simulada!S204-Tabla_ValidaciónMétodo!S204</f>
        <v>0</v>
      </c>
      <c r="T204" s="65" t="n">
        <f aca="false">Tabla_Simulada!T204-Tabla_ValidaciónMétodo!T204</f>
        <v>0</v>
      </c>
      <c r="U204" s="65" t="n">
        <f aca="false">Tabla_Simulada!U204-Tabla_ValidaciónMétodo!U204</f>
        <v>0</v>
      </c>
      <c r="V204" s="65" t="n">
        <f aca="false">Tabla_Simulada!V204-Tabla_ValidaciónMétodo!V204</f>
        <v>0</v>
      </c>
      <c r="W204" s="65" t="n">
        <f aca="false">Tabla_Simulada!W204-Tabla_ValidaciónMétodo!W204</f>
        <v>0</v>
      </c>
      <c r="X204" s="65" t="n">
        <f aca="false">Tabla_Simulada!X204-Tabla_ValidaciónMétodo!X204</f>
        <v>0</v>
      </c>
      <c r="Y204" s="65" t="n">
        <f aca="false">Tabla_Simulada!Y204-Tabla_ValidaciónMétodo!Y204</f>
        <v>0</v>
      </c>
      <c r="Z204" s="65" t="n">
        <f aca="false">Tabla_Simulada!Z204-Tabla_ValidaciónMétodo!Z204</f>
        <v>0</v>
      </c>
      <c r="AC204" s="73" t="n">
        <f aca="false">Tabla_Simulada!AC204-Tabla_ValidaciónMétodo!AC204</f>
        <v>0</v>
      </c>
      <c r="AD204" s="74" t="n">
        <f aca="false">Tabla_Simulada!AD204-Tabla_ValidaciónMétodo!AD204</f>
        <v>0</v>
      </c>
      <c r="AE204" s="75" t="n">
        <f aca="false">Tabla_Simulada!AE204-Tabla_ValidaciónMétodo!AE204</f>
        <v>0</v>
      </c>
      <c r="AF204" s="74" t="n">
        <f aca="false">Tabla_Simulada!AF204-Tabla_ValidaciónMétodo!AF204</f>
        <v>0</v>
      </c>
      <c r="AG204" s="74" t="n">
        <f aca="false">Tabla_Simulada!AG204-Tabla_ValidaciónMétodo!AG204</f>
        <v>0</v>
      </c>
      <c r="AH204" s="74" t="n">
        <f aca="false">Tabla_Simulada!AH204-Tabla_ValidaciónMétodo!AH204</f>
        <v>0</v>
      </c>
      <c r="AI204" s="74" t="n">
        <f aca="false">Tabla_Simulada!AI204-Tabla_ValidaciónMétodo!AI204</f>
        <v>0</v>
      </c>
      <c r="AJ204" s="74" t="n">
        <f aca="false">Tabla_Simulada!AJ204-Tabla_ValidaciónMétodo!AJ204</f>
        <v>0</v>
      </c>
      <c r="AK204" s="74" t="n">
        <f aca="false">Tabla_Simulada!AK204-Tabla_ValidaciónMétodo!AK204</f>
        <v>0</v>
      </c>
      <c r="AL204" s="74" t="n">
        <f aca="false">Tabla_Simulada!AL204-Tabla_ValidaciónMétodo!AL204</f>
        <v>0</v>
      </c>
      <c r="AM204" s="74" t="n">
        <f aca="false">Tabla_Simulada!AM204-Tabla_ValidaciónMétodo!AM204</f>
        <v>0</v>
      </c>
      <c r="AO204" s="66" t="n">
        <f aca="false">Tabla_Simulada!AO204-Tabla_ValidaciónMétodo!AO204</f>
        <v>0</v>
      </c>
      <c r="AP204" s="65" t="n">
        <f aca="false">Tabla_Simulada!AP204-Tabla_ValidaciónMétodo!AP204</f>
        <v>0</v>
      </c>
      <c r="AQ204" s="66" t="n">
        <f aca="false">Tabla_Simulada!AQ204-Tabla_ValidaciónMétodo!AQ204</f>
        <v>0</v>
      </c>
      <c r="AR204" s="65" t="n">
        <f aca="false">Tabla_Simulada!AR204-Tabla_ValidaciónMétodo!AR204</f>
        <v>0</v>
      </c>
      <c r="AS204" s="66" t="n">
        <f aca="false">Tabla_Simulada!AS204-Tabla_ValidaciónMétodo!AS204</f>
        <v>0</v>
      </c>
      <c r="AT204" s="65" t="n">
        <f aca="false">Tabla_Simulada!AT204-Tabla_ValidaciónMétodo!AT204</f>
        <v>0</v>
      </c>
      <c r="AU204" s="66" t="n">
        <f aca="false">Tabla_Simulada!AU204-Tabla_ValidaciónMétodo!AU204</f>
        <v>0</v>
      </c>
      <c r="AV204" s="65" t="n">
        <f aca="false">Tabla_Simulada!AV204-Tabla_ValidaciónMétodo!AV204</f>
        <v>0</v>
      </c>
      <c r="AW204" s="66" t="n">
        <f aca="false">Tabla_Simulada!AW204-Tabla_ValidaciónMétodo!AW204</f>
        <v>0</v>
      </c>
      <c r="AX204" s="65" t="n">
        <f aca="false">Tabla_Simulada!AX204-Tabla_ValidaciónMétodo!AX204</f>
        <v>0</v>
      </c>
    </row>
    <row r="205" customFormat="false" ht="15" hidden="false" customHeight="false" outlineLevel="0" collapsed="false">
      <c r="A205" s="72" t="s">
        <v>59</v>
      </c>
      <c r="B205" s="65" t="n">
        <f aca="false">Tabla_Simulada!B205-Tabla_ValidaciónMétodo!B205</f>
        <v>0</v>
      </c>
      <c r="C205" s="65" t="n">
        <f aca="false">Tabla_Simulada!C205-Tabla_ValidaciónMétodo!C205</f>
        <v>0</v>
      </c>
      <c r="D205" s="65" t="n">
        <f aca="false">Tabla_Simulada!D205-Tabla_ValidaciónMétodo!D205</f>
        <v>0</v>
      </c>
      <c r="E205" s="65" t="n">
        <f aca="false">Tabla_Simulada!E205-Tabla_ValidaciónMétodo!E205</f>
        <v>0</v>
      </c>
      <c r="F205" s="65" t="n">
        <f aca="false">Tabla_Simulada!F205-Tabla_ValidaciónMétodo!F205</f>
        <v>0</v>
      </c>
      <c r="G205" s="65" t="n">
        <f aca="false">Tabla_Simulada!G205-Tabla_ValidaciónMétodo!G205</f>
        <v>0</v>
      </c>
      <c r="H205" s="65" t="n">
        <f aca="false">Tabla_Simulada!H205-Tabla_ValidaciónMétodo!H205</f>
        <v>0</v>
      </c>
      <c r="I205" s="66" t="n">
        <f aca="false">Tabla_Simulada!I205-Tabla_ValidaciónMétodo!I205</f>
        <v>0</v>
      </c>
      <c r="J205" s="65" t="n">
        <f aca="false">Tabla_Simulada!J205-Tabla_ValidaciónMétodo!J205</f>
        <v>0</v>
      </c>
      <c r="K205" s="66" t="n">
        <f aca="false">Tabla_Simulada!K205-Tabla_ValidaciónMétodo!K205</f>
        <v>0</v>
      </c>
      <c r="L205" s="65" t="n">
        <f aca="false">Tabla_Simulada!L205-Tabla_ValidaciónMétodo!L205</f>
        <v>0</v>
      </c>
      <c r="M205" s="66" t="n">
        <f aca="false">Tabla_Simulada!M205-Tabla_ValidaciónMétodo!M205</f>
        <v>0</v>
      </c>
      <c r="N205" s="65" t="n">
        <f aca="false">Tabla_Simulada!N205-Tabla_ValidaciónMétodo!N205</f>
        <v>0</v>
      </c>
      <c r="O205" s="65" t="n">
        <f aca="false">Tabla_Simulada!O205-Tabla_ValidaciónMétodo!O205</f>
        <v>0</v>
      </c>
      <c r="P205" s="65" t="n">
        <f aca="false">Tabla_Simulada!P205-Tabla_ValidaciónMétodo!P205</f>
        <v>0</v>
      </c>
      <c r="Q205" s="65" t="n">
        <f aca="false">Tabla_Simulada!Q205-Tabla_ValidaciónMétodo!Q205</f>
        <v>0</v>
      </c>
      <c r="S205" s="65" t="n">
        <f aca="false">Tabla_Simulada!S205-Tabla_ValidaciónMétodo!S205</f>
        <v>0</v>
      </c>
      <c r="T205" s="65" t="n">
        <f aca="false">Tabla_Simulada!T205-Tabla_ValidaciónMétodo!T205</f>
        <v>0</v>
      </c>
      <c r="U205" s="65" t="n">
        <f aca="false">Tabla_Simulada!U205-Tabla_ValidaciónMétodo!U205</f>
        <v>0</v>
      </c>
      <c r="V205" s="65" t="n">
        <f aca="false">Tabla_Simulada!V205-Tabla_ValidaciónMétodo!V205</f>
        <v>0</v>
      </c>
      <c r="W205" s="65" t="n">
        <f aca="false">Tabla_Simulada!W205-Tabla_ValidaciónMétodo!W205</f>
        <v>0</v>
      </c>
      <c r="X205" s="65" t="n">
        <f aca="false">Tabla_Simulada!X205-Tabla_ValidaciónMétodo!X205</f>
        <v>0</v>
      </c>
      <c r="Y205" s="65" t="n">
        <f aca="false">Tabla_Simulada!Y205-Tabla_ValidaciónMétodo!Y205</f>
        <v>0</v>
      </c>
      <c r="Z205" s="65" t="n">
        <f aca="false">Tabla_Simulada!Z205-Tabla_ValidaciónMétodo!Z205</f>
        <v>0</v>
      </c>
      <c r="AC205" s="73" t="n">
        <f aca="false">Tabla_Simulada!AC205-Tabla_ValidaciónMétodo!AC205</f>
        <v>0</v>
      </c>
      <c r="AD205" s="74" t="n">
        <f aca="false">Tabla_Simulada!AD205-Tabla_ValidaciónMétodo!AD205</f>
        <v>0</v>
      </c>
      <c r="AE205" s="75" t="n">
        <f aca="false">Tabla_Simulada!AE205-Tabla_ValidaciónMétodo!AE205</f>
        <v>0</v>
      </c>
      <c r="AF205" s="74" t="n">
        <f aca="false">Tabla_Simulada!AF205-Tabla_ValidaciónMétodo!AF205</f>
        <v>0</v>
      </c>
      <c r="AG205" s="74" t="n">
        <f aca="false">Tabla_Simulada!AG205-Tabla_ValidaciónMétodo!AG205</f>
        <v>0</v>
      </c>
      <c r="AH205" s="74" t="n">
        <f aca="false">Tabla_Simulada!AH205-Tabla_ValidaciónMétodo!AH205</f>
        <v>0</v>
      </c>
      <c r="AI205" s="74" t="n">
        <f aca="false">Tabla_Simulada!AI205-Tabla_ValidaciónMétodo!AI205</f>
        <v>0</v>
      </c>
      <c r="AJ205" s="74" t="n">
        <f aca="false">Tabla_Simulada!AJ205-Tabla_ValidaciónMétodo!AJ205</f>
        <v>0</v>
      </c>
      <c r="AK205" s="74" t="n">
        <f aca="false">Tabla_Simulada!AK205-Tabla_ValidaciónMétodo!AK205</f>
        <v>0</v>
      </c>
      <c r="AL205" s="74" t="n">
        <f aca="false">Tabla_Simulada!AL205-Tabla_ValidaciónMétodo!AL205</f>
        <v>0</v>
      </c>
      <c r="AM205" s="74" t="n">
        <f aca="false">Tabla_Simulada!AM205-Tabla_ValidaciónMétodo!AM205</f>
        <v>0</v>
      </c>
      <c r="AO205" s="66" t="n">
        <f aca="false">Tabla_Simulada!AO205-Tabla_ValidaciónMétodo!AO205</f>
        <v>0</v>
      </c>
      <c r="AP205" s="65" t="n">
        <f aca="false">Tabla_Simulada!AP205-Tabla_ValidaciónMétodo!AP205</f>
        <v>0</v>
      </c>
      <c r="AQ205" s="66" t="n">
        <f aca="false">Tabla_Simulada!AQ205-Tabla_ValidaciónMétodo!AQ205</f>
        <v>0</v>
      </c>
      <c r="AR205" s="65" t="n">
        <f aca="false">Tabla_Simulada!AR205-Tabla_ValidaciónMétodo!AR205</f>
        <v>0</v>
      </c>
      <c r="AS205" s="66" t="n">
        <f aca="false">Tabla_Simulada!AS205-Tabla_ValidaciónMétodo!AS205</f>
        <v>0</v>
      </c>
      <c r="AT205" s="65" t="n">
        <f aca="false">Tabla_Simulada!AT205-Tabla_ValidaciónMétodo!AT205</f>
        <v>0</v>
      </c>
      <c r="AU205" s="66" t="n">
        <f aca="false">Tabla_Simulada!AU205-Tabla_ValidaciónMétodo!AU205</f>
        <v>0</v>
      </c>
      <c r="AV205" s="65" t="n">
        <f aca="false">Tabla_Simulada!AV205-Tabla_ValidaciónMétodo!AV205</f>
        <v>0</v>
      </c>
      <c r="AW205" s="66" t="n">
        <f aca="false">Tabla_Simulada!AW205-Tabla_ValidaciónMétodo!AW205</f>
        <v>0</v>
      </c>
      <c r="AX205" s="65" t="n">
        <f aca="false">Tabla_Simulada!AX205-Tabla_ValidaciónMétodo!AX205</f>
        <v>0</v>
      </c>
    </row>
    <row r="206" customFormat="false" ht="15" hidden="false" customHeight="false" outlineLevel="0" collapsed="false">
      <c r="A206" s="72" t="s">
        <v>60</v>
      </c>
      <c r="B206" s="65" t="n">
        <f aca="false">Tabla_Simulada!B206-Tabla_ValidaciónMétodo!B206</f>
        <v>0</v>
      </c>
      <c r="C206" s="65" t="n">
        <f aca="false">Tabla_Simulada!C206-Tabla_ValidaciónMétodo!C206</f>
        <v>0</v>
      </c>
      <c r="D206" s="65" t="n">
        <f aca="false">Tabla_Simulada!D206-Tabla_ValidaciónMétodo!D206</f>
        <v>0</v>
      </c>
      <c r="E206" s="65" t="n">
        <f aca="false">Tabla_Simulada!E206-Tabla_ValidaciónMétodo!E206</f>
        <v>0</v>
      </c>
      <c r="F206" s="65" t="n">
        <f aca="false">Tabla_Simulada!F206-Tabla_ValidaciónMétodo!F206</f>
        <v>0</v>
      </c>
      <c r="G206" s="65" t="n">
        <f aca="false">Tabla_Simulada!G206-Tabla_ValidaciónMétodo!G206</f>
        <v>0</v>
      </c>
      <c r="H206" s="65" t="n">
        <f aca="false">Tabla_Simulada!H206-Tabla_ValidaciónMétodo!H206</f>
        <v>0</v>
      </c>
      <c r="I206" s="66" t="n">
        <f aca="false">Tabla_Simulada!I206-Tabla_ValidaciónMétodo!I206</f>
        <v>0</v>
      </c>
      <c r="J206" s="65" t="n">
        <f aca="false">Tabla_Simulada!J206-Tabla_ValidaciónMétodo!J206</f>
        <v>0</v>
      </c>
      <c r="K206" s="66" t="n">
        <f aca="false">Tabla_Simulada!K206-Tabla_ValidaciónMétodo!K206</f>
        <v>0</v>
      </c>
      <c r="L206" s="65" t="n">
        <f aca="false">Tabla_Simulada!L206-Tabla_ValidaciónMétodo!L206</f>
        <v>0</v>
      </c>
      <c r="M206" s="66" t="n">
        <f aca="false">Tabla_Simulada!M206-Tabla_ValidaciónMétodo!M206</f>
        <v>0</v>
      </c>
      <c r="N206" s="65" t="n">
        <f aca="false">Tabla_Simulada!N206-Tabla_ValidaciónMétodo!N206</f>
        <v>0</v>
      </c>
      <c r="O206" s="65" t="n">
        <f aca="false">Tabla_Simulada!O206-Tabla_ValidaciónMétodo!O206</f>
        <v>0</v>
      </c>
      <c r="P206" s="65" t="n">
        <f aca="false">Tabla_Simulada!P206-Tabla_ValidaciónMétodo!P206</f>
        <v>0</v>
      </c>
      <c r="Q206" s="65" t="n">
        <f aca="false">Tabla_Simulada!Q206-Tabla_ValidaciónMétodo!Q206</f>
        <v>0</v>
      </c>
      <c r="S206" s="65" t="n">
        <f aca="false">Tabla_Simulada!S206-Tabla_ValidaciónMétodo!S206</f>
        <v>0</v>
      </c>
      <c r="T206" s="65" t="n">
        <f aca="false">Tabla_Simulada!T206-Tabla_ValidaciónMétodo!T206</f>
        <v>0</v>
      </c>
      <c r="U206" s="65" t="n">
        <f aca="false">Tabla_Simulada!U206-Tabla_ValidaciónMétodo!U206</f>
        <v>0</v>
      </c>
      <c r="V206" s="65" t="n">
        <f aca="false">Tabla_Simulada!V206-Tabla_ValidaciónMétodo!V206</f>
        <v>0</v>
      </c>
      <c r="W206" s="65" t="n">
        <f aca="false">Tabla_Simulada!W206-Tabla_ValidaciónMétodo!W206</f>
        <v>0</v>
      </c>
      <c r="X206" s="65" t="n">
        <f aca="false">Tabla_Simulada!X206-Tabla_ValidaciónMétodo!X206</f>
        <v>0</v>
      </c>
      <c r="Y206" s="65" t="n">
        <f aca="false">Tabla_Simulada!Y206-Tabla_ValidaciónMétodo!Y206</f>
        <v>0</v>
      </c>
      <c r="Z206" s="65" t="n">
        <f aca="false">Tabla_Simulada!Z206-Tabla_ValidaciónMétodo!Z206</f>
        <v>0</v>
      </c>
      <c r="AC206" s="73" t="n">
        <f aca="false">Tabla_Simulada!AC206-Tabla_ValidaciónMétodo!AC206</f>
        <v>0</v>
      </c>
      <c r="AD206" s="74" t="n">
        <f aca="false">Tabla_Simulada!AD206-Tabla_ValidaciónMétodo!AD206</f>
        <v>0</v>
      </c>
      <c r="AE206" s="75" t="n">
        <f aca="false">Tabla_Simulada!AE206-Tabla_ValidaciónMétodo!AE206</f>
        <v>0</v>
      </c>
      <c r="AF206" s="74" t="n">
        <f aca="false">Tabla_Simulada!AF206-Tabla_ValidaciónMétodo!AF206</f>
        <v>0</v>
      </c>
      <c r="AG206" s="74" t="n">
        <f aca="false">Tabla_Simulada!AG206-Tabla_ValidaciónMétodo!AG206</f>
        <v>0</v>
      </c>
      <c r="AH206" s="74" t="n">
        <f aca="false">Tabla_Simulada!AH206-Tabla_ValidaciónMétodo!AH206</f>
        <v>0</v>
      </c>
      <c r="AI206" s="74" t="n">
        <f aca="false">Tabla_Simulada!AI206-Tabla_ValidaciónMétodo!AI206</f>
        <v>0</v>
      </c>
      <c r="AJ206" s="74" t="n">
        <f aca="false">Tabla_Simulada!AJ206-Tabla_ValidaciónMétodo!AJ206</f>
        <v>0</v>
      </c>
      <c r="AK206" s="74" t="n">
        <f aca="false">Tabla_Simulada!AK206-Tabla_ValidaciónMétodo!AK206</f>
        <v>0</v>
      </c>
      <c r="AL206" s="74" t="n">
        <f aca="false">Tabla_Simulada!AL206-Tabla_ValidaciónMétodo!AL206</f>
        <v>0</v>
      </c>
      <c r="AM206" s="74" t="n">
        <f aca="false">Tabla_Simulada!AM206-Tabla_ValidaciónMétodo!AM206</f>
        <v>0</v>
      </c>
      <c r="AO206" s="66" t="n">
        <f aca="false">Tabla_Simulada!AO206-Tabla_ValidaciónMétodo!AO206</f>
        <v>0</v>
      </c>
      <c r="AP206" s="65" t="n">
        <f aca="false">Tabla_Simulada!AP206-Tabla_ValidaciónMétodo!AP206</f>
        <v>0</v>
      </c>
      <c r="AQ206" s="66" t="n">
        <f aca="false">Tabla_Simulada!AQ206-Tabla_ValidaciónMétodo!AQ206</f>
        <v>0</v>
      </c>
      <c r="AR206" s="65" t="n">
        <f aca="false">Tabla_Simulada!AR206-Tabla_ValidaciónMétodo!AR206</f>
        <v>0</v>
      </c>
      <c r="AS206" s="66" t="n">
        <f aca="false">Tabla_Simulada!AS206-Tabla_ValidaciónMétodo!AS206</f>
        <v>0</v>
      </c>
      <c r="AT206" s="65" t="n">
        <f aca="false">Tabla_Simulada!AT206-Tabla_ValidaciónMétodo!AT206</f>
        <v>0</v>
      </c>
      <c r="AU206" s="66" t="n">
        <f aca="false">Tabla_Simulada!AU206-Tabla_ValidaciónMétodo!AU206</f>
        <v>0</v>
      </c>
      <c r="AV206" s="65" t="n">
        <f aca="false">Tabla_Simulada!AV206-Tabla_ValidaciónMétodo!AV206</f>
        <v>0</v>
      </c>
      <c r="AW206" s="66" t="n">
        <f aca="false">Tabla_Simulada!AW206-Tabla_ValidaciónMétodo!AW206</f>
        <v>0</v>
      </c>
      <c r="AX206" s="65" t="n">
        <f aca="false">Tabla_Simulada!AX206-Tabla_ValidaciónMétodo!AX206</f>
        <v>0</v>
      </c>
    </row>
    <row r="207" customFormat="false" ht="15" hidden="false" customHeight="false" outlineLevel="0" collapsed="false">
      <c r="A207" s="72" t="s">
        <v>61</v>
      </c>
      <c r="B207" s="65" t="n">
        <f aca="false">Tabla_Simulada!B207-Tabla_ValidaciónMétodo!B207</f>
        <v>0</v>
      </c>
      <c r="C207" s="65" t="n">
        <f aca="false">Tabla_Simulada!C207-Tabla_ValidaciónMétodo!C207</f>
        <v>0</v>
      </c>
      <c r="D207" s="65" t="n">
        <f aca="false">Tabla_Simulada!D207-Tabla_ValidaciónMétodo!D207</f>
        <v>0</v>
      </c>
      <c r="E207" s="65" t="n">
        <f aca="false">Tabla_Simulada!E207-Tabla_ValidaciónMétodo!E207</f>
        <v>0</v>
      </c>
      <c r="F207" s="65" t="n">
        <f aca="false">Tabla_Simulada!F207-Tabla_ValidaciónMétodo!F207</f>
        <v>0</v>
      </c>
      <c r="G207" s="65" t="n">
        <f aca="false">Tabla_Simulada!G207-Tabla_ValidaciónMétodo!G207</f>
        <v>0</v>
      </c>
      <c r="H207" s="65" t="n">
        <f aca="false">Tabla_Simulada!H207-Tabla_ValidaciónMétodo!H207</f>
        <v>0</v>
      </c>
      <c r="I207" s="66" t="n">
        <f aca="false">Tabla_Simulada!I207-Tabla_ValidaciónMétodo!I207</f>
        <v>0</v>
      </c>
      <c r="J207" s="65" t="n">
        <f aca="false">Tabla_Simulada!J207-Tabla_ValidaciónMétodo!J207</f>
        <v>0</v>
      </c>
      <c r="K207" s="66" t="n">
        <f aca="false">Tabla_Simulada!K207-Tabla_ValidaciónMétodo!K207</f>
        <v>0</v>
      </c>
      <c r="L207" s="65" t="n">
        <f aca="false">Tabla_Simulada!L207-Tabla_ValidaciónMétodo!L207</f>
        <v>0</v>
      </c>
      <c r="M207" s="66" t="n">
        <f aca="false">Tabla_Simulada!M207-Tabla_ValidaciónMétodo!M207</f>
        <v>0</v>
      </c>
      <c r="N207" s="65" t="n">
        <f aca="false">Tabla_Simulada!N207-Tabla_ValidaciónMétodo!N207</f>
        <v>0</v>
      </c>
      <c r="O207" s="65" t="n">
        <f aca="false">Tabla_Simulada!O207-Tabla_ValidaciónMétodo!O207</f>
        <v>0</v>
      </c>
      <c r="P207" s="65" t="n">
        <f aca="false">Tabla_Simulada!P207-Tabla_ValidaciónMétodo!P207</f>
        <v>0</v>
      </c>
      <c r="Q207" s="65" t="n">
        <f aca="false">Tabla_Simulada!Q207-Tabla_ValidaciónMétodo!Q207</f>
        <v>0</v>
      </c>
      <c r="S207" s="65" t="n">
        <f aca="false">Tabla_Simulada!S207-Tabla_ValidaciónMétodo!S207</f>
        <v>0</v>
      </c>
      <c r="T207" s="65" t="n">
        <f aca="false">Tabla_Simulada!T207-Tabla_ValidaciónMétodo!T207</f>
        <v>0</v>
      </c>
      <c r="U207" s="65" t="n">
        <f aca="false">Tabla_Simulada!U207-Tabla_ValidaciónMétodo!U207</f>
        <v>0</v>
      </c>
      <c r="V207" s="65" t="n">
        <f aca="false">Tabla_Simulada!V207-Tabla_ValidaciónMétodo!V207</f>
        <v>0</v>
      </c>
      <c r="W207" s="65" t="n">
        <f aca="false">Tabla_Simulada!W207-Tabla_ValidaciónMétodo!W207</f>
        <v>0</v>
      </c>
      <c r="X207" s="65" t="n">
        <f aca="false">Tabla_Simulada!X207-Tabla_ValidaciónMétodo!X207</f>
        <v>0</v>
      </c>
      <c r="Y207" s="65" t="n">
        <f aca="false">Tabla_Simulada!Y207-Tabla_ValidaciónMétodo!Y207</f>
        <v>0</v>
      </c>
      <c r="Z207" s="65" t="n">
        <f aca="false">Tabla_Simulada!Z207-Tabla_ValidaciónMétodo!Z207</f>
        <v>0</v>
      </c>
      <c r="AC207" s="73" t="n">
        <f aca="false">Tabla_Simulada!AC207-Tabla_ValidaciónMétodo!AC207</f>
        <v>0</v>
      </c>
      <c r="AD207" s="74" t="n">
        <f aca="false">Tabla_Simulada!AD207-Tabla_ValidaciónMétodo!AD207</f>
        <v>0</v>
      </c>
      <c r="AE207" s="75" t="n">
        <f aca="false">Tabla_Simulada!AE207-Tabla_ValidaciónMétodo!AE207</f>
        <v>0</v>
      </c>
      <c r="AF207" s="74" t="n">
        <f aca="false">Tabla_Simulada!AF207-Tabla_ValidaciónMétodo!AF207</f>
        <v>0</v>
      </c>
      <c r="AG207" s="74" t="n">
        <f aca="false">Tabla_Simulada!AG207-Tabla_ValidaciónMétodo!AG207</f>
        <v>0</v>
      </c>
      <c r="AH207" s="74" t="n">
        <f aca="false">Tabla_Simulada!AH207-Tabla_ValidaciónMétodo!AH207</f>
        <v>0</v>
      </c>
      <c r="AI207" s="74" t="n">
        <f aca="false">Tabla_Simulada!AI207-Tabla_ValidaciónMétodo!AI207</f>
        <v>0</v>
      </c>
      <c r="AJ207" s="74" t="n">
        <f aca="false">Tabla_Simulada!AJ207-Tabla_ValidaciónMétodo!AJ207</f>
        <v>0</v>
      </c>
      <c r="AK207" s="74" t="n">
        <f aca="false">Tabla_Simulada!AK207-Tabla_ValidaciónMétodo!AK207</f>
        <v>0</v>
      </c>
      <c r="AL207" s="74" t="n">
        <f aca="false">Tabla_Simulada!AL207-Tabla_ValidaciónMétodo!AL207</f>
        <v>0</v>
      </c>
      <c r="AM207" s="74" t="n">
        <f aca="false">Tabla_Simulada!AM207-Tabla_ValidaciónMétodo!AM207</f>
        <v>0</v>
      </c>
      <c r="AO207" s="66" t="n">
        <f aca="false">Tabla_Simulada!AO207-Tabla_ValidaciónMétodo!AO207</f>
        <v>0</v>
      </c>
      <c r="AP207" s="65" t="n">
        <f aca="false">Tabla_Simulada!AP207-Tabla_ValidaciónMétodo!AP207</f>
        <v>0</v>
      </c>
      <c r="AQ207" s="66" t="n">
        <f aca="false">Tabla_Simulada!AQ207-Tabla_ValidaciónMétodo!AQ207</f>
        <v>0</v>
      </c>
      <c r="AR207" s="65" t="n">
        <f aca="false">Tabla_Simulada!AR207-Tabla_ValidaciónMétodo!AR207</f>
        <v>0</v>
      </c>
      <c r="AS207" s="66" t="n">
        <f aca="false">Tabla_Simulada!AS207-Tabla_ValidaciónMétodo!AS207</f>
        <v>0</v>
      </c>
      <c r="AT207" s="65" t="n">
        <f aca="false">Tabla_Simulada!AT207-Tabla_ValidaciónMétodo!AT207</f>
        <v>0</v>
      </c>
      <c r="AU207" s="66" t="n">
        <f aca="false">Tabla_Simulada!AU207-Tabla_ValidaciónMétodo!AU207</f>
        <v>0</v>
      </c>
      <c r="AV207" s="65" t="n">
        <f aca="false">Tabla_Simulada!AV207-Tabla_ValidaciónMétodo!AV207</f>
        <v>0</v>
      </c>
      <c r="AW207" s="66" t="n">
        <f aca="false">Tabla_Simulada!AW207-Tabla_ValidaciónMétodo!AW207</f>
        <v>0</v>
      </c>
      <c r="AX207" s="65" t="n">
        <f aca="false">Tabla_Simulada!AX207-Tabla_ValidaciónMétodo!AX207</f>
        <v>0</v>
      </c>
    </row>
    <row r="208" customFormat="false" ht="15" hidden="false" customHeight="false" outlineLevel="0" collapsed="false">
      <c r="A208" s="72" t="s">
        <v>62</v>
      </c>
      <c r="B208" s="65" t="n">
        <f aca="false">Tabla_Simulada!B208-Tabla_ValidaciónMétodo!B208</f>
        <v>0</v>
      </c>
      <c r="C208" s="65" t="n">
        <f aca="false">Tabla_Simulada!C208-Tabla_ValidaciónMétodo!C208</f>
        <v>0</v>
      </c>
      <c r="D208" s="65" t="n">
        <f aca="false">Tabla_Simulada!D208-Tabla_ValidaciónMétodo!D208</f>
        <v>0</v>
      </c>
      <c r="E208" s="65" t="n">
        <f aca="false">Tabla_Simulada!E208-Tabla_ValidaciónMétodo!E208</f>
        <v>0</v>
      </c>
      <c r="F208" s="65" t="n">
        <f aca="false">Tabla_Simulada!F208-Tabla_ValidaciónMétodo!F208</f>
        <v>0</v>
      </c>
      <c r="G208" s="65" t="n">
        <f aca="false">Tabla_Simulada!G208-Tabla_ValidaciónMétodo!G208</f>
        <v>0</v>
      </c>
      <c r="H208" s="65" t="n">
        <f aca="false">Tabla_Simulada!H208-Tabla_ValidaciónMétodo!H208</f>
        <v>0</v>
      </c>
      <c r="I208" s="66" t="n">
        <f aca="false">Tabla_Simulada!I208-Tabla_ValidaciónMétodo!I208</f>
        <v>0</v>
      </c>
      <c r="J208" s="65" t="n">
        <f aca="false">Tabla_Simulada!J208-Tabla_ValidaciónMétodo!J208</f>
        <v>0</v>
      </c>
      <c r="K208" s="66" t="n">
        <f aca="false">Tabla_Simulada!K208-Tabla_ValidaciónMétodo!K208</f>
        <v>0</v>
      </c>
      <c r="L208" s="65" t="n">
        <f aca="false">Tabla_Simulada!L208-Tabla_ValidaciónMétodo!L208</f>
        <v>0</v>
      </c>
      <c r="M208" s="66" t="n">
        <f aca="false">Tabla_Simulada!M208-Tabla_ValidaciónMétodo!M208</f>
        <v>0</v>
      </c>
      <c r="N208" s="65" t="n">
        <f aca="false">Tabla_Simulada!N208-Tabla_ValidaciónMétodo!N208</f>
        <v>0</v>
      </c>
      <c r="O208" s="65" t="n">
        <f aca="false">Tabla_Simulada!O208-Tabla_ValidaciónMétodo!O208</f>
        <v>0</v>
      </c>
      <c r="P208" s="65" t="n">
        <f aca="false">Tabla_Simulada!P208-Tabla_ValidaciónMétodo!P208</f>
        <v>0</v>
      </c>
      <c r="Q208" s="65" t="n">
        <f aca="false">Tabla_Simulada!Q208-Tabla_ValidaciónMétodo!Q208</f>
        <v>0</v>
      </c>
      <c r="S208" s="65" t="n">
        <f aca="false">Tabla_Simulada!S208-Tabla_ValidaciónMétodo!S208</f>
        <v>0</v>
      </c>
      <c r="T208" s="65" t="n">
        <f aca="false">Tabla_Simulada!T208-Tabla_ValidaciónMétodo!T208</f>
        <v>0</v>
      </c>
      <c r="U208" s="65" t="n">
        <f aca="false">Tabla_Simulada!U208-Tabla_ValidaciónMétodo!U208</f>
        <v>0</v>
      </c>
      <c r="V208" s="65" t="n">
        <f aca="false">Tabla_Simulada!V208-Tabla_ValidaciónMétodo!V208</f>
        <v>0</v>
      </c>
      <c r="W208" s="65" t="n">
        <f aca="false">Tabla_Simulada!W208-Tabla_ValidaciónMétodo!W208</f>
        <v>0</v>
      </c>
      <c r="X208" s="65" t="n">
        <f aca="false">Tabla_Simulada!X208-Tabla_ValidaciónMétodo!X208</f>
        <v>0</v>
      </c>
      <c r="Y208" s="65" t="n">
        <f aca="false">Tabla_Simulada!Y208-Tabla_ValidaciónMétodo!Y208</f>
        <v>0</v>
      </c>
      <c r="Z208" s="65" t="n">
        <f aca="false">Tabla_Simulada!Z208-Tabla_ValidaciónMétodo!Z208</f>
        <v>0</v>
      </c>
      <c r="AC208" s="73" t="n">
        <f aca="false">Tabla_Simulada!AC208-Tabla_ValidaciónMétodo!AC208</f>
        <v>0</v>
      </c>
      <c r="AD208" s="74" t="n">
        <f aca="false">Tabla_Simulada!AD208-Tabla_ValidaciónMétodo!AD208</f>
        <v>0</v>
      </c>
      <c r="AE208" s="75" t="n">
        <f aca="false">Tabla_Simulada!AE208-Tabla_ValidaciónMétodo!AE208</f>
        <v>0</v>
      </c>
      <c r="AF208" s="74" t="n">
        <f aca="false">Tabla_Simulada!AF208-Tabla_ValidaciónMétodo!AF208</f>
        <v>0</v>
      </c>
      <c r="AG208" s="74" t="n">
        <f aca="false">Tabla_Simulada!AG208-Tabla_ValidaciónMétodo!AG208</f>
        <v>0</v>
      </c>
      <c r="AH208" s="74" t="n">
        <f aca="false">Tabla_Simulada!AH208-Tabla_ValidaciónMétodo!AH208</f>
        <v>0</v>
      </c>
      <c r="AI208" s="74" t="n">
        <f aca="false">Tabla_Simulada!AI208-Tabla_ValidaciónMétodo!AI208</f>
        <v>0</v>
      </c>
      <c r="AJ208" s="74" t="n">
        <f aca="false">Tabla_Simulada!AJ208-Tabla_ValidaciónMétodo!AJ208</f>
        <v>0</v>
      </c>
      <c r="AK208" s="74" t="n">
        <f aca="false">Tabla_Simulada!AK208-Tabla_ValidaciónMétodo!AK208</f>
        <v>0</v>
      </c>
      <c r="AL208" s="74" t="n">
        <f aca="false">Tabla_Simulada!AL208-Tabla_ValidaciónMétodo!AL208</f>
        <v>0</v>
      </c>
      <c r="AM208" s="74" t="n">
        <f aca="false">Tabla_Simulada!AM208-Tabla_ValidaciónMétodo!AM208</f>
        <v>0</v>
      </c>
      <c r="AO208" s="66" t="n">
        <f aca="false">Tabla_Simulada!AO208-Tabla_ValidaciónMétodo!AO208</f>
        <v>0</v>
      </c>
      <c r="AP208" s="65" t="n">
        <f aca="false">Tabla_Simulada!AP208-Tabla_ValidaciónMétodo!AP208</f>
        <v>0</v>
      </c>
      <c r="AQ208" s="66" t="n">
        <f aca="false">Tabla_Simulada!AQ208-Tabla_ValidaciónMétodo!AQ208</f>
        <v>0</v>
      </c>
      <c r="AR208" s="65" t="n">
        <f aca="false">Tabla_Simulada!AR208-Tabla_ValidaciónMétodo!AR208</f>
        <v>0</v>
      </c>
      <c r="AS208" s="66" t="n">
        <f aca="false">Tabla_Simulada!AS208-Tabla_ValidaciónMétodo!AS208</f>
        <v>0</v>
      </c>
      <c r="AT208" s="65" t="n">
        <f aca="false">Tabla_Simulada!AT208-Tabla_ValidaciónMétodo!AT208</f>
        <v>0</v>
      </c>
      <c r="AU208" s="66" t="n">
        <f aca="false">Tabla_Simulada!AU208-Tabla_ValidaciónMétodo!AU208</f>
        <v>0</v>
      </c>
      <c r="AV208" s="65" t="n">
        <f aca="false">Tabla_Simulada!AV208-Tabla_ValidaciónMétodo!AV208</f>
        <v>0</v>
      </c>
      <c r="AW208" s="66" t="n">
        <f aca="false">Tabla_Simulada!AW208-Tabla_ValidaciónMétodo!AW208</f>
        <v>0</v>
      </c>
      <c r="AX208" s="65" t="n">
        <f aca="false">Tabla_Simulada!AX208-Tabla_ValidaciónMétodo!AX208</f>
        <v>0</v>
      </c>
    </row>
    <row r="209" customFormat="false" ht="15" hidden="false" customHeight="false" outlineLevel="0" collapsed="false">
      <c r="A209" s="72" t="s">
        <v>63</v>
      </c>
      <c r="B209" s="65" t="n">
        <f aca="false">Tabla_Simulada!B209-Tabla_ValidaciónMétodo!B209</f>
        <v>0</v>
      </c>
      <c r="C209" s="65" t="n">
        <f aca="false">Tabla_Simulada!C209-Tabla_ValidaciónMétodo!C209</f>
        <v>0</v>
      </c>
      <c r="D209" s="65" t="n">
        <f aca="false">Tabla_Simulada!D209-Tabla_ValidaciónMétodo!D209</f>
        <v>0</v>
      </c>
      <c r="E209" s="65" t="n">
        <f aca="false">Tabla_Simulada!E209-Tabla_ValidaciónMétodo!E209</f>
        <v>0</v>
      </c>
      <c r="F209" s="65" t="n">
        <f aca="false">Tabla_Simulada!F209-Tabla_ValidaciónMétodo!F209</f>
        <v>0</v>
      </c>
      <c r="G209" s="65" t="n">
        <f aca="false">Tabla_Simulada!G209-Tabla_ValidaciónMétodo!G209</f>
        <v>0</v>
      </c>
      <c r="H209" s="65" t="n">
        <f aca="false">Tabla_Simulada!H209-Tabla_ValidaciónMétodo!H209</f>
        <v>0</v>
      </c>
      <c r="I209" s="66" t="n">
        <f aca="false">Tabla_Simulada!I209-Tabla_ValidaciónMétodo!I209</f>
        <v>0</v>
      </c>
      <c r="J209" s="65" t="n">
        <f aca="false">Tabla_Simulada!J209-Tabla_ValidaciónMétodo!J209</f>
        <v>0</v>
      </c>
      <c r="K209" s="66" t="n">
        <f aca="false">Tabla_Simulada!K209-Tabla_ValidaciónMétodo!K209</f>
        <v>0</v>
      </c>
      <c r="L209" s="65" t="n">
        <f aca="false">Tabla_Simulada!L209-Tabla_ValidaciónMétodo!L209</f>
        <v>0</v>
      </c>
      <c r="M209" s="66" t="n">
        <f aca="false">Tabla_Simulada!M209-Tabla_ValidaciónMétodo!M209</f>
        <v>0</v>
      </c>
      <c r="N209" s="65" t="n">
        <f aca="false">Tabla_Simulada!N209-Tabla_ValidaciónMétodo!N209</f>
        <v>0</v>
      </c>
      <c r="O209" s="65" t="n">
        <f aca="false">Tabla_Simulada!O209-Tabla_ValidaciónMétodo!O209</f>
        <v>0</v>
      </c>
      <c r="P209" s="65" t="n">
        <f aca="false">Tabla_Simulada!P209-Tabla_ValidaciónMétodo!P209</f>
        <v>0</v>
      </c>
      <c r="Q209" s="65" t="n">
        <f aca="false">Tabla_Simulada!Q209-Tabla_ValidaciónMétodo!Q209</f>
        <v>0</v>
      </c>
      <c r="S209" s="65" t="n">
        <f aca="false">Tabla_Simulada!S209-Tabla_ValidaciónMétodo!S209</f>
        <v>0</v>
      </c>
      <c r="T209" s="65" t="n">
        <f aca="false">Tabla_Simulada!T209-Tabla_ValidaciónMétodo!T209</f>
        <v>0</v>
      </c>
      <c r="U209" s="65" t="n">
        <f aca="false">Tabla_Simulada!U209-Tabla_ValidaciónMétodo!U209</f>
        <v>0</v>
      </c>
      <c r="V209" s="65" t="n">
        <f aca="false">Tabla_Simulada!V209-Tabla_ValidaciónMétodo!V209</f>
        <v>0</v>
      </c>
      <c r="W209" s="65" t="n">
        <f aca="false">Tabla_Simulada!W209-Tabla_ValidaciónMétodo!W209</f>
        <v>0</v>
      </c>
      <c r="X209" s="65" t="n">
        <f aca="false">Tabla_Simulada!X209-Tabla_ValidaciónMétodo!X209</f>
        <v>0</v>
      </c>
      <c r="Y209" s="65" t="n">
        <f aca="false">Tabla_Simulada!Y209-Tabla_ValidaciónMétodo!Y209</f>
        <v>0</v>
      </c>
      <c r="Z209" s="65" t="n">
        <f aca="false">Tabla_Simulada!Z209-Tabla_ValidaciónMétodo!Z209</f>
        <v>0</v>
      </c>
      <c r="AC209" s="73" t="n">
        <f aca="false">Tabla_Simulada!AC209-Tabla_ValidaciónMétodo!AC209</f>
        <v>0</v>
      </c>
      <c r="AD209" s="74" t="n">
        <f aca="false">Tabla_Simulada!AD209-Tabla_ValidaciónMétodo!AD209</f>
        <v>0</v>
      </c>
      <c r="AE209" s="75" t="n">
        <f aca="false">Tabla_Simulada!AE209-Tabla_ValidaciónMétodo!AE209</f>
        <v>0</v>
      </c>
      <c r="AF209" s="74" t="n">
        <f aca="false">Tabla_Simulada!AF209-Tabla_ValidaciónMétodo!AF209</f>
        <v>0</v>
      </c>
      <c r="AG209" s="74" t="n">
        <f aca="false">Tabla_Simulada!AG209-Tabla_ValidaciónMétodo!AG209</f>
        <v>0</v>
      </c>
      <c r="AH209" s="74" t="n">
        <f aca="false">Tabla_Simulada!AH209-Tabla_ValidaciónMétodo!AH209</f>
        <v>0</v>
      </c>
      <c r="AI209" s="74" t="n">
        <f aca="false">Tabla_Simulada!AI209-Tabla_ValidaciónMétodo!AI209</f>
        <v>0</v>
      </c>
      <c r="AJ209" s="74" t="n">
        <f aca="false">Tabla_Simulada!AJ209-Tabla_ValidaciónMétodo!AJ209</f>
        <v>0</v>
      </c>
      <c r="AK209" s="74" t="n">
        <f aca="false">Tabla_Simulada!AK209-Tabla_ValidaciónMétodo!AK209</f>
        <v>0</v>
      </c>
      <c r="AL209" s="74" t="n">
        <f aca="false">Tabla_Simulada!AL209-Tabla_ValidaciónMétodo!AL209</f>
        <v>0</v>
      </c>
      <c r="AM209" s="74" t="n">
        <f aca="false">Tabla_Simulada!AM209-Tabla_ValidaciónMétodo!AM209</f>
        <v>0</v>
      </c>
      <c r="AO209" s="66" t="n">
        <f aca="false">Tabla_Simulada!AO209-Tabla_ValidaciónMétodo!AO209</f>
        <v>0</v>
      </c>
      <c r="AP209" s="65" t="n">
        <f aca="false">Tabla_Simulada!AP209-Tabla_ValidaciónMétodo!AP209</f>
        <v>0</v>
      </c>
      <c r="AQ209" s="66" t="n">
        <f aca="false">Tabla_Simulada!AQ209-Tabla_ValidaciónMétodo!AQ209</f>
        <v>0</v>
      </c>
      <c r="AR209" s="65" t="n">
        <f aca="false">Tabla_Simulada!AR209-Tabla_ValidaciónMétodo!AR209</f>
        <v>0</v>
      </c>
      <c r="AS209" s="66" t="n">
        <f aca="false">Tabla_Simulada!AS209-Tabla_ValidaciónMétodo!AS209</f>
        <v>0</v>
      </c>
      <c r="AT209" s="65" t="n">
        <f aca="false">Tabla_Simulada!AT209-Tabla_ValidaciónMétodo!AT209</f>
        <v>0</v>
      </c>
      <c r="AU209" s="66" t="n">
        <f aca="false">Tabla_Simulada!AU209-Tabla_ValidaciónMétodo!AU209</f>
        <v>0</v>
      </c>
      <c r="AV209" s="65" t="n">
        <f aca="false">Tabla_Simulada!AV209-Tabla_ValidaciónMétodo!AV209</f>
        <v>0</v>
      </c>
      <c r="AW209" s="66" t="n">
        <f aca="false">Tabla_Simulada!AW209-Tabla_ValidaciónMétodo!AW209</f>
        <v>0</v>
      </c>
      <c r="AX209" s="65" t="n">
        <f aca="false">Tabla_Simulada!AX209-Tabla_ValidaciónMétodo!AX209</f>
        <v>0</v>
      </c>
    </row>
    <row r="210" customFormat="false" ht="15" hidden="false" customHeight="false" outlineLevel="0" collapsed="false">
      <c r="A210" s="72" t="s">
        <v>64</v>
      </c>
      <c r="B210" s="65" t="n">
        <f aca="false">Tabla_Simulada!B210-Tabla_ValidaciónMétodo!B210</f>
        <v>0</v>
      </c>
      <c r="C210" s="65" t="n">
        <f aca="false">Tabla_Simulada!C210-Tabla_ValidaciónMétodo!C210</f>
        <v>0</v>
      </c>
      <c r="D210" s="65" t="n">
        <f aca="false">Tabla_Simulada!D210-Tabla_ValidaciónMétodo!D210</f>
        <v>0</v>
      </c>
      <c r="E210" s="65" t="n">
        <f aca="false">Tabla_Simulada!E210-Tabla_ValidaciónMétodo!E210</f>
        <v>0</v>
      </c>
      <c r="F210" s="65" t="n">
        <f aca="false">Tabla_Simulada!F210-Tabla_ValidaciónMétodo!F210</f>
        <v>0</v>
      </c>
      <c r="G210" s="65" t="n">
        <f aca="false">Tabla_Simulada!G210-Tabla_ValidaciónMétodo!G210</f>
        <v>0</v>
      </c>
      <c r="H210" s="65" t="n">
        <f aca="false">Tabla_Simulada!H210-Tabla_ValidaciónMétodo!H210</f>
        <v>0</v>
      </c>
      <c r="I210" s="66" t="n">
        <f aca="false">Tabla_Simulada!I210-Tabla_ValidaciónMétodo!I210</f>
        <v>0</v>
      </c>
      <c r="J210" s="65" t="n">
        <f aca="false">Tabla_Simulada!J210-Tabla_ValidaciónMétodo!J210</f>
        <v>0</v>
      </c>
      <c r="K210" s="66" t="n">
        <f aca="false">Tabla_Simulada!K210-Tabla_ValidaciónMétodo!K210</f>
        <v>0</v>
      </c>
      <c r="L210" s="65" t="n">
        <f aca="false">Tabla_Simulada!L210-Tabla_ValidaciónMétodo!L210</f>
        <v>0</v>
      </c>
      <c r="M210" s="66" t="n">
        <f aca="false">Tabla_Simulada!M210-Tabla_ValidaciónMétodo!M210</f>
        <v>0</v>
      </c>
      <c r="N210" s="65" t="n">
        <f aca="false">Tabla_Simulada!N210-Tabla_ValidaciónMétodo!N210</f>
        <v>0</v>
      </c>
      <c r="O210" s="65" t="n">
        <f aca="false">Tabla_Simulada!O210-Tabla_ValidaciónMétodo!O210</f>
        <v>0</v>
      </c>
      <c r="P210" s="65" t="n">
        <f aca="false">Tabla_Simulada!P210-Tabla_ValidaciónMétodo!P210</f>
        <v>0</v>
      </c>
      <c r="Q210" s="65" t="n">
        <f aca="false">Tabla_Simulada!Q210-Tabla_ValidaciónMétodo!Q210</f>
        <v>0</v>
      </c>
      <c r="S210" s="65" t="n">
        <f aca="false">Tabla_Simulada!S210-Tabla_ValidaciónMétodo!S210</f>
        <v>0</v>
      </c>
      <c r="T210" s="65" t="n">
        <f aca="false">Tabla_Simulada!T210-Tabla_ValidaciónMétodo!T210</f>
        <v>0</v>
      </c>
      <c r="U210" s="65" t="n">
        <f aca="false">Tabla_Simulada!U210-Tabla_ValidaciónMétodo!U210</f>
        <v>0</v>
      </c>
      <c r="V210" s="65" t="n">
        <f aca="false">Tabla_Simulada!V210-Tabla_ValidaciónMétodo!V210</f>
        <v>0</v>
      </c>
      <c r="W210" s="65" t="n">
        <f aca="false">Tabla_Simulada!W210-Tabla_ValidaciónMétodo!W210</f>
        <v>0</v>
      </c>
      <c r="X210" s="65" t="n">
        <f aca="false">Tabla_Simulada!X210-Tabla_ValidaciónMétodo!X210</f>
        <v>0</v>
      </c>
      <c r="Y210" s="65" t="n">
        <f aca="false">Tabla_Simulada!Y210-Tabla_ValidaciónMétodo!Y210</f>
        <v>0</v>
      </c>
      <c r="Z210" s="65" t="n">
        <f aca="false">Tabla_Simulada!Z210-Tabla_ValidaciónMétodo!Z210</f>
        <v>0</v>
      </c>
      <c r="AC210" s="73" t="n">
        <f aca="false">Tabla_Simulada!AC210-Tabla_ValidaciónMétodo!AC210</f>
        <v>0</v>
      </c>
      <c r="AD210" s="74" t="n">
        <f aca="false">Tabla_Simulada!AD210-Tabla_ValidaciónMétodo!AD210</f>
        <v>0</v>
      </c>
      <c r="AE210" s="75" t="n">
        <f aca="false">Tabla_Simulada!AE210-Tabla_ValidaciónMétodo!AE210</f>
        <v>0</v>
      </c>
      <c r="AF210" s="74" t="n">
        <f aca="false">Tabla_Simulada!AF210-Tabla_ValidaciónMétodo!AF210</f>
        <v>0</v>
      </c>
      <c r="AG210" s="74" t="n">
        <f aca="false">Tabla_Simulada!AG210-Tabla_ValidaciónMétodo!AG210</f>
        <v>0</v>
      </c>
      <c r="AH210" s="74" t="n">
        <f aca="false">Tabla_Simulada!AH210-Tabla_ValidaciónMétodo!AH210</f>
        <v>0</v>
      </c>
      <c r="AI210" s="74" t="n">
        <f aca="false">Tabla_Simulada!AI210-Tabla_ValidaciónMétodo!AI210</f>
        <v>0</v>
      </c>
      <c r="AJ210" s="74" t="n">
        <f aca="false">Tabla_Simulada!AJ210-Tabla_ValidaciónMétodo!AJ210</f>
        <v>0</v>
      </c>
      <c r="AK210" s="74" t="n">
        <f aca="false">Tabla_Simulada!AK210-Tabla_ValidaciónMétodo!AK210</f>
        <v>0</v>
      </c>
      <c r="AL210" s="74" t="n">
        <f aca="false">Tabla_Simulada!AL210-Tabla_ValidaciónMétodo!AL210</f>
        <v>0</v>
      </c>
      <c r="AM210" s="74" t="n">
        <f aca="false">Tabla_Simulada!AM210-Tabla_ValidaciónMétodo!AM210</f>
        <v>0</v>
      </c>
      <c r="AO210" s="66" t="n">
        <f aca="false">Tabla_Simulada!AO210-Tabla_ValidaciónMétodo!AO210</f>
        <v>0</v>
      </c>
      <c r="AP210" s="65" t="n">
        <f aca="false">Tabla_Simulada!AP210-Tabla_ValidaciónMétodo!AP210</f>
        <v>0</v>
      </c>
      <c r="AQ210" s="66" t="n">
        <f aca="false">Tabla_Simulada!AQ210-Tabla_ValidaciónMétodo!AQ210</f>
        <v>0</v>
      </c>
      <c r="AR210" s="65" t="n">
        <f aca="false">Tabla_Simulada!AR210-Tabla_ValidaciónMétodo!AR210</f>
        <v>0</v>
      </c>
      <c r="AS210" s="66" t="n">
        <f aca="false">Tabla_Simulada!AS210-Tabla_ValidaciónMétodo!AS210</f>
        <v>0</v>
      </c>
      <c r="AT210" s="65" t="n">
        <f aca="false">Tabla_Simulada!AT210-Tabla_ValidaciónMétodo!AT210</f>
        <v>0</v>
      </c>
      <c r="AU210" s="66" t="n">
        <f aca="false">Tabla_Simulada!AU210-Tabla_ValidaciónMétodo!AU210</f>
        <v>0</v>
      </c>
      <c r="AV210" s="65" t="n">
        <f aca="false">Tabla_Simulada!AV210-Tabla_ValidaciónMétodo!AV210</f>
        <v>0</v>
      </c>
      <c r="AW210" s="66" t="n">
        <f aca="false">Tabla_Simulada!AW210-Tabla_ValidaciónMétodo!AW210</f>
        <v>0</v>
      </c>
      <c r="AX210" s="65" t="n">
        <f aca="false">Tabla_Simulada!AX210-Tabla_ValidaciónMétodo!AX210</f>
        <v>0</v>
      </c>
    </row>
    <row r="211" customFormat="false" ht="15" hidden="false" customHeight="false" outlineLevel="0" collapsed="false">
      <c r="A211" s="72" t="s">
        <v>65</v>
      </c>
      <c r="B211" s="65" t="n">
        <f aca="false">Tabla_Simulada!B211-Tabla_ValidaciónMétodo!B211</f>
        <v>0</v>
      </c>
      <c r="C211" s="65" t="n">
        <f aca="false">Tabla_Simulada!C211-Tabla_ValidaciónMétodo!C211</f>
        <v>0</v>
      </c>
      <c r="D211" s="65" t="n">
        <f aca="false">Tabla_Simulada!D211-Tabla_ValidaciónMétodo!D211</f>
        <v>0</v>
      </c>
      <c r="E211" s="65" t="n">
        <f aca="false">Tabla_Simulada!E211-Tabla_ValidaciónMétodo!E211</f>
        <v>0</v>
      </c>
      <c r="F211" s="65" t="n">
        <f aca="false">Tabla_Simulada!F211-Tabla_ValidaciónMétodo!F211</f>
        <v>0</v>
      </c>
      <c r="G211" s="65" t="n">
        <f aca="false">Tabla_Simulada!G211-Tabla_ValidaciónMétodo!G211</f>
        <v>0</v>
      </c>
      <c r="H211" s="65" t="n">
        <f aca="false">Tabla_Simulada!H211-Tabla_ValidaciónMétodo!H211</f>
        <v>0</v>
      </c>
      <c r="I211" s="66" t="n">
        <f aca="false">Tabla_Simulada!I211-Tabla_ValidaciónMétodo!I211</f>
        <v>0</v>
      </c>
      <c r="J211" s="65" t="n">
        <f aca="false">Tabla_Simulada!J211-Tabla_ValidaciónMétodo!J211</f>
        <v>0</v>
      </c>
      <c r="K211" s="66" t="n">
        <f aca="false">Tabla_Simulada!K211-Tabla_ValidaciónMétodo!K211</f>
        <v>0</v>
      </c>
      <c r="L211" s="65" t="n">
        <f aca="false">Tabla_Simulada!L211-Tabla_ValidaciónMétodo!L211</f>
        <v>0</v>
      </c>
      <c r="M211" s="66" t="n">
        <f aca="false">Tabla_Simulada!M211-Tabla_ValidaciónMétodo!M211</f>
        <v>0</v>
      </c>
      <c r="N211" s="65" t="n">
        <f aca="false">Tabla_Simulada!N211-Tabla_ValidaciónMétodo!N211</f>
        <v>0</v>
      </c>
      <c r="O211" s="65" t="n">
        <f aca="false">Tabla_Simulada!O211-Tabla_ValidaciónMétodo!O211</f>
        <v>0</v>
      </c>
      <c r="P211" s="65" t="n">
        <f aca="false">Tabla_Simulada!P211-Tabla_ValidaciónMétodo!P211</f>
        <v>0</v>
      </c>
      <c r="Q211" s="65" t="n">
        <f aca="false">Tabla_Simulada!Q211-Tabla_ValidaciónMétodo!Q211</f>
        <v>0</v>
      </c>
      <c r="S211" s="65" t="n">
        <f aca="false">Tabla_Simulada!S211-Tabla_ValidaciónMétodo!S211</f>
        <v>0</v>
      </c>
      <c r="T211" s="65" t="n">
        <f aca="false">Tabla_Simulada!T211-Tabla_ValidaciónMétodo!T211</f>
        <v>0</v>
      </c>
      <c r="U211" s="65" t="n">
        <f aca="false">Tabla_Simulada!U211-Tabla_ValidaciónMétodo!U211</f>
        <v>0</v>
      </c>
      <c r="V211" s="65" t="n">
        <f aca="false">Tabla_Simulada!V211-Tabla_ValidaciónMétodo!V211</f>
        <v>0</v>
      </c>
      <c r="W211" s="65" t="n">
        <f aca="false">Tabla_Simulada!W211-Tabla_ValidaciónMétodo!W211</f>
        <v>0</v>
      </c>
      <c r="X211" s="65" t="n">
        <f aca="false">Tabla_Simulada!X211-Tabla_ValidaciónMétodo!X211</f>
        <v>0</v>
      </c>
      <c r="Y211" s="65" t="n">
        <f aca="false">Tabla_Simulada!Y211-Tabla_ValidaciónMétodo!Y211</f>
        <v>0</v>
      </c>
      <c r="Z211" s="65" t="n">
        <f aca="false">Tabla_Simulada!Z211-Tabla_ValidaciónMétodo!Z211</f>
        <v>0</v>
      </c>
      <c r="AC211" s="73" t="n">
        <f aca="false">Tabla_Simulada!AC211-Tabla_ValidaciónMétodo!AC211</f>
        <v>0</v>
      </c>
      <c r="AD211" s="74" t="n">
        <f aca="false">Tabla_Simulada!AD211-Tabla_ValidaciónMétodo!AD211</f>
        <v>0</v>
      </c>
      <c r="AE211" s="75" t="n">
        <f aca="false">Tabla_Simulada!AE211-Tabla_ValidaciónMétodo!AE211</f>
        <v>0</v>
      </c>
      <c r="AF211" s="74" t="n">
        <f aca="false">Tabla_Simulada!AF211-Tabla_ValidaciónMétodo!AF211</f>
        <v>0</v>
      </c>
      <c r="AG211" s="74" t="n">
        <f aca="false">Tabla_Simulada!AG211-Tabla_ValidaciónMétodo!AG211</f>
        <v>0</v>
      </c>
      <c r="AH211" s="74" t="n">
        <f aca="false">Tabla_Simulada!AH211-Tabla_ValidaciónMétodo!AH211</f>
        <v>0</v>
      </c>
      <c r="AI211" s="74" t="n">
        <f aca="false">Tabla_Simulada!AI211-Tabla_ValidaciónMétodo!AI211</f>
        <v>0</v>
      </c>
      <c r="AJ211" s="74" t="n">
        <f aca="false">Tabla_Simulada!AJ211-Tabla_ValidaciónMétodo!AJ211</f>
        <v>0</v>
      </c>
      <c r="AK211" s="74" t="n">
        <f aca="false">Tabla_Simulada!AK211-Tabla_ValidaciónMétodo!AK211</f>
        <v>0</v>
      </c>
      <c r="AL211" s="74" t="n">
        <f aca="false">Tabla_Simulada!AL211-Tabla_ValidaciónMétodo!AL211</f>
        <v>0</v>
      </c>
      <c r="AM211" s="74" t="n">
        <f aca="false">Tabla_Simulada!AM211-Tabla_ValidaciónMétodo!AM211</f>
        <v>0</v>
      </c>
      <c r="AO211" s="66" t="n">
        <f aca="false">Tabla_Simulada!AO211-Tabla_ValidaciónMétodo!AO211</f>
        <v>0</v>
      </c>
      <c r="AP211" s="65" t="n">
        <f aca="false">Tabla_Simulada!AP211-Tabla_ValidaciónMétodo!AP211</f>
        <v>0</v>
      </c>
      <c r="AQ211" s="66" t="n">
        <f aca="false">Tabla_Simulada!AQ211-Tabla_ValidaciónMétodo!AQ211</f>
        <v>0</v>
      </c>
      <c r="AR211" s="65" t="n">
        <f aca="false">Tabla_Simulada!AR211-Tabla_ValidaciónMétodo!AR211</f>
        <v>0</v>
      </c>
      <c r="AS211" s="66" t="n">
        <f aca="false">Tabla_Simulada!AS211-Tabla_ValidaciónMétodo!AS211</f>
        <v>0</v>
      </c>
      <c r="AT211" s="65" t="n">
        <f aca="false">Tabla_Simulada!AT211-Tabla_ValidaciónMétodo!AT211</f>
        <v>0</v>
      </c>
      <c r="AU211" s="66" t="n">
        <f aca="false">Tabla_Simulada!AU211-Tabla_ValidaciónMétodo!AU211</f>
        <v>0</v>
      </c>
      <c r="AV211" s="65" t="n">
        <f aca="false">Tabla_Simulada!AV211-Tabla_ValidaciónMétodo!AV211</f>
        <v>0</v>
      </c>
      <c r="AW211" s="66" t="n">
        <f aca="false">Tabla_Simulada!AW211-Tabla_ValidaciónMétodo!AW211</f>
        <v>0</v>
      </c>
      <c r="AX211" s="65" t="n">
        <f aca="false">Tabla_Simulada!AX211-Tabla_ValidaciónMétodo!AX211</f>
        <v>0</v>
      </c>
    </row>
    <row r="212" customFormat="false" ht="15" hidden="false" customHeight="false" outlineLevel="0" collapsed="false">
      <c r="A212" s="72" t="s">
        <v>66</v>
      </c>
      <c r="B212" s="65" t="n">
        <f aca="false">Tabla_Simulada!B212-Tabla_ValidaciónMétodo!B212</f>
        <v>0</v>
      </c>
      <c r="C212" s="65" t="n">
        <f aca="false">Tabla_Simulada!C212-Tabla_ValidaciónMétodo!C212</f>
        <v>0</v>
      </c>
      <c r="D212" s="65" t="n">
        <f aca="false">Tabla_Simulada!D212-Tabla_ValidaciónMétodo!D212</f>
        <v>0</v>
      </c>
      <c r="E212" s="65" t="n">
        <f aca="false">Tabla_Simulada!E212-Tabla_ValidaciónMétodo!E212</f>
        <v>0</v>
      </c>
      <c r="F212" s="65" t="n">
        <f aca="false">Tabla_Simulada!F212-Tabla_ValidaciónMétodo!F212</f>
        <v>0</v>
      </c>
      <c r="G212" s="65" t="n">
        <f aca="false">Tabla_Simulada!G212-Tabla_ValidaciónMétodo!G212</f>
        <v>0</v>
      </c>
      <c r="H212" s="65" t="n">
        <f aca="false">Tabla_Simulada!H212-Tabla_ValidaciónMétodo!H212</f>
        <v>0</v>
      </c>
      <c r="I212" s="66" t="n">
        <f aca="false">Tabla_Simulada!I212-Tabla_ValidaciónMétodo!I212</f>
        <v>0</v>
      </c>
      <c r="J212" s="65" t="n">
        <f aca="false">Tabla_Simulada!J212-Tabla_ValidaciónMétodo!J212</f>
        <v>0</v>
      </c>
      <c r="K212" s="66" t="n">
        <f aca="false">Tabla_Simulada!K212-Tabla_ValidaciónMétodo!K212</f>
        <v>0</v>
      </c>
      <c r="L212" s="65" t="n">
        <f aca="false">Tabla_Simulada!L212-Tabla_ValidaciónMétodo!L212</f>
        <v>0</v>
      </c>
      <c r="M212" s="66" t="n">
        <f aca="false">Tabla_Simulada!M212-Tabla_ValidaciónMétodo!M212</f>
        <v>0</v>
      </c>
      <c r="N212" s="65" t="n">
        <f aca="false">Tabla_Simulada!N212-Tabla_ValidaciónMétodo!N212</f>
        <v>0</v>
      </c>
      <c r="O212" s="65" t="n">
        <f aca="false">Tabla_Simulada!O212-Tabla_ValidaciónMétodo!O212</f>
        <v>0</v>
      </c>
      <c r="P212" s="65" t="n">
        <f aca="false">Tabla_Simulada!P212-Tabla_ValidaciónMétodo!P212</f>
        <v>0</v>
      </c>
      <c r="Q212" s="65" t="n">
        <f aca="false">Tabla_Simulada!Q212-Tabla_ValidaciónMétodo!Q212</f>
        <v>0</v>
      </c>
      <c r="S212" s="65" t="n">
        <f aca="false">Tabla_Simulada!S212-Tabla_ValidaciónMétodo!S212</f>
        <v>0</v>
      </c>
      <c r="T212" s="65" t="n">
        <f aca="false">Tabla_Simulada!T212-Tabla_ValidaciónMétodo!T212</f>
        <v>0</v>
      </c>
      <c r="U212" s="65" t="n">
        <f aca="false">Tabla_Simulada!U212-Tabla_ValidaciónMétodo!U212</f>
        <v>0</v>
      </c>
      <c r="V212" s="65" t="n">
        <f aca="false">Tabla_Simulada!V212-Tabla_ValidaciónMétodo!V212</f>
        <v>0</v>
      </c>
      <c r="W212" s="65" t="n">
        <f aca="false">Tabla_Simulada!W212-Tabla_ValidaciónMétodo!W212</f>
        <v>0</v>
      </c>
      <c r="X212" s="65" t="n">
        <f aca="false">Tabla_Simulada!X212-Tabla_ValidaciónMétodo!X212</f>
        <v>0</v>
      </c>
      <c r="Y212" s="65" t="n">
        <f aca="false">Tabla_Simulada!Y212-Tabla_ValidaciónMétodo!Y212</f>
        <v>0</v>
      </c>
      <c r="Z212" s="65" t="n">
        <f aca="false">Tabla_Simulada!Z212-Tabla_ValidaciónMétodo!Z212</f>
        <v>0</v>
      </c>
      <c r="AC212" s="73" t="n">
        <f aca="false">Tabla_Simulada!AC212-Tabla_ValidaciónMétodo!AC212</f>
        <v>0</v>
      </c>
      <c r="AD212" s="74" t="n">
        <f aca="false">Tabla_Simulada!AD212-Tabla_ValidaciónMétodo!AD212</f>
        <v>0</v>
      </c>
      <c r="AE212" s="75" t="n">
        <f aca="false">Tabla_Simulada!AE212-Tabla_ValidaciónMétodo!AE212</f>
        <v>0</v>
      </c>
      <c r="AF212" s="74" t="n">
        <f aca="false">Tabla_Simulada!AF212-Tabla_ValidaciónMétodo!AF212</f>
        <v>0</v>
      </c>
      <c r="AG212" s="74" t="n">
        <f aca="false">Tabla_Simulada!AG212-Tabla_ValidaciónMétodo!AG212</f>
        <v>0</v>
      </c>
      <c r="AH212" s="74" t="n">
        <f aca="false">Tabla_Simulada!AH212-Tabla_ValidaciónMétodo!AH212</f>
        <v>0</v>
      </c>
      <c r="AI212" s="74" t="n">
        <f aca="false">Tabla_Simulada!AI212-Tabla_ValidaciónMétodo!AI212</f>
        <v>0</v>
      </c>
      <c r="AJ212" s="74" t="n">
        <f aca="false">Tabla_Simulada!AJ212-Tabla_ValidaciónMétodo!AJ212</f>
        <v>0</v>
      </c>
      <c r="AK212" s="74" t="n">
        <f aca="false">Tabla_Simulada!AK212-Tabla_ValidaciónMétodo!AK212</f>
        <v>0</v>
      </c>
      <c r="AL212" s="74" t="n">
        <f aca="false">Tabla_Simulada!AL212-Tabla_ValidaciónMétodo!AL212</f>
        <v>0</v>
      </c>
      <c r="AM212" s="74" t="n">
        <f aca="false">Tabla_Simulada!AM212-Tabla_ValidaciónMétodo!AM212</f>
        <v>0</v>
      </c>
      <c r="AO212" s="66" t="n">
        <f aca="false">Tabla_Simulada!AO212-Tabla_ValidaciónMétodo!AO212</f>
        <v>0</v>
      </c>
      <c r="AP212" s="65" t="n">
        <f aca="false">Tabla_Simulada!AP212-Tabla_ValidaciónMétodo!AP212</f>
        <v>0</v>
      </c>
      <c r="AQ212" s="66" t="n">
        <f aca="false">Tabla_Simulada!AQ212-Tabla_ValidaciónMétodo!AQ212</f>
        <v>0</v>
      </c>
      <c r="AR212" s="65" t="n">
        <f aca="false">Tabla_Simulada!AR212-Tabla_ValidaciónMétodo!AR212</f>
        <v>0</v>
      </c>
      <c r="AS212" s="66" t="n">
        <f aca="false">Tabla_Simulada!AS212-Tabla_ValidaciónMétodo!AS212</f>
        <v>0</v>
      </c>
      <c r="AT212" s="65" t="n">
        <f aca="false">Tabla_Simulada!AT212-Tabla_ValidaciónMétodo!AT212</f>
        <v>0</v>
      </c>
      <c r="AU212" s="66" t="n">
        <f aca="false">Tabla_Simulada!AU212-Tabla_ValidaciónMétodo!AU212</f>
        <v>0</v>
      </c>
      <c r="AV212" s="65" t="n">
        <f aca="false">Tabla_Simulada!AV212-Tabla_ValidaciónMétodo!AV212</f>
        <v>0</v>
      </c>
      <c r="AW212" s="66" t="n">
        <f aca="false">Tabla_Simulada!AW212-Tabla_ValidaciónMétodo!AW212</f>
        <v>0</v>
      </c>
      <c r="AX212" s="65" t="n">
        <f aca="false">Tabla_Simulada!AX212-Tabla_ValidaciónMétodo!AX212</f>
        <v>0</v>
      </c>
    </row>
    <row r="213" customFormat="false" ht="15" hidden="false" customHeight="false" outlineLevel="0" collapsed="false">
      <c r="A213" s="72" t="s">
        <v>67</v>
      </c>
      <c r="B213" s="65" t="n">
        <f aca="false">Tabla_Simulada!B213-Tabla_ValidaciónMétodo!B213</f>
        <v>0</v>
      </c>
      <c r="C213" s="65" t="n">
        <f aca="false">Tabla_Simulada!C213-Tabla_ValidaciónMétodo!C213</f>
        <v>0</v>
      </c>
      <c r="D213" s="65" t="n">
        <f aca="false">Tabla_Simulada!D213-Tabla_ValidaciónMétodo!D213</f>
        <v>0</v>
      </c>
      <c r="E213" s="65" t="n">
        <f aca="false">Tabla_Simulada!E213-Tabla_ValidaciónMétodo!E213</f>
        <v>0</v>
      </c>
      <c r="F213" s="65" t="n">
        <f aca="false">Tabla_Simulada!F213-Tabla_ValidaciónMétodo!F213</f>
        <v>0</v>
      </c>
      <c r="G213" s="65" t="n">
        <f aca="false">Tabla_Simulada!G213-Tabla_ValidaciónMétodo!G213</f>
        <v>0</v>
      </c>
      <c r="H213" s="65" t="n">
        <f aca="false">Tabla_Simulada!H213-Tabla_ValidaciónMétodo!H213</f>
        <v>0</v>
      </c>
      <c r="I213" s="66" t="n">
        <f aca="false">Tabla_Simulada!I213-Tabla_ValidaciónMétodo!I213</f>
        <v>0</v>
      </c>
      <c r="J213" s="65" t="n">
        <f aca="false">Tabla_Simulada!J213-Tabla_ValidaciónMétodo!J213</f>
        <v>0</v>
      </c>
      <c r="K213" s="66" t="n">
        <f aca="false">Tabla_Simulada!K213-Tabla_ValidaciónMétodo!K213</f>
        <v>0</v>
      </c>
      <c r="L213" s="65" t="n">
        <f aca="false">Tabla_Simulada!L213-Tabla_ValidaciónMétodo!L213</f>
        <v>0</v>
      </c>
      <c r="M213" s="66" t="n">
        <f aca="false">Tabla_Simulada!M213-Tabla_ValidaciónMétodo!M213</f>
        <v>0</v>
      </c>
      <c r="N213" s="65" t="n">
        <f aca="false">Tabla_Simulada!N213-Tabla_ValidaciónMétodo!N213</f>
        <v>0</v>
      </c>
      <c r="O213" s="65" t="n">
        <f aca="false">Tabla_Simulada!O213-Tabla_ValidaciónMétodo!O213</f>
        <v>0</v>
      </c>
      <c r="P213" s="65" t="n">
        <f aca="false">Tabla_Simulada!P213-Tabla_ValidaciónMétodo!P213</f>
        <v>0</v>
      </c>
      <c r="Q213" s="65" t="n">
        <f aca="false">Tabla_Simulada!Q213-Tabla_ValidaciónMétodo!Q213</f>
        <v>0</v>
      </c>
      <c r="S213" s="65" t="n">
        <f aca="false">Tabla_Simulada!S213-Tabla_ValidaciónMétodo!S213</f>
        <v>0</v>
      </c>
      <c r="T213" s="65" t="n">
        <f aca="false">Tabla_Simulada!T213-Tabla_ValidaciónMétodo!T213</f>
        <v>0</v>
      </c>
      <c r="U213" s="65" t="n">
        <f aca="false">Tabla_Simulada!U213-Tabla_ValidaciónMétodo!U213</f>
        <v>0</v>
      </c>
      <c r="V213" s="65" t="n">
        <f aca="false">Tabla_Simulada!V213-Tabla_ValidaciónMétodo!V213</f>
        <v>0</v>
      </c>
      <c r="W213" s="65" t="n">
        <f aca="false">Tabla_Simulada!W213-Tabla_ValidaciónMétodo!W213</f>
        <v>0</v>
      </c>
      <c r="X213" s="65" t="n">
        <f aca="false">Tabla_Simulada!X213-Tabla_ValidaciónMétodo!X213</f>
        <v>0</v>
      </c>
      <c r="Y213" s="65" t="n">
        <f aca="false">Tabla_Simulada!Y213-Tabla_ValidaciónMétodo!Y213</f>
        <v>0</v>
      </c>
      <c r="Z213" s="65" t="n">
        <f aca="false">Tabla_Simulada!Z213-Tabla_ValidaciónMétodo!Z213</f>
        <v>0</v>
      </c>
      <c r="AC213" s="73" t="n">
        <f aca="false">Tabla_Simulada!AC213-Tabla_ValidaciónMétodo!AC213</f>
        <v>0</v>
      </c>
      <c r="AD213" s="74" t="n">
        <f aca="false">Tabla_Simulada!AD213-Tabla_ValidaciónMétodo!AD213</f>
        <v>0</v>
      </c>
      <c r="AE213" s="75" t="n">
        <f aca="false">Tabla_Simulada!AE213-Tabla_ValidaciónMétodo!AE213</f>
        <v>0</v>
      </c>
      <c r="AF213" s="74" t="n">
        <f aca="false">Tabla_Simulada!AF213-Tabla_ValidaciónMétodo!AF213</f>
        <v>0</v>
      </c>
      <c r="AG213" s="74" t="n">
        <f aca="false">Tabla_Simulada!AG213-Tabla_ValidaciónMétodo!AG213</f>
        <v>0</v>
      </c>
      <c r="AH213" s="74" t="n">
        <f aca="false">Tabla_Simulada!AH213-Tabla_ValidaciónMétodo!AH213</f>
        <v>0</v>
      </c>
      <c r="AI213" s="74" t="n">
        <f aca="false">Tabla_Simulada!AI213-Tabla_ValidaciónMétodo!AI213</f>
        <v>0</v>
      </c>
      <c r="AJ213" s="74" t="n">
        <f aca="false">Tabla_Simulada!AJ213-Tabla_ValidaciónMétodo!AJ213</f>
        <v>0</v>
      </c>
      <c r="AK213" s="74" t="n">
        <f aca="false">Tabla_Simulada!AK213-Tabla_ValidaciónMétodo!AK213</f>
        <v>0</v>
      </c>
      <c r="AL213" s="74" t="n">
        <f aca="false">Tabla_Simulada!AL213-Tabla_ValidaciónMétodo!AL213</f>
        <v>0</v>
      </c>
      <c r="AM213" s="74" t="n">
        <f aca="false">Tabla_Simulada!AM213-Tabla_ValidaciónMétodo!AM213</f>
        <v>0</v>
      </c>
      <c r="AO213" s="66" t="n">
        <f aca="false">Tabla_Simulada!AO213-Tabla_ValidaciónMétodo!AO213</f>
        <v>0</v>
      </c>
      <c r="AP213" s="65" t="n">
        <f aca="false">Tabla_Simulada!AP213-Tabla_ValidaciónMétodo!AP213</f>
        <v>0</v>
      </c>
      <c r="AQ213" s="66" t="n">
        <f aca="false">Tabla_Simulada!AQ213-Tabla_ValidaciónMétodo!AQ213</f>
        <v>0</v>
      </c>
      <c r="AR213" s="65" t="n">
        <f aca="false">Tabla_Simulada!AR213-Tabla_ValidaciónMétodo!AR213</f>
        <v>0</v>
      </c>
      <c r="AS213" s="66" t="n">
        <f aca="false">Tabla_Simulada!AS213-Tabla_ValidaciónMétodo!AS213</f>
        <v>0</v>
      </c>
      <c r="AT213" s="65" t="n">
        <f aca="false">Tabla_Simulada!AT213-Tabla_ValidaciónMétodo!AT213</f>
        <v>0</v>
      </c>
      <c r="AU213" s="66" t="n">
        <f aca="false">Tabla_Simulada!AU213-Tabla_ValidaciónMétodo!AU213</f>
        <v>0</v>
      </c>
      <c r="AV213" s="65" t="n">
        <f aca="false">Tabla_Simulada!AV213-Tabla_ValidaciónMétodo!AV213</f>
        <v>0</v>
      </c>
      <c r="AW213" s="66" t="n">
        <f aca="false">Tabla_Simulada!AW213-Tabla_ValidaciónMétodo!AW213</f>
        <v>0</v>
      </c>
      <c r="AX213" s="65" t="n">
        <f aca="false">Tabla_Simulada!AX213-Tabla_ValidaciónMétodo!AX213</f>
        <v>0</v>
      </c>
    </row>
    <row r="214" customFormat="false" ht="15" hidden="false" customHeight="false" outlineLevel="0" collapsed="false">
      <c r="A214" s="72" t="s">
        <v>68</v>
      </c>
      <c r="B214" s="65" t="n">
        <f aca="false">Tabla_Simulada!B214-Tabla_ValidaciónMétodo!B214</f>
        <v>0</v>
      </c>
      <c r="C214" s="65" t="n">
        <f aca="false">Tabla_Simulada!C214-Tabla_ValidaciónMétodo!C214</f>
        <v>0</v>
      </c>
      <c r="D214" s="65" t="n">
        <f aca="false">Tabla_Simulada!D214-Tabla_ValidaciónMétodo!D214</f>
        <v>0</v>
      </c>
      <c r="E214" s="65" t="n">
        <f aca="false">Tabla_Simulada!E214-Tabla_ValidaciónMétodo!E214</f>
        <v>0</v>
      </c>
      <c r="F214" s="65" t="n">
        <f aca="false">Tabla_Simulada!F214-Tabla_ValidaciónMétodo!F214</f>
        <v>0</v>
      </c>
      <c r="G214" s="65" t="n">
        <f aca="false">Tabla_Simulada!G214-Tabla_ValidaciónMétodo!G214</f>
        <v>0</v>
      </c>
      <c r="H214" s="65" t="n">
        <f aca="false">Tabla_Simulada!H214-Tabla_ValidaciónMétodo!H214</f>
        <v>0</v>
      </c>
      <c r="I214" s="66" t="n">
        <f aca="false">Tabla_Simulada!I214-Tabla_ValidaciónMétodo!I214</f>
        <v>0</v>
      </c>
      <c r="J214" s="65" t="n">
        <f aca="false">Tabla_Simulada!J214-Tabla_ValidaciónMétodo!J214</f>
        <v>0</v>
      </c>
      <c r="K214" s="66" t="n">
        <f aca="false">Tabla_Simulada!K214-Tabla_ValidaciónMétodo!K214</f>
        <v>0</v>
      </c>
      <c r="L214" s="65" t="n">
        <f aca="false">Tabla_Simulada!L214-Tabla_ValidaciónMétodo!L214</f>
        <v>0</v>
      </c>
      <c r="M214" s="66" t="n">
        <f aca="false">Tabla_Simulada!M214-Tabla_ValidaciónMétodo!M214</f>
        <v>0</v>
      </c>
      <c r="N214" s="65" t="n">
        <f aca="false">Tabla_Simulada!N214-Tabla_ValidaciónMétodo!N214</f>
        <v>0</v>
      </c>
      <c r="O214" s="65" t="n">
        <f aca="false">Tabla_Simulada!O214-Tabla_ValidaciónMétodo!O214</f>
        <v>0</v>
      </c>
      <c r="P214" s="65" t="n">
        <f aca="false">Tabla_Simulada!P214-Tabla_ValidaciónMétodo!P214</f>
        <v>0</v>
      </c>
      <c r="Q214" s="65" t="n">
        <f aca="false">Tabla_Simulada!Q214-Tabla_ValidaciónMétodo!Q214</f>
        <v>0</v>
      </c>
      <c r="S214" s="65" t="n">
        <f aca="false">Tabla_Simulada!S214-Tabla_ValidaciónMétodo!S214</f>
        <v>0</v>
      </c>
      <c r="T214" s="65" t="n">
        <f aca="false">Tabla_Simulada!T214-Tabla_ValidaciónMétodo!T214</f>
        <v>0</v>
      </c>
      <c r="U214" s="65" t="n">
        <f aca="false">Tabla_Simulada!U214-Tabla_ValidaciónMétodo!U214</f>
        <v>0</v>
      </c>
      <c r="V214" s="65" t="n">
        <f aca="false">Tabla_Simulada!V214-Tabla_ValidaciónMétodo!V214</f>
        <v>0</v>
      </c>
      <c r="W214" s="65" t="n">
        <f aca="false">Tabla_Simulada!W214-Tabla_ValidaciónMétodo!W214</f>
        <v>0</v>
      </c>
      <c r="X214" s="65" t="n">
        <f aca="false">Tabla_Simulada!X214-Tabla_ValidaciónMétodo!X214</f>
        <v>0</v>
      </c>
      <c r="Y214" s="65" t="n">
        <f aca="false">Tabla_Simulada!Y214-Tabla_ValidaciónMétodo!Y214</f>
        <v>0</v>
      </c>
      <c r="Z214" s="65" t="n">
        <f aca="false">Tabla_Simulada!Z214-Tabla_ValidaciónMétodo!Z214</f>
        <v>0</v>
      </c>
      <c r="AC214" s="73" t="n">
        <f aca="false">Tabla_Simulada!AC214-Tabla_ValidaciónMétodo!AC214</f>
        <v>0</v>
      </c>
      <c r="AD214" s="74" t="n">
        <f aca="false">Tabla_Simulada!AD214-Tabla_ValidaciónMétodo!AD214</f>
        <v>0</v>
      </c>
      <c r="AE214" s="75" t="n">
        <f aca="false">Tabla_Simulada!AE214-Tabla_ValidaciónMétodo!AE214</f>
        <v>0</v>
      </c>
      <c r="AF214" s="74" t="n">
        <f aca="false">Tabla_Simulada!AF214-Tabla_ValidaciónMétodo!AF214</f>
        <v>0</v>
      </c>
      <c r="AG214" s="74" t="n">
        <f aca="false">Tabla_Simulada!AG214-Tabla_ValidaciónMétodo!AG214</f>
        <v>0</v>
      </c>
      <c r="AH214" s="74" t="n">
        <f aca="false">Tabla_Simulada!AH214-Tabla_ValidaciónMétodo!AH214</f>
        <v>0</v>
      </c>
      <c r="AI214" s="74" t="n">
        <f aca="false">Tabla_Simulada!AI214-Tabla_ValidaciónMétodo!AI214</f>
        <v>0</v>
      </c>
      <c r="AJ214" s="74" t="n">
        <f aca="false">Tabla_Simulada!AJ214-Tabla_ValidaciónMétodo!AJ214</f>
        <v>0</v>
      </c>
      <c r="AK214" s="74" t="n">
        <f aca="false">Tabla_Simulada!AK214-Tabla_ValidaciónMétodo!AK214</f>
        <v>0</v>
      </c>
      <c r="AL214" s="74" t="n">
        <f aca="false">Tabla_Simulada!AL214-Tabla_ValidaciónMétodo!AL214</f>
        <v>0</v>
      </c>
      <c r="AM214" s="74" t="n">
        <f aca="false">Tabla_Simulada!AM214-Tabla_ValidaciónMétodo!AM214</f>
        <v>0</v>
      </c>
      <c r="AO214" s="66" t="n">
        <f aca="false">Tabla_Simulada!AO214-Tabla_ValidaciónMétodo!AO214</f>
        <v>0</v>
      </c>
      <c r="AP214" s="65" t="n">
        <f aca="false">Tabla_Simulada!AP214-Tabla_ValidaciónMétodo!AP214</f>
        <v>0</v>
      </c>
      <c r="AQ214" s="66" t="n">
        <f aca="false">Tabla_Simulada!AQ214-Tabla_ValidaciónMétodo!AQ214</f>
        <v>0</v>
      </c>
      <c r="AR214" s="65" t="n">
        <f aca="false">Tabla_Simulada!AR214-Tabla_ValidaciónMétodo!AR214</f>
        <v>0</v>
      </c>
      <c r="AS214" s="66" t="n">
        <f aca="false">Tabla_Simulada!AS214-Tabla_ValidaciónMétodo!AS214</f>
        <v>0</v>
      </c>
      <c r="AT214" s="65" t="n">
        <f aca="false">Tabla_Simulada!AT214-Tabla_ValidaciónMétodo!AT214</f>
        <v>0</v>
      </c>
      <c r="AU214" s="66" t="n">
        <f aca="false">Tabla_Simulada!AU214-Tabla_ValidaciónMétodo!AU214</f>
        <v>0</v>
      </c>
      <c r="AV214" s="65" t="n">
        <f aca="false">Tabla_Simulada!AV214-Tabla_ValidaciónMétodo!AV214</f>
        <v>0</v>
      </c>
      <c r="AW214" s="66" t="n">
        <f aca="false">Tabla_Simulada!AW214-Tabla_ValidaciónMétodo!AW214</f>
        <v>0</v>
      </c>
      <c r="AX214" s="65" t="n">
        <f aca="false">Tabla_Simulada!AX214-Tabla_ValidaciónMétodo!AX214</f>
        <v>0</v>
      </c>
    </row>
    <row r="215" customFormat="false" ht="15" hidden="false" customHeight="false" outlineLevel="0" collapsed="false">
      <c r="A215" s="83" t="s">
        <v>71</v>
      </c>
      <c r="B215" s="86" t="n">
        <f aca="false">Tabla_Simulada!B215-Tabla_ValidaciónMétodo!B215</f>
        <v>0</v>
      </c>
      <c r="C215" s="86" t="n">
        <f aca="false">Tabla_Simulada!C215-Tabla_ValidaciónMétodo!C215</f>
        <v>0</v>
      </c>
      <c r="D215" s="86" t="n">
        <f aca="false">Tabla_Simulada!D215-Tabla_ValidaciónMétodo!D215</f>
        <v>0</v>
      </c>
      <c r="E215" s="86" t="n">
        <f aca="false">Tabla_Simulada!E215-Tabla_ValidaciónMétodo!E215</f>
        <v>0</v>
      </c>
      <c r="F215" s="86" t="n">
        <f aca="false">Tabla_Simulada!F215-Tabla_ValidaciónMétodo!F215</f>
        <v>0</v>
      </c>
      <c r="G215" s="86" t="n">
        <f aca="false">Tabla_Simulada!G215-Tabla_ValidaciónMétodo!G215</f>
        <v>0</v>
      </c>
      <c r="H215" s="86" t="n">
        <f aca="false">Tabla_Simulada!H215-Tabla_ValidaciónMétodo!H215</f>
        <v>0</v>
      </c>
      <c r="I215" s="84" t="n">
        <f aca="false">Tabla_Simulada!I215-Tabla_ValidaciónMétodo!I215</f>
        <v>0</v>
      </c>
      <c r="J215" s="86" t="n">
        <f aca="false">Tabla_Simulada!J215-Tabla_ValidaciónMétodo!J215</f>
        <v>0</v>
      </c>
      <c r="K215" s="84" t="n">
        <f aca="false">Tabla_Simulada!K215-Tabla_ValidaciónMétodo!K215</f>
        <v>0</v>
      </c>
      <c r="L215" s="86" t="n">
        <f aca="false">Tabla_Simulada!L215-Tabla_ValidaciónMétodo!L215</f>
        <v>0</v>
      </c>
      <c r="M215" s="84" t="n">
        <f aca="false">Tabla_Simulada!M215-Tabla_ValidaciónMétodo!M215</f>
        <v>0</v>
      </c>
      <c r="N215" s="86" t="n">
        <f aca="false">Tabla_Simulada!N215-Tabla_ValidaciónMétodo!N215</f>
        <v>0</v>
      </c>
      <c r="O215" s="86" t="n">
        <f aca="false">Tabla_Simulada!O215-Tabla_ValidaciónMétodo!O215</f>
        <v>0</v>
      </c>
      <c r="P215" s="86" t="n">
        <f aca="false">Tabla_Simulada!P215-Tabla_ValidaciónMétodo!P215</f>
        <v>0</v>
      </c>
      <c r="Q215" s="86" t="n">
        <f aca="false">Tabla_Simulada!Q215-Tabla_ValidaciónMétodo!Q215</f>
        <v>0</v>
      </c>
      <c r="S215" s="86" t="n">
        <f aca="false">Tabla_Simulada!S215-Tabla_ValidaciónMétodo!S215</f>
        <v>0</v>
      </c>
      <c r="T215" s="86" t="n">
        <f aca="false">Tabla_Simulada!T215-Tabla_ValidaciónMétodo!T215</f>
        <v>0</v>
      </c>
      <c r="U215" s="86" t="n">
        <f aca="false">Tabla_Simulada!U215-Tabla_ValidaciónMétodo!U215</f>
        <v>0</v>
      </c>
      <c r="V215" s="86" t="n">
        <f aca="false">Tabla_Simulada!V215-Tabla_ValidaciónMétodo!V215</f>
        <v>0</v>
      </c>
      <c r="W215" s="86" t="n">
        <f aca="false">Tabla_Simulada!W215-Tabla_ValidaciónMétodo!W215</f>
        <v>0</v>
      </c>
      <c r="X215" s="86" t="n">
        <f aca="false">Tabla_Simulada!X215-Tabla_ValidaciónMétodo!X215</f>
        <v>0</v>
      </c>
      <c r="Y215" s="86" t="n">
        <f aca="false">Tabla_Simulada!Y215-Tabla_ValidaciónMétodo!Y215</f>
        <v>0</v>
      </c>
      <c r="Z215" s="86" t="n">
        <f aca="false">Tabla_Simulada!Z215-Tabla_ValidaciónMétodo!Z215</f>
        <v>0</v>
      </c>
      <c r="AB215" s="89" t="s">
        <v>241</v>
      </c>
      <c r="AC215" s="89" t="n">
        <f aca="false">Tabla_Simulada!AC215-Tabla_ValidaciónMétodo!AC215</f>
        <v>0</v>
      </c>
      <c r="AD215" s="88"/>
      <c r="AE215" s="90" t="n">
        <f aca="false">Tabla_Simulada!AE215-Tabla_ValidaciónMétodo!AE215</f>
        <v>0</v>
      </c>
      <c r="AF215" s="88"/>
      <c r="AG215" s="91" t="n">
        <f aca="false">Tabla_Simulada!AG215-Tabla_ValidaciónMétodo!AG215</f>
        <v>0</v>
      </c>
      <c r="AH215" s="88"/>
      <c r="AI215" s="91" t="n">
        <f aca="false">Tabla_Simulada!AI215-Tabla_ValidaciónMétodo!AI215</f>
        <v>0</v>
      </c>
      <c r="AJ215" s="88"/>
      <c r="AK215" s="91" t="n">
        <f aca="false">Tabla_Simulada!AK215-Tabla_ValidaciónMétodo!AK215</f>
        <v>0</v>
      </c>
      <c r="AL215" s="92"/>
      <c r="AM215" s="91" t="n">
        <f aca="false">Tabla_Simulada!AM215-Tabla_ValidaciónMétodo!AM215</f>
        <v>0</v>
      </c>
      <c r="AO215" s="84" t="n">
        <f aca="false">Tabla_Simulada!AO215-Tabla_ValidaciónMétodo!AO215</f>
        <v>0</v>
      </c>
      <c r="AP215" s="86" t="n">
        <f aca="false">Tabla_Simulada!AP215-Tabla_ValidaciónMétodo!AP215</f>
        <v>0</v>
      </c>
      <c r="AQ215" s="84" t="n">
        <f aca="false">Tabla_Simulada!AQ215-Tabla_ValidaciónMétodo!AQ215</f>
        <v>0</v>
      </c>
      <c r="AR215" s="86" t="n">
        <f aca="false">Tabla_Simulada!AR215-Tabla_ValidaciónMétodo!AR215</f>
        <v>0</v>
      </c>
      <c r="AS215" s="84" t="n">
        <f aca="false">Tabla_Simulada!AS215-Tabla_ValidaciónMétodo!AS215</f>
        <v>0</v>
      </c>
      <c r="AT215" s="86" t="n">
        <f aca="false">Tabla_Simulada!AT215-Tabla_ValidaciónMétodo!AT215</f>
        <v>0</v>
      </c>
      <c r="AU215" s="84" t="n">
        <f aca="false">Tabla_Simulada!AU215-Tabla_ValidaciónMétodo!AU215</f>
        <v>0</v>
      </c>
      <c r="AV215" s="86" t="n">
        <f aca="false">Tabla_Simulada!AV215-Tabla_ValidaciónMétodo!AV215</f>
        <v>0</v>
      </c>
      <c r="AW215" s="84" t="n">
        <f aca="false">Tabla_Simulada!AW215-Tabla_ValidaciónMétodo!AW215</f>
        <v>0</v>
      </c>
      <c r="AX215" s="86" t="n">
        <f aca="false">Tabla_Simulada!AX215-Tabla_ValidaciónMétodo!AX215</f>
        <v>0</v>
      </c>
    </row>
    <row r="216" customFormat="false" ht="15" hidden="false" customHeight="false" outlineLevel="0" collapsed="false">
      <c r="A216" s="43" t="s">
        <v>72</v>
      </c>
      <c r="AB216" s="89" t="s">
        <v>242</v>
      </c>
      <c r="AC216" s="89" t="n">
        <f aca="false">Tabla_Simulada!AC216-Tabla_ValidaciónMétodo!AC216</f>
        <v>0</v>
      </c>
      <c r="AD216" s="88"/>
      <c r="AE216" s="90" t="n">
        <f aca="false">Tabla_Simulada!AE216-Tabla_ValidaciónMétodo!AE216</f>
        <v>0</v>
      </c>
      <c r="AF216" s="88"/>
      <c r="AG216" s="91" t="n">
        <f aca="false">Tabla_Simulada!AG216-Tabla_ValidaciónMétodo!AG216</f>
        <v>0</v>
      </c>
      <c r="AH216" s="88"/>
      <c r="AI216" s="91" t="n">
        <f aca="false">Tabla_Simulada!AI216-Tabla_ValidaciónMétodo!AI216</f>
        <v>0</v>
      </c>
      <c r="AJ216" s="88"/>
      <c r="AK216" s="91" t="n">
        <f aca="false">Tabla_Simulada!AK216-Tabla_ValidaciónMétodo!AK216</f>
        <v>0</v>
      </c>
      <c r="AL216" s="88"/>
      <c r="AM216" s="91"/>
    </row>
    <row r="217" s="42" customFormat="true" ht="15" hidden="false" customHeight="false" outlineLevel="0" collapsed="false">
      <c r="A217" s="43" t="s">
        <v>73</v>
      </c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S217" s="94"/>
      <c r="T217" s="94"/>
      <c r="U217" s="94"/>
      <c r="V217" s="94"/>
      <c r="W217" s="94"/>
      <c r="X217" s="94"/>
      <c r="Y217" s="94"/>
      <c r="Z217" s="94"/>
      <c r="AZ217" s="94"/>
      <c r="BA217" s="94"/>
      <c r="BB217" s="94"/>
      <c r="BC217" s="94"/>
      <c r="BD217" s="94"/>
      <c r="BE217" s="94"/>
      <c r="AME217" s="118"/>
      <c r="AMF217" s="118"/>
      <c r="AMG217" s="118"/>
      <c r="AMH217" s="118"/>
      <c r="AMI217" s="118"/>
      <c r="AMJ217" s="118"/>
    </row>
    <row r="218" customFormat="false" ht="15" hidden="false" customHeight="false" outlineLevel="0" collapsed="false">
      <c r="A218" s="96"/>
    </row>
    <row r="219" customFormat="false" ht="15" hidden="false" customHeight="false" outlineLevel="0" collapsed="false">
      <c r="A219" s="96"/>
    </row>
    <row r="220" customFormat="false" ht="15" hidden="false" customHeight="false" outlineLevel="0" collapsed="false">
      <c r="A220" s="96"/>
    </row>
    <row r="221" customFormat="false" ht="15" hidden="false" customHeight="false" outlineLevel="0" collapsed="false">
      <c r="A221" s="14" t="str">
        <f aca="false">"Tabla " &amp; TEXT((ROW()+24) / 35, "0")</f>
        <v>Tabla 7</v>
      </c>
      <c r="B221" s="14"/>
      <c r="C221" s="14"/>
      <c r="D221" s="14"/>
      <c r="E221" s="14"/>
      <c r="F221" s="14"/>
      <c r="G221" s="14"/>
      <c r="H221" s="14"/>
      <c r="I221" s="14"/>
      <c r="J221" s="14"/>
      <c r="S221" s="140"/>
      <c r="T221" s="140"/>
      <c r="U221" s="140"/>
      <c r="V221" s="140"/>
      <c r="W221" s="140"/>
      <c r="X221" s="140"/>
      <c r="Y221" s="140"/>
      <c r="Z221" s="140"/>
    </row>
    <row r="222" customFormat="false" ht="12.75" hidden="false" customHeight="true" outlineLevel="0" collapsed="false">
      <c r="A222" s="14" t="s">
        <v>139</v>
      </c>
      <c r="B222" s="14"/>
      <c r="C222" s="14"/>
      <c r="D222" s="14"/>
      <c r="E222" s="14"/>
      <c r="F222" s="14"/>
      <c r="G222" s="14"/>
      <c r="H222" s="14"/>
      <c r="I222" s="14"/>
      <c r="J222" s="14"/>
      <c r="S222" s="140"/>
      <c r="T222" s="140"/>
      <c r="U222" s="140"/>
      <c r="V222" s="140"/>
      <c r="W222" s="140"/>
      <c r="X222" s="140"/>
      <c r="Y222" s="140"/>
      <c r="Z222" s="140"/>
    </row>
    <row r="223" customFormat="false" ht="15.8" hidden="false" customHeight="true" outlineLevel="0" collapsed="false">
      <c r="A223" s="52" t="s">
        <v>30</v>
      </c>
      <c r="B223" s="103" t="s">
        <v>222</v>
      </c>
      <c r="C223" s="103"/>
      <c r="D223" s="103"/>
      <c r="E223" s="103"/>
      <c r="F223" s="103"/>
      <c r="G223" s="103"/>
      <c r="H223" s="103"/>
      <c r="I223" s="54" t="s">
        <v>32</v>
      </c>
      <c r="J223" s="54" t="s">
        <v>33</v>
      </c>
      <c r="K223" s="54" t="s">
        <v>223</v>
      </c>
      <c r="L223" s="54" t="s">
        <v>224</v>
      </c>
      <c r="M223" s="54" t="s">
        <v>225</v>
      </c>
      <c r="N223" s="54" t="s">
        <v>34</v>
      </c>
      <c r="O223" s="54" t="s">
        <v>226</v>
      </c>
      <c r="P223" s="54" t="s">
        <v>227</v>
      </c>
      <c r="Q223" s="54" t="s">
        <v>228</v>
      </c>
      <c r="S223" s="103" t="s">
        <v>222</v>
      </c>
      <c r="T223" s="103"/>
      <c r="U223" s="103"/>
      <c r="V223" s="103"/>
      <c r="W223" s="103"/>
      <c r="X223" s="103"/>
      <c r="Y223" s="103"/>
      <c r="Z223" s="103"/>
      <c r="AC223" s="57" t="s">
        <v>230</v>
      </c>
      <c r="AD223" s="57"/>
      <c r="AE223" s="57" t="s">
        <v>231</v>
      </c>
      <c r="AF223" s="57"/>
      <c r="AG223" s="57" t="s">
        <v>232</v>
      </c>
      <c r="AH223" s="57"/>
      <c r="AI223" s="57" t="s">
        <v>233</v>
      </c>
      <c r="AJ223" s="57"/>
      <c r="AK223" s="57" t="s">
        <v>234</v>
      </c>
      <c r="AL223" s="57"/>
      <c r="AM223" s="58" t="s">
        <v>235</v>
      </c>
      <c r="AO223" s="57" t="s">
        <v>230</v>
      </c>
      <c r="AP223" s="57"/>
      <c r="AQ223" s="57" t="s">
        <v>231</v>
      </c>
      <c r="AR223" s="57"/>
      <c r="AS223" s="57" t="s">
        <v>232</v>
      </c>
      <c r="AT223" s="57"/>
      <c r="AU223" s="57" t="s">
        <v>233</v>
      </c>
      <c r="AV223" s="57"/>
      <c r="AW223" s="58" t="s">
        <v>234</v>
      </c>
      <c r="AX223" s="58"/>
    </row>
    <row r="224" customFormat="false" ht="37.3" hidden="false" customHeight="false" outlineLevel="0" collapsed="false">
      <c r="A224" s="52"/>
      <c r="B224" s="104" t="s">
        <v>140</v>
      </c>
      <c r="C224" s="104" t="s">
        <v>141</v>
      </c>
      <c r="D224" s="104" t="s">
        <v>142</v>
      </c>
      <c r="E224" s="104" t="s">
        <v>143</v>
      </c>
      <c r="F224" s="104" t="s">
        <v>144</v>
      </c>
      <c r="G224" s="104" t="s">
        <v>145</v>
      </c>
      <c r="H224" s="104" t="s">
        <v>146</v>
      </c>
      <c r="I224" s="54"/>
      <c r="J224" s="54"/>
      <c r="K224" s="54"/>
      <c r="L224" s="54"/>
      <c r="M224" s="54"/>
      <c r="N224" s="54"/>
      <c r="O224" s="54"/>
      <c r="P224" s="54"/>
      <c r="Q224" s="54"/>
      <c r="S224" s="104" t="s">
        <v>140</v>
      </c>
      <c r="T224" s="104" t="s">
        <v>141</v>
      </c>
      <c r="U224" s="104" t="s">
        <v>142</v>
      </c>
      <c r="V224" s="104" t="s">
        <v>143</v>
      </c>
      <c r="W224" s="104" t="s">
        <v>144</v>
      </c>
      <c r="X224" s="104" t="s">
        <v>145</v>
      </c>
      <c r="Y224" s="104" t="s">
        <v>146</v>
      </c>
      <c r="Z224" s="54" t="s">
        <v>43</v>
      </c>
      <c r="AC224" s="59" t="s">
        <v>236</v>
      </c>
      <c r="AD224" s="59" t="s">
        <v>237</v>
      </c>
      <c r="AE224" s="59" t="s">
        <v>236</v>
      </c>
      <c r="AF224" s="59" t="s">
        <v>237</v>
      </c>
      <c r="AG224" s="59" t="s">
        <v>236</v>
      </c>
      <c r="AH224" s="59" t="s">
        <v>237</v>
      </c>
      <c r="AI224" s="59" t="s">
        <v>236</v>
      </c>
      <c r="AJ224" s="59" t="s">
        <v>237</v>
      </c>
      <c r="AK224" s="59" t="s">
        <v>236</v>
      </c>
      <c r="AL224" s="59" t="s">
        <v>237</v>
      </c>
      <c r="AM224" s="60" t="s">
        <v>238</v>
      </c>
      <c r="AO224" s="59" t="s">
        <v>239</v>
      </c>
      <c r="AP224" s="59" t="s">
        <v>240</v>
      </c>
      <c r="AQ224" s="59" t="s">
        <v>239</v>
      </c>
      <c r="AR224" s="59" t="s">
        <v>240</v>
      </c>
      <c r="AS224" s="59" t="s">
        <v>239</v>
      </c>
      <c r="AT224" s="59" t="s">
        <v>240</v>
      </c>
      <c r="AU224" s="59" t="s">
        <v>239</v>
      </c>
      <c r="AV224" s="59" t="s">
        <v>240</v>
      </c>
      <c r="AW224" s="59" t="s">
        <v>239</v>
      </c>
      <c r="AX224" s="60" t="s">
        <v>240</v>
      </c>
    </row>
    <row r="225" customFormat="false" ht="15" hidden="false" customHeight="false" outlineLevel="0" collapsed="false">
      <c r="A225" s="61" t="s">
        <v>44</v>
      </c>
      <c r="B225" s="64" t="n">
        <f aca="false">Tabla_Simulada!B225-Tabla_ValidaciónMétodo!B225</f>
        <v>0</v>
      </c>
      <c r="C225" s="64" t="n">
        <f aca="false">Tabla_Simulada!C225-Tabla_ValidaciónMétodo!C225</f>
        <v>0</v>
      </c>
      <c r="D225" s="64" t="n">
        <f aca="false">Tabla_Simulada!D225-Tabla_ValidaciónMétodo!D225</f>
        <v>0</v>
      </c>
      <c r="E225" s="64" t="n">
        <f aca="false">Tabla_Simulada!E225-Tabla_ValidaciónMétodo!E225</f>
        <v>0</v>
      </c>
      <c r="F225" s="64" t="n">
        <f aca="false">Tabla_Simulada!F225-Tabla_ValidaciónMétodo!F225</f>
        <v>0</v>
      </c>
      <c r="G225" s="64" t="n">
        <f aca="false">Tabla_Simulada!G225-Tabla_ValidaciónMétodo!G225</f>
        <v>0</v>
      </c>
      <c r="H225" s="64" t="n">
        <f aca="false">Tabla_Simulada!H225-Tabla_ValidaciónMétodo!H225</f>
        <v>0</v>
      </c>
      <c r="I225" s="63" t="n">
        <f aca="false">Tabla_Simulada!I225-Tabla_ValidaciónMétodo!I225</f>
        <v>0</v>
      </c>
      <c r="J225" s="64" t="n">
        <f aca="false">Tabla_Simulada!J225-Tabla_ValidaciónMétodo!J225</f>
        <v>0</v>
      </c>
      <c r="K225" s="63" t="n">
        <f aca="false">Tabla_Simulada!K225-Tabla_ValidaciónMétodo!K225</f>
        <v>0</v>
      </c>
      <c r="L225" s="65" t="n">
        <f aca="false">Tabla_Simulada!L225-Tabla_ValidaciónMétodo!L225</f>
        <v>0</v>
      </c>
      <c r="M225" s="66" t="n">
        <f aca="false">Tabla_Simulada!M225-Tabla_ValidaciónMétodo!M225</f>
        <v>0</v>
      </c>
      <c r="N225" s="65" t="n">
        <f aca="false">Tabla_Simulada!N225-Tabla_ValidaciónMétodo!N225</f>
        <v>0</v>
      </c>
      <c r="O225" s="65" t="n">
        <f aca="false">Tabla_Simulada!O225-Tabla_ValidaciónMétodo!O225</f>
        <v>0</v>
      </c>
      <c r="P225" s="65" t="n">
        <f aca="false">Tabla_Simulada!P225-Tabla_ValidaciónMétodo!P225</f>
        <v>0</v>
      </c>
      <c r="Q225" s="65" t="n">
        <f aca="false">Tabla_Simulada!Q225-Tabla_ValidaciónMétodo!Q225</f>
        <v>0</v>
      </c>
      <c r="S225" s="64" t="n">
        <f aca="false">Tabla_Simulada!S225-Tabla_ValidaciónMétodo!S225</f>
        <v>0</v>
      </c>
      <c r="T225" s="64" t="n">
        <f aca="false">Tabla_Simulada!T225-Tabla_ValidaciónMétodo!T225</f>
        <v>0</v>
      </c>
      <c r="U225" s="64" t="n">
        <f aca="false">Tabla_Simulada!U225-Tabla_ValidaciónMétodo!U225</f>
        <v>0</v>
      </c>
      <c r="V225" s="64" t="n">
        <f aca="false">Tabla_Simulada!V225-Tabla_ValidaciónMétodo!V225</f>
        <v>0</v>
      </c>
      <c r="W225" s="64" t="n">
        <f aca="false">Tabla_Simulada!W225-Tabla_ValidaciónMétodo!W225</f>
        <v>0</v>
      </c>
      <c r="X225" s="64" t="n">
        <f aca="false">Tabla_Simulada!X225-Tabla_ValidaciónMétodo!X225</f>
        <v>0</v>
      </c>
      <c r="Y225" s="64" t="n">
        <f aca="false">Tabla_Simulada!Y225-Tabla_ValidaciónMétodo!Y225</f>
        <v>0</v>
      </c>
      <c r="Z225" s="64" t="n">
        <f aca="false">Tabla_Simulada!Z225-Tabla_ValidaciónMétodo!Z225</f>
        <v>0</v>
      </c>
      <c r="AC225" s="69" t="n">
        <f aca="false">Tabla_Simulada!AC225-Tabla_ValidaciónMétodo!AC225</f>
        <v>0</v>
      </c>
      <c r="AD225" s="70" t="n">
        <f aca="false">Tabla_Simulada!AD225-Tabla_ValidaciónMétodo!AD225</f>
        <v>0</v>
      </c>
      <c r="AE225" s="71" t="n">
        <f aca="false">Tabla_Simulada!AE225-Tabla_ValidaciónMétodo!AE225</f>
        <v>0</v>
      </c>
      <c r="AF225" s="70" t="n">
        <f aca="false">Tabla_Simulada!AF225-Tabla_ValidaciónMétodo!AF225</f>
        <v>0</v>
      </c>
      <c r="AG225" s="70" t="n">
        <f aca="false">Tabla_Simulada!AG225-Tabla_ValidaciónMétodo!AG225</f>
        <v>0</v>
      </c>
      <c r="AH225" s="70" t="n">
        <f aca="false">Tabla_Simulada!AH225-Tabla_ValidaciónMétodo!AH225</f>
        <v>0</v>
      </c>
      <c r="AI225" s="70" t="n">
        <f aca="false">Tabla_Simulada!AI225-Tabla_ValidaciónMétodo!AI225</f>
        <v>0</v>
      </c>
      <c r="AJ225" s="70" t="n">
        <f aca="false">Tabla_Simulada!AJ225-Tabla_ValidaciónMétodo!AJ225</f>
        <v>0</v>
      </c>
      <c r="AK225" s="70" t="n">
        <f aca="false">Tabla_Simulada!AK225-Tabla_ValidaciónMétodo!AK225</f>
        <v>0</v>
      </c>
      <c r="AL225" s="70" t="n">
        <f aca="false">Tabla_Simulada!AL225-Tabla_ValidaciónMétodo!AL225</f>
        <v>0</v>
      </c>
      <c r="AM225" s="70" t="n">
        <f aca="false">Tabla_Simulada!AM225-Tabla_ValidaciónMétodo!AM225</f>
        <v>0</v>
      </c>
      <c r="AO225" s="63" t="n">
        <f aca="false">Tabla_Simulada!AO225-Tabla_ValidaciónMétodo!AO225</f>
        <v>0</v>
      </c>
      <c r="AP225" s="64" t="n">
        <f aca="false">Tabla_Simulada!AP225-Tabla_ValidaciónMétodo!AP225</f>
        <v>0</v>
      </c>
      <c r="AQ225" s="63" t="n">
        <f aca="false">Tabla_Simulada!AQ225-Tabla_ValidaciónMétodo!AQ225</f>
        <v>0</v>
      </c>
      <c r="AR225" s="64" t="n">
        <f aca="false">Tabla_Simulada!AR225-Tabla_ValidaciónMétodo!AR225</f>
        <v>0</v>
      </c>
      <c r="AS225" s="63" t="n">
        <f aca="false">Tabla_Simulada!AS225-Tabla_ValidaciónMétodo!AS225</f>
        <v>0</v>
      </c>
      <c r="AT225" s="64" t="n">
        <f aca="false">Tabla_Simulada!AT225-Tabla_ValidaciónMétodo!AT225</f>
        <v>0</v>
      </c>
      <c r="AU225" s="63" t="n">
        <f aca="false">Tabla_Simulada!AU225-Tabla_ValidaciónMétodo!AU225</f>
        <v>0</v>
      </c>
      <c r="AV225" s="64" t="n">
        <f aca="false">Tabla_Simulada!AV225-Tabla_ValidaciónMétodo!AV225</f>
        <v>0</v>
      </c>
      <c r="AW225" s="63" t="n">
        <f aca="false">Tabla_Simulada!AW225-Tabla_ValidaciónMétodo!AW225</f>
        <v>0</v>
      </c>
      <c r="AX225" s="64" t="n">
        <f aca="false">Tabla_Simulada!AX225-Tabla_ValidaciónMétodo!AX225</f>
        <v>0</v>
      </c>
    </row>
    <row r="226" customFormat="false" ht="15" hidden="false" customHeight="false" outlineLevel="0" collapsed="false">
      <c r="A226" s="72" t="s">
        <v>45</v>
      </c>
      <c r="B226" s="65" t="n">
        <f aca="false">Tabla_Simulada!B226-Tabla_ValidaciónMétodo!B226</f>
        <v>0</v>
      </c>
      <c r="C226" s="65" t="n">
        <f aca="false">Tabla_Simulada!C226-Tabla_ValidaciónMétodo!C226</f>
        <v>0</v>
      </c>
      <c r="D226" s="65" t="n">
        <f aca="false">Tabla_Simulada!D226-Tabla_ValidaciónMétodo!D226</f>
        <v>0</v>
      </c>
      <c r="E226" s="65" t="n">
        <f aca="false">Tabla_Simulada!E226-Tabla_ValidaciónMétodo!E226</f>
        <v>0</v>
      </c>
      <c r="F226" s="65" t="n">
        <f aca="false">Tabla_Simulada!F226-Tabla_ValidaciónMétodo!F226</f>
        <v>0</v>
      </c>
      <c r="G226" s="65" t="n">
        <f aca="false">Tabla_Simulada!G226-Tabla_ValidaciónMétodo!G226</f>
        <v>0</v>
      </c>
      <c r="H226" s="65" t="n">
        <f aca="false">Tabla_Simulada!H226-Tabla_ValidaciónMétodo!H226</f>
        <v>0</v>
      </c>
      <c r="I226" s="66" t="n">
        <f aca="false">Tabla_Simulada!I226-Tabla_ValidaciónMétodo!I226</f>
        <v>0</v>
      </c>
      <c r="J226" s="65" t="n">
        <f aca="false">Tabla_Simulada!J226-Tabla_ValidaciónMétodo!J226</f>
        <v>0</v>
      </c>
      <c r="K226" s="66" t="n">
        <f aca="false">Tabla_Simulada!K226-Tabla_ValidaciónMétodo!K226</f>
        <v>0</v>
      </c>
      <c r="L226" s="65" t="n">
        <f aca="false">Tabla_Simulada!L226-Tabla_ValidaciónMétodo!L226</f>
        <v>0</v>
      </c>
      <c r="M226" s="66" t="n">
        <f aca="false">Tabla_Simulada!M226-Tabla_ValidaciónMétodo!M226</f>
        <v>0</v>
      </c>
      <c r="N226" s="65" t="n">
        <f aca="false">Tabla_Simulada!N226-Tabla_ValidaciónMétodo!N226</f>
        <v>0</v>
      </c>
      <c r="O226" s="65" t="n">
        <f aca="false">Tabla_Simulada!O226-Tabla_ValidaciónMétodo!O226</f>
        <v>0</v>
      </c>
      <c r="P226" s="65" t="n">
        <f aca="false">Tabla_Simulada!P226-Tabla_ValidaciónMétodo!P226</f>
        <v>0</v>
      </c>
      <c r="Q226" s="65" t="n">
        <f aca="false">Tabla_Simulada!Q226-Tabla_ValidaciónMétodo!Q226</f>
        <v>0</v>
      </c>
      <c r="S226" s="65" t="n">
        <f aca="false">Tabla_Simulada!S226-Tabla_ValidaciónMétodo!S226</f>
        <v>0</v>
      </c>
      <c r="T226" s="65" t="n">
        <f aca="false">Tabla_Simulada!T226-Tabla_ValidaciónMétodo!T226</f>
        <v>0</v>
      </c>
      <c r="U226" s="65" t="n">
        <f aca="false">Tabla_Simulada!U226-Tabla_ValidaciónMétodo!U226</f>
        <v>0</v>
      </c>
      <c r="V226" s="65" t="n">
        <f aca="false">Tabla_Simulada!V226-Tabla_ValidaciónMétodo!V226</f>
        <v>0</v>
      </c>
      <c r="W226" s="65" t="n">
        <f aca="false">Tabla_Simulada!W226-Tabla_ValidaciónMétodo!W226</f>
        <v>0</v>
      </c>
      <c r="X226" s="65" t="n">
        <f aca="false">Tabla_Simulada!X226-Tabla_ValidaciónMétodo!X226</f>
        <v>0</v>
      </c>
      <c r="Y226" s="65" t="n">
        <f aca="false">Tabla_Simulada!Y226-Tabla_ValidaciónMétodo!Y226</f>
        <v>0</v>
      </c>
      <c r="Z226" s="65" t="n">
        <f aca="false">Tabla_Simulada!Z226-Tabla_ValidaciónMétodo!Z226</f>
        <v>0</v>
      </c>
      <c r="AC226" s="73" t="n">
        <f aca="false">Tabla_Simulada!AC226-Tabla_ValidaciónMétodo!AC226</f>
        <v>0</v>
      </c>
      <c r="AD226" s="74" t="n">
        <f aca="false">Tabla_Simulada!AD226-Tabla_ValidaciónMétodo!AD226</f>
        <v>0</v>
      </c>
      <c r="AE226" s="75" t="n">
        <f aca="false">Tabla_Simulada!AE226-Tabla_ValidaciónMétodo!AE226</f>
        <v>0</v>
      </c>
      <c r="AF226" s="74" t="n">
        <f aca="false">Tabla_Simulada!AF226-Tabla_ValidaciónMétodo!AF226</f>
        <v>0</v>
      </c>
      <c r="AG226" s="74" t="n">
        <f aca="false">Tabla_Simulada!AG226-Tabla_ValidaciónMétodo!AG226</f>
        <v>0</v>
      </c>
      <c r="AH226" s="74" t="n">
        <f aca="false">Tabla_Simulada!AH226-Tabla_ValidaciónMétodo!AH226</f>
        <v>0</v>
      </c>
      <c r="AI226" s="74" t="n">
        <f aca="false">Tabla_Simulada!AI226-Tabla_ValidaciónMétodo!AI226</f>
        <v>0</v>
      </c>
      <c r="AJ226" s="74" t="n">
        <f aca="false">Tabla_Simulada!AJ226-Tabla_ValidaciónMétodo!AJ226</f>
        <v>0</v>
      </c>
      <c r="AK226" s="74" t="n">
        <f aca="false">Tabla_Simulada!AK226-Tabla_ValidaciónMétodo!AK226</f>
        <v>0</v>
      </c>
      <c r="AL226" s="74" t="n">
        <f aca="false">Tabla_Simulada!AL226-Tabla_ValidaciónMétodo!AL226</f>
        <v>0</v>
      </c>
      <c r="AM226" s="74" t="n">
        <f aca="false">Tabla_Simulada!AM226-Tabla_ValidaciónMétodo!AM226</f>
        <v>0</v>
      </c>
      <c r="AO226" s="66" t="n">
        <f aca="false">Tabla_Simulada!AO226-Tabla_ValidaciónMétodo!AO226</f>
        <v>0</v>
      </c>
      <c r="AP226" s="65" t="n">
        <f aca="false">Tabla_Simulada!AP226-Tabla_ValidaciónMétodo!AP226</f>
        <v>0</v>
      </c>
      <c r="AQ226" s="66" t="n">
        <f aca="false">Tabla_Simulada!AQ226-Tabla_ValidaciónMétodo!AQ226</f>
        <v>0</v>
      </c>
      <c r="AR226" s="65" t="n">
        <f aca="false">Tabla_Simulada!AR226-Tabla_ValidaciónMétodo!AR226</f>
        <v>0</v>
      </c>
      <c r="AS226" s="66" t="n">
        <f aca="false">Tabla_Simulada!AS226-Tabla_ValidaciónMétodo!AS226</f>
        <v>0</v>
      </c>
      <c r="AT226" s="65" t="n">
        <f aca="false">Tabla_Simulada!AT226-Tabla_ValidaciónMétodo!AT226</f>
        <v>0</v>
      </c>
      <c r="AU226" s="66" t="n">
        <f aca="false">Tabla_Simulada!AU226-Tabla_ValidaciónMétodo!AU226</f>
        <v>0</v>
      </c>
      <c r="AV226" s="65" t="n">
        <f aca="false">Tabla_Simulada!AV226-Tabla_ValidaciónMétodo!AV226</f>
        <v>0</v>
      </c>
      <c r="AW226" s="66" t="n">
        <f aca="false">Tabla_Simulada!AW226-Tabla_ValidaciónMétodo!AW226</f>
        <v>0</v>
      </c>
      <c r="AX226" s="65" t="n">
        <f aca="false">Tabla_Simulada!AX226-Tabla_ValidaciónMétodo!AX226</f>
        <v>0</v>
      </c>
    </row>
    <row r="227" customFormat="false" ht="15" hidden="false" customHeight="false" outlineLevel="0" collapsed="false">
      <c r="A227" s="72" t="s">
        <v>46</v>
      </c>
      <c r="B227" s="65" t="n">
        <f aca="false">Tabla_Simulada!B227-Tabla_ValidaciónMétodo!B227</f>
        <v>0</v>
      </c>
      <c r="C227" s="65" t="n">
        <f aca="false">Tabla_Simulada!C227-Tabla_ValidaciónMétodo!C227</f>
        <v>0</v>
      </c>
      <c r="D227" s="65" t="n">
        <f aca="false">Tabla_Simulada!D227-Tabla_ValidaciónMétodo!D227</f>
        <v>0</v>
      </c>
      <c r="E227" s="65" t="n">
        <f aca="false">Tabla_Simulada!E227-Tabla_ValidaciónMétodo!E227</f>
        <v>0</v>
      </c>
      <c r="F227" s="65" t="n">
        <f aca="false">Tabla_Simulada!F227-Tabla_ValidaciónMétodo!F227</f>
        <v>0</v>
      </c>
      <c r="G227" s="65" t="n">
        <f aca="false">Tabla_Simulada!G227-Tabla_ValidaciónMétodo!G227</f>
        <v>0</v>
      </c>
      <c r="H227" s="65" t="n">
        <f aca="false">Tabla_Simulada!H227-Tabla_ValidaciónMétodo!H227</f>
        <v>0</v>
      </c>
      <c r="I227" s="66" t="n">
        <f aca="false">Tabla_Simulada!I227-Tabla_ValidaciónMétodo!I227</f>
        <v>0</v>
      </c>
      <c r="J227" s="65" t="n">
        <f aca="false">Tabla_Simulada!J227-Tabla_ValidaciónMétodo!J227</f>
        <v>0</v>
      </c>
      <c r="K227" s="66" t="n">
        <f aca="false">Tabla_Simulada!K227-Tabla_ValidaciónMétodo!K227</f>
        <v>0</v>
      </c>
      <c r="L227" s="65" t="n">
        <f aca="false">Tabla_Simulada!L227-Tabla_ValidaciónMétodo!L227</f>
        <v>0</v>
      </c>
      <c r="M227" s="66" t="n">
        <f aca="false">Tabla_Simulada!M227-Tabla_ValidaciónMétodo!M227</f>
        <v>0</v>
      </c>
      <c r="N227" s="65" t="n">
        <f aca="false">Tabla_Simulada!N227-Tabla_ValidaciónMétodo!N227</f>
        <v>0</v>
      </c>
      <c r="O227" s="65" t="n">
        <f aca="false">Tabla_Simulada!O227-Tabla_ValidaciónMétodo!O227</f>
        <v>0</v>
      </c>
      <c r="P227" s="65" t="n">
        <f aca="false">Tabla_Simulada!P227-Tabla_ValidaciónMétodo!P227</f>
        <v>0</v>
      </c>
      <c r="Q227" s="65" t="n">
        <f aca="false">Tabla_Simulada!Q227-Tabla_ValidaciónMétodo!Q227</f>
        <v>0</v>
      </c>
      <c r="S227" s="65" t="n">
        <f aca="false">Tabla_Simulada!S227-Tabla_ValidaciónMétodo!S227</f>
        <v>0</v>
      </c>
      <c r="T227" s="65" t="n">
        <f aca="false">Tabla_Simulada!T227-Tabla_ValidaciónMétodo!T227</f>
        <v>0</v>
      </c>
      <c r="U227" s="65" t="n">
        <f aca="false">Tabla_Simulada!U227-Tabla_ValidaciónMétodo!U227</f>
        <v>0</v>
      </c>
      <c r="V227" s="65" t="n">
        <f aca="false">Tabla_Simulada!V227-Tabla_ValidaciónMétodo!V227</f>
        <v>0</v>
      </c>
      <c r="W227" s="65" t="n">
        <f aca="false">Tabla_Simulada!W227-Tabla_ValidaciónMétodo!W227</f>
        <v>0</v>
      </c>
      <c r="X227" s="65" t="n">
        <f aca="false">Tabla_Simulada!X227-Tabla_ValidaciónMétodo!X227</f>
        <v>0</v>
      </c>
      <c r="Y227" s="65" t="n">
        <f aca="false">Tabla_Simulada!Y227-Tabla_ValidaciónMétodo!Y227</f>
        <v>0</v>
      </c>
      <c r="Z227" s="65" t="n">
        <f aca="false">Tabla_Simulada!Z227-Tabla_ValidaciónMétodo!Z227</f>
        <v>0</v>
      </c>
      <c r="AC227" s="73" t="n">
        <f aca="false">Tabla_Simulada!AC227-Tabla_ValidaciónMétodo!AC227</f>
        <v>0</v>
      </c>
      <c r="AD227" s="74" t="n">
        <f aca="false">Tabla_Simulada!AD227-Tabla_ValidaciónMétodo!AD227</f>
        <v>0</v>
      </c>
      <c r="AE227" s="75" t="n">
        <f aca="false">Tabla_Simulada!AE227-Tabla_ValidaciónMétodo!AE227</f>
        <v>0</v>
      </c>
      <c r="AF227" s="74" t="n">
        <f aca="false">Tabla_Simulada!AF227-Tabla_ValidaciónMétodo!AF227</f>
        <v>0</v>
      </c>
      <c r="AG227" s="74" t="n">
        <f aca="false">Tabla_Simulada!AG227-Tabla_ValidaciónMétodo!AG227</f>
        <v>0</v>
      </c>
      <c r="AH227" s="74" t="n">
        <f aca="false">Tabla_Simulada!AH227-Tabla_ValidaciónMétodo!AH227</f>
        <v>0</v>
      </c>
      <c r="AI227" s="74" t="n">
        <f aca="false">Tabla_Simulada!AI227-Tabla_ValidaciónMétodo!AI227</f>
        <v>0</v>
      </c>
      <c r="AJ227" s="74" t="n">
        <f aca="false">Tabla_Simulada!AJ227-Tabla_ValidaciónMétodo!AJ227</f>
        <v>0</v>
      </c>
      <c r="AK227" s="74" t="n">
        <f aca="false">Tabla_Simulada!AK227-Tabla_ValidaciónMétodo!AK227</f>
        <v>0</v>
      </c>
      <c r="AL227" s="74" t="n">
        <f aca="false">Tabla_Simulada!AL227-Tabla_ValidaciónMétodo!AL227</f>
        <v>0</v>
      </c>
      <c r="AM227" s="74" t="n">
        <f aca="false">Tabla_Simulada!AM227-Tabla_ValidaciónMétodo!AM227</f>
        <v>0</v>
      </c>
      <c r="AO227" s="66" t="n">
        <f aca="false">Tabla_Simulada!AO227-Tabla_ValidaciónMétodo!AO227</f>
        <v>0</v>
      </c>
      <c r="AP227" s="65" t="n">
        <f aca="false">Tabla_Simulada!AP227-Tabla_ValidaciónMétodo!AP227</f>
        <v>0</v>
      </c>
      <c r="AQ227" s="66" t="n">
        <f aca="false">Tabla_Simulada!AQ227-Tabla_ValidaciónMétodo!AQ227</f>
        <v>0</v>
      </c>
      <c r="AR227" s="65" t="n">
        <f aca="false">Tabla_Simulada!AR227-Tabla_ValidaciónMétodo!AR227</f>
        <v>0</v>
      </c>
      <c r="AS227" s="66" t="n">
        <f aca="false">Tabla_Simulada!AS227-Tabla_ValidaciónMétodo!AS227</f>
        <v>0</v>
      </c>
      <c r="AT227" s="65" t="n">
        <f aca="false">Tabla_Simulada!AT227-Tabla_ValidaciónMétodo!AT227</f>
        <v>0</v>
      </c>
      <c r="AU227" s="66" t="n">
        <f aca="false">Tabla_Simulada!AU227-Tabla_ValidaciónMétodo!AU227</f>
        <v>0</v>
      </c>
      <c r="AV227" s="65" t="n">
        <f aca="false">Tabla_Simulada!AV227-Tabla_ValidaciónMétodo!AV227</f>
        <v>0</v>
      </c>
      <c r="AW227" s="66" t="n">
        <f aca="false">Tabla_Simulada!AW227-Tabla_ValidaciónMétodo!AW227</f>
        <v>0</v>
      </c>
      <c r="AX227" s="65" t="n">
        <f aca="false">Tabla_Simulada!AX227-Tabla_ValidaciónMétodo!AX227</f>
        <v>0</v>
      </c>
    </row>
    <row r="228" customFormat="false" ht="15" hidden="false" customHeight="false" outlineLevel="0" collapsed="false">
      <c r="A228" s="72" t="s">
        <v>47</v>
      </c>
      <c r="B228" s="65" t="n">
        <f aca="false">Tabla_Simulada!B228-Tabla_ValidaciónMétodo!B228</f>
        <v>0</v>
      </c>
      <c r="C228" s="65" t="n">
        <f aca="false">Tabla_Simulada!C228-Tabla_ValidaciónMétodo!C228</f>
        <v>0</v>
      </c>
      <c r="D228" s="65" t="n">
        <f aca="false">Tabla_Simulada!D228-Tabla_ValidaciónMétodo!D228</f>
        <v>0</v>
      </c>
      <c r="E228" s="65" t="n">
        <f aca="false">Tabla_Simulada!E228-Tabla_ValidaciónMétodo!E228</f>
        <v>0</v>
      </c>
      <c r="F228" s="65" t="n">
        <f aca="false">Tabla_Simulada!F228-Tabla_ValidaciónMétodo!F228</f>
        <v>0</v>
      </c>
      <c r="G228" s="65" t="n">
        <f aca="false">Tabla_Simulada!G228-Tabla_ValidaciónMétodo!G228</f>
        <v>0</v>
      </c>
      <c r="H228" s="65" t="n">
        <f aca="false">Tabla_Simulada!H228-Tabla_ValidaciónMétodo!H228</f>
        <v>0</v>
      </c>
      <c r="I228" s="66" t="n">
        <f aca="false">Tabla_Simulada!I228-Tabla_ValidaciónMétodo!I228</f>
        <v>0</v>
      </c>
      <c r="J228" s="65" t="n">
        <f aca="false">Tabla_Simulada!J228-Tabla_ValidaciónMétodo!J228</f>
        <v>0</v>
      </c>
      <c r="K228" s="66" t="n">
        <f aca="false">Tabla_Simulada!K228-Tabla_ValidaciónMétodo!K228</f>
        <v>0</v>
      </c>
      <c r="L228" s="65" t="n">
        <f aca="false">Tabla_Simulada!L228-Tabla_ValidaciónMétodo!L228</f>
        <v>0</v>
      </c>
      <c r="M228" s="66" t="n">
        <f aca="false">Tabla_Simulada!M228-Tabla_ValidaciónMétodo!M228</f>
        <v>0</v>
      </c>
      <c r="N228" s="65" t="n">
        <f aca="false">Tabla_Simulada!N228-Tabla_ValidaciónMétodo!N228</f>
        <v>0</v>
      </c>
      <c r="O228" s="65" t="n">
        <f aca="false">Tabla_Simulada!O228-Tabla_ValidaciónMétodo!O228</f>
        <v>0</v>
      </c>
      <c r="P228" s="65" t="n">
        <f aca="false">Tabla_Simulada!P228-Tabla_ValidaciónMétodo!P228</f>
        <v>0</v>
      </c>
      <c r="Q228" s="65" t="n">
        <f aca="false">Tabla_Simulada!Q228-Tabla_ValidaciónMétodo!Q228</f>
        <v>0</v>
      </c>
      <c r="S228" s="65" t="n">
        <f aca="false">Tabla_Simulada!S228-Tabla_ValidaciónMétodo!S228</f>
        <v>0</v>
      </c>
      <c r="T228" s="65" t="n">
        <f aca="false">Tabla_Simulada!T228-Tabla_ValidaciónMétodo!T228</f>
        <v>0</v>
      </c>
      <c r="U228" s="65" t="n">
        <f aca="false">Tabla_Simulada!U228-Tabla_ValidaciónMétodo!U228</f>
        <v>0</v>
      </c>
      <c r="V228" s="65" t="n">
        <f aca="false">Tabla_Simulada!V228-Tabla_ValidaciónMétodo!V228</f>
        <v>0</v>
      </c>
      <c r="W228" s="65" t="n">
        <f aca="false">Tabla_Simulada!W228-Tabla_ValidaciónMétodo!W228</f>
        <v>0</v>
      </c>
      <c r="X228" s="65" t="n">
        <f aca="false">Tabla_Simulada!X228-Tabla_ValidaciónMétodo!X228</f>
        <v>0</v>
      </c>
      <c r="Y228" s="65" t="n">
        <f aca="false">Tabla_Simulada!Y228-Tabla_ValidaciónMétodo!Y228</f>
        <v>0</v>
      </c>
      <c r="Z228" s="65" t="n">
        <f aca="false">Tabla_Simulada!Z228-Tabla_ValidaciónMétodo!Z228</f>
        <v>0</v>
      </c>
      <c r="AC228" s="73" t="n">
        <f aca="false">Tabla_Simulada!AC228-Tabla_ValidaciónMétodo!AC228</f>
        <v>0</v>
      </c>
      <c r="AD228" s="74" t="n">
        <f aca="false">Tabla_Simulada!AD228-Tabla_ValidaciónMétodo!AD228</f>
        <v>0</v>
      </c>
      <c r="AE228" s="75" t="n">
        <f aca="false">Tabla_Simulada!AE228-Tabla_ValidaciónMétodo!AE228</f>
        <v>0</v>
      </c>
      <c r="AF228" s="74" t="n">
        <f aca="false">Tabla_Simulada!AF228-Tabla_ValidaciónMétodo!AF228</f>
        <v>0</v>
      </c>
      <c r="AG228" s="74" t="n">
        <f aca="false">Tabla_Simulada!AG228-Tabla_ValidaciónMétodo!AG228</f>
        <v>0</v>
      </c>
      <c r="AH228" s="74" t="n">
        <f aca="false">Tabla_Simulada!AH228-Tabla_ValidaciónMétodo!AH228</f>
        <v>0</v>
      </c>
      <c r="AI228" s="74" t="n">
        <f aca="false">Tabla_Simulada!AI228-Tabla_ValidaciónMétodo!AI228</f>
        <v>0</v>
      </c>
      <c r="AJ228" s="74" t="n">
        <f aca="false">Tabla_Simulada!AJ228-Tabla_ValidaciónMétodo!AJ228</f>
        <v>0</v>
      </c>
      <c r="AK228" s="74" t="n">
        <f aca="false">Tabla_Simulada!AK228-Tabla_ValidaciónMétodo!AK228</f>
        <v>0</v>
      </c>
      <c r="AL228" s="74" t="n">
        <f aca="false">Tabla_Simulada!AL228-Tabla_ValidaciónMétodo!AL228</f>
        <v>0</v>
      </c>
      <c r="AM228" s="74" t="n">
        <f aca="false">Tabla_Simulada!AM228-Tabla_ValidaciónMétodo!AM228</f>
        <v>0</v>
      </c>
      <c r="AO228" s="66" t="n">
        <f aca="false">Tabla_Simulada!AO228-Tabla_ValidaciónMétodo!AO228</f>
        <v>0</v>
      </c>
      <c r="AP228" s="65" t="n">
        <f aca="false">Tabla_Simulada!AP228-Tabla_ValidaciónMétodo!AP228</f>
        <v>0</v>
      </c>
      <c r="AQ228" s="66" t="n">
        <f aca="false">Tabla_Simulada!AQ228-Tabla_ValidaciónMétodo!AQ228</f>
        <v>0</v>
      </c>
      <c r="AR228" s="65" t="n">
        <f aca="false">Tabla_Simulada!AR228-Tabla_ValidaciónMétodo!AR228</f>
        <v>0</v>
      </c>
      <c r="AS228" s="66" t="n">
        <f aca="false">Tabla_Simulada!AS228-Tabla_ValidaciónMétodo!AS228</f>
        <v>0</v>
      </c>
      <c r="AT228" s="65" t="n">
        <f aca="false">Tabla_Simulada!AT228-Tabla_ValidaciónMétodo!AT228</f>
        <v>0</v>
      </c>
      <c r="AU228" s="66" t="n">
        <f aca="false">Tabla_Simulada!AU228-Tabla_ValidaciónMétodo!AU228</f>
        <v>0</v>
      </c>
      <c r="AV228" s="65" t="n">
        <f aca="false">Tabla_Simulada!AV228-Tabla_ValidaciónMétodo!AV228</f>
        <v>0</v>
      </c>
      <c r="AW228" s="66" t="n">
        <f aca="false">Tabla_Simulada!AW228-Tabla_ValidaciónMétodo!AW228</f>
        <v>0</v>
      </c>
      <c r="AX228" s="65" t="n">
        <f aca="false">Tabla_Simulada!AX228-Tabla_ValidaciónMétodo!AX228</f>
        <v>0</v>
      </c>
    </row>
    <row r="229" customFormat="false" ht="15" hidden="false" customHeight="false" outlineLevel="0" collapsed="false">
      <c r="A229" s="72" t="s">
        <v>48</v>
      </c>
      <c r="B229" s="65" t="n">
        <f aca="false">Tabla_Simulada!B229-Tabla_ValidaciónMétodo!B229</f>
        <v>0</v>
      </c>
      <c r="C229" s="65" t="n">
        <f aca="false">Tabla_Simulada!C229-Tabla_ValidaciónMétodo!C229</f>
        <v>0</v>
      </c>
      <c r="D229" s="65" t="n">
        <f aca="false">Tabla_Simulada!D229-Tabla_ValidaciónMétodo!D229</f>
        <v>0</v>
      </c>
      <c r="E229" s="65" t="n">
        <f aca="false">Tabla_Simulada!E229-Tabla_ValidaciónMétodo!E229</f>
        <v>0</v>
      </c>
      <c r="F229" s="65" t="n">
        <f aca="false">Tabla_Simulada!F229-Tabla_ValidaciónMétodo!F229</f>
        <v>0</v>
      </c>
      <c r="G229" s="65" t="n">
        <f aca="false">Tabla_Simulada!G229-Tabla_ValidaciónMétodo!G229</f>
        <v>0</v>
      </c>
      <c r="H229" s="65" t="n">
        <f aca="false">Tabla_Simulada!H229-Tabla_ValidaciónMétodo!H229</f>
        <v>0</v>
      </c>
      <c r="I229" s="66" t="n">
        <f aca="false">Tabla_Simulada!I229-Tabla_ValidaciónMétodo!I229</f>
        <v>0</v>
      </c>
      <c r="J229" s="65" t="n">
        <f aca="false">Tabla_Simulada!J229-Tabla_ValidaciónMétodo!J229</f>
        <v>0</v>
      </c>
      <c r="K229" s="66" t="n">
        <f aca="false">Tabla_Simulada!K229-Tabla_ValidaciónMétodo!K229</f>
        <v>0</v>
      </c>
      <c r="L229" s="65" t="n">
        <f aca="false">Tabla_Simulada!L229-Tabla_ValidaciónMétodo!L229</f>
        <v>0</v>
      </c>
      <c r="M229" s="66" t="n">
        <f aca="false">Tabla_Simulada!M229-Tabla_ValidaciónMétodo!M229</f>
        <v>0</v>
      </c>
      <c r="N229" s="65" t="n">
        <f aca="false">Tabla_Simulada!N229-Tabla_ValidaciónMétodo!N229</f>
        <v>0</v>
      </c>
      <c r="O229" s="65" t="n">
        <f aca="false">Tabla_Simulada!O229-Tabla_ValidaciónMétodo!O229</f>
        <v>0</v>
      </c>
      <c r="P229" s="65" t="n">
        <f aca="false">Tabla_Simulada!P229-Tabla_ValidaciónMétodo!P229</f>
        <v>0</v>
      </c>
      <c r="Q229" s="65" t="n">
        <f aca="false">Tabla_Simulada!Q229-Tabla_ValidaciónMétodo!Q229</f>
        <v>0</v>
      </c>
      <c r="S229" s="65" t="n">
        <f aca="false">Tabla_Simulada!S229-Tabla_ValidaciónMétodo!S229</f>
        <v>0</v>
      </c>
      <c r="T229" s="65" t="n">
        <f aca="false">Tabla_Simulada!T229-Tabla_ValidaciónMétodo!T229</f>
        <v>0</v>
      </c>
      <c r="U229" s="65" t="n">
        <f aca="false">Tabla_Simulada!U229-Tabla_ValidaciónMétodo!U229</f>
        <v>0</v>
      </c>
      <c r="V229" s="65" t="n">
        <f aca="false">Tabla_Simulada!V229-Tabla_ValidaciónMétodo!V229</f>
        <v>0</v>
      </c>
      <c r="W229" s="65" t="n">
        <f aca="false">Tabla_Simulada!W229-Tabla_ValidaciónMétodo!W229</f>
        <v>0</v>
      </c>
      <c r="X229" s="65" t="n">
        <f aca="false">Tabla_Simulada!X229-Tabla_ValidaciónMétodo!X229</f>
        <v>0</v>
      </c>
      <c r="Y229" s="65" t="n">
        <f aca="false">Tabla_Simulada!Y229-Tabla_ValidaciónMétodo!Y229</f>
        <v>0</v>
      </c>
      <c r="Z229" s="65" t="n">
        <f aca="false">Tabla_Simulada!Z229-Tabla_ValidaciónMétodo!Z229</f>
        <v>0</v>
      </c>
      <c r="AC229" s="73" t="n">
        <f aca="false">Tabla_Simulada!AC229-Tabla_ValidaciónMétodo!AC229</f>
        <v>0</v>
      </c>
      <c r="AD229" s="74" t="n">
        <f aca="false">Tabla_Simulada!AD229-Tabla_ValidaciónMétodo!AD229</f>
        <v>0</v>
      </c>
      <c r="AE229" s="75" t="n">
        <f aca="false">Tabla_Simulada!AE229-Tabla_ValidaciónMétodo!AE229</f>
        <v>0</v>
      </c>
      <c r="AF229" s="74" t="n">
        <f aca="false">Tabla_Simulada!AF229-Tabla_ValidaciónMétodo!AF229</f>
        <v>0</v>
      </c>
      <c r="AG229" s="74" t="n">
        <f aca="false">Tabla_Simulada!AG229-Tabla_ValidaciónMétodo!AG229</f>
        <v>0</v>
      </c>
      <c r="AH229" s="74" t="n">
        <f aca="false">Tabla_Simulada!AH229-Tabla_ValidaciónMétodo!AH229</f>
        <v>0</v>
      </c>
      <c r="AI229" s="74" t="n">
        <f aca="false">Tabla_Simulada!AI229-Tabla_ValidaciónMétodo!AI229</f>
        <v>0</v>
      </c>
      <c r="AJ229" s="74" t="n">
        <f aca="false">Tabla_Simulada!AJ229-Tabla_ValidaciónMétodo!AJ229</f>
        <v>0</v>
      </c>
      <c r="AK229" s="74" t="n">
        <f aca="false">Tabla_Simulada!AK229-Tabla_ValidaciónMétodo!AK229</f>
        <v>0</v>
      </c>
      <c r="AL229" s="74" t="n">
        <f aca="false">Tabla_Simulada!AL229-Tabla_ValidaciónMétodo!AL229</f>
        <v>0</v>
      </c>
      <c r="AM229" s="74" t="n">
        <f aca="false">Tabla_Simulada!AM229-Tabla_ValidaciónMétodo!AM229</f>
        <v>0</v>
      </c>
      <c r="AO229" s="66" t="n">
        <f aca="false">Tabla_Simulada!AO229-Tabla_ValidaciónMétodo!AO229</f>
        <v>0</v>
      </c>
      <c r="AP229" s="65" t="n">
        <f aca="false">Tabla_Simulada!AP229-Tabla_ValidaciónMétodo!AP229</f>
        <v>0</v>
      </c>
      <c r="AQ229" s="66" t="n">
        <f aca="false">Tabla_Simulada!AQ229-Tabla_ValidaciónMétodo!AQ229</f>
        <v>0</v>
      </c>
      <c r="AR229" s="65" t="n">
        <f aca="false">Tabla_Simulada!AR229-Tabla_ValidaciónMétodo!AR229</f>
        <v>0</v>
      </c>
      <c r="AS229" s="66" t="n">
        <f aca="false">Tabla_Simulada!AS229-Tabla_ValidaciónMétodo!AS229</f>
        <v>0</v>
      </c>
      <c r="AT229" s="65" t="n">
        <f aca="false">Tabla_Simulada!AT229-Tabla_ValidaciónMétodo!AT229</f>
        <v>0</v>
      </c>
      <c r="AU229" s="66" t="n">
        <f aca="false">Tabla_Simulada!AU229-Tabla_ValidaciónMétodo!AU229</f>
        <v>0</v>
      </c>
      <c r="AV229" s="65" t="n">
        <f aca="false">Tabla_Simulada!AV229-Tabla_ValidaciónMétodo!AV229</f>
        <v>0</v>
      </c>
      <c r="AW229" s="66" t="n">
        <f aca="false">Tabla_Simulada!AW229-Tabla_ValidaciónMétodo!AW229</f>
        <v>0</v>
      </c>
      <c r="AX229" s="65" t="n">
        <f aca="false">Tabla_Simulada!AX229-Tabla_ValidaciónMétodo!AX229</f>
        <v>0</v>
      </c>
    </row>
    <row r="230" customFormat="false" ht="15" hidden="false" customHeight="false" outlineLevel="0" collapsed="false">
      <c r="A230" s="72" t="s">
        <v>49</v>
      </c>
      <c r="B230" s="65" t="n">
        <f aca="false">Tabla_Simulada!B230-Tabla_ValidaciónMétodo!B230</f>
        <v>0</v>
      </c>
      <c r="C230" s="65" t="n">
        <f aca="false">Tabla_Simulada!C230-Tabla_ValidaciónMétodo!C230</f>
        <v>0</v>
      </c>
      <c r="D230" s="65" t="n">
        <f aca="false">Tabla_Simulada!D230-Tabla_ValidaciónMétodo!D230</f>
        <v>0</v>
      </c>
      <c r="E230" s="65" t="n">
        <f aca="false">Tabla_Simulada!E230-Tabla_ValidaciónMétodo!E230</f>
        <v>0</v>
      </c>
      <c r="F230" s="65" t="n">
        <f aca="false">Tabla_Simulada!F230-Tabla_ValidaciónMétodo!F230</f>
        <v>0</v>
      </c>
      <c r="G230" s="65" t="n">
        <f aca="false">Tabla_Simulada!G230-Tabla_ValidaciónMétodo!G230</f>
        <v>0</v>
      </c>
      <c r="H230" s="65" t="n">
        <f aca="false">Tabla_Simulada!H230-Tabla_ValidaciónMétodo!H230</f>
        <v>0</v>
      </c>
      <c r="I230" s="66" t="n">
        <f aca="false">Tabla_Simulada!I230-Tabla_ValidaciónMétodo!I230</f>
        <v>0</v>
      </c>
      <c r="J230" s="65" t="n">
        <f aca="false">Tabla_Simulada!J230-Tabla_ValidaciónMétodo!J230</f>
        <v>0</v>
      </c>
      <c r="K230" s="66" t="n">
        <f aca="false">Tabla_Simulada!K230-Tabla_ValidaciónMétodo!K230</f>
        <v>0</v>
      </c>
      <c r="L230" s="65" t="n">
        <f aca="false">Tabla_Simulada!L230-Tabla_ValidaciónMétodo!L230</f>
        <v>0</v>
      </c>
      <c r="M230" s="66" t="n">
        <f aca="false">Tabla_Simulada!M230-Tabla_ValidaciónMétodo!M230</f>
        <v>0</v>
      </c>
      <c r="N230" s="65" t="n">
        <f aca="false">Tabla_Simulada!N230-Tabla_ValidaciónMétodo!N230</f>
        <v>0</v>
      </c>
      <c r="O230" s="65" t="n">
        <f aca="false">Tabla_Simulada!O230-Tabla_ValidaciónMétodo!O230</f>
        <v>0</v>
      </c>
      <c r="P230" s="65" t="n">
        <f aca="false">Tabla_Simulada!P230-Tabla_ValidaciónMétodo!P230</f>
        <v>0</v>
      </c>
      <c r="Q230" s="65" t="n">
        <f aca="false">Tabla_Simulada!Q230-Tabla_ValidaciónMétodo!Q230</f>
        <v>0</v>
      </c>
      <c r="S230" s="65" t="n">
        <f aca="false">Tabla_Simulada!S230-Tabla_ValidaciónMétodo!S230</f>
        <v>0</v>
      </c>
      <c r="T230" s="65" t="n">
        <f aca="false">Tabla_Simulada!T230-Tabla_ValidaciónMétodo!T230</f>
        <v>0</v>
      </c>
      <c r="U230" s="65" t="n">
        <f aca="false">Tabla_Simulada!U230-Tabla_ValidaciónMétodo!U230</f>
        <v>0</v>
      </c>
      <c r="V230" s="65" t="n">
        <f aca="false">Tabla_Simulada!V230-Tabla_ValidaciónMétodo!V230</f>
        <v>0</v>
      </c>
      <c r="W230" s="65" t="n">
        <f aca="false">Tabla_Simulada!W230-Tabla_ValidaciónMétodo!W230</f>
        <v>0</v>
      </c>
      <c r="X230" s="65" t="n">
        <f aca="false">Tabla_Simulada!X230-Tabla_ValidaciónMétodo!X230</f>
        <v>0</v>
      </c>
      <c r="Y230" s="65" t="n">
        <f aca="false">Tabla_Simulada!Y230-Tabla_ValidaciónMétodo!Y230</f>
        <v>0</v>
      </c>
      <c r="Z230" s="65" t="n">
        <f aca="false">Tabla_Simulada!Z230-Tabla_ValidaciónMétodo!Z230</f>
        <v>0</v>
      </c>
      <c r="AC230" s="73" t="n">
        <f aca="false">Tabla_Simulada!AC230-Tabla_ValidaciónMétodo!AC230</f>
        <v>0</v>
      </c>
      <c r="AD230" s="74" t="n">
        <f aca="false">Tabla_Simulada!AD230-Tabla_ValidaciónMétodo!AD230</f>
        <v>0</v>
      </c>
      <c r="AE230" s="75" t="n">
        <f aca="false">Tabla_Simulada!AE230-Tabla_ValidaciónMétodo!AE230</f>
        <v>0</v>
      </c>
      <c r="AF230" s="74" t="n">
        <f aca="false">Tabla_Simulada!AF230-Tabla_ValidaciónMétodo!AF230</f>
        <v>0</v>
      </c>
      <c r="AG230" s="74" t="n">
        <f aca="false">Tabla_Simulada!AG230-Tabla_ValidaciónMétodo!AG230</f>
        <v>0</v>
      </c>
      <c r="AH230" s="74" t="n">
        <f aca="false">Tabla_Simulada!AH230-Tabla_ValidaciónMétodo!AH230</f>
        <v>0</v>
      </c>
      <c r="AI230" s="74" t="n">
        <f aca="false">Tabla_Simulada!AI230-Tabla_ValidaciónMétodo!AI230</f>
        <v>0</v>
      </c>
      <c r="AJ230" s="74" t="n">
        <f aca="false">Tabla_Simulada!AJ230-Tabla_ValidaciónMétodo!AJ230</f>
        <v>0</v>
      </c>
      <c r="AK230" s="74" t="n">
        <f aca="false">Tabla_Simulada!AK230-Tabla_ValidaciónMétodo!AK230</f>
        <v>0</v>
      </c>
      <c r="AL230" s="74" t="n">
        <f aca="false">Tabla_Simulada!AL230-Tabla_ValidaciónMétodo!AL230</f>
        <v>0</v>
      </c>
      <c r="AM230" s="74" t="n">
        <f aca="false">Tabla_Simulada!AM230-Tabla_ValidaciónMétodo!AM230</f>
        <v>0</v>
      </c>
      <c r="AO230" s="66" t="n">
        <f aca="false">Tabla_Simulada!AO230-Tabla_ValidaciónMétodo!AO230</f>
        <v>0</v>
      </c>
      <c r="AP230" s="65" t="n">
        <f aca="false">Tabla_Simulada!AP230-Tabla_ValidaciónMétodo!AP230</f>
        <v>0</v>
      </c>
      <c r="AQ230" s="66" t="n">
        <f aca="false">Tabla_Simulada!AQ230-Tabla_ValidaciónMétodo!AQ230</f>
        <v>0</v>
      </c>
      <c r="AR230" s="65" t="n">
        <f aca="false">Tabla_Simulada!AR230-Tabla_ValidaciónMétodo!AR230</f>
        <v>0</v>
      </c>
      <c r="AS230" s="66" t="n">
        <f aca="false">Tabla_Simulada!AS230-Tabla_ValidaciónMétodo!AS230</f>
        <v>0</v>
      </c>
      <c r="AT230" s="65" t="n">
        <f aca="false">Tabla_Simulada!AT230-Tabla_ValidaciónMétodo!AT230</f>
        <v>0</v>
      </c>
      <c r="AU230" s="66" t="n">
        <f aca="false">Tabla_Simulada!AU230-Tabla_ValidaciónMétodo!AU230</f>
        <v>0</v>
      </c>
      <c r="AV230" s="65" t="n">
        <f aca="false">Tabla_Simulada!AV230-Tabla_ValidaciónMétodo!AV230</f>
        <v>0</v>
      </c>
      <c r="AW230" s="66" t="n">
        <f aca="false">Tabla_Simulada!AW230-Tabla_ValidaciónMétodo!AW230</f>
        <v>0</v>
      </c>
      <c r="AX230" s="65" t="n">
        <f aca="false">Tabla_Simulada!AX230-Tabla_ValidaciónMétodo!AX230</f>
        <v>0</v>
      </c>
    </row>
    <row r="231" customFormat="false" ht="15" hidden="false" customHeight="false" outlineLevel="0" collapsed="false">
      <c r="A231" s="72" t="s">
        <v>50</v>
      </c>
      <c r="B231" s="65" t="n">
        <f aca="false">Tabla_Simulada!B231-Tabla_ValidaciónMétodo!B231</f>
        <v>0</v>
      </c>
      <c r="C231" s="65" t="n">
        <f aca="false">Tabla_Simulada!C231-Tabla_ValidaciónMétodo!C231</f>
        <v>0</v>
      </c>
      <c r="D231" s="65" t="n">
        <f aca="false">Tabla_Simulada!D231-Tabla_ValidaciónMétodo!D231</f>
        <v>0</v>
      </c>
      <c r="E231" s="65" t="n">
        <f aca="false">Tabla_Simulada!E231-Tabla_ValidaciónMétodo!E231</f>
        <v>0</v>
      </c>
      <c r="F231" s="65" t="n">
        <f aca="false">Tabla_Simulada!F231-Tabla_ValidaciónMétodo!F231</f>
        <v>0</v>
      </c>
      <c r="G231" s="65" t="n">
        <f aca="false">Tabla_Simulada!G231-Tabla_ValidaciónMétodo!G231</f>
        <v>0</v>
      </c>
      <c r="H231" s="65" t="n">
        <f aca="false">Tabla_Simulada!H231-Tabla_ValidaciónMétodo!H231</f>
        <v>0</v>
      </c>
      <c r="I231" s="66" t="n">
        <f aca="false">Tabla_Simulada!I231-Tabla_ValidaciónMétodo!I231</f>
        <v>0</v>
      </c>
      <c r="J231" s="65" t="n">
        <f aca="false">Tabla_Simulada!J231-Tabla_ValidaciónMétodo!J231</f>
        <v>0</v>
      </c>
      <c r="K231" s="66" t="n">
        <f aca="false">Tabla_Simulada!K231-Tabla_ValidaciónMétodo!K231</f>
        <v>0</v>
      </c>
      <c r="L231" s="65" t="n">
        <f aca="false">Tabla_Simulada!L231-Tabla_ValidaciónMétodo!L231</f>
        <v>0</v>
      </c>
      <c r="M231" s="66" t="n">
        <f aca="false">Tabla_Simulada!M231-Tabla_ValidaciónMétodo!M231</f>
        <v>0</v>
      </c>
      <c r="N231" s="65" t="n">
        <f aca="false">Tabla_Simulada!N231-Tabla_ValidaciónMétodo!N231</f>
        <v>0</v>
      </c>
      <c r="O231" s="65" t="n">
        <f aca="false">Tabla_Simulada!O231-Tabla_ValidaciónMétodo!O231</f>
        <v>0</v>
      </c>
      <c r="P231" s="65" t="n">
        <f aca="false">Tabla_Simulada!P231-Tabla_ValidaciónMétodo!P231</f>
        <v>0</v>
      </c>
      <c r="Q231" s="65" t="n">
        <f aca="false">Tabla_Simulada!Q231-Tabla_ValidaciónMétodo!Q231</f>
        <v>0</v>
      </c>
      <c r="S231" s="65" t="n">
        <f aca="false">Tabla_Simulada!S231-Tabla_ValidaciónMétodo!S231</f>
        <v>0</v>
      </c>
      <c r="T231" s="65" t="n">
        <f aca="false">Tabla_Simulada!T231-Tabla_ValidaciónMétodo!T231</f>
        <v>0</v>
      </c>
      <c r="U231" s="65" t="n">
        <f aca="false">Tabla_Simulada!U231-Tabla_ValidaciónMétodo!U231</f>
        <v>0</v>
      </c>
      <c r="V231" s="65" t="n">
        <f aca="false">Tabla_Simulada!V231-Tabla_ValidaciónMétodo!V231</f>
        <v>0</v>
      </c>
      <c r="W231" s="65" t="n">
        <f aca="false">Tabla_Simulada!W231-Tabla_ValidaciónMétodo!W231</f>
        <v>0</v>
      </c>
      <c r="X231" s="65" t="n">
        <f aca="false">Tabla_Simulada!X231-Tabla_ValidaciónMétodo!X231</f>
        <v>0</v>
      </c>
      <c r="Y231" s="65" t="n">
        <f aca="false">Tabla_Simulada!Y231-Tabla_ValidaciónMétodo!Y231</f>
        <v>0</v>
      </c>
      <c r="Z231" s="65" t="n">
        <f aca="false">Tabla_Simulada!Z231-Tabla_ValidaciónMétodo!Z231</f>
        <v>0</v>
      </c>
      <c r="AC231" s="73" t="n">
        <f aca="false">Tabla_Simulada!AC231-Tabla_ValidaciónMétodo!AC231</f>
        <v>0</v>
      </c>
      <c r="AD231" s="74" t="n">
        <f aca="false">Tabla_Simulada!AD231-Tabla_ValidaciónMétodo!AD231</f>
        <v>0</v>
      </c>
      <c r="AE231" s="75" t="n">
        <f aca="false">Tabla_Simulada!AE231-Tabla_ValidaciónMétodo!AE231</f>
        <v>0</v>
      </c>
      <c r="AF231" s="74" t="n">
        <f aca="false">Tabla_Simulada!AF231-Tabla_ValidaciónMétodo!AF231</f>
        <v>0</v>
      </c>
      <c r="AG231" s="74" t="n">
        <f aca="false">Tabla_Simulada!AG231-Tabla_ValidaciónMétodo!AG231</f>
        <v>0</v>
      </c>
      <c r="AH231" s="74" t="n">
        <f aca="false">Tabla_Simulada!AH231-Tabla_ValidaciónMétodo!AH231</f>
        <v>0</v>
      </c>
      <c r="AI231" s="74" t="n">
        <f aca="false">Tabla_Simulada!AI231-Tabla_ValidaciónMétodo!AI231</f>
        <v>0</v>
      </c>
      <c r="AJ231" s="74" t="n">
        <f aca="false">Tabla_Simulada!AJ231-Tabla_ValidaciónMétodo!AJ231</f>
        <v>0</v>
      </c>
      <c r="AK231" s="74" t="n">
        <f aca="false">Tabla_Simulada!AK231-Tabla_ValidaciónMétodo!AK231</f>
        <v>0</v>
      </c>
      <c r="AL231" s="74" t="n">
        <f aca="false">Tabla_Simulada!AL231-Tabla_ValidaciónMétodo!AL231</f>
        <v>0</v>
      </c>
      <c r="AM231" s="74" t="n">
        <f aca="false">Tabla_Simulada!AM231-Tabla_ValidaciónMétodo!AM231</f>
        <v>0</v>
      </c>
      <c r="AO231" s="66" t="n">
        <f aca="false">Tabla_Simulada!AO231-Tabla_ValidaciónMétodo!AO231</f>
        <v>0</v>
      </c>
      <c r="AP231" s="65" t="n">
        <f aca="false">Tabla_Simulada!AP231-Tabla_ValidaciónMétodo!AP231</f>
        <v>0</v>
      </c>
      <c r="AQ231" s="66" t="n">
        <f aca="false">Tabla_Simulada!AQ231-Tabla_ValidaciónMétodo!AQ231</f>
        <v>0</v>
      </c>
      <c r="AR231" s="65" t="n">
        <f aca="false">Tabla_Simulada!AR231-Tabla_ValidaciónMétodo!AR231</f>
        <v>0</v>
      </c>
      <c r="AS231" s="66" t="n">
        <f aca="false">Tabla_Simulada!AS231-Tabla_ValidaciónMétodo!AS231</f>
        <v>0</v>
      </c>
      <c r="AT231" s="65" t="n">
        <f aca="false">Tabla_Simulada!AT231-Tabla_ValidaciónMétodo!AT231</f>
        <v>0</v>
      </c>
      <c r="AU231" s="66" t="n">
        <f aca="false">Tabla_Simulada!AU231-Tabla_ValidaciónMétodo!AU231</f>
        <v>0</v>
      </c>
      <c r="AV231" s="65" t="n">
        <f aca="false">Tabla_Simulada!AV231-Tabla_ValidaciónMétodo!AV231</f>
        <v>0</v>
      </c>
      <c r="AW231" s="66" t="n">
        <f aca="false">Tabla_Simulada!AW231-Tabla_ValidaciónMétodo!AW231</f>
        <v>0</v>
      </c>
      <c r="AX231" s="65" t="n">
        <f aca="false">Tabla_Simulada!AX231-Tabla_ValidaciónMétodo!AX231</f>
        <v>0</v>
      </c>
    </row>
    <row r="232" customFormat="false" ht="15" hidden="false" customHeight="false" outlineLevel="0" collapsed="false">
      <c r="A232" s="72" t="s">
        <v>51</v>
      </c>
      <c r="B232" s="65" t="n">
        <f aca="false">Tabla_Simulada!B232-Tabla_ValidaciónMétodo!B232</f>
        <v>0</v>
      </c>
      <c r="C232" s="65" t="n">
        <f aca="false">Tabla_Simulada!C232-Tabla_ValidaciónMétodo!C232</f>
        <v>0</v>
      </c>
      <c r="D232" s="65" t="n">
        <f aca="false">Tabla_Simulada!D232-Tabla_ValidaciónMétodo!D232</f>
        <v>0</v>
      </c>
      <c r="E232" s="65" t="n">
        <f aca="false">Tabla_Simulada!E232-Tabla_ValidaciónMétodo!E232</f>
        <v>0</v>
      </c>
      <c r="F232" s="65" t="n">
        <f aca="false">Tabla_Simulada!F232-Tabla_ValidaciónMétodo!F232</f>
        <v>0</v>
      </c>
      <c r="G232" s="65" t="n">
        <f aca="false">Tabla_Simulada!G232-Tabla_ValidaciónMétodo!G232</f>
        <v>0</v>
      </c>
      <c r="H232" s="65" t="n">
        <f aca="false">Tabla_Simulada!H232-Tabla_ValidaciónMétodo!H232</f>
        <v>0</v>
      </c>
      <c r="I232" s="66" t="n">
        <f aca="false">Tabla_Simulada!I232-Tabla_ValidaciónMétodo!I232</f>
        <v>0</v>
      </c>
      <c r="J232" s="65" t="n">
        <f aca="false">Tabla_Simulada!J232-Tabla_ValidaciónMétodo!J232</f>
        <v>0</v>
      </c>
      <c r="K232" s="66" t="n">
        <f aca="false">Tabla_Simulada!K232-Tabla_ValidaciónMétodo!K232</f>
        <v>0</v>
      </c>
      <c r="L232" s="65" t="n">
        <f aca="false">Tabla_Simulada!L232-Tabla_ValidaciónMétodo!L232</f>
        <v>0</v>
      </c>
      <c r="M232" s="66" t="n">
        <f aca="false">Tabla_Simulada!M232-Tabla_ValidaciónMétodo!M232</f>
        <v>0</v>
      </c>
      <c r="N232" s="65" t="n">
        <f aca="false">Tabla_Simulada!N232-Tabla_ValidaciónMétodo!N232</f>
        <v>0</v>
      </c>
      <c r="O232" s="65" t="n">
        <f aca="false">Tabla_Simulada!O232-Tabla_ValidaciónMétodo!O232</f>
        <v>0</v>
      </c>
      <c r="P232" s="65" t="n">
        <f aca="false">Tabla_Simulada!P232-Tabla_ValidaciónMétodo!P232</f>
        <v>0</v>
      </c>
      <c r="Q232" s="65" t="n">
        <f aca="false">Tabla_Simulada!Q232-Tabla_ValidaciónMétodo!Q232</f>
        <v>0</v>
      </c>
      <c r="S232" s="65" t="n">
        <f aca="false">Tabla_Simulada!S232-Tabla_ValidaciónMétodo!S232</f>
        <v>0</v>
      </c>
      <c r="T232" s="65" t="n">
        <f aca="false">Tabla_Simulada!T232-Tabla_ValidaciónMétodo!T232</f>
        <v>0</v>
      </c>
      <c r="U232" s="65" t="n">
        <f aca="false">Tabla_Simulada!U232-Tabla_ValidaciónMétodo!U232</f>
        <v>0</v>
      </c>
      <c r="V232" s="65" t="n">
        <f aca="false">Tabla_Simulada!V232-Tabla_ValidaciónMétodo!V232</f>
        <v>0</v>
      </c>
      <c r="W232" s="65" t="n">
        <f aca="false">Tabla_Simulada!W232-Tabla_ValidaciónMétodo!W232</f>
        <v>0</v>
      </c>
      <c r="X232" s="65" t="n">
        <f aca="false">Tabla_Simulada!X232-Tabla_ValidaciónMétodo!X232</f>
        <v>0</v>
      </c>
      <c r="Y232" s="65" t="n">
        <f aca="false">Tabla_Simulada!Y232-Tabla_ValidaciónMétodo!Y232</f>
        <v>0</v>
      </c>
      <c r="Z232" s="65" t="n">
        <f aca="false">Tabla_Simulada!Z232-Tabla_ValidaciónMétodo!Z232</f>
        <v>0</v>
      </c>
      <c r="AC232" s="73" t="n">
        <f aca="false">Tabla_Simulada!AC232-Tabla_ValidaciónMétodo!AC232</f>
        <v>0</v>
      </c>
      <c r="AD232" s="74" t="n">
        <f aca="false">Tabla_Simulada!AD232-Tabla_ValidaciónMétodo!AD232</f>
        <v>0</v>
      </c>
      <c r="AE232" s="75" t="n">
        <f aca="false">Tabla_Simulada!AE232-Tabla_ValidaciónMétodo!AE232</f>
        <v>0</v>
      </c>
      <c r="AF232" s="74" t="n">
        <f aca="false">Tabla_Simulada!AF232-Tabla_ValidaciónMétodo!AF232</f>
        <v>0</v>
      </c>
      <c r="AG232" s="74" t="n">
        <f aca="false">Tabla_Simulada!AG232-Tabla_ValidaciónMétodo!AG232</f>
        <v>0</v>
      </c>
      <c r="AH232" s="74" t="n">
        <f aca="false">Tabla_Simulada!AH232-Tabla_ValidaciónMétodo!AH232</f>
        <v>0</v>
      </c>
      <c r="AI232" s="74" t="n">
        <f aca="false">Tabla_Simulada!AI232-Tabla_ValidaciónMétodo!AI232</f>
        <v>0</v>
      </c>
      <c r="AJ232" s="74" t="n">
        <f aca="false">Tabla_Simulada!AJ232-Tabla_ValidaciónMétodo!AJ232</f>
        <v>0</v>
      </c>
      <c r="AK232" s="74" t="n">
        <f aca="false">Tabla_Simulada!AK232-Tabla_ValidaciónMétodo!AK232</f>
        <v>0</v>
      </c>
      <c r="AL232" s="74" t="n">
        <f aca="false">Tabla_Simulada!AL232-Tabla_ValidaciónMétodo!AL232</f>
        <v>0</v>
      </c>
      <c r="AM232" s="74" t="n">
        <f aca="false">Tabla_Simulada!AM232-Tabla_ValidaciónMétodo!AM232</f>
        <v>0</v>
      </c>
      <c r="AO232" s="66" t="n">
        <f aca="false">Tabla_Simulada!AO232-Tabla_ValidaciónMétodo!AO232</f>
        <v>0</v>
      </c>
      <c r="AP232" s="65" t="n">
        <f aca="false">Tabla_Simulada!AP232-Tabla_ValidaciónMétodo!AP232</f>
        <v>0</v>
      </c>
      <c r="AQ232" s="66" t="n">
        <f aca="false">Tabla_Simulada!AQ232-Tabla_ValidaciónMétodo!AQ232</f>
        <v>0</v>
      </c>
      <c r="AR232" s="65" t="n">
        <f aca="false">Tabla_Simulada!AR232-Tabla_ValidaciónMétodo!AR232</f>
        <v>0</v>
      </c>
      <c r="AS232" s="66" t="n">
        <f aca="false">Tabla_Simulada!AS232-Tabla_ValidaciónMétodo!AS232</f>
        <v>0</v>
      </c>
      <c r="AT232" s="65" t="n">
        <f aca="false">Tabla_Simulada!AT232-Tabla_ValidaciónMétodo!AT232</f>
        <v>0</v>
      </c>
      <c r="AU232" s="66" t="n">
        <f aca="false">Tabla_Simulada!AU232-Tabla_ValidaciónMétodo!AU232</f>
        <v>0</v>
      </c>
      <c r="AV232" s="65" t="n">
        <f aca="false">Tabla_Simulada!AV232-Tabla_ValidaciónMétodo!AV232</f>
        <v>0</v>
      </c>
      <c r="AW232" s="66" t="n">
        <f aca="false">Tabla_Simulada!AW232-Tabla_ValidaciónMétodo!AW232</f>
        <v>0</v>
      </c>
      <c r="AX232" s="65" t="n">
        <f aca="false">Tabla_Simulada!AX232-Tabla_ValidaciónMétodo!AX232</f>
        <v>0</v>
      </c>
    </row>
    <row r="233" customFormat="false" ht="15" hidden="false" customHeight="false" outlineLevel="0" collapsed="false">
      <c r="A233" s="72" t="s">
        <v>52</v>
      </c>
      <c r="B233" s="65" t="n">
        <f aca="false">Tabla_Simulada!B233-Tabla_ValidaciónMétodo!B233</f>
        <v>0</v>
      </c>
      <c r="C233" s="65" t="n">
        <f aca="false">Tabla_Simulada!C233-Tabla_ValidaciónMétodo!C233</f>
        <v>0</v>
      </c>
      <c r="D233" s="65" t="n">
        <f aca="false">Tabla_Simulada!D233-Tabla_ValidaciónMétodo!D233</f>
        <v>0</v>
      </c>
      <c r="E233" s="65" t="n">
        <f aca="false">Tabla_Simulada!E233-Tabla_ValidaciónMétodo!E233</f>
        <v>0</v>
      </c>
      <c r="F233" s="65" t="n">
        <f aca="false">Tabla_Simulada!F233-Tabla_ValidaciónMétodo!F233</f>
        <v>0</v>
      </c>
      <c r="G233" s="65" t="n">
        <f aca="false">Tabla_Simulada!G233-Tabla_ValidaciónMétodo!G233</f>
        <v>0</v>
      </c>
      <c r="H233" s="65" t="n">
        <f aca="false">Tabla_Simulada!H233-Tabla_ValidaciónMétodo!H233</f>
        <v>0</v>
      </c>
      <c r="I233" s="66" t="n">
        <f aca="false">Tabla_Simulada!I233-Tabla_ValidaciónMétodo!I233</f>
        <v>0</v>
      </c>
      <c r="J233" s="65" t="n">
        <f aca="false">Tabla_Simulada!J233-Tabla_ValidaciónMétodo!J233</f>
        <v>0</v>
      </c>
      <c r="K233" s="66" t="n">
        <f aca="false">Tabla_Simulada!K233-Tabla_ValidaciónMétodo!K233</f>
        <v>0</v>
      </c>
      <c r="L233" s="65" t="n">
        <f aca="false">Tabla_Simulada!L233-Tabla_ValidaciónMétodo!L233</f>
        <v>0</v>
      </c>
      <c r="M233" s="66" t="n">
        <f aca="false">Tabla_Simulada!M233-Tabla_ValidaciónMétodo!M233</f>
        <v>0</v>
      </c>
      <c r="N233" s="65" t="n">
        <f aca="false">Tabla_Simulada!N233-Tabla_ValidaciónMétodo!N233</f>
        <v>0</v>
      </c>
      <c r="O233" s="65" t="n">
        <f aca="false">Tabla_Simulada!O233-Tabla_ValidaciónMétodo!O233</f>
        <v>0</v>
      </c>
      <c r="P233" s="65" t="n">
        <f aca="false">Tabla_Simulada!P233-Tabla_ValidaciónMétodo!P233</f>
        <v>0</v>
      </c>
      <c r="Q233" s="65" t="n">
        <f aca="false">Tabla_Simulada!Q233-Tabla_ValidaciónMétodo!Q233</f>
        <v>0</v>
      </c>
      <c r="S233" s="65" t="n">
        <f aca="false">Tabla_Simulada!S233-Tabla_ValidaciónMétodo!S233</f>
        <v>0</v>
      </c>
      <c r="T233" s="65" t="n">
        <f aca="false">Tabla_Simulada!T233-Tabla_ValidaciónMétodo!T233</f>
        <v>0</v>
      </c>
      <c r="U233" s="65" t="n">
        <f aca="false">Tabla_Simulada!U233-Tabla_ValidaciónMétodo!U233</f>
        <v>0</v>
      </c>
      <c r="V233" s="65" t="n">
        <f aca="false">Tabla_Simulada!V233-Tabla_ValidaciónMétodo!V233</f>
        <v>0</v>
      </c>
      <c r="W233" s="65" t="n">
        <f aca="false">Tabla_Simulada!W233-Tabla_ValidaciónMétodo!W233</f>
        <v>0</v>
      </c>
      <c r="X233" s="65" t="n">
        <f aca="false">Tabla_Simulada!X233-Tabla_ValidaciónMétodo!X233</f>
        <v>0</v>
      </c>
      <c r="Y233" s="65" t="n">
        <f aca="false">Tabla_Simulada!Y233-Tabla_ValidaciónMétodo!Y233</f>
        <v>0</v>
      </c>
      <c r="Z233" s="65" t="n">
        <f aca="false">Tabla_Simulada!Z233-Tabla_ValidaciónMétodo!Z233</f>
        <v>0</v>
      </c>
      <c r="AC233" s="73" t="n">
        <f aca="false">Tabla_Simulada!AC233-Tabla_ValidaciónMétodo!AC233</f>
        <v>0</v>
      </c>
      <c r="AD233" s="74" t="n">
        <f aca="false">Tabla_Simulada!AD233-Tabla_ValidaciónMétodo!AD233</f>
        <v>0</v>
      </c>
      <c r="AE233" s="75" t="n">
        <f aca="false">Tabla_Simulada!AE233-Tabla_ValidaciónMétodo!AE233</f>
        <v>0</v>
      </c>
      <c r="AF233" s="74" t="n">
        <f aca="false">Tabla_Simulada!AF233-Tabla_ValidaciónMétodo!AF233</f>
        <v>0</v>
      </c>
      <c r="AG233" s="74" t="n">
        <f aca="false">Tabla_Simulada!AG233-Tabla_ValidaciónMétodo!AG233</f>
        <v>0</v>
      </c>
      <c r="AH233" s="74" t="n">
        <f aca="false">Tabla_Simulada!AH233-Tabla_ValidaciónMétodo!AH233</f>
        <v>0</v>
      </c>
      <c r="AI233" s="74" t="n">
        <f aca="false">Tabla_Simulada!AI233-Tabla_ValidaciónMétodo!AI233</f>
        <v>0</v>
      </c>
      <c r="AJ233" s="74" t="n">
        <f aca="false">Tabla_Simulada!AJ233-Tabla_ValidaciónMétodo!AJ233</f>
        <v>0</v>
      </c>
      <c r="AK233" s="74" t="n">
        <f aca="false">Tabla_Simulada!AK233-Tabla_ValidaciónMétodo!AK233</f>
        <v>0</v>
      </c>
      <c r="AL233" s="74" t="n">
        <f aca="false">Tabla_Simulada!AL233-Tabla_ValidaciónMétodo!AL233</f>
        <v>0</v>
      </c>
      <c r="AM233" s="74" t="n">
        <f aca="false">Tabla_Simulada!AM233-Tabla_ValidaciónMétodo!AM233</f>
        <v>0</v>
      </c>
      <c r="AO233" s="66" t="n">
        <f aca="false">Tabla_Simulada!AO233-Tabla_ValidaciónMétodo!AO233</f>
        <v>0</v>
      </c>
      <c r="AP233" s="65" t="n">
        <f aca="false">Tabla_Simulada!AP233-Tabla_ValidaciónMétodo!AP233</f>
        <v>0</v>
      </c>
      <c r="AQ233" s="66" t="n">
        <f aca="false">Tabla_Simulada!AQ233-Tabla_ValidaciónMétodo!AQ233</f>
        <v>0</v>
      </c>
      <c r="AR233" s="65" t="n">
        <f aca="false">Tabla_Simulada!AR233-Tabla_ValidaciónMétodo!AR233</f>
        <v>0</v>
      </c>
      <c r="AS233" s="66" t="n">
        <f aca="false">Tabla_Simulada!AS233-Tabla_ValidaciónMétodo!AS233</f>
        <v>0</v>
      </c>
      <c r="AT233" s="65" t="n">
        <f aca="false">Tabla_Simulada!AT233-Tabla_ValidaciónMétodo!AT233</f>
        <v>0</v>
      </c>
      <c r="AU233" s="66" t="n">
        <f aca="false">Tabla_Simulada!AU233-Tabla_ValidaciónMétodo!AU233</f>
        <v>0</v>
      </c>
      <c r="AV233" s="65" t="n">
        <f aca="false">Tabla_Simulada!AV233-Tabla_ValidaciónMétodo!AV233</f>
        <v>0</v>
      </c>
      <c r="AW233" s="66" t="n">
        <f aca="false">Tabla_Simulada!AW233-Tabla_ValidaciónMétodo!AW233</f>
        <v>0</v>
      </c>
      <c r="AX233" s="65" t="n">
        <f aca="false">Tabla_Simulada!AX233-Tabla_ValidaciónMétodo!AX233</f>
        <v>0</v>
      </c>
    </row>
    <row r="234" customFormat="false" ht="15" hidden="false" customHeight="false" outlineLevel="0" collapsed="false">
      <c r="A234" s="72" t="s">
        <v>53</v>
      </c>
      <c r="B234" s="65" t="n">
        <f aca="false">Tabla_Simulada!B234-Tabla_ValidaciónMétodo!B234</f>
        <v>0</v>
      </c>
      <c r="C234" s="65" t="n">
        <f aca="false">Tabla_Simulada!C234-Tabla_ValidaciónMétodo!C234</f>
        <v>0</v>
      </c>
      <c r="D234" s="65" t="n">
        <f aca="false">Tabla_Simulada!D234-Tabla_ValidaciónMétodo!D234</f>
        <v>0</v>
      </c>
      <c r="E234" s="65" t="n">
        <f aca="false">Tabla_Simulada!E234-Tabla_ValidaciónMétodo!E234</f>
        <v>0</v>
      </c>
      <c r="F234" s="65" t="n">
        <f aca="false">Tabla_Simulada!F234-Tabla_ValidaciónMétodo!F234</f>
        <v>0</v>
      </c>
      <c r="G234" s="65" t="n">
        <f aca="false">Tabla_Simulada!G234-Tabla_ValidaciónMétodo!G234</f>
        <v>0</v>
      </c>
      <c r="H234" s="65" t="n">
        <f aca="false">Tabla_Simulada!H234-Tabla_ValidaciónMétodo!H234</f>
        <v>0</v>
      </c>
      <c r="I234" s="66" t="n">
        <f aca="false">Tabla_Simulada!I234-Tabla_ValidaciónMétodo!I234</f>
        <v>0</v>
      </c>
      <c r="J234" s="65" t="n">
        <f aca="false">Tabla_Simulada!J234-Tabla_ValidaciónMétodo!J234</f>
        <v>0</v>
      </c>
      <c r="K234" s="66" t="n">
        <f aca="false">Tabla_Simulada!K234-Tabla_ValidaciónMétodo!K234</f>
        <v>0</v>
      </c>
      <c r="L234" s="65" t="n">
        <f aca="false">Tabla_Simulada!L234-Tabla_ValidaciónMétodo!L234</f>
        <v>0</v>
      </c>
      <c r="M234" s="66" t="n">
        <f aca="false">Tabla_Simulada!M234-Tabla_ValidaciónMétodo!M234</f>
        <v>0</v>
      </c>
      <c r="N234" s="65" t="n">
        <f aca="false">Tabla_Simulada!N234-Tabla_ValidaciónMétodo!N234</f>
        <v>0</v>
      </c>
      <c r="O234" s="65" t="n">
        <f aca="false">Tabla_Simulada!O234-Tabla_ValidaciónMétodo!O234</f>
        <v>0</v>
      </c>
      <c r="P234" s="65" t="n">
        <f aca="false">Tabla_Simulada!P234-Tabla_ValidaciónMétodo!P234</f>
        <v>0</v>
      </c>
      <c r="Q234" s="65" t="n">
        <f aca="false">Tabla_Simulada!Q234-Tabla_ValidaciónMétodo!Q234</f>
        <v>0</v>
      </c>
      <c r="S234" s="65" t="n">
        <f aca="false">Tabla_Simulada!S234-Tabla_ValidaciónMétodo!S234</f>
        <v>0</v>
      </c>
      <c r="T234" s="65" t="n">
        <f aca="false">Tabla_Simulada!T234-Tabla_ValidaciónMétodo!T234</f>
        <v>0</v>
      </c>
      <c r="U234" s="65" t="n">
        <f aca="false">Tabla_Simulada!U234-Tabla_ValidaciónMétodo!U234</f>
        <v>0</v>
      </c>
      <c r="V234" s="65" t="n">
        <f aca="false">Tabla_Simulada!V234-Tabla_ValidaciónMétodo!V234</f>
        <v>0</v>
      </c>
      <c r="W234" s="65" t="n">
        <f aca="false">Tabla_Simulada!W234-Tabla_ValidaciónMétodo!W234</f>
        <v>0</v>
      </c>
      <c r="X234" s="65" t="n">
        <f aca="false">Tabla_Simulada!X234-Tabla_ValidaciónMétodo!X234</f>
        <v>0</v>
      </c>
      <c r="Y234" s="65" t="n">
        <f aca="false">Tabla_Simulada!Y234-Tabla_ValidaciónMétodo!Y234</f>
        <v>0</v>
      </c>
      <c r="Z234" s="65" t="n">
        <f aca="false">Tabla_Simulada!Z234-Tabla_ValidaciónMétodo!Z234</f>
        <v>0</v>
      </c>
      <c r="AC234" s="73" t="n">
        <f aca="false">Tabla_Simulada!AC234-Tabla_ValidaciónMétodo!AC234</f>
        <v>0</v>
      </c>
      <c r="AD234" s="74" t="n">
        <f aca="false">Tabla_Simulada!AD234-Tabla_ValidaciónMétodo!AD234</f>
        <v>0</v>
      </c>
      <c r="AE234" s="75" t="n">
        <f aca="false">Tabla_Simulada!AE234-Tabla_ValidaciónMétodo!AE234</f>
        <v>0</v>
      </c>
      <c r="AF234" s="74" t="n">
        <f aca="false">Tabla_Simulada!AF234-Tabla_ValidaciónMétodo!AF234</f>
        <v>0</v>
      </c>
      <c r="AG234" s="74" t="n">
        <f aca="false">Tabla_Simulada!AG234-Tabla_ValidaciónMétodo!AG234</f>
        <v>0</v>
      </c>
      <c r="AH234" s="74" t="n">
        <f aca="false">Tabla_Simulada!AH234-Tabla_ValidaciónMétodo!AH234</f>
        <v>0</v>
      </c>
      <c r="AI234" s="74" t="n">
        <f aca="false">Tabla_Simulada!AI234-Tabla_ValidaciónMétodo!AI234</f>
        <v>0</v>
      </c>
      <c r="AJ234" s="74" t="n">
        <f aca="false">Tabla_Simulada!AJ234-Tabla_ValidaciónMétodo!AJ234</f>
        <v>0</v>
      </c>
      <c r="AK234" s="74" t="n">
        <f aca="false">Tabla_Simulada!AK234-Tabla_ValidaciónMétodo!AK234</f>
        <v>0</v>
      </c>
      <c r="AL234" s="74" t="n">
        <f aca="false">Tabla_Simulada!AL234-Tabla_ValidaciónMétodo!AL234</f>
        <v>0</v>
      </c>
      <c r="AM234" s="74" t="n">
        <f aca="false">Tabla_Simulada!AM234-Tabla_ValidaciónMétodo!AM234</f>
        <v>0</v>
      </c>
      <c r="AO234" s="66" t="n">
        <f aca="false">Tabla_Simulada!AO234-Tabla_ValidaciónMétodo!AO234</f>
        <v>0</v>
      </c>
      <c r="AP234" s="65" t="n">
        <f aca="false">Tabla_Simulada!AP234-Tabla_ValidaciónMétodo!AP234</f>
        <v>0</v>
      </c>
      <c r="AQ234" s="66" t="n">
        <f aca="false">Tabla_Simulada!AQ234-Tabla_ValidaciónMétodo!AQ234</f>
        <v>0</v>
      </c>
      <c r="AR234" s="65" t="n">
        <f aca="false">Tabla_Simulada!AR234-Tabla_ValidaciónMétodo!AR234</f>
        <v>0</v>
      </c>
      <c r="AS234" s="66" t="n">
        <f aca="false">Tabla_Simulada!AS234-Tabla_ValidaciónMétodo!AS234</f>
        <v>0</v>
      </c>
      <c r="AT234" s="65" t="n">
        <f aca="false">Tabla_Simulada!AT234-Tabla_ValidaciónMétodo!AT234</f>
        <v>0</v>
      </c>
      <c r="AU234" s="66" t="n">
        <f aca="false">Tabla_Simulada!AU234-Tabla_ValidaciónMétodo!AU234</f>
        <v>0</v>
      </c>
      <c r="AV234" s="65" t="n">
        <f aca="false">Tabla_Simulada!AV234-Tabla_ValidaciónMétodo!AV234</f>
        <v>0</v>
      </c>
      <c r="AW234" s="66" t="n">
        <f aca="false">Tabla_Simulada!AW234-Tabla_ValidaciónMétodo!AW234</f>
        <v>0</v>
      </c>
      <c r="AX234" s="65" t="n">
        <f aca="false">Tabla_Simulada!AX234-Tabla_ValidaciónMétodo!AX234</f>
        <v>0</v>
      </c>
    </row>
    <row r="235" customFormat="false" ht="15" hidden="false" customHeight="false" outlineLevel="0" collapsed="false">
      <c r="A235" s="72" t="s">
        <v>54</v>
      </c>
      <c r="B235" s="65" t="n">
        <f aca="false">Tabla_Simulada!B235-Tabla_ValidaciónMétodo!B235</f>
        <v>0</v>
      </c>
      <c r="C235" s="65" t="n">
        <f aca="false">Tabla_Simulada!C235-Tabla_ValidaciónMétodo!C235</f>
        <v>0</v>
      </c>
      <c r="D235" s="65" t="n">
        <f aca="false">Tabla_Simulada!D235-Tabla_ValidaciónMétodo!D235</f>
        <v>0</v>
      </c>
      <c r="E235" s="65" t="n">
        <f aca="false">Tabla_Simulada!E235-Tabla_ValidaciónMétodo!E235</f>
        <v>0</v>
      </c>
      <c r="F235" s="65" t="n">
        <f aca="false">Tabla_Simulada!F235-Tabla_ValidaciónMétodo!F235</f>
        <v>0</v>
      </c>
      <c r="G235" s="65" t="n">
        <f aca="false">Tabla_Simulada!G235-Tabla_ValidaciónMétodo!G235</f>
        <v>0</v>
      </c>
      <c r="H235" s="65" t="n">
        <f aca="false">Tabla_Simulada!H235-Tabla_ValidaciónMétodo!H235</f>
        <v>0</v>
      </c>
      <c r="I235" s="66" t="n">
        <f aca="false">Tabla_Simulada!I235-Tabla_ValidaciónMétodo!I235</f>
        <v>0</v>
      </c>
      <c r="J235" s="65" t="n">
        <f aca="false">Tabla_Simulada!J235-Tabla_ValidaciónMétodo!J235</f>
        <v>0</v>
      </c>
      <c r="K235" s="66" t="n">
        <f aca="false">Tabla_Simulada!K235-Tabla_ValidaciónMétodo!K235</f>
        <v>0</v>
      </c>
      <c r="L235" s="65" t="n">
        <f aca="false">Tabla_Simulada!L235-Tabla_ValidaciónMétodo!L235</f>
        <v>0</v>
      </c>
      <c r="M235" s="66" t="n">
        <f aca="false">Tabla_Simulada!M235-Tabla_ValidaciónMétodo!M235</f>
        <v>0</v>
      </c>
      <c r="N235" s="65" t="n">
        <f aca="false">Tabla_Simulada!N235-Tabla_ValidaciónMétodo!N235</f>
        <v>0</v>
      </c>
      <c r="O235" s="65" t="n">
        <f aca="false">Tabla_Simulada!O235-Tabla_ValidaciónMétodo!O235</f>
        <v>0</v>
      </c>
      <c r="P235" s="65" t="n">
        <f aca="false">Tabla_Simulada!P235-Tabla_ValidaciónMétodo!P235</f>
        <v>0</v>
      </c>
      <c r="Q235" s="65" t="n">
        <f aca="false">Tabla_Simulada!Q235-Tabla_ValidaciónMétodo!Q235</f>
        <v>0</v>
      </c>
      <c r="S235" s="65" t="n">
        <f aca="false">Tabla_Simulada!S235-Tabla_ValidaciónMétodo!S235</f>
        <v>0</v>
      </c>
      <c r="T235" s="65" t="n">
        <f aca="false">Tabla_Simulada!T235-Tabla_ValidaciónMétodo!T235</f>
        <v>0</v>
      </c>
      <c r="U235" s="65" t="n">
        <f aca="false">Tabla_Simulada!U235-Tabla_ValidaciónMétodo!U235</f>
        <v>0</v>
      </c>
      <c r="V235" s="65" t="n">
        <f aca="false">Tabla_Simulada!V235-Tabla_ValidaciónMétodo!V235</f>
        <v>0</v>
      </c>
      <c r="W235" s="65" t="n">
        <f aca="false">Tabla_Simulada!W235-Tabla_ValidaciónMétodo!W235</f>
        <v>0</v>
      </c>
      <c r="X235" s="65" t="n">
        <f aca="false">Tabla_Simulada!X235-Tabla_ValidaciónMétodo!X235</f>
        <v>0</v>
      </c>
      <c r="Y235" s="65" t="n">
        <f aca="false">Tabla_Simulada!Y235-Tabla_ValidaciónMétodo!Y235</f>
        <v>0</v>
      </c>
      <c r="Z235" s="65" t="n">
        <f aca="false">Tabla_Simulada!Z235-Tabla_ValidaciónMétodo!Z235</f>
        <v>0</v>
      </c>
      <c r="AC235" s="73" t="n">
        <f aca="false">Tabla_Simulada!AC235-Tabla_ValidaciónMétodo!AC235</f>
        <v>0</v>
      </c>
      <c r="AD235" s="74" t="n">
        <f aca="false">Tabla_Simulada!AD235-Tabla_ValidaciónMétodo!AD235</f>
        <v>0</v>
      </c>
      <c r="AE235" s="75" t="n">
        <f aca="false">Tabla_Simulada!AE235-Tabla_ValidaciónMétodo!AE235</f>
        <v>0</v>
      </c>
      <c r="AF235" s="74" t="n">
        <f aca="false">Tabla_Simulada!AF235-Tabla_ValidaciónMétodo!AF235</f>
        <v>0</v>
      </c>
      <c r="AG235" s="74" t="n">
        <f aca="false">Tabla_Simulada!AG235-Tabla_ValidaciónMétodo!AG235</f>
        <v>0</v>
      </c>
      <c r="AH235" s="74" t="n">
        <f aca="false">Tabla_Simulada!AH235-Tabla_ValidaciónMétodo!AH235</f>
        <v>0</v>
      </c>
      <c r="AI235" s="74" t="n">
        <f aca="false">Tabla_Simulada!AI235-Tabla_ValidaciónMétodo!AI235</f>
        <v>0</v>
      </c>
      <c r="AJ235" s="74" t="n">
        <f aca="false">Tabla_Simulada!AJ235-Tabla_ValidaciónMétodo!AJ235</f>
        <v>0</v>
      </c>
      <c r="AK235" s="74" t="n">
        <f aca="false">Tabla_Simulada!AK235-Tabla_ValidaciónMétodo!AK235</f>
        <v>0</v>
      </c>
      <c r="AL235" s="74" t="n">
        <f aca="false">Tabla_Simulada!AL235-Tabla_ValidaciónMétodo!AL235</f>
        <v>0</v>
      </c>
      <c r="AM235" s="74" t="n">
        <f aca="false">Tabla_Simulada!AM235-Tabla_ValidaciónMétodo!AM235</f>
        <v>0</v>
      </c>
      <c r="AO235" s="66" t="n">
        <f aca="false">Tabla_Simulada!AO235-Tabla_ValidaciónMétodo!AO235</f>
        <v>0</v>
      </c>
      <c r="AP235" s="65" t="n">
        <f aca="false">Tabla_Simulada!AP235-Tabla_ValidaciónMétodo!AP235</f>
        <v>0</v>
      </c>
      <c r="AQ235" s="66" t="n">
        <f aca="false">Tabla_Simulada!AQ235-Tabla_ValidaciónMétodo!AQ235</f>
        <v>0</v>
      </c>
      <c r="AR235" s="65" t="n">
        <f aca="false">Tabla_Simulada!AR235-Tabla_ValidaciónMétodo!AR235</f>
        <v>0</v>
      </c>
      <c r="AS235" s="66" t="n">
        <f aca="false">Tabla_Simulada!AS235-Tabla_ValidaciónMétodo!AS235</f>
        <v>0</v>
      </c>
      <c r="AT235" s="65" t="n">
        <f aca="false">Tabla_Simulada!AT235-Tabla_ValidaciónMétodo!AT235</f>
        <v>0</v>
      </c>
      <c r="AU235" s="66" t="n">
        <f aca="false">Tabla_Simulada!AU235-Tabla_ValidaciónMétodo!AU235</f>
        <v>0</v>
      </c>
      <c r="AV235" s="65" t="n">
        <f aca="false">Tabla_Simulada!AV235-Tabla_ValidaciónMétodo!AV235</f>
        <v>0</v>
      </c>
      <c r="AW235" s="66" t="n">
        <f aca="false">Tabla_Simulada!AW235-Tabla_ValidaciónMétodo!AW235</f>
        <v>0</v>
      </c>
      <c r="AX235" s="65" t="n">
        <f aca="false">Tabla_Simulada!AX235-Tabla_ValidaciónMétodo!AX235</f>
        <v>0</v>
      </c>
    </row>
    <row r="236" customFormat="false" ht="15" hidden="false" customHeight="false" outlineLevel="0" collapsed="false">
      <c r="A236" s="72" t="s">
        <v>55</v>
      </c>
      <c r="B236" s="65" t="n">
        <f aca="false">Tabla_Simulada!B236-Tabla_ValidaciónMétodo!B236</f>
        <v>0</v>
      </c>
      <c r="C236" s="65" t="n">
        <f aca="false">Tabla_Simulada!C236-Tabla_ValidaciónMétodo!C236</f>
        <v>0</v>
      </c>
      <c r="D236" s="65" t="n">
        <f aca="false">Tabla_Simulada!D236-Tabla_ValidaciónMétodo!D236</f>
        <v>0</v>
      </c>
      <c r="E236" s="65" t="n">
        <f aca="false">Tabla_Simulada!E236-Tabla_ValidaciónMétodo!E236</f>
        <v>0</v>
      </c>
      <c r="F236" s="65" t="n">
        <f aca="false">Tabla_Simulada!F236-Tabla_ValidaciónMétodo!F236</f>
        <v>0</v>
      </c>
      <c r="G236" s="65" t="n">
        <f aca="false">Tabla_Simulada!G236-Tabla_ValidaciónMétodo!G236</f>
        <v>0</v>
      </c>
      <c r="H236" s="65" t="n">
        <f aca="false">Tabla_Simulada!H236-Tabla_ValidaciónMétodo!H236</f>
        <v>0</v>
      </c>
      <c r="I236" s="66" t="n">
        <f aca="false">Tabla_Simulada!I236-Tabla_ValidaciónMétodo!I236</f>
        <v>0</v>
      </c>
      <c r="J236" s="65" t="n">
        <f aca="false">Tabla_Simulada!J236-Tabla_ValidaciónMétodo!J236</f>
        <v>0</v>
      </c>
      <c r="K236" s="66" t="n">
        <f aca="false">Tabla_Simulada!K236-Tabla_ValidaciónMétodo!K236</f>
        <v>0</v>
      </c>
      <c r="L236" s="65" t="n">
        <f aca="false">Tabla_Simulada!L236-Tabla_ValidaciónMétodo!L236</f>
        <v>0</v>
      </c>
      <c r="M236" s="66" t="n">
        <f aca="false">Tabla_Simulada!M236-Tabla_ValidaciónMétodo!M236</f>
        <v>0</v>
      </c>
      <c r="N236" s="65" t="n">
        <f aca="false">Tabla_Simulada!N236-Tabla_ValidaciónMétodo!N236</f>
        <v>0</v>
      </c>
      <c r="O236" s="65" t="n">
        <f aca="false">Tabla_Simulada!O236-Tabla_ValidaciónMétodo!O236</f>
        <v>0</v>
      </c>
      <c r="P236" s="65" t="n">
        <f aca="false">Tabla_Simulada!P236-Tabla_ValidaciónMétodo!P236</f>
        <v>0</v>
      </c>
      <c r="Q236" s="65" t="n">
        <f aca="false">Tabla_Simulada!Q236-Tabla_ValidaciónMétodo!Q236</f>
        <v>0</v>
      </c>
      <c r="S236" s="65" t="n">
        <f aca="false">Tabla_Simulada!S236-Tabla_ValidaciónMétodo!S236</f>
        <v>0</v>
      </c>
      <c r="T236" s="65" t="n">
        <f aca="false">Tabla_Simulada!T236-Tabla_ValidaciónMétodo!T236</f>
        <v>0</v>
      </c>
      <c r="U236" s="65" t="n">
        <f aca="false">Tabla_Simulada!U236-Tabla_ValidaciónMétodo!U236</f>
        <v>0</v>
      </c>
      <c r="V236" s="65" t="n">
        <f aca="false">Tabla_Simulada!V236-Tabla_ValidaciónMétodo!V236</f>
        <v>0</v>
      </c>
      <c r="W236" s="65" t="n">
        <f aca="false">Tabla_Simulada!W236-Tabla_ValidaciónMétodo!W236</f>
        <v>0</v>
      </c>
      <c r="X236" s="65" t="n">
        <f aca="false">Tabla_Simulada!X236-Tabla_ValidaciónMétodo!X236</f>
        <v>0</v>
      </c>
      <c r="Y236" s="65" t="n">
        <f aca="false">Tabla_Simulada!Y236-Tabla_ValidaciónMétodo!Y236</f>
        <v>0</v>
      </c>
      <c r="Z236" s="65" t="n">
        <f aca="false">Tabla_Simulada!Z236-Tabla_ValidaciónMétodo!Z236</f>
        <v>0</v>
      </c>
      <c r="AC236" s="73" t="n">
        <f aca="false">Tabla_Simulada!AC236-Tabla_ValidaciónMétodo!AC236</f>
        <v>0</v>
      </c>
      <c r="AD236" s="74" t="n">
        <f aca="false">Tabla_Simulada!AD236-Tabla_ValidaciónMétodo!AD236</f>
        <v>0</v>
      </c>
      <c r="AE236" s="75" t="n">
        <f aca="false">Tabla_Simulada!AE236-Tabla_ValidaciónMétodo!AE236</f>
        <v>0</v>
      </c>
      <c r="AF236" s="74" t="n">
        <f aca="false">Tabla_Simulada!AF236-Tabla_ValidaciónMétodo!AF236</f>
        <v>0</v>
      </c>
      <c r="AG236" s="74" t="n">
        <f aca="false">Tabla_Simulada!AG236-Tabla_ValidaciónMétodo!AG236</f>
        <v>0</v>
      </c>
      <c r="AH236" s="74" t="n">
        <f aca="false">Tabla_Simulada!AH236-Tabla_ValidaciónMétodo!AH236</f>
        <v>0</v>
      </c>
      <c r="AI236" s="74" t="n">
        <f aca="false">Tabla_Simulada!AI236-Tabla_ValidaciónMétodo!AI236</f>
        <v>0</v>
      </c>
      <c r="AJ236" s="74" t="n">
        <f aca="false">Tabla_Simulada!AJ236-Tabla_ValidaciónMétodo!AJ236</f>
        <v>0</v>
      </c>
      <c r="AK236" s="74" t="n">
        <f aca="false">Tabla_Simulada!AK236-Tabla_ValidaciónMétodo!AK236</f>
        <v>0</v>
      </c>
      <c r="AL236" s="74" t="n">
        <f aca="false">Tabla_Simulada!AL236-Tabla_ValidaciónMétodo!AL236</f>
        <v>0</v>
      </c>
      <c r="AM236" s="74" t="n">
        <f aca="false">Tabla_Simulada!AM236-Tabla_ValidaciónMétodo!AM236</f>
        <v>0</v>
      </c>
      <c r="AO236" s="66" t="n">
        <f aca="false">Tabla_Simulada!AO236-Tabla_ValidaciónMétodo!AO236</f>
        <v>0</v>
      </c>
      <c r="AP236" s="65" t="n">
        <f aca="false">Tabla_Simulada!AP236-Tabla_ValidaciónMétodo!AP236</f>
        <v>0</v>
      </c>
      <c r="AQ236" s="66" t="n">
        <f aca="false">Tabla_Simulada!AQ236-Tabla_ValidaciónMétodo!AQ236</f>
        <v>0</v>
      </c>
      <c r="AR236" s="65" t="n">
        <f aca="false">Tabla_Simulada!AR236-Tabla_ValidaciónMétodo!AR236</f>
        <v>0</v>
      </c>
      <c r="AS236" s="66" t="n">
        <f aca="false">Tabla_Simulada!AS236-Tabla_ValidaciónMétodo!AS236</f>
        <v>0</v>
      </c>
      <c r="AT236" s="65" t="n">
        <f aca="false">Tabla_Simulada!AT236-Tabla_ValidaciónMétodo!AT236</f>
        <v>0</v>
      </c>
      <c r="AU236" s="66" t="n">
        <f aca="false">Tabla_Simulada!AU236-Tabla_ValidaciónMétodo!AU236</f>
        <v>0</v>
      </c>
      <c r="AV236" s="65" t="n">
        <f aca="false">Tabla_Simulada!AV236-Tabla_ValidaciónMétodo!AV236</f>
        <v>0</v>
      </c>
      <c r="AW236" s="66" t="n">
        <f aca="false">Tabla_Simulada!AW236-Tabla_ValidaciónMétodo!AW236</f>
        <v>0</v>
      </c>
      <c r="AX236" s="65" t="n">
        <f aca="false">Tabla_Simulada!AX236-Tabla_ValidaciónMétodo!AX236</f>
        <v>0</v>
      </c>
    </row>
    <row r="237" customFormat="false" ht="15" hidden="false" customHeight="false" outlineLevel="0" collapsed="false">
      <c r="A237" s="72" t="s">
        <v>56</v>
      </c>
      <c r="B237" s="65" t="n">
        <f aca="false">Tabla_Simulada!B237-Tabla_ValidaciónMétodo!B237</f>
        <v>0</v>
      </c>
      <c r="C237" s="65" t="n">
        <f aca="false">Tabla_Simulada!C237-Tabla_ValidaciónMétodo!C237</f>
        <v>0</v>
      </c>
      <c r="D237" s="65" t="n">
        <f aca="false">Tabla_Simulada!D237-Tabla_ValidaciónMétodo!D237</f>
        <v>0</v>
      </c>
      <c r="E237" s="65" t="n">
        <f aca="false">Tabla_Simulada!E237-Tabla_ValidaciónMétodo!E237</f>
        <v>0</v>
      </c>
      <c r="F237" s="65" t="n">
        <f aca="false">Tabla_Simulada!F237-Tabla_ValidaciónMétodo!F237</f>
        <v>0</v>
      </c>
      <c r="G237" s="65" t="n">
        <f aca="false">Tabla_Simulada!G237-Tabla_ValidaciónMétodo!G237</f>
        <v>0</v>
      </c>
      <c r="H237" s="65" t="n">
        <f aca="false">Tabla_Simulada!H237-Tabla_ValidaciónMétodo!H237</f>
        <v>0</v>
      </c>
      <c r="I237" s="66" t="n">
        <f aca="false">Tabla_Simulada!I237-Tabla_ValidaciónMétodo!I237</f>
        <v>0</v>
      </c>
      <c r="J237" s="65" t="n">
        <f aca="false">Tabla_Simulada!J237-Tabla_ValidaciónMétodo!J237</f>
        <v>0</v>
      </c>
      <c r="K237" s="66" t="n">
        <f aca="false">Tabla_Simulada!K237-Tabla_ValidaciónMétodo!K237</f>
        <v>0</v>
      </c>
      <c r="L237" s="65" t="n">
        <f aca="false">Tabla_Simulada!L237-Tabla_ValidaciónMétodo!L237</f>
        <v>0</v>
      </c>
      <c r="M237" s="66" t="n">
        <f aca="false">Tabla_Simulada!M237-Tabla_ValidaciónMétodo!M237</f>
        <v>0</v>
      </c>
      <c r="N237" s="65" t="n">
        <f aca="false">Tabla_Simulada!N237-Tabla_ValidaciónMétodo!N237</f>
        <v>0</v>
      </c>
      <c r="O237" s="65" t="n">
        <f aca="false">Tabla_Simulada!O237-Tabla_ValidaciónMétodo!O237</f>
        <v>0</v>
      </c>
      <c r="P237" s="65" t="n">
        <f aca="false">Tabla_Simulada!P237-Tabla_ValidaciónMétodo!P237</f>
        <v>0</v>
      </c>
      <c r="Q237" s="65" t="n">
        <f aca="false">Tabla_Simulada!Q237-Tabla_ValidaciónMétodo!Q237</f>
        <v>0</v>
      </c>
      <c r="S237" s="65" t="n">
        <f aca="false">Tabla_Simulada!S237-Tabla_ValidaciónMétodo!S237</f>
        <v>0</v>
      </c>
      <c r="T237" s="65" t="n">
        <f aca="false">Tabla_Simulada!T237-Tabla_ValidaciónMétodo!T237</f>
        <v>0</v>
      </c>
      <c r="U237" s="65" t="n">
        <f aca="false">Tabla_Simulada!U237-Tabla_ValidaciónMétodo!U237</f>
        <v>0</v>
      </c>
      <c r="V237" s="65" t="n">
        <f aca="false">Tabla_Simulada!V237-Tabla_ValidaciónMétodo!V237</f>
        <v>0</v>
      </c>
      <c r="W237" s="65" t="n">
        <f aca="false">Tabla_Simulada!W237-Tabla_ValidaciónMétodo!W237</f>
        <v>0</v>
      </c>
      <c r="X237" s="65" t="n">
        <f aca="false">Tabla_Simulada!X237-Tabla_ValidaciónMétodo!X237</f>
        <v>0</v>
      </c>
      <c r="Y237" s="65" t="n">
        <f aca="false">Tabla_Simulada!Y237-Tabla_ValidaciónMétodo!Y237</f>
        <v>0</v>
      </c>
      <c r="Z237" s="65" t="n">
        <f aca="false">Tabla_Simulada!Z237-Tabla_ValidaciónMétodo!Z237</f>
        <v>0</v>
      </c>
      <c r="AC237" s="73" t="n">
        <f aca="false">Tabla_Simulada!AC237-Tabla_ValidaciónMétodo!AC237</f>
        <v>0</v>
      </c>
      <c r="AD237" s="74" t="n">
        <f aca="false">Tabla_Simulada!AD237-Tabla_ValidaciónMétodo!AD237</f>
        <v>0</v>
      </c>
      <c r="AE237" s="75" t="n">
        <f aca="false">Tabla_Simulada!AE237-Tabla_ValidaciónMétodo!AE237</f>
        <v>0</v>
      </c>
      <c r="AF237" s="74" t="n">
        <f aca="false">Tabla_Simulada!AF237-Tabla_ValidaciónMétodo!AF237</f>
        <v>0</v>
      </c>
      <c r="AG237" s="74" t="n">
        <f aca="false">Tabla_Simulada!AG237-Tabla_ValidaciónMétodo!AG237</f>
        <v>0</v>
      </c>
      <c r="AH237" s="74" t="n">
        <f aca="false">Tabla_Simulada!AH237-Tabla_ValidaciónMétodo!AH237</f>
        <v>0</v>
      </c>
      <c r="AI237" s="74" t="n">
        <f aca="false">Tabla_Simulada!AI237-Tabla_ValidaciónMétodo!AI237</f>
        <v>0</v>
      </c>
      <c r="AJ237" s="74" t="n">
        <f aca="false">Tabla_Simulada!AJ237-Tabla_ValidaciónMétodo!AJ237</f>
        <v>0</v>
      </c>
      <c r="AK237" s="74" t="n">
        <f aca="false">Tabla_Simulada!AK237-Tabla_ValidaciónMétodo!AK237</f>
        <v>0</v>
      </c>
      <c r="AL237" s="74" t="n">
        <f aca="false">Tabla_Simulada!AL237-Tabla_ValidaciónMétodo!AL237</f>
        <v>0</v>
      </c>
      <c r="AM237" s="74" t="n">
        <f aca="false">Tabla_Simulada!AM237-Tabla_ValidaciónMétodo!AM237</f>
        <v>0</v>
      </c>
      <c r="AO237" s="66" t="n">
        <f aca="false">Tabla_Simulada!AO237-Tabla_ValidaciónMétodo!AO237</f>
        <v>0</v>
      </c>
      <c r="AP237" s="65" t="n">
        <f aca="false">Tabla_Simulada!AP237-Tabla_ValidaciónMétodo!AP237</f>
        <v>0</v>
      </c>
      <c r="AQ237" s="66" t="n">
        <f aca="false">Tabla_Simulada!AQ237-Tabla_ValidaciónMétodo!AQ237</f>
        <v>0</v>
      </c>
      <c r="AR237" s="65" t="n">
        <f aca="false">Tabla_Simulada!AR237-Tabla_ValidaciónMétodo!AR237</f>
        <v>0</v>
      </c>
      <c r="AS237" s="66" t="n">
        <f aca="false">Tabla_Simulada!AS237-Tabla_ValidaciónMétodo!AS237</f>
        <v>0</v>
      </c>
      <c r="AT237" s="65" t="n">
        <f aca="false">Tabla_Simulada!AT237-Tabla_ValidaciónMétodo!AT237</f>
        <v>0</v>
      </c>
      <c r="AU237" s="66" t="n">
        <f aca="false">Tabla_Simulada!AU237-Tabla_ValidaciónMétodo!AU237</f>
        <v>0</v>
      </c>
      <c r="AV237" s="65" t="n">
        <f aca="false">Tabla_Simulada!AV237-Tabla_ValidaciónMétodo!AV237</f>
        <v>0</v>
      </c>
      <c r="AW237" s="66" t="n">
        <f aca="false">Tabla_Simulada!AW237-Tabla_ValidaciónMétodo!AW237</f>
        <v>0</v>
      </c>
      <c r="AX237" s="65" t="n">
        <f aca="false">Tabla_Simulada!AX237-Tabla_ValidaciónMétodo!AX237</f>
        <v>0</v>
      </c>
    </row>
    <row r="238" customFormat="false" ht="15" hidden="false" customHeight="false" outlineLevel="0" collapsed="false">
      <c r="A238" s="72" t="s">
        <v>57</v>
      </c>
      <c r="B238" s="65" t="n">
        <f aca="false">Tabla_Simulada!B238-Tabla_ValidaciónMétodo!B238</f>
        <v>0</v>
      </c>
      <c r="C238" s="65" t="n">
        <f aca="false">Tabla_Simulada!C238-Tabla_ValidaciónMétodo!C238</f>
        <v>0</v>
      </c>
      <c r="D238" s="65" t="n">
        <f aca="false">Tabla_Simulada!D238-Tabla_ValidaciónMétodo!D238</f>
        <v>0</v>
      </c>
      <c r="E238" s="65" t="n">
        <f aca="false">Tabla_Simulada!E238-Tabla_ValidaciónMétodo!E238</f>
        <v>0</v>
      </c>
      <c r="F238" s="65" t="n">
        <f aca="false">Tabla_Simulada!F238-Tabla_ValidaciónMétodo!F238</f>
        <v>0</v>
      </c>
      <c r="G238" s="65" t="n">
        <f aca="false">Tabla_Simulada!G238-Tabla_ValidaciónMétodo!G238</f>
        <v>0</v>
      </c>
      <c r="H238" s="65" t="n">
        <f aca="false">Tabla_Simulada!H238-Tabla_ValidaciónMétodo!H238</f>
        <v>0</v>
      </c>
      <c r="I238" s="66" t="n">
        <f aca="false">Tabla_Simulada!I238-Tabla_ValidaciónMétodo!I238</f>
        <v>0</v>
      </c>
      <c r="J238" s="65" t="n">
        <f aca="false">Tabla_Simulada!J238-Tabla_ValidaciónMétodo!J238</f>
        <v>0</v>
      </c>
      <c r="K238" s="66" t="n">
        <f aca="false">Tabla_Simulada!K238-Tabla_ValidaciónMétodo!K238</f>
        <v>0</v>
      </c>
      <c r="L238" s="65" t="n">
        <f aca="false">Tabla_Simulada!L238-Tabla_ValidaciónMétodo!L238</f>
        <v>0</v>
      </c>
      <c r="M238" s="66" t="n">
        <f aca="false">Tabla_Simulada!M238-Tabla_ValidaciónMétodo!M238</f>
        <v>0</v>
      </c>
      <c r="N238" s="65" t="n">
        <f aca="false">Tabla_Simulada!N238-Tabla_ValidaciónMétodo!N238</f>
        <v>0</v>
      </c>
      <c r="O238" s="65" t="n">
        <f aca="false">Tabla_Simulada!O238-Tabla_ValidaciónMétodo!O238</f>
        <v>0</v>
      </c>
      <c r="P238" s="65" t="n">
        <f aca="false">Tabla_Simulada!P238-Tabla_ValidaciónMétodo!P238</f>
        <v>0</v>
      </c>
      <c r="Q238" s="65" t="n">
        <f aca="false">Tabla_Simulada!Q238-Tabla_ValidaciónMétodo!Q238</f>
        <v>0</v>
      </c>
      <c r="S238" s="65" t="n">
        <f aca="false">Tabla_Simulada!S238-Tabla_ValidaciónMétodo!S238</f>
        <v>0</v>
      </c>
      <c r="T238" s="65" t="n">
        <f aca="false">Tabla_Simulada!T238-Tabla_ValidaciónMétodo!T238</f>
        <v>0</v>
      </c>
      <c r="U238" s="65" t="n">
        <f aca="false">Tabla_Simulada!U238-Tabla_ValidaciónMétodo!U238</f>
        <v>0</v>
      </c>
      <c r="V238" s="65" t="n">
        <f aca="false">Tabla_Simulada!V238-Tabla_ValidaciónMétodo!V238</f>
        <v>0</v>
      </c>
      <c r="W238" s="65" t="n">
        <f aca="false">Tabla_Simulada!W238-Tabla_ValidaciónMétodo!W238</f>
        <v>0</v>
      </c>
      <c r="X238" s="65" t="n">
        <f aca="false">Tabla_Simulada!X238-Tabla_ValidaciónMétodo!X238</f>
        <v>0</v>
      </c>
      <c r="Y238" s="65" t="n">
        <f aca="false">Tabla_Simulada!Y238-Tabla_ValidaciónMétodo!Y238</f>
        <v>0</v>
      </c>
      <c r="Z238" s="65" t="n">
        <f aca="false">Tabla_Simulada!Z238-Tabla_ValidaciónMétodo!Z238</f>
        <v>0</v>
      </c>
      <c r="AC238" s="73" t="n">
        <f aca="false">Tabla_Simulada!AC238-Tabla_ValidaciónMétodo!AC238</f>
        <v>0</v>
      </c>
      <c r="AD238" s="74" t="n">
        <f aca="false">Tabla_Simulada!AD238-Tabla_ValidaciónMétodo!AD238</f>
        <v>0</v>
      </c>
      <c r="AE238" s="75" t="n">
        <f aca="false">Tabla_Simulada!AE238-Tabla_ValidaciónMétodo!AE238</f>
        <v>0</v>
      </c>
      <c r="AF238" s="74" t="n">
        <f aca="false">Tabla_Simulada!AF238-Tabla_ValidaciónMétodo!AF238</f>
        <v>0</v>
      </c>
      <c r="AG238" s="74" t="n">
        <f aca="false">Tabla_Simulada!AG238-Tabla_ValidaciónMétodo!AG238</f>
        <v>0</v>
      </c>
      <c r="AH238" s="74" t="n">
        <f aca="false">Tabla_Simulada!AH238-Tabla_ValidaciónMétodo!AH238</f>
        <v>0</v>
      </c>
      <c r="AI238" s="74" t="n">
        <f aca="false">Tabla_Simulada!AI238-Tabla_ValidaciónMétodo!AI238</f>
        <v>0</v>
      </c>
      <c r="AJ238" s="74" t="n">
        <f aca="false">Tabla_Simulada!AJ238-Tabla_ValidaciónMétodo!AJ238</f>
        <v>0</v>
      </c>
      <c r="AK238" s="74" t="n">
        <f aca="false">Tabla_Simulada!AK238-Tabla_ValidaciónMétodo!AK238</f>
        <v>0</v>
      </c>
      <c r="AL238" s="74" t="n">
        <f aca="false">Tabla_Simulada!AL238-Tabla_ValidaciónMétodo!AL238</f>
        <v>0</v>
      </c>
      <c r="AM238" s="74" t="n">
        <f aca="false">Tabla_Simulada!AM238-Tabla_ValidaciónMétodo!AM238</f>
        <v>0</v>
      </c>
      <c r="AO238" s="66" t="n">
        <f aca="false">Tabla_Simulada!AO238-Tabla_ValidaciónMétodo!AO238</f>
        <v>0</v>
      </c>
      <c r="AP238" s="65" t="n">
        <f aca="false">Tabla_Simulada!AP238-Tabla_ValidaciónMétodo!AP238</f>
        <v>0</v>
      </c>
      <c r="AQ238" s="66" t="n">
        <f aca="false">Tabla_Simulada!AQ238-Tabla_ValidaciónMétodo!AQ238</f>
        <v>0</v>
      </c>
      <c r="AR238" s="65" t="n">
        <f aca="false">Tabla_Simulada!AR238-Tabla_ValidaciónMétodo!AR238</f>
        <v>0</v>
      </c>
      <c r="AS238" s="66" t="n">
        <f aca="false">Tabla_Simulada!AS238-Tabla_ValidaciónMétodo!AS238</f>
        <v>0</v>
      </c>
      <c r="AT238" s="65" t="n">
        <f aca="false">Tabla_Simulada!AT238-Tabla_ValidaciónMétodo!AT238</f>
        <v>0</v>
      </c>
      <c r="AU238" s="66" t="n">
        <f aca="false">Tabla_Simulada!AU238-Tabla_ValidaciónMétodo!AU238</f>
        <v>0</v>
      </c>
      <c r="AV238" s="65" t="n">
        <f aca="false">Tabla_Simulada!AV238-Tabla_ValidaciónMétodo!AV238</f>
        <v>0</v>
      </c>
      <c r="AW238" s="66" t="n">
        <f aca="false">Tabla_Simulada!AW238-Tabla_ValidaciónMétodo!AW238</f>
        <v>0</v>
      </c>
      <c r="AX238" s="65" t="n">
        <f aca="false">Tabla_Simulada!AX238-Tabla_ValidaciónMétodo!AX238</f>
        <v>0</v>
      </c>
    </row>
    <row r="239" customFormat="false" ht="15" hidden="false" customHeight="false" outlineLevel="0" collapsed="false">
      <c r="A239" s="72" t="s">
        <v>58</v>
      </c>
      <c r="B239" s="65" t="n">
        <f aca="false">Tabla_Simulada!B239-Tabla_ValidaciónMétodo!B239</f>
        <v>0</v>
      </c>
      <c r="C239" s="65" t="n">
        <f aca="false">Tabla_Simulada!C239-Tabla_ValidaciónMétodo!C239</f>
        <v>0</v>
      </c>
      <c r="D239" s="65" t="n">
        <f aca="false">Tabla_Simulada!D239-Tabla_ValidaciónMétodo!D239</f>
        <v>0</v>
      </c>
      <c r="E239" s="65" t="n">
        <f aca="false">Tabla_Simulada!E239-Tabla_ValidaciónMétodo!E239</f>
        <v>0</v>
      </c>
      <c r="F239" s="65" t="n">
        <f aca="false">Tabla_Simulada!F239-Tabla_ValidaciónMétodo!F239</f>
        <v>0</v>
      </c>
      <c r="G239" s="65" t="n">
        <f aca="false">Tabla_Simulada!G239-Tabla_ValidaciónMétodo!G239</f>
        <v>0</v>
      </c>
      <c r="H239" s="65" t="n">
        <f aca="false">Tabla_Simulada!H239-Tabla_ValidaciónMétodo!H239</f>
        <v>0</v>
      </c>
      <c r="I239" s="66" t="n">
        <f aca="false">Tabla_Simulada!I239-Tabla_ValidaciónMétodo!I239</f>
        <v>0</v>
      </c>
      <c r="J239" s="65" t="n">
        <f aca="false">Tabla_Simulada!J239-Tabla_ValidaciónMétodo!J239</f>
        <v>0</v>
      </c>
      <c r="K239" s="66" t="n">
        <f aca="false">Tabla_Simulada!K239-Tabla_ValidaciónMétodo!K239</f>
        <v>0</v>
      </c>
      <c r="L239" s="65" t="n">
        <f aca="false">Tabla_Simulada!L239-Tabla_ValidaciónMétodo!L239</f>
        <v>0</v>
      </c>
      <c r="M239" s="66" t="n">
        <f aca="false">Tabla_Simulada!M239-Tabla_ValidaciónMétodo!M239</f>
        <v>0</v>
      </c>
      <c r="N239" s="65" t="n">
        <f aca="false">Tabla_Simulada!N239-Tabla_ValidaciónMétodo!N239</f>
        <v>0</v>
      </c>
      <c r="O239" s="65" t="n">
        <f aca="false">Tabla_Simulada!O239-Tabla_ValidaciónMétodo!O239</f>
        <v>0</v>
      </c>
      <c r="P239" s="65" t="n">
        <f aca="false">Tabla_Simulada!P239-Tabla_ValidaciónMétodo!P239</f>
        <v>0</v>
      </c>
      <c r="Q239" s="65" t="n">
        <f aca="false">Tabla_Simulada!Q239-Tabla_ValidaciónMétodo!Q239</f>
        <v>0</v>
      </c>
      <c r="S239" s="65" t="n">
        <f aca="false">Tabla_Simulada!S239-Tabla_ValidaciónMétodo!S239</f>
        <v>0</v>
      </c>
      <c r="T239" s="65" t="n">
        <f aca="false">Tabla_Simulada!T239-Tabla_ValidaciónMétodo!T239</f>
        <v>0</v>
      </c>
      <c r="U239" s="65" t="n">
        <f aca="false">Tabla_Simulada!U239-Tabla_ValidaciónMétodo!U239</f>
        <v>0</v>
      </c>
      <c r="V239" s="65" t="n">
        <f aca="false">Tabla_Simulada!V239-Tabla_ValidaciónMétodo!V239</f>
        <v>0</v>
      </c>
      <c r="W239" s="65" t="n">
        <f aca="false">Tabla_Simulada!W239-Tabla_ValidaciónMétodo!W239</f>
        <v>0</v>
      </c>
      <c r="X239" s="65" t="n">
        <f aca="false">Tabla_Simulada!X239-Tabla_ValidaciónMétodo!X239</f>
        <v>0</v>
      </c>
      <c r="Y239" s="65" t="n">
        <f aca="false">Tabla_Simulada!Y239-Tabla_ValidaciónMétodo!Y239</f>
        <v>0</v>
      </c>
      <c r="Z239" s="65" t="n">
        <f aca="false">Tabla_Simulada!Z239-Tabla_ValidaciónMétodo!Z239</f>
        <v>0</v>
      </c>
      <c r="AC239" s="73" t="n">
        <f aca="false">Tabla_Simulada!AC239-Tabla_ValidaciónMétodo!AC239</f>
        <v>0</v>
      </c>
      <c r="AD239" s="74" t="n">
        <f aca="false">Tabla_Simulada!AD239-Tabla_ValidaciónMétodo!AD239</f>
        <v>0</v>
      </c>
      <c r="AE239" s="75" t="n">
        <f aca="false">Tabla_Simulada!AE239-Tabla_ValidaciónMétodo!AE239</f>
        <v>0</v>
      </c>
      <c r="AF239" s="74" t="n">
        <f aca="false">Tabla_Simulada!AF239-Tabla_ValidaciónMétodo!AF239</f>
        <v>0</v>
      </c>
      <c r="AG239" s="74" t="n">
        <f aca="false">Tabla_Simulada!AG239-Tabla_ValidaciónMétodo!AG239</f>
        <v>0</v>
      </c>
      <c r="AH239" s="74" t="n">
        <f aca="false">Tabla_Simulada!AH239-Tabla_ValidaciónMétodo!AH239</f>
        <v>0</v>
      </c>
      <c r="AI239" s="74" t="n">
        <f aca="false">Tabla_Simulada!AI239-Tabla_ValidaciónMétodo!AI239</f>
        <v>0</v>
      </c>
      <c r="AJ239" s="74" t="n">
        <f aca="false">Tabla_Simulada!AJ239-Tabla_ValidaciónMétodo!AJ239</f>
        <v>0</v>
      </c>
      <c r="AK239" s="74" t="n">
        <f aca="false">Tabla_Simulada!AK239-Tabla_ValidaciónMétodo!AK239</f>
        <v>0</v>
      </c>
      <c r="AL239" s="74" t="n">
        <f aca="false">Tabla_Simulada!AL239-Tabla_ValidaciónMétodo!AL239</f>
        <v>0</v>
      </c>
      <c r="AM239" s="74" t="n">
        <f aca="false">Tabla_Simulada!AM239-Tabla_ValidaciónMétodo!AM239</f>
        <v>0</v>
      </c>
      <c r="AO239" s="66" t="n">
        <f aca="false">Tabla_Simulada!AO239-Tabla_ValidaciónMétodo!AO239</f>
        <v>0</v>
      </c>
      <c r="AP239" s="65" t="n">
        <f aca="false">Tabla_Simulada!AP239-Tabla_ValidaciónMétodo!AP239</f>
        <v>0</v>
      </c>
      <c r="AQ239" s="66" t="n">
        <f aca="false">Tabla_Simulada!AQ239-Tabla_ValidaciónMétodo!AQ239</f>
        <v>0</v>
      </c>
      <c r="AR239" s="65" t="n">
        <f aca="false">Tabla_Simulada!AR239-Tabla_ValidaciónMétodo!AR239</f>
        <v>0</v>
      </c>
      <c r="AS239" s="66" t="n">
        <f aca="false">Tabla_Simulada!AS239-Tabla_ValidaciónMétodo!AS239</f>
        <v>0</v>
      </c>
      <c r="AT239" s="65" t="n">
        <f aca="false">Tabla_Simulada!AT239-Tabla_ValidaciónMétodo!AT239</f>
        <v>0</v>
      </c>
      <c r="AU239" s="66" t="n">
        <f aca="false">Tabla_Simulada!AU239-Tabla_ValidaciónMétodo!AU239</f>
        <v>0</v>
      </c>
      <c r="AV239" s="65" t="n">
        <f aca="false">Tabla_Simulada!AV239-Tabla_ValidaciónMétodo!AV239</f>
        <v>0</v>
      </c>
      <c r="AW239" s="66" t="n">
        <f aca="false">Tabla_Simulada!AW239-Tabla_ValidaciónMétodo!AW239</f>
        <v>0</v>
      </c>
      <c r="AX239" s="65" t="n">
        <f aca="false">Tabla_Simulada!AX239-Tabla_ValidaciónMétodo!AX239</f>
        <v>0</v>
      </c>
    </row>
    <row r="240" customFormat="false" ht="15" hidden="false" customHeight="false" outlineLevel="0" collapsed="false">
      <c r="A240" s="72" t="s">
        <v>59</v>
      </c>
      <c r="B240" s="65" t="n">
        <f aca="false">Tabla_Simulada!B240-Tabla_ValidaciónMétodo!B240</f>
        <v>0</v>
      </c>
      <c r="C240" s="65" t="n">
        <f aca="false">Tabla_Simulada!C240-Tabla_ValidaciónMétodo!C240</f>
        <v>0</v>
      </c>
      <c r="D240" s="65" t="n">
        <f aca="false">Tabla_Simulada!D240-Tabla_ValidaciónMétodo!D240</f>
        <v>0</v>
      </c>
      <c r="E240" s="65" t="n">
        <f aca="false">Tabla_Simulada!E240-Tabla_ValidaciónMétodo!E240</f>
        <v>0</v>
      </c>
      <c r="F240" s="65" t="n">
        <f aca="false">Tabla_Simulada!F240-Tabla_ValidaciónMétodo!F240</f>
        <v>0</v>
      </c>
      <c r="G240" s="65" t="n">
        <f aca="false">Tabla_Simulada!G240-Tabla_ValidaciónMétodo!G240</f>
        <v>0</v>
      </c>
      <c r="H240" s="65" t="n">
        <f aca="false">Tabla_Simulada!H240-Tabla_ValidaciónMétodo!H240</f>
        <v>0</v>
      </c>
      <c r="I240" s="66" t="n">
        <f aca="false">Tabla_Simulada!I240-Tabla_ValidaciónMétodo!I240</f>
        <v>0</v>
      </c>
      <c r="J240" s="65" t="n">
        <f aca="false">Tabla_Simulada!J240-Tabla_ValidaciónMétodo!J240</f>
        <v>0</v>
      </c>
      <c r="K240" s="66" t="n">
        <f aca="false">Tabla_Simulada!K240-Tabla_ValidaciónMétodo!K240</f>
        <v>0</v>
      </c>
      <c r="L240" s="65" t="n">
        <f aca="false">Tabla_Simulada!L240-Tabla_ValidaciónMétodo!L240</f>
        <v>0</v>
      </c>
      <c r="M240" s="66" t="n">
        <f aca="false">Tabla_Simulada!M240-Tabla_ValidaciónMétodo!M240</f>
        <v>0</v>
      </c>
      <c r="N240" s="65" t="n">
        <f aca="false">Tabla_Simulada!N240-Tabla_ValidaciónMétodo!N240</f>
        <v>0</v>
      </c>
      <c r="O240" s="65" t="n">
        <f aca="false">Tabla_Simulada!O240-Tabla_ValidaciónMétodo!O240</f>
        <v>0</v>
      </c>
      <c r="P240" s="65" t="n">
        <f aca="false">Tabla_Simulada!P240-Tabla_ValidaciónMétodo!P240</f>
        <v>0</v>
      </c>
      <c r="Q240" s="65" t="n">
        <f aca="false">Tabla_Simulada!Q240-Tabla_ValidaciónMétodo!Q240</f>
        <v>0</v>
      </c>
      <c r="S240" s="65" t="n">
        <f aca="false">Tabla_Simulada!S240-Tabla_ValidaciónMétodo!S240</f>
        <v>0</v>
      </c>
      <c r="T240" s="65" t="n">
        <f aca="false">Tabla_Simulada!T240-Tabla_ValidaciónMétodo!T240</f>
        <v>0</v>
      </c>
      <c r="U240" s="65" t="n">
        <f aca="false">Tabla_Simulada!U240-Tabla_ValidaciónMétodo!U240</f>
        <v>0</v>
      </c>
      <c r="V240" s="65" t="n">
        <f aca="false">Tabla_Simulada!V240-Tabla_ValidaciónMétodo!V240</f>
        <v>0</v>
      </c>
      <c r="W240" s="65" t="n">
        <f aca="false">Tabla_Simulada!W240-Tabla_ValidaciónMétodo!W240</f>
        <v>0</v>
      </c>
      <c r="X240" s="65" t="n">
        <f aca="false">Tabla_Simulada!X240-Tabla_ValidaciónMétodo!X240</f>
        <v>0</v>
      </c>
      <c r="Y240" s="65" t="n">
        <f aca="false">Tabla_Simulada!Y240-Tabla_ValidaciónMétodo!Y240</f>
        <v>0</v>
      </c>
      <c r="Z240" s="65" t="n">
        <f aca="false">Tabla_Simulada!Z240-Tabla_ValidaciónMétodo!Z240</f>
        <v>0</v>
      </c>
      <c r="AC240" s="73" t="n">
        <f aca="false">Tabla_Simulada!AC240-Tabla_ValidaciónMétodo!AC240</f>
        <v>0</v>
      </c>
      <c r="AD240" s="74" t="n">
        <f aca="false">Tabla_Simulada!AD240-Tabla_ValidaciónMétodo!AD240</f>
        <v>0</v>
      </c>
      <c r="AE240" s="75" t="n">
        <f aca="false">Tabla_Simulada!AE240-Tabla_ValidaciónMétodo!AE240</f>
        <v>0</v>
      </c>
      <c r="AF240" s="74" t="n">
        <f aca="false">Tabla_Simulada!AF240-Tabla_ValidaciónMétodo!AF240</f>
        <v>0</v>
      </c>
      <c r="AG240" s="74" t="n">
        <f aca="false">Tabla_Simulada!AG240-Tabla_ValidaciónMétodo!AG240</f>
        <v>0</v>
      </c>
      <c r="AH240" s="74" t="n">
        <f aca="false">Tabla_Simulada!AH240-Tabla_ValidaciónMétodo!AH240</f>
        <v>0</v>
      </c>
      <c r="AI240" s="74" t="n">
        <f aca="false">Tabla_Simulada!AI240-Tabla_ValidaciónMétodo!AI240</f>
        <v>0</v>
      </c>
      <c r="AJ240" s="74" t="n">
        <f aca="false">Tabla_Simulada!AJ240-Tabla_ValidaciónMétodo!AJ240</f>
        <v>0</v>
      </c>
      <c r="AK240" s="74" t="n">
        <f aca="false">Tabla_Simulada!AK240-Tabla_ValidaciónMétodo!AK240</f>
        <v>0</v>
      </c>
      <c r="AL240" s="74" t="n">
        <f aca="false">Tabla_Simulada!AL240-Tabla_ValidaciónMétodo!AL240</f>
        <v>0</v>
      </c>
      <c r="AM240" s="74" t="n">
        <f aca="false">Tabla_Simulada!AM240-Tabla_ValidaciónMétodo!AM240</f>
        <v>0</v>
      </c>
      <c r="AO240" s="66" t="n">
        <f aca="false">Tabla_Simulada!AO240-Tabla_ValidaciónMétodo!AO240</f>
        <v>0</v>
      </c>
      <c r="AP240" s="65" t="n">
        <f aca="false">Tabla_Simulada!AP240-Tabla_ValidaciónMétodo!AP240</f>
        <v>0</v>
      </c>
      <c r="AQ240" s="66" t="n">
        <f aca="false">Tabla_Simulada!AQ240-Tabla_ValidaciónMétodo!AQ240</f>
        <v>0</v>
      </c>
      <c r="AR240" s="65" t="n">
        <f aca="false">Tabla_Simulada!AR240-Tabla_ValidaciónMétodo!AR240</f>
        <v>0</v>
      </c>
      <c r="AS240" s="66" t="n">
        <f aca="false">Tabla_Simulada!AS240-Tabla_ValidaciónMétodo!AS240</f>
        <v>0</v>
      </c>
      <c r="AT240" s="65" t="n">
        <f aca="false">Tabla_Simulada!AT240-Tabla_ValidaciónMétodo!AT240</f>
        <v>0</v>
      </c>
      <c r="AU240" s="66" t="n">
        <f aca="false">Tabla_Simulada!AU240-Tabla_ValidaciónMétodo!AU240</f>
        <v>0</v>
      </c>
      <c r="AV240" s="65" t="n">
        <f aca="false">Tabla_Simulada!AV240-Tabla_ValidaciónMétodo!AV240</f>
        <v>0</v>
      </c>
      <c r="AW240" s="66" t="n">
        <f aca="false">Tabla_Simulada!AW240-Tabla_ValidaciónMétodo!AW240</f>
        <v>0</v>
      </c>
      <c r="AX240" s="65" t="n">
        <f aca="false">Tabla_Simulada!AX240-Tabla_ValidaciónMétodo!AX240</f>
        <v>0</v>
      </c>
    </row>
    <row r="241" customFormat="false" ht="15" hidden="false" customHeight="false" outlineLevel="0" collapsed="false">
      <c r="A241" s="72" t="s">
        <v>60</v>
      </c>
      <c r="B241" s="65" t="n">
        <f aca="false">Tabla_Simulada!B241-Tabla_ValidaciónMétodo!B241</f>
        <v>0</v>
      </c>
      <c r="C241" s="65" t="n">
        <f aca="false">Tabla_Simulada!C241-Tabla_ValidaciónMétodo!C241</f>
        <v>0</v>
      </c>
      <c r="D241" s="65" t="n">
        <f aca="false">Tabla_Simulada!D241-Tabla_ValidaciónMétodo!D241</f>
        <v>0</v>
      </c>
      <c r="E241" s="65" t="n">
        <f aca="false">Tabla_Simulada!E241-Tabla_ValidaciónMétodo!E241</f>
        <v>0</v>
      </c>
      <c r="F241" s="65" t="n">
        <f aca="false">Tabla_Simulada!F241-Tabla_ValidaciónMétodo!F241</f>
        <v>0</v>
      </c>
      <c r="G241" s="65" t="n">
        <f aca="false">Tabla_Simulada!G241-Tabla_ValidaciónMétodo!G241</f>
        <v>0</v>
      </c>
      <c r="H241" s="65" t="n">
        <f aca="false">Tabla_Simulada!H241-Tabla_ValidaciónMétodo!H241</f>
        <v>0</v>
      </c>
      <c r="I241" s="66" t="n">
        <f aca="false">Tabla_Simulada!I241-Tabla_ValidaciónMétodo!I241</f>
        <v>0</v>
      </c>
      <c r="J241" s="65" t="n">
        <f aca="false">Tabla_Simulada!J241-Tabla_ValidaciónMétodo!J241</f>
        <v>0</v>
      </c>
      <c r="K241" s="66" t="n">
        <f aca="false">Tabla_Simulada!K241-Tabla_ValidaciónMétodo!K241</f>
        <v>0</v>
      </c>
      <c r="L241" s="65" t="n">
        <f aca="false">Tabla_Simulada!L241-Tabla_ValidaciónMétodo!L241</f>
        <v>0</v>
      </c>
      <c r="M241" s="66" t="n">
        <f aca="false">Tabla_Simulada!M241-Tabla_ValidaciónMétodo!M241</f>
        <v>0</v>
      </c>
      <c r="N241" s="65" t="n">
        <f aca="false">Tabla_Simulada!N241-Tabla_ValidaciónMétodo!N241</f>
        <v>0</v>
      </c>
      <c r="O241" s="65" t="n">
        <f aca="false">Tabla_Simulada!O241-Tabla_ValidaciónMétodo!O241</f>
        <v>0</v>
      </c>
      <c r="P241" s="65" t="n">
        <f aca="false">Tabla_Simulada!P241-Tabla_ValidaciónMétodo!P241</f>
        <v>0</v>
      </c>
      <c r="Q241" s="65" t="n">
        <f aca="false">Tabla_Simulada!Q241-Tabla_ValidaciónMétodo!Q241</f>
        <v>0</v>
      </c>
      <c r="S241" s="65" t="n">
        <f aca="false">Tabla_Simulada!S241-Tabla_ValidaciónMétodo!S241</f>
        <v>0</v>
      </c>
      <c r="T241" s="65" t="n">
        <f aca="false">Tabla_Simulada!T241-Tabla_ValidaciónMétodo!T241</f>
        <v>0</v>
      </c>
      <c r="U241" s="65" t="n">
        <f aca="false">Tabla_Simulada!U241-Tabla_ValidaciónMétodo!U241</f>
        <v>0</v>
      </c>
      <c r="V241" s="65" t="n">
        <f aca="false">Tabla_Simulada!V241-Tabla_ValidaciónMétodo!V241</f>
        <v>0</v>
      </c>
      <c r="W241" s="65" t="n">
        <f aca="false">Tabla_Simulada!W241-Tabla_ValidaciónMétodo!W241</f>
        <v>0</v>
      </c>
      <c r="X241" s="65" t="n">
        <f aca="false">Tabla_Simulada!X241-Tabla_ValidaciónMétodo!X241</f>
        <v>0</v>
      </c>
      <c r="Y241" s="65" t="n">
        <f aca="false">Tabla_Simulada!Y241-Tabla_ValidaciónMétodo!Y241</f>
        <v>0</v>
      </c>
      <c r="Z241" s="65" t="n">
        <f aca="false">Tabla_Simulada!Z241-Tabla_ValidaciónMétodo!Z241</f>
        <v>0</v>
      </c>
      <c r="AC241" s="73" t="n">
        <f aca="false">Tabla_Simulada!AC241-Tabla_ValidaciónMétodo!AC241</f>
        <v>0</v>
      </c>
      <c r="AD241" s="74" t="n">
        <f aca="false">Tabla_Simulada!AD241-Tabla_ValidaciónMétodo!AD241</f>
        <v>0</v>
      </c>
      <c r="AE241" s="75" t="n">
        <f aca="false">Tabla_Simulada!AE241-Tabla_ValidaciónMétodo!AE241</f>
        <v>0</v>
      </c>
      <c r="AF241" s="74" t="n">
        <f aca="false">Tabla_Simulada!AF241-Tabla_ValidaciónMétodo!AF241</f>
        <v>0</v>
      </c>
      <c r="AG241" s="74" t="n">
        <f aca="false">Tabla_Simulada!AG241-Tabla_ValidaciónMétodo!AG241</f>
        <v>0</v>
      </c>
      <c r="AH241" s="74" t="n">
        <f aca="false">Tabla_Simulada!AH241-Tabla_ValidaciónMétodo!AH241</f>
        <v>0</v>
      </c>
      <c r="AI241" s="74" t="n">
        <f aca="false">Tabla_Simulada!AI241-Tabla_ValidaciónMétodo!AI241</f>
        <v>0</v>
      </c>
      <c r="AJ241" s="74" t="n">
        <f aca="false">Tabla_Simulada!AJ241-Tabla_ValidaciónMétodo!AJ241</f>
        <v>0</v>
      </c>
      <c r="AK241" s="74" t="n">
        <f aca="false">Tabla_Simulada!AK241-Tabla_ValidaciónMétodo!AK241</f>
        <v>0</v>
      </c>
      <c r="AL241" s="74" t="n">
        <f aca="false">Tabla_Simulada!AL241-Tabla_ValidaciónMétodo!AL241</f>
        <v>0</v>
      </c>
      <c r="AM241" s="74" t="n">
        <f aca="false">Tabla_Simulada!AM241-Tabla_ValidaciónMétodo!AM241</f>
        <v>0</v>
      </c>
      <c r="AO241" s="66" t="n">
        <f aca="false">Tabla_Simulada!AO241-Tabla_ValidaciónMétodo!AO241</f>
        <v>0</v>
      </c>
      <c r="AP241" s="65" t="n">
        <f aca="false">Tabla_Simulada!AP241-Tabla_ValidaciónMétodo!AP241</f>
        <v>0</v>
      </c>
      <c r="AQ241" s="66" t="n">
        <f aca="false">Tabla_Simulada!AQ241-Tabla_ValidaciónMétodo!AQ241</f>
        <v>0</v>
      </c>
      <c r="AR241" s="65" t="n">
        <f aca="false">Tabla_Simulada!AR241-Tabla_ValidaciónMétodo!AR241</f>
        <v>0</v>
      </c>
      <c r="AS241" s="66" t="n">
        <f aca="false">Tabla_Simulada!AS241-Tabla_ValidaciónMétodo!AS241</f>
        <v>0</v>
      </c>
      <c r="AT241" s="65" t="n">
        <f aca="false">Tabla_Simulada!AT241-Tabla_ValidaciónMétodo!AT241</f>
        <v>0</v>
      </c>
      <c r="AU241" s="66" t="n">
        <f aca="false">Tabla_Simulada!AU241-Tabla_ValidaciónMétodo!AU241</f>
        <v>0</v>
      </c>
      <c r="AV241" s="65" t="n">
        <f aca="false">Tabla_Simulada!AV241-Tabla_ValidaciónMétodo!AV241</f>
        <v>0</v>
      </c>
      <c r="AW241" s="66" t="n">
        <f aca="false">Tabla_Simulada!AW241-Tabla_ValidaciónMétodo!AW241</f>
        <v>0</v>
      </c>
      <c r="AX241" s="65" t="n">
        <f aca="false">Tabla_Simulada!AX241-Tabla_ValidaciónMétodo!AX241</f>
        <v>0</v>
      </c>
    </row>
    <row r="242" customFormat="false" ht="15" hidden="false" customHeight="false" outlineLevel="0" collapsed="false">
      <c r="A242" s="72" t="s">
        <v>61</v>
      </c>
      <c r="B242" s="65" t="n">
        <f aca="false">Tabla_Simulada!B242-Tabla_ValidaciónMétodo!B242</f>
        <v>0</v>
      </c>
      <c r="C242" s="65" t="n">
        <f aca="false">Tabla_Simulada!C242-Tabla_ValidaciónMétodo!C242</f>
        <v>0</v>
      </c>
      <c r="D242" s="65" t="n">
        <f aca="false">Tabla_Simulada!D242-Tabla_ValidaciónMétodo!D242</f>
        <v>0</v>
      </c>
      <c r="E242" s="65" t="n">
        <f aca="false">Tabla_Simulada!E242-Tabla_ValidaciónMétodo!E242</f>
        <v>0</v>
      </c>
      <c r="F242" s="65" t="n">
        <f aca="false">Tabla_Simulada!F242-Tabla_ValidaciónMétodo!F242</f>
        <v>0</v>
      </c>
      <c r="G242" s="65" t="n">
        <f aca="false">Tabla_Simulada!G242-Tabla_ValidaciónMétodo!G242</f>
        <v>0</v>
      </c>
      <c r="H242" s="65" t="n">
        <f aca="false">Tabla_Simulada!H242-Tabla_ValidaciónMétodo!H242</f>
        <v>0</v>
      </c>
      <c r="I242" s="66" t="n">
        <f aca="false">Tabla_Simulada!I242-Tabla_ValidaciónMétodo!I242</f>
        <v>0</v>
      </c>
      <c r="J242" s="65" t="n">
        <f aca="false">Tabla_Simulada!J242-Tabla_ValidaciónMétodo!J242</f>
        <v>0</v>
      </c>
      <c r="K242" s="66" t="n">
        <f aca="false">Tabla_Simulada!K242-Tabla_ValidaciónMétodo!K242</f>
        <v>0</v>
      </c>
      <c r="L242" s="65" t="n">
        <f aca="false">Tabla_Simulada!L242-Tabla_ValidaciónMétodo!L242</f>
        <v>0</v>
      </c>
      <c r="M242" s="66" t="n">
        <f aca="false">Tabla_Simulada!M242-Tabla_ValidaciónMétodo!M242</f>
        <v>0</v>
      </c>
      <c r="N242" s="65" t="n">
        <f aca="false">Tabla_Simulada!N242-Tabla_ValidaciónMétodo!N242</f>
        <v>0</v>
      </c>
      <c r="O242" s="65" t="n">
        <f aca="false">Tabla_Simulada!O242-Tabla_ValidaciónMétodo!O242</f>
        <v>0</v>
      </c>
      <c r="P242" s="65" t="n">
        <f aca="false">Tabla_Simulada!P242-Tabla_ValidaciónMétodo!P242</f>
        <v>0</v>
      </c>
      <c r="Q242" s="65" t="n">
        <f aca="false">Tabla_Simulada!Q242-Tabla_ValidaciónMétodo!Q242</f>
        <v>0</v>
      </c>
      <c r="S242" s="65" t="n">
        <f aca="false">Tabla_Simulada!S242-Tabla_ValidaciónMétodo!S242</f>
        <v>0</v>
      </c>
      <c r="T242" s="65" t="n">
        <f aca="false">Tabla_Simulada!T242-Tabla_ValidaciónMétodo!T242</f>
        <v>0</v>
      </c>
      <c r="U242" s="65" t="n">
        <f aca="false">Tabla_Simulada!U242-Tabla_ValidaciónMétodo!U242</f>
        <v>0</v>
      </c>
      <c r="V242" s="65" t="n">
        <f aca="false">Tabla_Simulada!V242-Tabla_ValidaciónMétodo!V242</f>
        <v>0</v>
      </c>
      <c r="W242" s="65" t="n">
        <f aca="false">Tabla_Simulada!W242-Tabla_ValidaciónMétodo!W242</f>
        <v>0</v>
      </c>
      <c r="X242" s="65" t="n">
        <f aca="false">Tabla_Simulada!X242-Tabla_ValidaciónMétodo!X242</f>
        <v>0</v>
      </c>
      <c r="Y242" s="65" t="n">
        <f aca="false">Tabla_Simulada!Y242-Tabla_ValidaciónMétodo!Y242</f>
        <v>0</v>
      </c>
      <c r="Z242" s="65" t="n">
        <f aca="false">Tabla_Simulada!Z242-Tabla_ValidaciónMétodo!Z242</f>
        <v>0</v>
      </c>
      <c r="AC242" s="73" t="n">
        <f aca="false">Tabla_Simulada!AC242-Tabla_ValidaciónMétodo!AC242</f>
        <v>0</v>
      </c>
      <c r="AD242" s="74" t="n">
        <f aca="false">Tabla_Simulada!AD242-Tabla_ValidaciónMétodo!AD242</f>
        <v>0</v>
      </c>
      <c r="AE242" s="75" t="n">
        <f aca="false">Tabla_Simulada!AE242-Tabla_ValidaciónMétodo!AE242</f>
        <v>0</v>
      </c>
      <c r="AF242" s="74" t="n">
        <f aca="false">Tabla_Simulada!AF242-Tabla_ValidaciónMétodo!AF242</f>
        <v>0</v>
      </c>
      <c r="AG242" s="74" t="n">
        <f aca="false">Tabla_Simulada!AG242-Tabla_ValidaciónMétodo!AG242</f>
        <v>0</v>
      </c>
      <c r="AH242" s="74" t="n">
        <f aca="false">Tabla_Simulada!AH242-Tabla_ValidaciónMétodo!AH242</f>
        <v>0</v>
      </c>
      <c r="AI242" s="74" t="n">
        <f aca="false">Tabla_Simulada!AI242-Tabla_ValidaciónMétodo!AI242</f>
        <v>0</v>
      </c>
      <c r="AJ242" s="74" t="n">
        <f aca="false">Tabla_Simulada!AJ242-Tabla_ValidaciónMétodo!AJ242</f>
        <v>0</v>
      </c>
      <c r="AK242" s="74" t="n">
        <f aca="false">Tabla_Simulada!AK242-Tabla_ValidaciónMétodo!AK242</f>
        <v>0</v>
      </c>
      <c r="AL242" s="74" t="n">
        <f aca="false">Tabla_Simulada!AL242-Tabla_ValidaciónMétodo!AL242</f>
        <v>0</v>
      </c>
      <c r="AM242" s="74" t="n">
        <f aca="false">Tabla_Simulada!AM242-Tabla_ValidaciónMétodo!AM242</f>
        <v>0</v>
      </c>
      <c r="AO242" s="66" t="n">
        <f aca="false">Tabla_Simulada!AO242-Tabla_ValidaciónMétodo!AO242</f>
        <v>0</v>
      </c>
      <c r="AP242" s="65" t="n">
        <f aca="false">Tabla_Simulada!AP242-Tabla_ValidaciónMétodo!AP242</f>
        <v>0</v>
      </c>
      <c r="AQ242" s="66" t="n">
        <f aca="false">Tabla_Simulada!AQ242-Tabla_ValidaciónMétodo!AQ242</f>
        <v>0</v>
      </c>
      <c r="AR242" s="65" t="n">
        <f aca="false">Tabla_Simulada!AR242-Tabla_ValidaciónMétodo!AR242</f>
        <v>0</v>
      </c>
      <c r="AS242" s="66" t="n">
        <f aca="false">Tabla_Simulada!AS242-Tabla_ValidaciónMétodo!AS242</f>
        <v>0</v>
      </c>
      <c r="AT242" s="65" t="n">
        <f aca="false">Tabla_Simulada!AT242-Tabla_ValidaciónMétodo!AT242</f>
        <v>0</v>
      </c>
      <c r="AU242" s="66" t="n">
        <f aca="false">Tabla_Simulada!AU242-Tabla_ValidaciónMétodo!AU242</f>
        <v>0</v>
      </c>
      <c r="AV242" s="65" t="n">
        <f aca="false">Tabla_Simulada!AV242-Tabla_ValidaciónMétodo!AV242</f>
        <v>0</v>
      </c>
      <c r="AW242" s="66" t="n">
        <f aca="false">Tabla_Simulada!AW242-Tabla_ValidaciónMétodo!AW242</f>
        <v>0</v>
      </c>
      <c r="AX242" s="65" t="n">
        <f aca="false">Tabla_Simulada!AX242-Tabla_ValidaciónMétodo!AX242</f>
        <v>0</v>
      </c>
    </row>
    <row r="243" customFormat="false" ht="15" hidden="false" customHeight="false" outlineLevel="0" collapsed="false">
      <c r="A243" s="72" t="s">
        <v>62</v>
      </c>
      <c r="B243" s="65" t="n">
        <f aca="false">Tabla_Simulada!B243-Tabla_ValidaciónMétodo!B243</f>
        <v>0</v>
      </c>
      <c r="C243" s="65" t="n">
        <f aca="false">Tabla_Simulada!C243-Tabla_ValidaciónMétodo!C243</f>
        <v>0</v>
      </c>
      <c r="D243" s="65" t="n">
        <f aca="false">Tabla_Simulada!D243-Tabla_ValidaciónMétodo!D243</f>
        <v>0</v>
      </c>
      <c r="E243" s="65" t="n">
        <f aca="false">Tabla_Simulada!E243-Tabla_ValidaciónMétodo!E243</f>
        <v>0</v>
      </c>
      <c r="F243" s="65" t="n">
        <f aca="false">Tabla_Simulada!F243-Tabla_ValidaciónMétodo!F243</f>
        <v>0</v>
      </c>
      <c r="G243" s="65" t="n">
        <f aca="false">Tabla_Simulada!G243-Tabla_ValidaciónMétodo!G243</f>
        <v>0</v>
      </c>
      <c r="H243" s="65" t="n">
        <f aca="false">Tabla_Simulada!H243-Tabla_ValidaciónMétodo!H243</f>
        <v>0</v>
      </c>
      <c r="I243" s="66" t="n">
        <f aca="false">Tabla_Simulada!I243-Tabla_ValidaciónMétodo!I243</f>
        <v>0</v>
      </c>
      <c r="J243" s="65" t="n">
        <f aca="false">Tabla_Simulada!J243-Tabla_ValidaciónMétodo!J243</f>
        <v>0</v>
      </c>
      <c r="K243" s="66" t="n">
        <f aca="false">Tabla_Simulada!K243-Tabla_ValidaciónMétodo!K243</f>
        <v>0</v>
      </c>
      <c r="L243" s="65" t="n">
        <f aca="false">Tabla_Simulada!L243-Tabla_ValidaciónMétodo!L243</f>
        <v>0</v>
      </c>
      <c r="M243" s="66" t="n">
        <f aca="false">Tabla_Simulada!M243-Tabla_ValidaciónMétodo!M243</f>
        <v>0</v>
      </c>
      <c r="N243" s="65" t="n">
        <f aca="false">Tabla_Simulada!N243-Tabla_ValidaciónMétodo!N243</f>
        <v>0</v>
      </c>
      <c r="O243" s="65" t="n">
        <f aca="false">Tabla_Simulada!O243-Tabla_ValidaciónMétodo!O243</f>
        <v>0</v>
      </c>
      <c r="P243" s="65" t="n">
        <f aca="false">Tabla_Simulada!P243-Tabla_ValidaciónMétodo!P243</f>
        <v>0</v>
      </c>
      <c r="Q243" s="65" t="n">
        <f aca="false">Tabla_Simulada!Q243-Tabla_ValidaciónMétodo!Q243</f>
        <v>0</v>
      </c>
      <c r="S243" s="65" t="n">
        <f aca="false">Tabla_Simulada!S243-Tabla_ValidaciónMétodo!S243</f>
        <v>0</v>
      </c>
      <c r="T243" s="65" t="n">
        <f aca="false">Tabla_Simulada!T243-Tabla_ValidaciónMétodo!T243</f>
        <v>0</v>
      </c>
      <c r="U243" s="65" t="n">
        <f aca="false">Tabla_Simulada!U243-Tabla_ValidaciónMétodo!U243</f>
        <v>0</v>
      </c>
      <c r="V243" s="65" t="n">
        <f aca="false">Tabla_Simulada!V243-Tabla_ValidaciónMétodo!V243</f>
        <v>0</v>
      </c>
      <c r="W243" s="65" t="n">
        <f aca="false">Tabla_Simulada!W243-Tabla_ValidaciónMétodo!W243</f>
        <v>0</v>
      </c>
      <c r="X243" s="65" t="n">
        <f aca="false">Tabla_Simulada!X243-Tabla_ValidaciónMétodo!X243</f>
        <v>0</v>
      </c>
      <c r="Y243" s="65" t="n">
        <f aca="false">Tabla_Simulada!Y243-Tabla_ValidaciónMétodo!Y243</f>
        <v>0</v>
      </c>
      <c r="Z243" s="65" t="n">
        <f aca="false">Tabla_Simulada!Z243-Tabla_ValidaciónMétodo!Z243</f>
        <v>0</v>
      </c>
      <c r="AC243" s="73" t="n">
        <f aca="false">Tabla_Simulada!AC243-Tabla_ValidaciónMétodo!AC243</f>
        <v>0</v>
      </c>
      <c r="AD243" s="74" t="n">
        <f aca="false">Tabla_Simulada!AD243-Tabla_ValidaciónMétodo!AD243</f>
        <v>0</v>
      </c>
      <c r="AE243" s="75" t="n">
        <f aca="false">Tabla_Simulada!AE243-Tabla_ValidaciónMétodo!AE243</f>
        <v>0</v>
      </c>
      <c r="AF243" s="74" t="n">
        <f aca="false">Tabla_Simulada!AF243-Tabla_ValidaciónMétodo!AF243</f>
        <v>0</v>
      </c>
      <c r="AG243" s="74" t="n">
        <f aca="false">Tabla_Simulada!AG243-Tabla_ValidaciónMétodo!AG243</f>
        <v>0</v>
      </c>
      <c r="AH243" s="74" t="n">
        <f aca="false">Tabla_Simulada!AH243-Tabla_ValidaciónMétodo!AH243</f>
        <v>0</v>
      </c>
      <c r="AI243" s="74" t="n">
        <f aca="false">Tabla_Simulada!AI243-Tabla_ValidaciónMétodo!AI243</f>
        <v>0</v>
      </c>
      <c r="AJ243" s="74" t="n">
        <f aca="false">Tabla_Simulada!AJ243-Tabla_ValidaciónMétodo!AJ243</f>
        <v>0</v>
      </c>
      <c r="AK243" s="74" t="n">
        <f aca="false">Tabla_Simulada!AK243-Tabla_ValidaciónMétodo!AK243</f>
        <v>0</v>
      </c>
      <c r="AL243" s="74" t="n">
        <f aca="false">Tabla_Simulada!AL243-Tabla_ValidaciónMétodo!AL243</f>
        <v>0</v>
      </c>
      <c r="AM243" s="74" t="n">
        <f aca="false">Tabla_Simulada!AM243-Tabla_ValidaciónMétodo!AM243</f>
        <v>0</v>
      </c>
      <c r="AO243" s="66" t="n">
        <f aca="false">Tabla_Simulada!AO243-Tabla_ValidaciónMétodo!AO243</f>
        <v>0</v>
      </c>
      <c r="AP243" s="65" t="n">
        <f aca="false">Tabla_Simulada!AP243-Tabla_ValidaciónMétodo!AP243</f>
        <v>0</v>
      </c>
      <c r="AQ243" s="66" t="n">
        <f aca="false">Tabla_Simulada!AQ243-Tabla_ValidaciónMétodo!AQ243</f>
        <v>0</v>
      </c>
      <c r="AR243" s="65" t="n">
        <f aca="false">Tabla_Simulada!AR243-Tabla_ValidaciónMétodo!AR243</f>
        <v>0</v>
      </c>
      <c r="AS243" s="66" t="n">
        <f aca="false">Tabla_Simulada!AS243-Tabla_ValidaciónMétodo!AS243</f>
        <v>0</v>
      </c>
      <c r="AT243" s="65" t="n">
        <f aca="false">Tabla_Simulada!AT243-Tabla_ValidaciónMétodo!AT243</f>
        <v>0</v>
      </c>
      <c r="AU243" s="66" t="n">
        <f aca="false">Tabla_Simulada!AU243-Tabla_ValidaciónMétodo!AU243</f>
        <v>0</v>
      </c>
      <c r="AV243" s="65" t="n">
        <f aca="false">Tabla_Simulada!AV243-Tabla_ValidaciónMétodo!AV243</f>
        <v>0</v>
      </c>
      <c r="AW243" s="66" t="n">
        <f aca="false">Tabla_Simulada!AW243-Tabla_ValidaciónMétodo!AW243</f>
        <v>0</v>
      </c>
      <c r="AX243" s="65" t="n">
        <f aca="false">Tabla_Simulada!AX243-Tabla_ValidaciónMétodo!AX243</f>
        <v>0</v>
      </c>
    </row>
    <row r="244" customFormat="false" ht="15" hidden="false" customHeight="false" outlineLevel="0" collapsed="false">
      <c r="A244" s="72" t="s">
        <v>63</v>
      </c>
      <c r="B244" s="65" t="n">
        <f aca="false">Tabla_Simulada!B244-Tabla_ValidaciónMétodo!B244</f>
        <v>0</v>
      </c>
      <c r="C244" s="65" t="n">
        <f aca="false">Tabla_Simulada!C244-Tabla_ValidaciónMétodo!C244</f>
        <v>0</v>
      </c>
      <c r="D244" s="65" t="n">
        <f aca="false">Tabla_Simulada!D244-Tabla_ValidaciónMétodo!D244</f>
        <v>0</v>
      </c>
      <c r="E244" s="65" t="n">
        <f aca="false">Tabla_Simulada!E244-Tabla_ValidaciónMétodo!E244</f>
        <v>0</v>
      </c>
      <c r="F244" s="65" t="n">
        <f aca="false">Tabla_Simulada!F244-Tabla_ValidaciónMétodo!F244</f>
        <v>0</v>
      </c>
      <c r="G244" s="65" t="n">
        <f aca="false">Tabla_Simulada!G244-Tabla_ValidaciónMétodo!G244</f>
        <v>0</v>
      </c>
      <c r="H244" s="65" t="n">
        <f aca="false">Tabla_Simulada!H244-Tabla_ValidaciónMétodo!H244</f>
        <v>0</v>
      </c>
      <c r="I244" s="66" t="n">
        <f aca="false">Tabla_Simulada!I244-Tabla_ValidaciónMétodo!I244</f>
        <v>0</v>
      </c>
      <c r="J244" s="65" t="n">
        <f aca="false">Tabla_Simulada!J244-Tabla_ValidaciónMétodo!J244</f>
        <v>0</v>
      </c>
      <c r="K244" s="66" t="n">
        <f aca="false">Tabla_Simulada!K244-Tabla_ValidaciónMétodo!K244</f>
        <v>0</v>
      </c>
      <c r="L244" s="65" t="n">
        <f aca="false">Tabla_Simulada!L244-Tabla_ValidaciónMétodo!L244</f>
        <v>0</v>
      </c>
      <c r="M244" s="66" t="n">
        <f aca="false">Tabla_Simulada!M244-Tabla_ValidaciónMétodo!M244</f>
        <v>0</v>
      </c>
      <c r="N244" s="65" t="n">
        <f aca="false">Tabla_Simulada!N244-Tabla_ValidaciónMétodo!N244</f>
        <v>0</v>
      </c>
      <c r="O244" s="65" t="n">
        <f aca="false">Tabla_Simulada!O244-Tabla_ValidaciónMétodo!O244</f>
        <v>0</v>
      </c>
      <c r="P244" s="65" t="n">
        <f aca="false">Tabla_Simulada!P244-Tabla_ValidaciónMétodo!P244</f>
        <v>0</v>
      </c>
      <c r="Q244" s="65" t="n">
        <f aca="false">Tabla_Simulada!Q244-Tabla_ValidaciónMétodo!Q244</f>
        <v>0</v>
      </c>
      <c r="S244" s="65" t="n">
        <f aca="false">Tabla_Simulada!S244-Tabla_ValidaciónMétodo!S244</f>
        <v>0</v>
      </c>
      <c r="T244" s="65" t="n">
        <f aca="false">Tabla_Simulada!T244-Tabla_ValidaciónMétodo!T244</f>
        <v>0</v>
      </c>
      <c r="U244" s="65" t="n">
        <f aca="false">Tabla_Simulada!U244-Tabla_ValidaciónMétodo!U244</f>
        <v>0</v>
      </c>
      <c r="V244" s="65" t="n">
        <f aca="false">Tabla_Simulada!V244-Tabla_ValidaciónMétodo!V244</f>
        <v>0</v>
      </c>
      <c r="W244" s="65" t="n">
        <f aca="false">Tabla_Simulada!W244-Tabla_ValidaciónMétodo!W244</f>
        <v>0</v>
      </c>
      <c r="X244" s="65" t="n">
        <f aca="false">Tabla_Simulada!X244-Tabla_ValidaciónMétodo!X244</f>
        <v>0</v>
      </c>
      <c r="Y244" s="65" t="n">
        <f aca="false">Tabla_Simulada!Y244-Tabla_ValidaciónMétodo!Y244</f>
        <v>0</v>
      </c>
      <c r="Z244" s="65" t="n">
        <f aca="false">Tabla_Simulada!Z244-Tabla_ValidaciónMétodo!Z244</f>
        <v>0</v>
      </c>
      <c r="AC244" s="73" t="n">
        <f aca="false">Tabla_Simulada!AC244-Tabla_ValidaciónMétodo!AC244</f>
        <v>0</v>
      </c>
      <c r="AD244" s="74" t="n">
        <f aca="false">Tabla_Simulada!AD244-Tabla_ValidaciónMétodo!AD244</f>
        <v>0</v>
      </c>
      <c r="AE244" s="75" t="n">
        <f aca="false">Tabla_Simulada!AE244-Tabla_ValidaciónMétodo!AE244</f>
        <v>0</v>
      </c>
      <c r="AF244" s="74" t="n">
        <f aca="false">Tabla_Simulada!AF244-Tabla_ValidaciónMétodo!AF244</f>
        <v>0</v>
      </c>
      <c r="AG244" s="74" t="n">
        <f aca="false">Tabla_Simulada!AG244-Tabla_ValidaciónMétodo!AG244</f>
        <v>0</v>
      </c>
      <c r="AH244" s="74" t="n">
        <f aca="false">Tabla_Simulada!AH244-Tabla_ValidaciónMétodo!AH244</f>
        <v>0</v>
      </c>
      <c r="AI244" s="74" t="n">
        <f aca="false">Tabla_Simulada!AI244-Tabla_ValidaciónMétodo!AI244</f>
        <v>0</v>
      </c>
      <c r="AJ244" s="74" t="n">
        <f aca="false">Tabla_Simulada!AJ244-Tabla_ValidaciónMétodo!AJ244</f>
        <v>0</v>
      </c>
      <c r="AK244" s="74" t="n">
        <f aca="false">Tabla_Simulada!AK244-Tabla_ValidaciónMétodo!AK244</f>
        <v>0</v>
      </c>
      <c r="AL244" s="74" t="n">
        <f aca="false">Tabla_Simulada!AL244-Tabla_ValidaciónMétodo!AL244</f>
        <v>0</v>
      </c>
      <c r="AM244" s="74" t="n">
        <f aca="false">Tabla_Simulada!AM244-Tabla_ValidaciónMétodo!AM244</f>
        <v>0</v>
      </c>
      <c r="AO244" s="66" t="n">
        <f aca="false">Tabla_Simulada!AO244-Tabla_ValidaciónMétodo!AO244</f>
        <v>0</v>
      </c>
      <c r="AP244" s="65" t="n">
        <f aca="false">Tabla_Simulada!AP244-Tabla_ValidaciónMétodo!AP244</f>
        <v>0</v>
      </c>
      <c r="AQ244" s="66" t="n">
        <f aca="false">Tabla_Simulada!AQ244-Tabla_ValidaciónMétodo!AQ244</f>
        <v>0</v>
      </c>
      <c r="AR244" s="65" t="n">
        <f aca="false">Tabla_Simulada!AR244-Tabla_ValidaciónMétodo!AR244</f>
        <v>0</v>
      </c>
      <c r="AS244" s="66" t="n">
        <f aca="false">Tabla_Simulada!AS244-Tabla_ValidaciónMétodo!AS244</f>
        <v>0</v>
      </c>
      <c r="AT244" s="65" t="n">
        <f aca="false">Tabla_Simulada!AT244-Tabla_ValidaciónMétodo!AT244</f>
        <v>0</v>
      </c>
      <c r="AU244" s="66" t="n">
        <f aca="false">Tabla_Simulada!AU244-Tabla_ValidaciónMétodo!AU244</f>
        <v>0</v>
      </c>
      <c r="AV244" s="65" t="n">
        <f aca="false">Tabla_Simulada!AV244-Tabla_ValidaciónMétodo!AV244</f>
        <v>0</v>
      </c>
      <c r="AW244" s="66" t="n">
        <f aca="false">Tabla_Simulada!AW244-Tabla_ValidaciónMétodo!AW244</f>
        <v>0</v>
      </c>
      <c r="AX244" s="65" t="n">
        <f aca="false">Tabla_Simulada!AX244-Tabla_ValidaciónMétodo!AX244</f>
        <v>0</v>
      </c>
    </row>
    <row r="245" customFormat="false" ht="15" hidden="false" customHeight="false" outlineLevel="0" collapsed="false">
      <c r="A245" s="72" t="s">
        <v>64</v>
      </c>
      <c r="B245" s="65" t="n">
        <f aca="false">Tabla_Simulada!B245-Tabla_ValidaciónMétodo!B245</f>
        <v>0</v>
      </c>
      <c r="C245" s="65" t="n">
        <f aca="false">Tabla_Simulada!C245-Tabla_ValidaciónMétodo!C245</f>
        <v>0</v>
      </c>
      <c r="D245" s="65" t="n">
        <f aca="false">Tabla_Simulada!D245-Tabla_ValidaciónMétodo!D245</f>
        <v>0</v>
      </c>
      <c r="E245" s="65" t="n">
        <f aca="false">Tabla_Simulada!E245-Tabla_ValidaciónMétodo!E245</f>
        <v>0</v>
      </c>
      <c r="F245" s="65" t="n">
        <f aca="false">Tabla_Simulada!F245-Tabla_ValidaciónMétodo!F245</f>
        <v>0</v>
      </c>
      <c r="G245" s="65" t="n">
        <f aca="false">Tabla_Simulada!G245-Tabla_ValidaciónMétodo!G245</f>
        <v>0</v>
      </c>
      <c r="H245" s="65" t="n">
        <f aca="false">Tabla_Simulada!H245-Tabla_ValidaciónMétodo!H245</f>
        <v>0</v>
      </c>
      <c r="I245" s="66" t="n">
        <f aca="false">Tabla_Simulada!I245-Tabla_ValidaciónMétodo!I245</f>
        <v>0</v>
      </c>
      <c r="J245" s="65" t="n">
        <f aca="false">Tabla_Simulada!J245-Tabla_ValidaciónMétodo!J245</f>
        <v>0</v>
      </c>
      <c r="K245" s="66" t="n">
        <f aca="false">Tabla_Simulada!K245-Tabla_ValidaciónMétodo!K245</f>
        <v>0</v>
      </c>
      <c r="L245" s="65" t="n">
        <f aca="false">Tabla_Simulada!L245-Tabla_ValidaciónMétodo!L245</f>
        <v>0</v>
      </c>
      <c r="M245" s="66" t="n">
        <f aca="false">Tabla_Simulada!M245-Tabla_ValidaciónMétodo!M245</f>
        <v>0</v>
      </c>
      <c r="N245" s="65" t="n">
        <f aca="false">Tabla_Simulada!N245-Tabla_ValidaciónMétodo!N245</f>
        <v>0</v>
      </c>
      <c r="O245" s="65" t="n">
        <f aca="false">Tabla_Simulada!O245-Tabla_ValidaciónMétodo!O245</f>
        <v>0</v>
      </c>
      <c r="P245" s="65" t="n">
        <f aca="false">Tabla_Simulada!P245-Tabla_ValidaciónMétodo!P245</f>
        <v>0</v>
      </c>
      <c r="Q245" s="65" t="n">
        <f aca="false">Tabla_Simulada!Q245-Tabla_ValidaciónMétodo!Q245</f>
        <v>0</v>
      </c>
      <c r="S245" s="65" t="n">
        <f aca="false">Tabla_Simulada!S245-Tabla_ValidaciónMétodo!S245</f>
        <v>0</v>
      </c>
      <c r="T245" s="65" t="n">
        <f aca="false">Tabla_Simulada!T245-Tabla_ValidaciónMétodo!T245</f>
        <v>0</v>
      </c>
      <c r="U245" s="65" t="n">
        <f aca="false">Tabla_Simulada!U245-Tabla_ValidaciónMétodo!U245</f>
        <v>0</v>
      </c>
      <c r="V245" s="65" t="n">
        <f aca="false">Tabla_Simulada!V245-Tabla_ValidaciónMétodo!V245</f>
        <v>0</v>
      </c>
      <c r="W245" s="65" t="n">
        <f aca="false">Tabla_Simulada!W245-Tabla_ValidaciónMétodo!W245</f>
        <v>0</v>
      </c>
      <c r="X245" s="65" t="n">
        <f aca="false">Tabla_Simulada!X245-Tabla_ValidaciónMétodo!X245</f>
        <v>0</v>
      </c>
      <c r="Y245" s="65" t="n">
        <f aca="false">Tabla_Simulada!Y245-Tabla_ValidaciónMétodo!Y245</f>
        <v>0</v>
      </c>
      <c r="Z245" s="65" t="n">
        <f aca="false">Tabla_Simulada!Z245-Tabla_ValidaciónMétodo!Z245</f>
        <v>0</v>
      </c>
      <c r="AC245" s="73" t="n">
        <f aca="false">Tabla_Simulada!AC245-Tabla_ValidaciónMétodo!AC245</f>
        <v>0</v>
      </c>
      <c r="AD245" s="74" t="n">
        <f aca="false">Tabla_Simulada!AD245-Tabla_ValidaciónMétodo!AD245</f>
        <v>0</v>
      </c>
      <c r="AE245" s="75" t="n">
        <f aca="false">Tabla_Simulada!AE245-Tabla_ValidaciónMétodo!AE245</f>
        <v>0</v>
      </c>
      <c r="AF245" s="74" t="n">
        <f aca="false">Tabla_Simulada!AF245-Tabla_ValidaciónMétodo!AF245</f>
        <v>0</v>
      </c>
      <c r="AG245" s="74" t="n">
        <f aca="false">Tabla_Simulada!AG245-Tabla_ValidaciónMétodo!AG245</f>
        <v>0</v>
      </c>
      <c r="AH245" s="74" t="n">
        <f aca="false">Tabla_Simulada!AH245-Tabla_ValidaciónMétodo!AH245</f>
        <v>0</v>
      </c>
      <c r="AI245" s="74" t="n">
        <f aca="false">Tabla_Simulada!AI245-Tabla_ValidaciónMétodo!AI245</f>
        <v>0</v>
      </c>
      <c r="AJ245" s="74" t="n">
        <f aca="false">Tabla_Simulada!AJ245-Tabla_ValidaciónMétodo!AJ245</f>
        <v>0</v>
      </c>
      <c r="AK245" s="74" t="n">
        <f aca="false">Tabla_Simulada!AK245-Tabla_ValidaciónMétodo!AK245</f>
        <v>0</v>
      </c>
      <c r="AL245" s="74" t="n">
        <f aca="false">Tabla_Simulada!AL245-Tabla_ValidaciónMétodo!AL245</f>
        <v>0</v>
      </c>
      <c r="AM245" s="74" t="n">
        <f aca="false">Tabla_Simulada!AM245-Tabla_ValidaciónMétodo!AM245</f>
        <v>0</v>
      </c>
      <c r="AO245" s="66" t="n">
        <f aca="false">Tabla_Simulada!AO245-Tabla_ValidaciónMétodo!AO245</f>
        <v>0</v>
      </c>
      <c r="AP245" s="65" t="n">
        <f aca="false">Tabla_Simulada!AP245-Tabla_ValidaciónMétodo!AP245</f>
        <v>0</v>
      </c>
      <c r="AQ245" s="66" t="n">
        <f aca="false">Tabla_Simulada!AQ245-Tabla_ValidaciónMétodo!AQ245</f>
        <v>0</v>
      </c>
      <c r="AR245" s="65" t="n">
        <f aca="false">Tabla_Simulada!AR245-Tabla_ValidaciónMétodo!AR245</f>
        <v>0</v>
      </c>
      <c r="AS245" s="66" t="n">
        <f aca="false">Tabla_Simulada!AS245-Tabla_ValidaciónMétodo!AS245</f>
        <v>0</v>
      </c>
      <c r="AT245" s="65" t="n">
        <f aca="false">Tabla_Simulada!AT245-Tabla_ValidaciónMétodo!AT245</f>
        <v>0</v>
      </c>
      <c r="AU245" s="66" t="n">
        <f aca="false">Tabla_Simulada!AU245-Tabla_ValidaciónMétodo!AU245</f>
        <v>0</v>
      </c>
      <c r="AV245" s="65" t="n">
        <f aca="false">Tabla_Simulada!AV245-Tabla_ValidaciónMétodo!AV245</f>
        <v>0</v>
      </c>
      <c r="AW245" s="66" t="n">
        <f aca="false">Tabla_Simulada!AW245-Tabla_ValidaciónMétodo!AW245</f>
        <v>0</v>
      </c>
      <c r="AX245" s="65" t="n">
        <f aca="false">Tabla_Simulada!AX245-Tabla_ValidaciónMétodo!AX245</f>
        <v>0</v>
      </c>
    </row>
    <row r="246" customFormat="false" ht="15" hidden="false" customHeight="false" outlineLevel="0" collapsed="false">
      <c r="A246" s="72" t="s">
        <v>65</v>
      </c>
      <c r="B246" s="65" t="n">
        <f aca="false">Tabla_Simulada!B246-Tabla_ValidaciónMétodo!B246</f>
        <v>0</v>
      </c>
      <c r="C246" s="65" t="n">
        <f aca="false">Tabla_Simulada!C246-Tabla_ValidaciónMétodo!C246</f>
        <v>0</v>
      </c>
      <c r="D246" s="65" t="n">
        <f aca="false">Tabla_Simulada!D246-Tabla_ValidaciónMétodo!D246</f>
        <v>0</v>
      </c>
      <c r="E246" s="65" t="n">
        <f aca="false">Tabla_Simulada!E246-Tabla_ValidaciónMétodo!E246</f>
        <v>0</v>
      </c>
      <c r="F246" s="65" t="n">
        <f aca="false">Tabla_Simulada!F246-Tabla_ValidaciónMétodo!F246</f>
        <v>0</v>
      </c>
      <c r="G246" s="65" t="n">
        <f aca="false">Tabla_Simulada!G246-Tabla_ValidaciónMétodo!G246</f>
        <v>0</v>
      </c>
      <c r="H246" s="65" t="n">
        <f aca="false">Tabla_Simulada!H246-Tabla_ValidaciónMétodo!H246</f>
        <v>0</v>
      </c>
      <c r="I246" s="66" t="n">
        <f aca="false">Tabla_Simulada!I246-Tabla_ValidaciónMétodo!I246</f>
        <v>0</v>
      </c>
      <c r="J246" s="65" t="n">
        <f aca="false">Tabla_Simulada!J246-Tabla_ValidaciónMétodo!J246</f>
        <v>0</v>
      </c>
      <c r="K246" s="66" t="n">
        <f aca="false">Tabla_Simulada!K246-Tabla_ValidaciónMétodo!K246</f>
        <v>0</v>
      </c>
      <c r="L246" s="65" t="n">
        <f aca="false">Tabla_Simulada!L246-Tabla_ValidaciónMétodo!L246</f>
        <v>0</v>
      </c>
      <c r="M246" s="66" t="n">
        <f aca="false">Tabla_Simulada!M246-Tabla_ValidaciónMétodo!M246</f>
        <v>0</v>
      </c>
      <c r="N246" s="65" t="n">
        <f aca="false">Tabla_Simulada!N246-Tabla_ValidaciónMétodo!N246</f>
        <v>0</v>
      </c>
      <c r="O246" s="65" t="n">
        <f aca="false">Tabla_Simulada!O246-Tabla_ValidaciónMétodo!O246</f>
        <v>0</v>
      </c>
      <c r="P246" s="65" t="n">
        <f aca="false">Tabla_Simulada!P246-Tabla_ValidaciónMétodo!P246</f>
        <v>0</v>
      </c>
      <c r="Q246" s="65" t="n">
        <f aca="false">Tabla_Simulada!Q246-Tabla_ValidaciónMétodo!Q246</f>
        <v>0</v>
      </c>
      <c r="S246" s="65" t="n">
        <f aca="false">Tabla_Simulada!S246-Tabla_ValidaciónMétodo!S246</f>
        <v>0</v>
      </c>
      <c r="T246" s="65" t="n">
        <f aca="false">Tabla_Simulada!T246-Tabla_ValidaciónMétodo!T246</f>
        <v>0</v>
      </c>
      <c r="U246" s="65" t="n">
        <f aca="false">Tabla_Simulada!U246-Tabla_ValidaciónMétodo!U246</f>
        <v>0</v>
      </c>
      <c r="V246" s="65" t="n">
        <f aca="false">Tabla_Simulada!V246-Tabla_ValidaciónMétodo!V246</f>
        <v>0</v>
      </c>
      <c r="W246" s="65" t="n">
        <f aca="false">Tabla_Simulada!W246-Tabla_ValidaciónMétodo!W246</f>
        <v>0</v>
      </c>
      <c r="X246" s="65" t="n">
        <f aca="false">Tabla_Simulada!X246-Tabla_ValidaciónMétodo!X246</f>
        <v>0</v>
      </c>
      <c r="Y246" s="65" t="n">
        <f aca="false">Tabla_Simulada!Y246-Tabla_ValidaciónMétodo!Y246</f>
        <v>0</v>
      </c>
      <c r="Z246" s="65" t="n">
        <f aca="false">Tabla_Simulada!Z246-Tabla_ValidaciónMétodo!Z246</f>
        <v>0</v>
      </c>
      <c r="AC246" s="73" t="n">
        <f aca="false">Tabla_Simulada!AC246-Tabla_ValidaciónMétodo!AC246</f>
        <v>0</v>
      </c>
      <c r="AD246" s="74" t="n">
        <f aca="false">Tabla_Simulada!AD246-Tabla_ValidaciónMétodo!AD246</f>
        <v>0</v>
      </c>
      <c r="AE246" s="75" t="n">
        <f aca="false">Tabla_Simulada!AE246-Tabla_ValidaciónMétodo!AE246</f>
        <v>0</v>
      </c>
      <c r="AF246" s="74" t="n">
        <f aca="false">Tabla_Simulada!AF246-Tabla_ValidaciónMétodo!AF246</f>
        <v>0</v>
      </c>
      <c r="AG246" s="74" t="n">
        <f aca="false">Tabla_Simulada!AG246-Tabla_ValidaciónMétodo!AG246</f>
        <v>0</v>
      </c>
      <c r="AH246" s="74" t="n">
        <f aca="false">Tabla_Simulada!AH246-Tabla_ValidaciónMétodo!AH246</f>
        <v>0</v>
      </c>
      <c r="AI246" s="74" t="n">
        <f aca="false">Tabla_Simulada!AI246-Tabla_ValidaciónMétodo!AI246</f>
        <v>0</v>
      </c>
      <c r="AJ246" s="74" t="n">
        <f aca="false">Tabla_Simulada!AJ246-Tabla_ValidaciónMétodo!AJ246</f>
        <v>0</v>
      </c>
      <c r="AK246" s="74" t="n">
        <f aca="false">Tabla_Simulada!AK246-Tabla_ValidaciónMétodo!AK246</f>
        <v>0</v>
      </c>
      <c r="AL246" s="74" t="n">
        <f aca="false">Tabla_Simulada!AL246-Tabla_ValidaciónMétodo!AL246</f>
        <v>0</v>
      </c>
      <c r="AM246" s="74" t="n">
        <f aca="false">Tabla_Simulada!AM246-Tabla_ValidaciónMétodo!AM246</f>
        <v>0</v>
      </c>
      <c r="AO246" s="66" t="n">
        <f aca="false">Tabla_Simulada!AO246-Tabla_ValidaciónMétodo!AO246</f>
        <v>0</v>
      </c>
      <c r="AP246" s="65" t="n">
        <f aca="false">Tabla_Simulada!AP246-Tabla_ValidaciónMétodo!AP246</f>
        <v>0</v>
      </c>
      <c r="AQ246" s="66" t="n">
        <f aca="false">Tabla_Simulada!AQ246-Tabla_ValidaciónMétodo!AQ246</f>
        <v>0</v>
      </c>
      <c r="AR246" s="65" t="n">
        <f aca="false">Tabla_Simulada!AR246-Tabla_ValidaciónMétodo!AR246</f>
        <v>0</v>
      </c>
      <c r="AS246" s="66" t="n">
        <f aca="false">Tabla_Simulada!AS246-Tabla_ValidaciónMétodo!AS246</f>
        <v>0</v>
      </c>
      <c r="AT246" s="65" t="n">
        <f aca="false">Tabla_Simulada!AT246-Tabla_ValidaciónMétodo!AT246</f>
        <v>0</v>
      </c>
      <c r="AU246" s="66" t="n">
        <f aca="false">Tabla_Simulada!AU246-Tabla_ValidaciónMétodo!AU246</f>
        <v>0</v>
      </c>
      <c r="AV246" s="65" t="n">
        <f aca="false">Tabla_Simulada!AV246-Tabla_ValidaciónMétodo!AV246</f>
        <v>0</v>
      </c>
      <c r="AW246" s="66" t="n">
        <f aca="false">Tabla_Simulada!AW246-Tabla_ValidaciónMétodo!AW246</f>
        <v>0</v>
      </c>
      <c r="AX246" s="65" t="n">
        <f aca="false">Tabla_Simulada!AX246-Tabla_ValidaciónMétodo!AX246</f>
        <v>0</v>
      </c>
    </row>
    <row r="247" customFormat="false" ht="15" hidden="false" customHeight="false" outlineLevel="0" collapsed="false">
      <c r="A247" s="72" t="s">
        <v>66</v>
      </c>
      <c r="B247" s="65" t="n">
        <f aca="false">Tabla_Simulada!B247-Tabla_ValidaciónMétodo!B247</f>
        <v>0</v>
      </c>
      <c r="C247" s="65" t="n">
        <f aca="false">Tabla_Simulada!C247-Tabla_ValidaciónMétodo!C247</f>
        <v>0</v>
      </c>
      <c r="D247" s="65" t="n">
        <f aca="false">Tabla_Simulada!D247-Tabla_ValidaciónMétodo!D247</f>
        <v>0</v>
      </c>
      <c r="E247" s="65" t="n">
        <f aca="false">Tabla_Simulada!E247-Tabla_ValidaciónMétodo!E247</f>
        <v>0</v>
      </c>
      <c r="F247" s="65" t="n">
        <f aca="false">Tabla_Simulada!F247-Tabla_ValidaciónMétodo!F247</f>
        <v>0</v>
      </c>
      <c r="G247" s="65" t="n">
        <f aca="false">Tabla_Simulada!G247-Tabla_ValidaciónMétodo!G247</f>
        <v>0</v>
      </c>
      <c r="H247" s="65" t="n">
        <f aca="false">Tabla_Simulada!H247-Tabla_ValidaciónMétodo!H247</f>
        <v>0</v>
      </c>
      <c r="I247" s="66" t="n">
        <f aca="false">Tabla_Simulada!I247-Tabla_ValidaciónMétodo!I247</f>
        <v>0</v>
      </c>
      <c r="J247" s="65" t="n">
        <f aca="false">Tabla_Simulada!J247-Tabla_ValidaciónMétodo!J247</f>
        <v>0</v>
      </c>
      <c r="K247" s="66" t="n">
        <f aca="false">Tabla_Simulada!K247-Tabla_ValidaciónMétodo!K247</f>
        <v>0</v>
      </c>
      <c r="L247" s="65" t="n">
        <f aca="false">Tabla_Simulada!L247-Tabla_ValidaciónMétodo!L247</f>
        <v>0</v>
      </c>
      <c r="M247" s="66" t="n">
        <f aca="false">Tabla_Simulada!M247-Tabla_ValidaciónMétodo!M247</f>
        <v>0</v>
      </c>
      <c r="N247" s="65" t="n">
        <f aca="false">Tabla_Simulada!N247-Tabla_ValidaciónMétodo!N247</f>
        <v>0</v>
      </c>
      <c r="O247" s="65" t="n">
        <f aca="false">Tabla_Simulada!O247-Tabla_ValidaciónMétodo!O247</f>
        <v>0</v>
      </c>
      <c r="P247" s="65" t="n">
        <f aca="false">Tabla_Simulada!P247-Tabla_ValidaciónMétodo!P247</f>
        <v>0</v>
      </c>
      <c r="Q247" s="65" t="n">
        <f aca="false">Tabla_Simulada!Q247-Tabla_ValidaciónMétodo!Q247</f>
        <v>0</v>
      </c>
      <c r="S247" s="65" t="n">
        <f aca="false">Tabla_Simulada!S247-Tabla_ValidaciónMétodo!S247</f>
        <v>0</v>
      </c>
      <c r="T247" s="65" t="n">
        <f aca="false">Tabla_Simulada!T247-Tabla_ValidaciónMétodo!T247</f>
        <v>0</v>
      </c>
      <c r="U247" s="65" t="n">
        <f aca="false">Tabla_Simulada!U247-Tabla_ValidaciónMétodo!U247</f>
        <v>0</v>
      </c>
      <c r="V247" s="65" t="n">
        <f aca="false">Tabla_Simulada!V247-Tabla_ValidaciónMétodo!V247</f>
        <v>0</v>
      </c>
      <c r="W247" s="65" t="n">
        <f aca="false">Tabla_Simulada!W247-Tabla_ValidaciónMétodo!W247</f>
        <v>0</v>
      </c>
      <c r="X247" s="65" t="n">
        <f aca="false">Tabla_Simulada!X247-Tabla_ValidaciónMétodo!X247</f>
        <v>0</v>
      </c>
      <c r="Y247" s="65" t="n">
        <f aca="false">Tabla_Simulada!Y247-Tabla_ValidaciónMétodo!Y247</f>
        <v>0</v>
      </c>
      <c r="Z247" s="65" t="n">
        <f aca="false">Tabla_Simulada!Z247-Tabla_ValidaciónMétodo!Z247</f>
        <v>0</v>
      </c>
      <c r="AC247" s="73" t="n">
        <f aca="false">Tabla_Simulada!AC247-Tabla_ValidaciónMétodo!AC247</f>
        <v>0</v>
      </c>
      <c r="AD247" s="74" t="n">
        <f aca="false">Tabla_Simulada!AD247-Tabla_ValidaciónMétodo!AD247</f>
        <v>0</v>
      </c>
      <c r="AE247" s="75" t="n">
        <f aca="false">Tabla_Simulada!AE247-Tabla_ValidaciónMétodo!AE247</f>
        <v>0</v>
      </c>
      <c r="AF247" s="74" t="n">
        <f aca="false">Tabla_Simulada!AF247-Tabla_ValidaciónMétodo!AF247</f>
        <v>0</v>
      </c>
      <c r="AG247" s="74" t="n">
        <f aca="false">Tabla_Simulada!AG247-Tabla_ValidaciónMétodo!AG247</f>
        <v>0</v>
      </c>
      <c r="AH247" s="74" t="n">
        <f aca="false">Tabla_Simulada!AH247-Tabla_ValidaciónMétodo!AH247</f>
        <v>0</v>
      </c>
      <c r="AI247" s="74" t="n">
        <f aca="false">Tabla_Simulada!AI247-Tabla_ValidaciónMétodo!AI247</f>
        <v>0</v>
      </c>
      <c r="AJ247" s="74" t="n">
        <f aca="false">Tabla_Simulada!AJ247-Tabla_ValidaciónMétodo!AJ247</f>
        <v>0</v>
      </c>
      <c r="AK247" s="74" t="n">
        <f aca="false">Tabla_Simulada!AK247-Tabla_ValidaciónMétodo!AK247</f>
        <v>0</v>
      </c>
      <c r="AL247" s="74" t="n">
        <f aca="false">Tabla_Simulada!AL247-Tabla_ValidaciónMétodo!AL247</f>
        <v>0</v>
      </c>
      <c r="AM247" s="74" t="n">
        <f aca="false">Tabla_Simulada!AM247-Tabla_ValidaciónMétodo!AM247</f>
        <v>0</v>
      </c>
      <c r="AO247" s="66" t="n">
        <f aca="false">Tabla_Simulada!AO247-Tabla_ValidaciónMétodo!AO247</f>
        <v>0</v>
      </c>
      <c r="AP247" s="65" t="n">
        <f aca="false">Tabla_Simulada!AP247-Tabla_ValidaciónMétodo!AP247</f>
        <v>0</v>
      </c>
      <c r="AQ247" s="66" t="n">
        <f aca="false">Tabla_Simulada!AQ247-Tabla_ValidaciónMétodo!AQ247</f>
        <v>0</v>
      </c>
      <c r="AR247" s="65" t="n">
        <f aca="false">Tabla_Simulada!AR247-Tabla_ValidaciónMétodo!AR247</f>
        <v>0</v>
      </c>
      <c r="AS247" s="66" t="n">
        <f aca="false">Tabla_Simulada!AS247-Tabla_ValidaciónMétodo!AS247</f>
        <v>0</v>
      </c>
      <c r="AT247" s="65" t="n">
        <f aca="false">Tabla_Simulada!AT247-Tabla_ValidaciónMétodo!AT247</f>
        <v>0</v>
      </c>
      <c r="AU247" s="66" t="n">
        <f aca="false">Tabla_Simulada!AU247-Tabla_ValidaciónMétodo!AU247</f>
        <v>0</v>
      </c>
      <c r="AV247" s="65" t="n">
        <f aca="false">Tabla_Simulada!AV247-Tabla_ValidaciónMétodo!AV247</f>
        <v>0</v>
      </c>
      <c r="AW247" s="66" t="n">
        <f aca="false">Tabla_Simulada!AW247-Tabla_ValidaciónMétodo!AW247</f>
        <v>0</v>
      </c>
      <c r="AX247" s="65" t="n">
        <f aca="false">Tabla_Simulada!AX247-Tabla_ValidaciónMétodo!AX247</f>
        <v>0</v>
      </c>
    </row>
    <row r="248" customFormat="false" ht="15" hidden="false" customHeight="false" outlineLevel="0" collapsed="false">
      <c r="A248" s="72" t="s">
        <v>67</v>
      </c>
      <c r="B248" s="65" t="n">
        <f aca="false">Tabla_Simulada!B248-Tabla_ValidaciónMétodo!B248</f>
        <v>0</v>
      </c>
      <c r="C248" s="65" t="n">
        <f aca="false">Tabla_Simulada!C248-Tabla_ValidaciónMétodo!C248</f>
        <v>0</v>
      </c>
      <c r="D248" s="65" t="n">
        <f aca="false">Tabla_Simulada!D248-Tabla_ValidaciónMétodo!D248</f>
        <v>0</v>
      </c>
      <c r="E248" s="65" t="n">
        <f aca="false">Tabla_Simulada!E248-Tabla_ValidaciónMétodo!E248</f>
        <v>0</v>
      </c>
      <c r="F248" s="65" t="n">
        <f aca="false">Tabla_Simulada!F248-Tabla_ValidaciónMétodo!F248</f>
        <v>0</v>
      </c>
      <c r="G248" s="65" t="n">
        <f aca="false">Tabla_Simulada!G248-Tabla_ValidaciónMétodo!G248</f>
        <v>0</v>
      </c>
      <c r="H248" s="65" t="n">
        <f aca="false">Tabla_Simulada!H248-Tabla_ValidaciónMétodo!H248</f>
        <v>0</v>
      </c>
      <c r="I248" s="66" t="n">
        <f aca="false">Tabla_Simulada!I248-Tabla_ValidaciónMétodo!I248</f>
        <v>0</v>
      </c>
      <c r="J248" s="65" t="n">
        <f aca="false">Tabla_Simulada!J248-Tabla_ValidaciónMétodo!J248</f>
        <v>0</v>
      </c>
      <c r="K248" s="66" t="n">
        <f aca="false">Tabla_Simulada!K248-Tabla_ValidaciónMétodo!K248</f>
        <v>0</v>
      </c>
      <c r="L248" s="65" t="n">
        <f aca="false">Tabla_Simulada!L248-Tabla_ValidaciónMétodo!L248</f>
        <v>0</v>
      </c>
      <c r="M248" s="66" t="n">
        <f aca="false">Tabla_Simulada!M248-Tabla_ValidaciónMétodo!M248</f>
        <v>0</v>
      </c>
      <c r="N248" s="65" t="n">
        <f aca="false">Tabla_Simulada!N248-Tabla_ValidaciónMétodo!N248</f>
        <v>0</v>
      </c>
      <c r="O248" s="65" t="n">
        <f aca="false">Tabla_Simulada!O248-Tabla_ValidaciónMétodo!O248</f>
        <v>0</v>
      </c>
      <c r="P248" s="65" t="n">
        <f aca="false">Tabla_Simulada!P248-Tabla_ValidaciónMétodo!P248</f>
        <v>0</v>
      </c>
      <c r="Q248" s="65" t="n">
        <f aca="false">Tabla_Simulada!Q248-Tabla_ValidaciónMétodo!Q248</f>
        <v>0</v>
      </c>
      <c r="S248" s="65" t="n">
        <f aca="false">Tabla_Simulada!S248-Tabla_ValidaciónMétodo!S248</f>
        <v>0</v>
      </c>
      <c r="T248" s="65" t="n">
        <f aca="false">Tabla_Simulada!T248-Tabla_ValidaciónMétodo!T248</f>
        <v>0</v>
      </c>
      <c r="U248" s="65" t="n">
        <f aca="false">Tabla_Simulada!U248-Tabla_ValidaciónMétodo!U248</f>
        <v>0</v>
      </c>
      <c r="V248" s="65" t="n">
        <f aca="false">Tabla_Simulada!V248-Tabla_ValidaciónMétodo!V248</f>
        <v>0</v>
      </c>
      <c r="W248" s="65" t="n">
        <f aca="false">Tabla_Simulada!W248-Tabla_ValidaciónMétodo!W248</f>
        <v>0</v>
      </c>
      <c r="X248" s="65" t="n">
        <f aca="false">Tabla_Simulada!X248-Tabla_ValidaciónMétodo!X248</f>
        <v>0</v>
      </c>
      <c r="Y248" s="65" t="n">
        <f aca="false">Tabla_Simulada!Y248-Tabla_ValidaciónMétodo!Y248</f>
        <v>0</v>
      </c>
      <c r="Z248" s="65" t="n">
        <f aca="false">Tabla_Simulada!Z248-Tabla_ValidaciónMétodo!Z248</f>
        <v>0</v>
      </c>
      <c r="AC248" s="73" t="n">
        <f aca="false">Tabla_Simulada!AC248-Tabla_ValidaciónMétodo!AC248</f>
        <v>0</v>
      </c>
      <c r="AD248" s="74" t="n">
        <f aca="false">Tabla_Simulada!AD248-Tabla_ValidaciónMétodo!AD248</f>
        <v>0</v>
      </c>
      <c r="AE248" s="75" t="n">
        <f aca="false">Tabla_Simulada!AE248-Tabla_ValidaciónMétodo!AE248</f>
        <v>0</v>
      </c>
      <c r="AF248" s="74" t="n">
        <f aca="false">Tabla_Simulada!AF248-Tabla_ValidaciónMétodo!AF248</f>
        <v>0</v>
      </c>
      <c r="AG248" s="74" t="n">
        <f aca="false">Tabla_Simulada!AG248-Tabla_ValidaciónMétodo!AG248</f>
        <v>0</v>
      </c>
      <c r="AH248" s="74" t="n">
        <f aca="false">Tabla_Simulada!AH248-Tabla_ValidaciónMétodo!AH248</f>
        <v>0</v>
      </c>
      <c r="AI248" s="74" t="n">
        <f aca="false">Tabla_Simulada!AI248-Tabla_ValidaciónMétodo!AI248</f>
        <v>0</v>
      </c>
      <c r="AJ248" s="74" t="n">
        <f aca="false">Tabla_Simulada!AJ248-Tabla_ValidaciónMétodo!AJ248</f>
        <v>0</v>
      </c>
      <c r="AK248" s="74" t="n">
        <f aca="false">Tabla_Simulada!AK248-Tabla_ValidaciónMétodo!AK248</f>
        <v>0</v>
      </c>
      <c r="AL248" s="74" t="n">
        <f aca="false">Tabla_Simulada!AL248-Tabla_ValidaciónMétodo!AL248</f>
        <v>0</v>
      </c>
      <c r="AM248" s="74" t="n">
        <f aca="false">Tabla_Simulada!AM248-Tabla_ValidaciónMétodo!AM248</f>
        <v>0</v>
      </c>
      <c r="AO248" s="66" t="n">
        <f aca="false">Tabla_Simulada!AO248-Tabla_ValidaciónMétodo!AO248</f>
        <v>0</v>
      </c>
      <c r="AP248" s="65" t="n">
        <f aca="false">Tabla_Simulada!AP248-Tabla_ValidaciónMétodo!AP248</f>
        <v>0</v>
      </c>
      <c r="AQ248" s="66" t="n">
        <f aca="false">Tabla_Simulada!AQ248-Tabla_ValidaciónMétodo!AQ248</f>
        <v>0</v>
      </c>
      <c r="AR248" s="65" t="n">
        <f aca="false">Tabla_Simulada!AR248-Tabla_ValidaciónMétodo!AR248</f>
        <v>0</v>
      </c>
      <c r="AS248" s="66" t="n">
        <f aca="false">Tabla_Simulada!AS248-Tabla_ValidaciónMétodo!AS248</f>
        <v>0</v>
      </c>
      <c r="AT248" s="65" t="n">
        <f aca="false">Tabla_Simulada!AT248-Tabla_ValidaciónMétodo!AT248</f>
        <v>0</v>
      </c>
      <c r="AU248" s="66" t="n">
        <f aca="false">Tabla_Simulada!AU248-Tabla_ValidaciónMétodo!AU248</f>
        <v>0</v>
      </c>
      <c r="AV248" s="65" t="n">
        <f aca="false">Tabla_Simulada!AV248-Tabla_ValidaciónMétodo!AV248</f>
        <v>0</v>
      </c>
      <c r="AW248" s="66" t="n">
        <f aca="false">Tabla_Simulada!AW248-Tabla_ValidaciónMétodo!AW248</f>
        <v>0</v>
      </c>
      <c r="AX248" s="65" t="n">
        <f aca="false">Tabla_Simulada!AX248-Tabla_ValidaciónMétodo!AX248</f>
        <v>0</v>
      </c>
    </row>
    <row r="249" customFormat="false" ht="15" hidden="false" customHeight="false" outlineLevel="0" collapsed="false">
      <c r="A249" s="72" t="s">
        <v>68</v>
      </c>
      <c r="B249" s="65" t="n">
        <f aca="false">Tabla_Simulada!B249-Tabla_ValidaciónMétodo!B249</f>
        <v>0</v>
      </c>
      <c r="C249" s="65" t="n">
        <f aca="false">Tabla_Simulada!C249-Tabla_ValidaciónMétodo!C249</f>
        <v>0</v>
      </c>
      <c r="D249" s="65" t="n">
        <f aca="false">Tabla_Simulada!D249-Tabla_ValidaciónMétodo!D249</f>
        <v>0</v>
      </c>
      <c r="E249" s="65" t="n">
        <f aca="false">Tabla_Simulada!E249-Tabla_ValidaciónMétodo!E249</f>
        <v>0</v>
      </c>
      <c r="F249" s="65" t="n">
        <f aca="false">Tabla_Simulada!F249-Tabla_ValidaciónMétodo!F249</f>
        <v>0</v>
      </c>
      <c r="G249" s="65" t="n">
        <f aca="false">Tabla_Simulada!G249-Tabla_ValidaciónMétodo!G249</f>
        <v>0</v>
      </c>
      <c r="H249" s="65" t="n">
        <f aca="false">Tabla_Simulada!H249-Tabla_ValidaciónMétodo!H249</f>
        <v>0</v>
      </c>
      <c r="I249" s="66" t="n">
        <f aca="false">Tabla_Simulada!I249-Tabla_ValidaciónMétodo!I249</f>
        <v>0</v>
      </c>
      <c r="J249" s="65" t="n">
        <f aca="false">Tabla_Simulada!J249-Tabla_ValidaciónMétodo!J249</f>
        <v>0</v>
      </c>
      <c r="K249" s="66" t="n">
        <f aca="false">Tabla_Simulada!K249-Tabla_ValidaciónMétodo!K249</f>
        <v>0</v>
      </c>
      <c r="L249" s="65" t="n">
        <f aca="false">Tabla_Simulada!L249-Tabla_ValidaciónMétodo!L249</f>
        <v>0</v>
      </c>
      <c r="M249" s="66" t="n">
        <f aca="false">Tabla_Simulada!M249-Tabla_ValidaciónMétodo!M249</f>
        <v>0</v>
      </c>
      <c r="N249" s="65" t="n">
        <f aca="false">Tabla_Simulada!N249-Tabla_ValidaciónMétodo!N249</f>
        <v>0</v>
      </c>
      <c r="O249" s="65" t="n">
        <f aca="false">Tabla_Simulada!O249-Tabla_ValidaciónMétodo!O249</f>
        <v>0</v>
      </c>
      <c r="P249" s="65" t="n">
        <f aca="false">Tabla_Simulada!P249-Tabla_ValidaciónMétodo!P249</f>
        <v>0</v>
      </c>
      <c r="Q249" s="65" t="n">
        <f aca="false">Tabla_Simulada!Q249-Tabla_ValidaciónMétodo!Q249</f>
        <v>0</v>
      </c>
      <c r="S249" s="65" t="n">
        <f aca="false">Tabla_Simulada!S249-Tabla_ValidaciónMétodo!S249</f>
        <v>0</v>
      </c>
      <c r="T249" s="65" t="n">
        <f aca="false">Tabla_Simulada!T249-Tabla_ValidaciónMétodo!T249</f>
        <v>0</v>
      </c>
      <c r="U249" s="65" t="n">
        <f aca="false">Tabla_Simulada!U249-Tabla_ValidaciónMétodo!U249</f>
        <v>0</v>
      </c>
      <c r="V249" s="65" t="n">
        <f aca="false">Tabla_Simulada!V249-Tabla_ValidaciónMétodo!V249</f>
        <v>0</v>
      </c>
      <c r="W249" s="65" t="n">
        <f aca="false">Tabla_Simulada!W249-Tabla_ValidaciónMétodo!W249</f>
        <v>0</v>
      </c>
      <c r="X249" s="65" t="n">
        <f aca="false">Tabla_Simulada!X249-Tabla_ValidaciónMétodo!X249</f>
        <v>0</v>
      </c>
      <c r="Y249" s="65" t="n">
        <f aca="false">Tabla_Simulada!Y249-Tabla_ValidaciónMétodo!Y249</f>
        <v>0</v>
      </c>
      <c r="Z249" s="65" t="n">
        <f aca="false">Tabla_Simulada!Z249-Tabla_ValidaciónMétodo!Z249</f>
        <v>0</v>
      </c>
      <c r="AC249" s="73" t="n">
        <f aca="false">Tabla_Simulada!AC249-Tabla_ValidaciónMétodo!AC249</f>
        <v>0</v>
      </c>
      <c r="AD249" s="74" t="n">
        <f aca="false">Tabla_Simulada!AD249-Tabla_ValidaciónMétodo!AD249</f>
        <v>0</v>
      </c>
      <c r="AE249" s="75" t="n">
        <f aca="false">Tabla_Simulada!AE249-Tabla_ValidaciónMétodo!AE249</f>
        <v>0</v>
      </c>
      <c r="AF249" s="74" t="n">
        <f aca="false">Tabla_Simulada!AF249-Tabla_ValidaciónMétodo!AF249</f>
        <v>0</v>
      </c>
      <c r="AG249" s="74" t="n">
        <f aca="false">Tabla_Simulada!AG249-Tabla_ValidaciónMétodo!AG249</f>
        <v>0</v>
      </c>
      <c r="AH249" s="74" t="n">
        <f aca="false">Tabla_Simulada!AH249-Tabla_ValidaciónMétodo!AH249</f>
        <v>0</v>
      </c>
      <c r="AI249" s="74" t="n">
        <f aca="false">Tabla_Simulada!AI249-Tabla_ValidaciónMétodo!AI249</f>
        <v>0</v>
      </c>
      <c r="AJ249" s="74" t="n">
        <f aca="false">Tabla_Simulada!AJ249-Tabla_ValidaciónMétodo!AJ249</f>
        <v>0</v>
      </c>
      <c r="AK249" s="74" t="n">
        <f aca="false">Tabla_Simulada!AK249-Tabla_ValidaciónMétodo!AK249</f>
        <v>0</v>
      </c>
      <c r="AL249" s="74" t="n">
        <f aca="false">Tabla_Simulada!AL249-Tabla_ValidaciónMétodo!AL249</f>
        <v>0</v>
      </c>
      <c r="AM249" s="74" t="n">
        <f aca="false">Tabla_Simulada!AM249-Tabla_ValidaciónMétodo!AM249</f>
        <v>0</v>
      </c>
      <c r="AO249" s="66" t="n">
        <f aca="false">Tabla_Simulada!AO249-Tabla_ValidaciónMétodo!AO249</f>
        <v>0</v>
      </c>
      <c r="AP249" s="65" t="n">
        <f aca="false">Tabla_Simulada!AP249-Tabla_ValidaciónMétodo!AP249</f>
        <v>0</v>
      </c>
      <c r="AQ249" s="66" t="n">
        <f aca="false">Tabla_Simulada!AQ249-Tabla_ValidaciónMétodo!AQ249</f>
        <v>0</v>
      </c>
      <c r="AR249" s="65" t="n">
        <f aca="false">Tabla_Simulada!AR249-Tabla_ValidaciónMétodo!AR249</f>
        <v>0</v>
      </c>
      <c r="AS249" s="66" t="n">
        <f aca="false">Tabla_Simulada!AS249-Tabla_ValidaciónMétodo!AS249</f>
        <v>0</v>
      </c>
      <c r="AT249" s="65" t="n">
        <f aca="false">Tabla_Simulada!AT249-Tabla_ValidaciónMétodo!AT249</f>
        <v>0</v>
      </c>
      <c r="AU249" s="66" t="n">
        <f aca="false">Tabla_Simulada!AU249-Tabla_ValidaciónMétodo!AU249</f>
        <v>0</v>
      </c>
      <c r="AV249" s="65" t="n">
        <f aca="false">Tabla_Simulada!AV249-Tabla_ValidaciónMétodo!AV249</f>
        <v>0</v>
      </c>
      <c r="AW249" s="66" t="n">
        <f aca="false">Tabla_Simulada!AW249-Tabla_ValidaciónMétodo!AW249</f>
        <v>0</v>
      </c>
      <c r="AX249" s="65" t="n">
        <f aca="false">Tabla_Simulada!AX249-Tabla_ValidaciónMétodo!AX249</f>
        <v>0</v>
      </c>
    </row>
    <row r="250" customFormat="false" ht="15" hidden="false" customHeight="false" outlineLevel="0" collapsed="false">
      <c r="A250" s="83" t="s">
        <v>71</v>
      </c>
      <c r="B250" s="86" t="n">
        <f aca="false">Tabla_Simulada!B250-Tabla_ValidaciónMétodo!B250</f>
        <v>0</v>
      </c>
      <c r="C250" s="86" t="n">
        <f aca="false">Tabla_Simulada!C250-Tabla_ValidaciónMétodo!C250</f>
        <v>0</v>
      </c>
      <c r="D250" s="86" t="n">
        <f aca="false">Tabla_Simulada!D250-Tabla_ValidaciónMétodo!D250</f>
        <v>0</v>
      </c>
      <c r="E250" s="86" t="n">
        <f aca="false">Tabla_Simulada!E250-Tabla_ValidaciónMétodo!E250</f>
        <v>0</v>
      </c>
      <c r="F250" s="86" t="n">
        <f aca="false">Tabla_Simulada!F250-Tabla_ValidaciónMétodo!F250</f>
        <v>0</v>
      </c>
      <c r="G250" s="86" t="n">
        <f aca="false">Tabla_Simulada!G250-Tabla_ValidaciónMétodo!G250</f>
        <v>0</v>
      </c>
      <c r="H250" s="86" t="n">
        <f aca="false">Tabla_Simulada!H250-Tabla_ValidaciónMétodo!H250</f>
        <v>0</v>
      </c>
      <c r="I250" s="84" t="n">
        <f aca="false">Tabla_Simulada!I250-Tabla_ValidaciónMétodo!I250</f>
        <v>0</v>
      </c>
      <c r="J250" s="86" t="n">
        <f aca="false">Tabla_Simulada!J250-Tabla_ValidaciónMétodo!J250</f>
        <v>0</v>
      </c>
      <c r="K250" s="84" t="n">
        <f aca="false">Tabla_Simulada!K250-Tabla_ValidaciónMétodo!K250</f>
        <v>0</v>
      </c>
      <c r="L250" s="86" t="n">
        <f aca="false">Tabla_Simulada!L250-Tabla_ValidaciónMétodo!L250</f>
        <v>0</v>
      </c>
      <c r="M250" s="84" t="n">
        <f aca="false">Tabla_Simulada!M250-Tabla_ValidaciónMétodo!M250</f>
        <v>0</v>
      </c>
      <c r="N250" s="86" t="n">
        <f aca="false">Tabla_Simulada!N250-Tabla_ValidaciónMétodo!N250</f>
        <v>0</v>
      </c>
      <c r="O250" s="86" t="n">
        <f aca="false">Tabla_Simulada!O250-Tabla_ValidaciónMétodo!O250</f>
        <v>0</v>
      </c>
      <c r="P250" s="86" t="n">
        <f aca="false">Tabla_Simulada!P250-Tabla_ValidaciónMétodo!P250</f>
        <v>0</v>
      </c>
      <c r="Q250" s="86" t="n">
        <f aca="false">Tabla_Simulada!Q250-Tabla_ValidaciónMétodo!Q250</f>
        <v>0</v>
      </c>
      <c r="S250" s="86" t="n">
        <f aca="false">Tabla_Simulada!S250-Tabla_ValidaciónMétodo!S250</f>
        <v>0</v>
      </c>
      <c r="T250" s="86" t="n">
        <f aca="false">Tabla_Simulada!T250-Tabla_ValidaciónMétodo!T250</f>
        <v>0</v>
      </c>
      <c r="U250" s="86" t="n">
        <f aca="false">Tabla_Simulada!U250-Tabla_ValidaciónMétodo!U250</f>
        <v>0</v>
      </c>
      <c r="V250" s="86" t="n">
        <f aca="false">Tabla_Simulada!V250-Tabla_ValidaciónMétodo!V250</f>
        <v>0</v>
      </c>
      <c r="W250" s="86" t="n">
        <f aca="false">Tabla_Simulada!W250-Tabla_ValidaciónMétodo!W250</f>
        <v>0</v>
      </c>
      <c r="X250" s="86" t="n">
        <f aca="false">Tabla_Simulada!X250-Tabla_ValidaciónMétodo!X250</f>
        <v>0</v>
      </c>
      <c r="Y250" s="86" t="n">
        <f aca="false">Tabla_Simulada!Y250-Tabla_ValidaciónMétodo!Y250</f>
        <v>0</v>
      </c>
      <c r="Z250" s="86" t="n">
        <f aca="false">Tabla_Simulada!Z250-Tabla_ValidaciónMétodo!Z250</f>
        <v>0</v>
      </c>
      <c r="AB250" s="89" t="s">
        <v>241</v>
      </c>
      <c r="AC250" s="89" t="n">
        <f aca="false">Tabla_Simulada!AC250-Tabla_ValidaciónMétodo!AC250</f>
        <v>0</v>
      </c>
      <c r="AD250" s="88"/>
      <c r="AE250" s="90" t="n">
        <f aca="false">Tabla_Simulada!AE250-Tabla_ValidaciónMétodo!AE250</f>
        <v>0</v>
      </c>
      <c r="AF250" s="88"/>
      <c r="AG250" s="91" t="n">
        <f aca="false">Tabla_Simulada!AG250-Tabla_ValidaciónMétodo!AG250</f>
        <v>0</v>
      </c>
      <c r="AH250" s="88"/>
      <c r="AI250" s="91" t="n">
        <f aca="false">Tabla_Simulada!AI250-Tabla_ValidaciónMétodo!AI250</f>
        <v>0</v>
      </c>
      <c r="AJ250" s="88"/>
      <c r="AK250" s="91" t="n">
        <f aca="false">Tabla_Simulada!AK250-Tabla_ValidaciónMétodo!AK250</f>
        <v>0</v>
      </c>
      <c r="AL250" s="92"/>
      <c r="AM250" s="91" t="n">
        <f aca="false">Tabla_Simulada!AM250-Tabla_ValidaciónMétodo!AM250</f>
        <v>0</v>
      </c>
      <c r="AO250" s="84" t="n">
        <f aca="false">Tabla_Simulada!AO250-Tabla_ValidaciónMétodo!AO250</f>
        <v>0</v>
      </c>
      <c r="AP250" s="86" t="n">
        <f aca="false">Tabla_Simulada!AP250-Tabla_ValidaciónMétodo!AP250</f>
        <v>0</v>
      </c>
      <c r="AQ250" s="84" t="n">
        <f aca="false">Tabla_Simulada!AQ250-Tabla_ValidaciónMétodo!AQ250</f>
        <v>0</v>
      </c>
      <c r="AR250" s="86" t="n">
        <f aca="false">Tabla_Simulada!AR250-Tabla_ValidaciónMétodo!AR250</f>
        <v>0</v>
      </c>
      <c r="AS250" s="84" t="n">
        <f aca="false">Tabla_Simulada!AS250-Tabla_ValidaciónMétodo!AS250</f>
        <v>0</v>
      </c>
      <c r="AT250" s="86" t="n">
        <f aca="false">Tabla_Simulada!AT250-Tabla_ValidaciónMétodo!AT250</f>
        <v>0</v>
      </c>
      <c r="AU250" s="84" t="n">
        <f aca="false">Tabla_Simulada!AU250-Tabla_ValidaciónMétodo!AU250</f>
        <v>0</v>
      </c>
      <c r="AV250" s="86" t="n">
        <f aca="false">Tabla_Simulada!AV250-Tabla_ValidaciónMétodo!AV250</f>
        <v>0</v>
      </c>
      <c r="AW250" s="84" t="n">
        <f aca="false">Tabla_Simulada!AW250-Tabla_ValidaciónMétodo!AW250</f>
        <v>0</v>
      </c>
      <c r="AX250" s="86" t="n">
        <f aca="false">Tabla_Simulada!AX250-Tabla_ValidaciónMétodo!AX250</f>
        <v>0</v>
      </c>
    </row>
    <row r="251" customFormat="false" ht="15" hidden="false" customHeight="false" outlineLevel="0" collapsed="false">
      <c r="A251" s="43" t="s">
        <v>72</v>
      </c>
      <c r="AB251" s="89" t="s">
        <v>242</v>
      </c>
      <c r="AC251" s="89" t="n">
        <f aca="false">Tabla_Simulada!AC251-Tabla_ValidaciónMétodo!AC251</f>
        <v>0</v>
      </c>
      <c r="AD251" s="88"/>
      <c r="AE251" s="90" t="n">
        <f aca="false">Tabla_Simulada!AE251-Tabla_ValidaciónMétodo!AE251</f>
        <v>0</v>
      </c>
      <c r="AF251" s="88"/>
      <c r="AG251" s="91" t="n">
        <f aca="false">Tabla_Simulada!AG251-Tabla_ValidaciónMétodo!AG251</f>
        <v>0</v>
      </c>
      <c r="AH251" s="88"/>
      <c r="AI251" s="91" t="n">
        <f aca="false">Tabla_Simulada!AI251-Tabla_ValidaciónMétodo!AI251</f>
        <v>0</v>
      </c>
      <c r="AJ251" s="88"/>
      <c r="AK251" s="91" t="n">
        <f aca="false">Tabla_Simulada!AK251-Tabla_ValidaciónMétodo!AK251</f>
        <v>0</v>
      </c>
      <c r="AL251" s="88"/>
      <c r="AM251" s="91"/>
    </row>
    <row r="252" customFormat="false" ht="15" hidden="false" customHeight="false" outlineLevel="0" collapsed="false">
      <c r="A252" s="43" t="s">
        <v>73</v>
      </c>
    </row>
    <row r="256" customFormat="false" ht="15" hidden="false" customHeight="false" outlineLevel="0" collapsed="false">
      <c r="A256" s="14" t="str">
        <f aca="false">"Tabla " &amp; TEXT((ROW()+24) / 35, "0")</f>
        <v>Tabla 8</v>
      </c>
      <c r="B256" s="14"/>
      <c r="C256" s="14"/>
      <c r="D256" s="14"/>
      <c r="E256" s="14"/>
      <c r="F256" s="14"/>
      <c r="G256" s="14"/>
      <c r="H256" s="14"/>
      <c r="I256" s="14"/>
      <c r="J256" s="14"/>
      <c r="S256" s="140"/>
      <c r="T256" s="140"/>
      <c r="U256" s="140"/>
      <c r="V256" s="140"/>
      <c r="W256" s="140"/>
      <c r="X256" s="140"/>
      <c r="Y256" s="140"/>
      <c r="Z256" s="140"/>
    </row>
    <row r="257" customFormat="false" ht="12.75" hidden="false" customHeight="true" outlineLevel="0" collapsed="false">
      <c r="A257" s="14" t="s">
        <v>147</v>
      </c>
      <c r="B257" s="14"/>
      <c r="C257" s="14"/>
      <c r="D257" s="14"/>
      <c r="E257" s="14"/>
      <c r="F257" s="14"/>
      <c r="G257" s="14"/>
      <c r="H257" s="14"/>
      <c r="I257" s="14"/>
      <c r="J257" s="14"/>
      <c r="S257" s="140"/>
      <c r="T257" s="140"/>
      <c r="U257" s="140"/>
      <c r="V257" s="140"/>
      <c r="W257" s="140"/>
      <c r="X257" s="140"/>
      <c r="Y257" s="140"/>
      <c r="Z257" s="140"/>
    </row>
    <row r="258" customFormat="false" ht="15.8" hidden="false" customHeight="true" outlineLevel="0" collapsed="false">
      <c r="A258" s="52" t="s">
        <v>30</v>
      </c>
      <c r="B258" s="103" t="s">
        <v>222</v>
      </c>
      <c r="C258" s="103"/>
      <c r="D258" s="103"/>
      <c r="E258" s="103"/>
      <c r="F258" s="103"/>
      <c r="G258" s="103"/>
      <c r="H258" s="103"/>
      <c r="I258" s="54" t="s">
        <v>32</v>
      </c>
      <c r="J258" s="54" t="s">
        <v>33</v>
      </c>
      <c r="K258" s="54" t="s">
        <v>223</v>
      </c>
      <c r="L258" s="54" t="s">
        <v>224</v>
      </c>
      <c r="M258" s="54" t="s">
        <v>225</v>
      </c>
      <c r="N258" s="54" t="s">
        <v>34</v>
      </c>
      <c r="O258" s="54" t="s">
        <v>226</v>
      </c>
      <c r="P258" s="54" t="s">
        <v>227</v>
      </c>
      <c r="Q258" s="54" t="s">
        <v>228</v>
      </c>
      <c r="S258" s="103" t="s">
        <v>222</v>
      </c>
      <c r="T258" s="103"/>
      <c r="U258" s="103"/>
      <c r="V258" s="103"/>
      <c r="W258" s="103"/>
      <c r="X258" s="103"/>
      <c r="Y258" s="103"/>
      <c r="Z258" s="103"/>
      <c r="AC258" s="57" t="s">
        <v>230</v>
      </c>
      <c r="AD258" s="57"/>
      <c r="AE258" s="57" t="s">
        <v>231</v>
      </c>
      <c r="AF258" s="57"/>
      <c r="AG258" s="57" t="s">
        <v>232</v>
      </c>
      <c r="AH258" s="57"/>
      <c r="AI258" s="57" t="s">
        <v>233</v>
      </c>
      <c r="AJ258" s="57"/>
      <c r="AK258" s="57" t="s">
        <v>234</v>
      </c>
      <c r="AL258" s="57"/>
      <c r="AM258" s="58" t="s">
        <v>235</v>
      </c>
      <c r="AO258" s="57" t="s">
        <v>230</v>
      </c>
      <c r="AP258" s="57"/>
      <c r="AQ258" s="57" t="s">
        <v>231</v>
      </c>
      <c r="AR258" s="57"/>
      <c r="AS258" s="57" t="s">
        <v>232</v>
      </c>
      <c r="AT258" s="57"/>
      <c r="AU258" s="57" t="s">
        <v>233</v>
      </c>
      <c r="AV258" s="57"/>
      <c r="AW258" s="58" t="s">
        <v>234</v>
      </c>
      <c r="AX258" s="58"/>
    </row>
    <row r="259" customFormat="false" ht="37.3" hidden="false" customHeight="false" outlineLevel="0" collapsed="false">
      <c r="A259" s="52"/>
      <c r="B259" s="104" t="s">
        <v>148</v>
      </c>
      <c r="C259" s="104" t="s">
        <v>149</v>
      </c>
      <c r="D259" s="104" t="s">
        <v>150</v>
      </c>
      <c r="E259" s="104" t="s">
        <v>151</v>
      </c>
      <c r="F259" s="104" t="s">
        <v>152</v>
      </c>
      <c r="G259" s="104" t="s">
        <v>153</v>
      </c>
      <c r="H259" s="104" t="s">
        <v>154</v>
      </c>
      <c r="I259" s="54"/>
      <c r="J259" s="54"/>
      <c r="K259" s="54"/>
      <c r="L259" s="54"/>
      <c r="M259" s="54"/>
      <c r="N259" s="54"/>
      <c r="O259" s="54"/>
      <c r="P259" s="54"/>
      <c r="Q259" s="54"/>
      <c r="S259" s="104" t="s">
        <v>148</v>
      </c>
      <c r="T259" s="104" t="s">
        <v>149</v>
      </c>
      <c r="U259" s="104" t="s">
        <v>150</v>
      </c>
      <c r="V259" s="104" t="s">
        <v>151</v>
      </c>
      <c r="W259" s="104" t="s">
        <v>152</v>
      </c>
      <c r="X259" s="104" t="s">
        <v>153</v>
      </c>
      <c r="Y259" s="104" t="s">
        <v>154</v>
      </c>
      <c r="Z259" s="54" t="s">
        <v>43</v>
      </c>
      <c r="AC259" s="59" t="s">
        <v>236</v>
      </c>
      <c r="AD259" s="59" t="s">
        <v>237</v>
      </c>
      <c r="AE259" s="59" t="s">
        <v>236</v>
      </c>
      <c r="AF259" s="59" t="s">
        <v>237</v>
      </c>
      <c r="AG259" s="59" t="s">
        <v>236</v>
      </c>
      <c r="AH259" s="59" t="s">
        <v>237</v>
      </c>
      <c r="AI259" s="59" t="s">
        <v>236</v>
      </c>
      <c r="AJ259" s="59" t="s">
        <v>237</v>
      </c>
      <c r="AK259" s="59" t="s">
        <v>236</v>
      </c>
      <c r="AL259" s="59" t="s">
        <v>237</v>
      </c>
      <c r="AM259" s="60" t="s">
        <v>238</v>
      </c>
      <c r="AO259" s="59" t="s">
        <v>239</v>
      </c>
      <c r="AP259" s="59" t="s">
        <v>240</v>
      </c>
      <c r="AQ259" s="59" t="s">
        <v>239</v>
      </c>
      <c r="AR259" s="59" t="s">
        <v>240</v>
      </c>
      <c r="AS259" s="59" t="s">
        <v>239</v>
      </c>
      <c r="AT259" s="59" t="s">
        <v>240</v>
      </c>
      <c r="AU259" s="59" t="s">
        <v>239</v>
      </c>
      <c r="AV259" s="59" t="s">
        <v>240</v>
      </c>
      <c r="AW259" s="59" t="s">
        <v>239</v>
      </c>
      <c r="AX259" s="60" t="s">
        <v>240</v>
      </c>
    </row>
    <row r="260" customFormat="false" ht="15" hidden="false" customHeight="false" outlineLevel="0" collapsed="false">
      <c r="A260" s="61" t="s">
        <v>44</v>
      </c>
      <c r="B260" s="64" t="n">
        <f aca="false">Tabla_Simulada!B260-Tabla_ValidaciónMétodo!B260</f>
        <v>0</v>
      </c>
      <c r="C260" s="64" t="n">
        <f aca="false">Tabla_Simulada!C260-Tabla_ValidaciónMétodo!C260</f>
        <v>0</v>
      </c>
      <c r="D260" s="64" t="n">
        <f aca="false">Tabla_Simulada!D260-Tabla_ValidaciónMétodo!D260</f>
        <v>0</v>
      </c>
      <c r="E260" s="64" t="n">
        <f aca="false">Tabla_Simulada!E260-Tabla_ValidaciónMétodo!E260</f>
        <v>0</v>
      </c>
      <c r="F260" s="64" t="n">
        <f aca="false">Tabla_Simulada!F260-Tabla_ValidaciónMétodo!F260</f>
        <v>0</v>
      </c>
      <c r="G260" s="64" t="n">
        <f aca="false">Tabla_Simulada!G260-Tabla_ValidaciónMétodo!G260</f>
        <v>0</v>
      </c>
      <c r="H260" s="64" t="n">
        <f aca="false">Tabla_Simulada!H260-Tabla_ValidaciónMétodo!H260</f>
        <v>0</v>
      </c>
      <c r="I260" s="63" t="n">
        <f aca="false">Tabla_Simulada!I260-Tabla_ValidaciónMétodo!I260</f>
        <v>0</v>
      </c>
      <c r="J260" s="64" t="n">
        <f aca="false">Tabla_Simulada!J260-Tabla_ValidaciónMétodo!J260</f>
        <v>0</v>
      </c>
      <c r="K260" s="63" t="n">
        <f aca="false">Tabla_Simulada!K260-Tabla_ValidaciónMétodo!K260</f>
        <v>0</v>
      </c>
      <c r="L260" s="65" t="n">
        <f aca="false">Tabla_Simulada!L260-Tabla_ValidaciónMétodo!L260</f>
        <v>0</v>
      </c>
      <c r="M260" s="66" t="n">
        <f aca="false">Tabla_Simulada!M260-Tabla_ValidaciónMétodo!M260</f>
        <v>0</v>
      </c>
      <c r="N260" s="65" t="n">
        <f aca="false">Tabla_Simulada!N260-Tabla_ValidaciónMétodo!N260</f>
        <v>0</v>
      </c>
      <c r="O260" s="65" t="n">
        <f aca="false">Tabla_Simulada!O260-Tabla_ValidaciónMétodo!O260</f>
        <v>0</v>
      </c>
      <c r="P260" s="65" t="n">
        <f aca="false">Tabla_Simulada!P260-Tabla_ValidaciónMétodo!P260</f>
        <v>0</v>
      </c>
      <c r="Q260" s="65" t="n">
        <f aca="false">Tabla_Simulada!Q260-Tabla_ValidaciónMétodo!Q260</f>
        <v>0</v>
      </c>
      <c r="S260" s="64" t="n">
        <f aca="false">Tabla_Simulada!S260-Tabla_ValidaciónMétodo!S260</f>
        <v>0</v>
      </c>
      <c r="T260" s="64" t="n">
        <f aca="false">Tabla_Simulada!T260-Tabla_ValidaciónMétodo!T260</f>
        <v>0</v>
      </c>
      <c r="U260" s="64" t="n">
        <f aca="false">Tabla_Simulada!U260-Tabla_ValidaciónMétodo!U260</f>
        <v>0</v>
      </c>
      <c r="V260" s="64" t="n">
        <f aca="false">Tabla_Simulada!V260-Tabla_ValidaciónMétodo!V260</f>
        <v>0</v>
      </c>
      <c r="W260" s="64" t="n">
        <f aca="false">Tabla_Simulada!W260-Tabla_ValidaciónMétodo!W260</f>
        <v>0</v>
      </c>
      <c r="X260" s="64" t="n">
        <f aca="false">Tabla_Simulada!X260-Tabla_ValidaciónMétodo!X260</f>
        <v>0</v>
      </c>
      <c r="Y260" s="64" t="n">
        <f aca="false">Tabla_Simulada!Y260-Tabla_ValidaciónMétodo!Y260</f>
        <v>0</v>
      </c>
      <c r="Z260" s="64" t="n">
        <f aca="false">Tabla_Simulada!Z260-Tabla_ValidaciónMétodo!Z260</f>
        <v>0</v>
      </c>
      <c r="AC260" s="69" t="n">
        <f aca="false">Tabla_Simulada!AC260-Tabla_ValidaciónMétodo!AC260</f>
        <v>0</v>
      </c>
      <c r="AD260" s="70" t="n">
        <f aca="false">Tabla_Simulada!AD260-Tabla_ValidaciónMétodo!AD260</f>
        <v>0</v>
      </c>
      <c r="AE260" s="71" t="n">
        <f aca="false">Tabla_Simulada!AE260-Tabla_ValidaciónMétodo!AE260</f>
        <v>0</v>
      </c>
      <c r="AF260" s="70" t="n">
        <f aca="false">Tabla_Simulada!AF260-Tabla_ValidaciónMétodo!AF260</f>
        <v>0</v>
      </c>
      <c r="AG260" s="70" t="n">
        <f aca="false">Tabla_Simulada!AG260-Tabla_ValidaciónMétodo!AG260</f>
        <v>0</v>
      </c>
      <c r="AH260" s="70" t="n">
        <f aca="false">Tabla_Simulada!AH260-Tabla_ValidaciónMétodo!AH260</f>
        <v>0</v>
      </c>
      <c r="AI260" s="70" t="n">
        <f aca="false">Tabla_Simulada!AI260-Tabla_ValidaciónMétodo!AI260</f>
        <v>0</v>
      </c>
      <c r="AJ260" s="70" t="n">
        <f aca="false">Tabla_Simulada!AJ260-Tabla_ValidaciónMétodo!AJ260</f>
        <v>0</v>
      </c>
      <c r="AK260" s="70" t="n">
        <f aca="false">Tabla_Simulada!AK260-Tabla_ValidaciónMétodo!AK260</f>
        <v>0</v>
      </c>
      <c r="AL260" s="70" t="n">
        <f aca="false">Tabla_Simulada!AL260-Tabla_ValidaciónMétodo!AL260</f>
        <v>0</v>
      </c>
      <c r="AM260" s="70" t="n">
        <f aca="false">Tabla_Simulada!AM260-Tabla_ValidaciónMétodo!AM260</f>
        <v>0</v>
      </c>
      <c r="AO260" s="63" t="n">
        <f aca="false">Tabla_Simulada!AO260-Tabla_ValidaciónMétodo!AO260</f>
        <v>0</v>
      </c>
      <c r="AP260" s="64" t="n">
        <f aca="false">Tabla_Simulada!AP260-Tabla_ValidaciónMétodo!AP260</f>
        <v>0</v>
      </c>
      <c r="AQ260" s="63" t="n">
        <f aca="false">Tabla_Simulada!AQ260-Tabla_ValidaciónMétodo!AQ260</f>
        <v>0</v>
      </c>
      <c r="AR260" s="64" t="n">
        <f aca="false">Tabla_Simulada!AR260-Tabla_ValidaciónMétodo!AR260</f>
        <v>0</v>
      </c>
      <c r="AS260" s="63" t="n">
        <f aca="false">Tabla_Simulada!AS260-Tabla_ValidaciónMétodo!AS260</f>
        <v>0</v>
      </c>
      <c r="AT260" s="64" t="n">
        <f aca="false">Tabla_Simulada!AT260-Tabla_ValidaciónMétodo!AT260</f>
        <v>0</v>
      </c>
      <c r="AU260" s="63" t="n">
        <f aca="false">Tabla_Simulada!AU260-Tabla_ValidaciónMétodo!AU260</f>
        <v>0</v>
      </c>
      <c r="AV260" s="64" t="n">
        <f aca="false">Tabla_Simulada!AV260-Tabla_ValidaciónMétodo!AV260</f>
        <v>0</v>
      </c>
      <c r="AW260" s="63" t="n">
        <f aca="false">Tabla_Simulada!AW260-Tabla_ValidaciónMétodo!AW260</f>
        <v>0</v>
      </c>
      <c r="AX260" s="64" t="n">
        <f aca="false">Tabla_Simulada!AX260-Tabla_ValidaciónMétodo!AX260</f>
        <v>0</v>
      </c>
    </row>
    <row r="261" customFormat="false" ht="15" hidden="false" customHeight="false" outlineLevel="0" collapsed="false">
      <c r="A261" s="72" t="s">
        <v>45</v>
      </c>
      <c r="B261" s="65" t="n">
        <f aca="false">Tabla_Simulada!B261-Tabla_ValidaciónMétodo!B261</f>
        <v>0</v>
      </c>
      <c r="C261" s="65" t="n">
        <f aca="false">Tabla_Simulada!C261-Tabla_ValidaciónMétodo!C261</f>
        <v>0</v>
      </c>
      <c r="D261" s="65" t="n">
        <f aca="false">Tabla_Simulada!D261-Tabla_ValidaciónMétodo!D261</f>
        <v>0</v>
      </c>
      <c r="E261" s="65" t="n">
        <f aca="false">Tabla_Simulada!E261-Tabla_ValidaciónMétodo!E261</f>
        <v>0</v>
      </c>
      <c r="F261" s="65" t="n">
        <f aca="false">Tabla_Simulada!F261-Tabla_ValidaciónMétodo!F261</f>
        <v>0</v>
      </c>
      <c r="G261" s="65" t="n">
        <f aca="false">Tabla_Simulada!G261-Tabla_ValidaciónMétodo!G261</f>
        <v>0</v>
      </c>
      <c r="H261" s="65" t="n">
        <f aca="false">Tabla_Simulada!H261-Tabla_ValidaciónMétodo!H261</f>
        <v>0</v>
      </c>
      <c r="I261" s="66" t="n">
        <f aca="false">Tabla_Simulada!I261-Tabla_ValidaciónMétodo!I261</f>
        <v>0</v>
      </c>
      <c r="J261" s="65" t="n">
        <f aca="false">Tabla_Simulada!J261-Tabla_ValidaciónMétodo!J261</f>
        <v>0</v>
      </c>
      <c r="K261" s="66" t="n">
        <f aca="false">Tabla_Simulada!K261-Tabla_ValidaciónMétodo!K261</f>
        <v>0</v>
      </c>
      <c r="L261" s="65" t="n">
        <f aca="false">Tabla_Simulada!L261-Tabla_ValidaciónMétodo!L261</f>
        <v>0</v>
      </c>
      <c r="M261" s="66" t="n">
        <f aca="false">Tabla_Simulada!M261-Tabla_ValidaciónMétodo!M261</f>
        <v>0</v>
      </c>
      <c r="N261" s="65" t="n">
        <f aca="false">Tabla_Simulada!N261-Tabla_ValidaciónMétodo!N261</f>
        <v>0</v>
      </c>
      <c r="O261" s="65" t="n">
        <f aca="false">Tabla_Simulada!O261-Tabla_ValidaciónMétodo!O261</f>
        <v>0</v>
      </c>
      <c r="P261" s="65" t="n">
        <f aca="false">Tabla_Simulada!P261-Tabla_ValidaciónMétodo!P261</f>
        <v>0</v>
      </c>
      <c r="Q261" s="65" t="n">
        <f aca="false">Tabla_Simulada!Q261-Tabla_ValidaciónMétodo!Q261</f>
        <v>0</v>
      </c>
      <c r="S261" s="65" t="n">
        <f aca="false">Tabla_Simulada!S261-Tabla_ValidaciónMétodo!S261</f>
        <v>0</v>
      </c>
      <c r="T261" s="65" t="n">
        <f aca="false">Tabla_Simulada!T261-Tabla_ValidaciónMétodo!T261</f>
        <v>0</v>
      </c>
      <c r="U261" s="65" t="n">
        <f aca="false">Tabla_Simulada!U261-Tabla_ValidaciónMétodo!U261</f>
        <v>0</v>
      </c>
      <c r="V261" s="65" t="n">
        <f aca="false">Tabla_Simulada!V261-Tabla_ValidaciónMétodo!V261</f>
        <v>0</v>
      </c>
      <c r="W261" s="65" t="n">
        <f aca="false">Tabla_Simulada!W261-Tabla_ValidaciónMétodo!W261</f>
        <v>0</v>
      </c>
      <c r="X261" s="65" t="n">
        <f aca="false">Tabla_Simulada!X261-Tabla_ValidaciónMétodo!X261</f>
        <v>0</v>
      </c>
      <c r="Y261" s="65" t="n">
        <f aca="false">Tabla_Simulada!Y261-Tabla_ValidaciónMétodo!Y261</f>
        <v>0</v>
      </c>
      <c r="Z261" s="65" t="n">
        <f aca="false">Tabla_Simulada!Z261-Tabla_ValidaciónMétodo!Z261</f>
        <v>0</v>
      </c>
      <c r="AC261" s="73" t="n">
        <f aca="false">Tabla_Simulada!AC261-Tabla_ValidaciónMétodo!AC261</f>
        <v>0</v>
      </c>
      <c r="AD261" s="74" t="n">
        <f aca="false">Tabla_Simulada!AD261-Tabla_ValidaciónMétodo!AD261</f>
        <v>0</v>
      </c>
      <c r="AE261" s="75" t="n">
        <f aca="false">Tabla_Simulada!AE261-Tabla_ValidaciónMétodo!AE261</f>
        <v>0</v>
      </c>
      <c r="AF261" s="74" t="n">
        <f aca="false">Tabla_Simulada!AF261-Tabla_ValidaciónMétodo!AF261</f>
        <v>0</v>
      </c>
      <c r="AG261" s="74" t="n">
        <f aca="false">Tabla_Simulada!AG261-Tabla_ValidaciónMétodo!AG261</f>
        <v>0</v>
      </c>
      <c r="AH261" s="74" t="n">
        <f aca="false">Tabla_Simulada!AH261-Tabla_ValidaciónMétodo!AH261</f>
        <v>0</v>
      </c>
      <c r="AI261" s="74" t="n">
        <f aca="false">Tabla_Simulada!AI261-Tabla_ValidaciónMétodo!AI261</f>
        <v>0</v>
      </c>
      <c r="AJ261" s="74" t="n">
        <f aca="false">Tabla_Simulada!AJ261-Tabla_ValidaciónMétodo!AJ261</f>
        <v>0</v>
      </c>
      <c r="AK261" s="74" t="n">
        <f aca="false">Tabla_Simulada!AK261-Tabla_ValidaciónMétodo!AK261</f>
        <v>0</v>
      </c>
      <c r="AL261" s="74" t="n">
        <f aca="false">Tabla_Simulada!AL261-Tabla_ValidaciónMétodo!AL261</f>
        <v>0</v>
      </c>
      <c r="AM261" s="74" t="n">
        <f aca="false">Tabla_Simulada!AM261-Tabla_ValidaciónMétodo!AM261</f>
        <v>0</v>
      </c>
      <c r="AO261" s="66" t="n">
        <f aca="false">Tabla_Simulada!AO261-Tabla_ValidaciónMétodo!AO261</f>
        <v>0</v>
      </c>
      <c r="AP261" s="65" t="n">
        <f aca="false">Tabla_Simulada!AP261-Tabla_ValidaciónMétodo!AP261</f>
        <v>0</v>
      </c>
      <c r="AQ261" s="66" t="n">
        <f aca="false">Tabla_Simulada!AQ261-Tabla_ValidaciónMétodo!AQ261</f>
        <v>0</v>
      </c>
      <c r="AR261" s="65" t="n">
        <f aca="false">Tabla_Simulada!AR261-Tabla_ValidaciónMétodo!AR261</f>
        <v>0</v>
      </c>
      <c r="AS261" s="66" t="n">
        <f aca="false">Tabla_Simulada!AS261-Tabla_ValidaciónMétodo!AS261</f>
        <v>0</v>
      </c>
      <c r="AT261" s="65" t="n">
        <f aca="false">Tabla_Simulada!AT261-Tabla_ValidaciónMétodo!AT261</f>
        <v>0</v>
      </c>
      <c r="AU261" s="66" t="n">
        <f aca="false">Tabla_Simulada!AU261-Tabla_ValidaciónMétodo!AU261</f>
        <v>0</v>
      </c>
      <c r="AV261" s="65" t="n">
        <f aca="false">Tabla_Simulada!AV261-Tabla_ValidaciónMétodo!AV261</f>
        <v>0</v>
      </c>
      <c r="AW261" s="66" t="n">
        <f aca="false">Tabla_Simulada!AW261-Tabla_ValidaciónMétodo!AW261</f>
        <v>0</v>
      </c>
      <c r="AX261" s="65" t="n">
        <f aca="false">Tabla_Simulada!AX261-Tabla_ValidaciónMétodo!AX261</f>
        <v>0</v>
      </c>
    </row>
    <row r="262" customFormat="false" ht="15" hidden="false" customHeight="false" outlineLevel="0" collapsed="false">
      <c r="A262" s="72" t="s">
        <v>46</v>
      </c>
      <c r="B262" s="65" t="n">
        <f aca="false">Tabla_Simulada!B262-Tabla_ValidaciónMétodo!B262</f>
        <v>0</v>
      </c>
      <c r="C262" s="65" t="n">
        <f aca="false">Tabla_Simulada!C262-Tabla_ValidaciónMétodo!C262</f>
        <v>0</v>
      </c>
      <c r="D262" s="65" t="n">
        <f aca="false">Tabla_Simulada!D262-Tabla_ValidaciónMétodo!D262</f>
        <v>0</v>
      </c>
      <c r="E262" s="65" t="n">
        <f aca="false">Tabla_Simulada!E262-Tabla_ValidaciónMétodo!E262</f>
        <v>0</v>
      </c>
      <c r="F262" s="65" t="n">
        <f aca="false">Tabla_Simulada!F262-Tabla_ValidaciónMétodo!F262</f>
        <v>0</v>
      </c>
      <c r="G262" s="65" t="n">
        <f aca="false">Tabla_Simulada!G262-Tabla_ValidaciónMétodo!G262</f>
        <v>0</v>
      </c>
      <c r="H262" s="65" t="n">
        <f aca="false">Tabla_Simulada!H262-Tabla_ValidaciónMétodo!H262</f>
        <v>0</v>
      </c>
      <c r="I262" s="66" t="n">
        <f aca="false">Tabla_Simulada!I262-Tabla_ValidaciónMétodo!I262</f>
        <v>0</v>
      </c>
      <c r="J262" s="65" t="n">
        <f aca="false">Tabla_Simulada!J262-Tabla_ValidaciónMétodo!J262</f>
        <v>0</v>
      </c>
      <c r="K262" s="66" t="n">
        <f aca="false">Tabla_Simulada!K262-Tabla_ValidaciónMétodo!K262</f>
        <v>0</v>
      </c>
      <c r="L262" s="65" t="n">
        <f aca="false">Tabla_Simulada!L262-Tabla_ValidaciónMétodo!L262</f>
        <v>0</v>
      </c>
      <c r="M262" s="66" t="n">
        <f aca="false">Tabla_Simulada!M262-Tabla_ValidaciónMétodo!M262</f>
        <v>0</v>
      </c>
      <c r="N262" s="65" t="n">
        <f aca="false">Tabla_Simulada!N262-Tabla_ValidaciónMétodo!N262</f>
        <v>0</v>
      </c>
      <c r="O262" s="65" t="n">
        <f aca="false">Tabla_Simulada!O262-Tabla_ValidaciónMétodo!O262</f>
        <v>0</v>
      </c>
      <c r="P262" s="65" t="n">
        <f aca="false">Tabla_Simulada!P262-Tabla_ValidaciónMétodo!P262</f>
        <v>0</v>
      </c>
      <c r="Q262" s="65" t="n">
        <f aca="false">Tabla_Simulada!Q262-Tabla_ValidaciónMétodo!Q262</f>
        <v>0</v>
      </c>
      <c r="S262" s="65" t="n">
        <f aca="false">Tabla_Simulada!S262-Tabla_ValidaciónMétodo!S262</f>
        <v>0</v>
      </c>
      <c r="T262" s="65" t="n">
        <f aca="false">Tabla_Simulada!T262-Tabla_ValidaciónMétodo!T262</f>
        <v>0</v>
      </c>
      <c r="U262" s="65" t="n">
        <f aca="false">Tabla_Simulada!U262-Tabla_ValidaciónMétodo!U262</f>
        <v>0</v>
      </c>
      <c r="V262" s="65" t="n">
        <f aca="false">Tabla_Simulada!V262-Tabla_ValidaciónMétodo!V262</f>
        <v>0</v>
      </c>
      <c r="W262" s="65" t="n">
        <f aca="false">Tabla_Simulada!W262-Tabla_ValidaciónMétodo!W262</f>
        <v>0</v>
      </c>
      <c r="X262" s="65" t="n">
        <f aca="false">Tabla_Simulada!X262-Tabla_ValidaciónMétodo!X262</f>
        <v>0</v>
      </c>
      <c r="Y262" s="65" t="n">
        <f aca="false">Tabla_Simulada!Y262-Tabla_ValidaciónMétodo!Y262</f>
        <v>0</v>
      </c>
      <c r="Z262" s="65" t="n">
        <f aca="false">Tabla_Simulada!Z262-Tabla_ValidaciónMétodo!Z262</f>
        <v>0</v>
      </c>
      <c r="AC262" s="73" t="n">
        <f aca="false">Tabla_Simulada!AC262-Tabla_ValidaciónMétodo!AC262</f>
        <v>0</v>
      </c>
      <c r="AD262" s="74" t="n">
        <f aca="false">Tabla_Simulada!AD262-Tabla_ValidaciónMétodo!AD262</f>
        <v>0</v>
      </c>
      <c r="AE262" s="75" t="n">
        <f aca="false">Tabla_Simulada!AE262-Tabla_ValidaciónMétodo!AE262</f>
        <v>0</v>
      </c>
      <c r="AF262" s="74" t="n">
        <f aca="false">Tabla_Simulada!AF262-Tabla_ValidaciónMétodo!AF262</f>
        <v>0</v>
      </c>
      <c r="AG262" s="74" t="n">
        <f aca="false">Tabla_Simulada!AG262-Tabla_ValidaciónMétodo!AG262</f>
        <v>0</v>
      </c>
      <c r="AH262" s="74" t="n">
        <f aca="false">Tabla_Simulada!AH262-Tabla_ValidaciónMétodo!AH262</f>
        <v>0</v>
      </c>
      <c r="AI262" s="74" t="n">
        <f aca="false">Tabla_Simulada!AI262-Tabla_ValidaciónMétodo!AI262</f>
        <v>0</v>
      </c>
      <c r="AJ262" s="74" t="n">
        <f aca="false">Tabla_Simulada!AJ262-Tabla_ValidaciónMétodo!AJ262</f>
        <v>0</v>
      </c>
      <c r="AK262" s="74" t="n">
        <f aca="false">Tabla_Simulada!AK262-Tabla_ValidaciónMétodo!AK262</f>
        <v>0</v>
      </c>
      <c r="AL262" s="74" t="n">
        <f aca="false">Tabla_Simulada!AL262-Tabla_ValidaciónMétodo!AL262</f>
        <v>0</v>
      </c>
      <c r="AM262" s="74" t="n">
        <f aca="false">Tabla_Simulada!AM262-Tabla_ValidaciónMétodo!AM262</f>
        <v>0</v>
      </c>
      <c r="AO262" s="66" t="n">
        <f aca="false">Tabla_Simulada!AO262-Tabla_ValidaciónMétodo!AO262</f>
        <v>0</v>
      </c>
      <c r="AP262" s="65" t="n">
        <f aca="false">Tabla_Simulada!AP262-Tabla_ValidaciónMétodo!AP262</f>
        <v>0</v>
      </c>
      <c r="AQ262" s="66" t="n">
        <f aca="false">Tabla_Simulada!AQ262-Tabla_ValidaciónMétodo!AQ262</f>
        <v>0</v>
      </c>
      <c r="AR262" s="65" t="n">
        <f aca="false">Tabla_Simulada!AR262-Tabla_ValidaciónMétodo!AR262</f>
        <v>0</v>
      </c>
      <c r="AS262" s="66" t="n">
        <f aca="false">Tabla_Simulada!AS262-Tabla_ValidaciónMétodo!AS262</f>
        <v>0</v>
      </c>
      <c r="AT262" s="65" t="n">
        <f aca="false">Tabla_Simulada!AT262-Tabla_ValidaciónMétodo!AT262</f>
        <v>0</v>
      </c>
      <c r="AU262" s="66" t="n">
        <f aca="false">Tabla_Simulada!AU262-Tabla_ValidaciónMétodo!AU262</f>
        <v>0</v>
      </c>
      <c r="AV262" s="65" t="n">
        <f aca="false">Tabla_Simulada!AV262-Tabla_ValidaciónMétodo!AV262</f>
        <v>0</v>
      </c>
      <c r="AW262" s="66" t="n">
        <f aca="false">Tabla_Simulada!AW262-Tabla_ValidaciónMétodo!AW262</f>
        <v>0</v>
      </c>
      <c r="AX262" s="65" t="n">
        <f aca="false">Tabla_Simulada!AX262-Tabla_ValidaciónMétodo!AX262</f>
        <v>0</v>
      </c>
    </row>
    <row r="263" customFormat="false" ht="15" hidden="false" customHeight="false" outlineLevel="0" collapsed="false">
      <c r="A263" s="72" t="s">
        <v>47</v>
      </c>
      <c r="B263" s="65" t="n">
        <f aca="false">Tabla_Simulada!B263-Tabla_ValidaciónMétodo!B263</f>
        <v>0</v>
      </c>
      <c r="C263" s="65" t="n">
        <f aca="false">Tabla_Simulada!C263-Tabla_ValidaciónMétodo!C263</f>
        <v>0</v>
      </c>
      <c r="D263" s="65" t="n">
        <f aca="false">Tabla_Simulada!D263-Tabla_ValidaciónMétodo!D263</f>
        <v>0</v>
      </c>
      <c r="E263" s="65" t="n">
        <f aca="false">Tabla_Simulada!E263-Tabla_ValidaciónMétodo!E263</f>
        <v>0</v>
      </c>
      <c r="F263" s="65" t="n">
        <f aca="false">Tabla_Simulada!F263-Tabla_ValidaciónMétodo!F263</f>
        <v>0</v>
      </c>
      <c r="G263" s="65" t="n">
        <f aca="false">Tabla_Simulada!G263-Tabla_ValidaciónMétodo!G263</f>
        <v>0</v>
      </c>
      <c r="H263" s="65" t="n">
        <f aca="false">Tabla_Simulada!H263-Tabla_ValidaciónMétodo!H263</f>
        <v>0</v>
      </c>
      <c r="I263" s="66" t="n">
        <f aca="false">Tabla_Simulada!I263-Tabla_ValidaciónMétodo!I263</f>
        <v>0</v>
      </c>
      <c r="J263" s="65" t="n">
        <f aca="false">Tabla_Simulada!J263-Tabla_ValidaciónMétodo!J263</f>
        <v>0</v>
      </c>
      <c r="K263" s="66" t="n">
        <f aca="false">Tabla_Simulada!K263-Tabla_ValidaciónMétodo!K263</f>
        <v>0</v>
      </c>
      <c r="L263" s="65" t="n">
        <f aca="false">Tabla_Simulada!L263-Tabla_ValidaciónMétodo!L263</f>
        <v>0</v>
      </c>
      <c r="M263" s="66" t="n">
        <f aca="false">Tabla_Simulada!M263-Tabla_ValidaciónMétodo!M263</f>
        <v>0</v>
      </c>
      <c r="N263" s="65" t="n">
        <f aca="false">Tabla_Simulada!N263-Tabla_ValidaciónMétodo!N263</f>
        <v>0</v>
      </c>
      <c r="O263" s="65" t="n">
        <f aca="false">Tabla_Simulada!O263-Tabla_ValidaciónMétodo!O263</f>
        <v>0</v>
      </c>
      <c r="P263" s="65" t="n">
        <f aca="false">Tabla_Simulada!P263-Tabla_ValidaciónMétodo!P263</f>
        <v>0</v>
      </c>
      <c r="Q263" s="65" t="n">
        <f aca="false">Tabla_Simulada!Q263-Tabla_ValidaciónMétodo!Q263</f>
        <v>0</v>
      </c>
      <c r="S263" s="65" t="n">
        <f aca="false">Tabla_Simulada!S263-Tabla_ValidaciónMétodo!S263</f>
        <v>0</v>
      </c>
      <c r="T263" s="65" t="n">
        <f aca="false">Tabla_Simulada!T263-Tabla_ValidaciónMétodo!T263</f>
        <v>0</v>
      </c>
      <c r="U263" s="65" t="n">
        <f aca="false">Tabla_Simulada!U263-Tabla_ValidaciónMétodo!U263</f>
        <v>0</v>
      </c>
      <c r="V263" s="65" t="n">
        <f aca="false">Tabla_Simulada!V263-Tabla_ValidaciónMétodo!V263</f>
        <v>0</v>
      </c>
      <c r="W263" s="65" t="n">
        <f aca="false">Tabla_Simulada!W263-Tabla_ValidaciónMétodo!W263</f>
        <v>0</v>
      </c>
      <c r="X263" s="65" t="n">
        <f aca="false">Tabla_Simulada!X263-Tabla_ValidaciónMétodo!X263</f>
        <v>0</v>
      </c>
      <c r="Y263" s="65" t="n">
        <f aca="false">Tabla_Simulada!Y263-Tabla_ValidaciónMétodo!Y263</f>
        <v>0</v>
      </c>
      <c r="Z263" s="65" t="n">
        <f aca="false">Tabla_Simulada!Z263-Tabla_ValidaciónMétodo!Z263</f>
        <v>0</v>
      </c>
      <c r="AC263" s="73" t="n">
        <f aca="false">Tabla_Simulada!AC263-Tabla_ValidaciónMétodo!AC263</f>
        <v>0</v>
      </c>
      <c r="AD263" s="74" t="n">
        <f aca="false">Tabla_Simulada!AD263-Tabla_ValidaciónMétodo!AD263</f>
        <v>0</v>
      </c>
      <c r="AE263" s="75" t="n">
        <f aca="false">Tabla_Simulada!AE263-Tabla_ValidaciónMétodo!AE263</f>
        <v>0</v>
      </c>
      <c r="AF263" s="74" t="n">
        <f aca="false">Tabla_Simulada!AF263-Tabla_ValidaciónMétodo!AF263</f>
        <v>0</v>
      </c>
      <c r="AG263" s="74" t="n">
        <f aca="false">Tabla_Simulada!AG263-Tabla_ValidaciónMétodo!AG263</f>
        <v>0</v>
      </c>
      <c r="AH263" s="74" t="n">
        <f aca="false">Tabla_Simulada!AH263-Tabla_ValidaciónMétodo!AH263</f>
        <v>0</v>
      </c>
      <c r="AI263" s="74" t="n">
        <f aca="false">Tabla_Simulada!AI263-Tabla_ValidaciónMétodo!AI263</f>
        <v>0</v>
      </c>
      <c r="AJ263" s="74" t="n">
        <f aca="false">Tabla_Simulada!AJ263-Tabla_ValidaciónMétodo!AJ263</f>
        <v>0</v>
      </c>
      <c r="AK263" s="74" t="n">
        <f aca="false">Tabla_Simulada!AK263-Tabla_ValidaciónMétodo!AK263</f>
        <v>0</v>
      </c>
      <c r="AL263" s="74" t="n">
        <f aca="false">Tabla_Simulada!AL263-Tabla_ValidaciónMétodo!AL263</f>
        <v>0</v>
      </c>
      <c r="AM263" s="74" t="n">
        <f aca="false">Tabla_Simulada!AM263-Tabla_ValidaciónMétodo!AM263</f>
        <v>0</v>
      </c>
      <c r="AO263" s="66" t="n">
        <f aca="false">Tabla_Simulada!AO263-Tabla_ValidaciónMétodo!AO263</f>
        <v>0</v>
      </c>
      <c r="AP263" s="65" t="n">
        <f aca="false">Tabla_Simulada!AP263-Tabla_ValidaciónMétodo!AP263</f>
        <v>0</v>
      </c>
      <c r="AQ263" s="66" t="n">
        <f aca="false">Tabla_Simulada!AQ263-Tabla_ValidaciónMétodo!AQ263</f>
        <v>0</v>
      </c>
      <c r="AR263" s="65" t="n">
        <f aca="false">Tabla_Simulada!AR263-Tabla_ValidaciónMétodo!AR263</f>
        <v>0</v>
      </c>
      <c r="AS263" s="66" t="n">
        <f aca="false">Tabla_Simulada!AS263-Tabla_ValidaciónMétodo!AS263</f>
        <v>0</v>
      </c>
      <c r="AT263" s="65" t="n">
        <f aca="false">Tabla_Simulada!AT263-Tabla_ValidaciónMétodo!AT263</f>
        <v>0</v>
      </c>
      <c r="AU263" s="66" t="n">
        <f aca="false">Tabla_Simulada!AU263-Tabla_ValidaciónMétodo!AU263</f>
        <v>0</v>
      </c>
      <c r="AV263" s="65" t="n">
        <f aca="false">Tabla_Simulada!AV263-Tabla_ValidaciónMétodo!AV263</f>
        <v>0</v>
      </c>
      <c r="AW263" s="66" t="n">
        <f aca="false">Tabla_Simulada!AW263-Tabla_ValidaciónMétodo!AW263</f>
        <v>0</v>
      </c>
      <c r="AX263" s="65" t="n">
        <f aca="false">Tabla_Simulada!AX263-Tabla_ValidaciónMétodo!AX263</f>
        <v>0</v>
      </c>
    </row>
    <row r="264" customFormat="false" ht="15" hidden="false" customHeight="false" outlineLevel="0" collapsed="false">
      <c r="A264" s="72" t="s">
        <v>48</v>
      </c>
      <c r="B264" s="65" t="n">
        <f aca="false">Tabla_Simulada!B264-Tabla_ValidaciónMétodo!B264</f>
        <v>0</v>
      </c>
      <c r="C264" s="65" t="n">
        <f aca="false">Tabla_Simulada!C264-Tabla_ValidaciónMétodo!C264</f>
        <v>0</v>
      </c>
      <c r="D264" s="65" t="n">
        <f aca="false">Tabla_Simulada!D264-Tabla_ValidaciónMétodo!D264</f>
        <v>0</v>
      </c>
      <c r="E264" s="65" t="n">
        <f aca="false">Tabla_Simulada!E264-Tabla_ValidaciónMétodo!E264</f>
        <v>0</v>
      </c>
      <c r="F264" s="65" t="n">
        <f aca="false">Tabla_Simulada!F264-Tabla_ValidaciónMétodo!F264</f>
        <v>0</v>
      </c>
      <c r="G264" s="65" t="n">
        <f aca="false">Tabla_Simulada!G264-Tabla_ValidaciónMétodo!G264</f>
        <v>0</v>
      </c>
      <c r="H264" s="65" t="n">
        <f aca="false">Tabla_Simulada!H264-Tabla_ValidaciónMétodo!H264</f>
        <v>0</v>
      </c>
      <c r="I264" s="66" t="n">
        <f aca="false">Tabla_Simulada!I264-Tabla_ValidaciónMétodo!I264</f>
        <v>0</v>
      </c>
      <c r="J264" s="65" t="n">
        <f aca="false">Tabla_Simulada!J264-Tabla_ValidaciónMétodo!J264</f>
        <v>0</v>
      </c>
      <c r="K264" s="66" t="n">
        <f aca="false">Tabla_Simulada!K264-Tabla_ValidaciónMétodo!K264</f>
        <v>0</v>
      </c>
      <c r="L264" s="65" t="n">
        <f aca="false">Tabla_Simulada!L264-Tabla_ValidaciónMétodo!L264</f>
        <v>0</v>
      </c>
      <c r="M264" s="66" t="n">
        <f aca="false">Tabla_Simulada!M264-Tabla_ValidaciónMétodo!M264</f>
        <v>0</v>
      </c>
      <c r="N264" s="65" t="n">
        <f aca="false">Tabla_Simulada!N264-Tabla_ValidaciónMétodo!N264</f>
        <v>0</v>
      </c>
      <c r="O264" s="65" t="n">
        <f aca="false">Tabla_Simulada!O264-Tabla_ValidaciónMétodo!O264</f>
        <v>0</v>
      </c>
      <c r="P264" s="65" t="n">
        <f aca="false">Tabla_Simulada!P264-Tabla_ValidaciónMétodo!P264</f>
        <v>0</v>
      </c>
      <c r="Q264" s="65" t="n">
        <f aca="false">Tabla_Simulada!Q264-Tabla_ValidaciónMétodo!Q264</f>
        <v>0</v>
      </c>
      <c r="S264" s="65" t="n">
        <f aca="false">Tabla_Simulada!S264-Tabla_ValidaciónMétodo!S264</f>
        <v>0</v>
      </c>
      <c r="T264" s="65" t="n">
        <f aca="false">Tabla_Simulada!T264-Tabla_ValidaciónMétodo!T264</f>
        <v>0</v>
      </c>
      <c r="U264" s="65" t="n">
        <f aca="false">Tabla_Simulada!U264-Tabla_ValidaciónMétodo!U264</f>
        <v>0</v>
      </c>
      <c r="V264" s="65" t="n">
        <f aca="false">Tabla_Simulada!V264-Tabla_ValidaciónMétodo!V264</f>
        <v>0</v>
      </c>
      <c r="W264" s="65" t="n">
        <f aca="false">Tabla_Simulada!W264-Tabla_ValidaciónMétodo!W264</f>
        <v>0</v>
      </c>
      <c r="X264" s="65" t="n">
        <f aca="false">Tabla_Simulada!X264-Tabla_ValidaciónMétodo!X264</f>
        <v>0</v>
      </c>
      <c r="Y264" s="65" t="n">
        <f aca="false">Tabla_Simulada!Y264-Tabla_ValidaciónMétodo!Y264</f>
        <v>0</v>
      </c>
      <c r="Z264" s="65" t="n">
        <f aca="false">Tabla_Simulada!Z264-Tabla_ValidaciónMétodo!Z264</f>
        <v>0</v>
      </c>
      <c r="AC264" s="73" t="n">
        <f aca="false">Tabla_Simulada!AC264-Tabla_ValidaciónMétodo!AC264</f>
        <v>0</v>
      </c>
      <c r="AD264" s="74" t="n">
        <f aca="false">Tabla_Simulada!AD264-Tabla_ValidaciónMétodo!AD264</f>
        <v>0</v>
      </c>
      <c r="AE264" s="75" t="n">
        <f aca="false">Tabla_Simulada!AE264-Tabla_ValidaciónMétodo!AE264</f>
        <v>0</v>
      </c>
      <c r="AF264" s="74" t="n">
        <f aca="false">Tabla_Simulada!AF264-Tabla_ValidaciónMétodo!AF264</f>
        <v>0</v>
      </c>
      <c r="AG264" s="74" t="n">
        <f aca="false">Tabla_Simulada!AG264-Tabla_ValidaciónMétodo!AG264</f>
        <v>0</v>
      </c>
      <c r="AH264" s="74" t="n">
        <f aca="false">Tabla_Simulada!AH264-Tabla_ValidaciónMétodo!AH264</f>
        <v>0</v>
      </c>
      <c r="AI264" s="74" t="n">
        <f aca="false">Tabla_Simulada!AI264-Tabla_ValidaciónMétodo!AI264</f>
        <v>0</v>
      </c>
      <c r="AJ264" s="74" t="n">
        <f aca="false">Tabla_Simulada!AJ264-Tabla_ValidaciónMétodo!AJ264</f>
        <v>0</v>
      </c>
      <c r="AK264" s="74" t="n">
        <f aca="false">Tabla_Simulada!AK264-Tabla_ValidaciónMétodo!AK264</f>
        <v>0</v>
      </c>
      <c r="AL264" s="74" t="n">
        <f aca="false">Tabla_Simulada!AL264-Tabla_ValidaciónMétodo!AL264</f>
        <v>0</v>
      </c>
      <c r="AM264" s="74" t="n">
        <f aca="false">Tabla_Simulada!AM264-Tabla_ValidaciónMétodo!AM264</f>
        <v>0</v>
      </c>
      <c r="AO264" s="66" t="n">
        <f aca="false">Tabla_Simulada!AO264-Tabla_ValidaciónMétodo!AO264</f>
        <v>0</v>
      </c>
      <c r="AP264" s="65" t="n">
        <f aca="false">Tabla_Simulada!AP264-Tabla_ValidaciónMétodo!AP264</f>
        <v>0</v>
      </c>
      <c r="AQ264" s="66" t="n">
        <f aca="false">Tabla_Simulada!AQ264-Tabla_ValidaciónMétodo!AQ264</f>
        <v>0</v>
      </c>
      <c r="AR264" s="65" t="n">
        <f aca="false">Tabla_Simulada!AR264-Tabla_ValidaciónMétodo!AR264</f>
        <v>0</v>
      </c>
      <c r="AS264" s="66" t="n">
        <f aca="false">Tabla_Simulada!AS264-Tabla_ValidaciónMétodo!AS264</f>
        <v>0</v>
      </c>
      <c r="AT264" s="65" t="n">
        <f aca="false">Tabla_Simulada!AT264-Tabla_ValidaciónMétodo!AT264</f>
        <v>0</v>
      </c>
      <c r="AU264" s="66" t="n">
        <f aca="false">Tabla_Simulada!AU264-Tabla_ValidaciónMétodo!AU264</f>
        <v>0</v>
      </c>
      <c r="AV264" s="65" t="n">
        <f aca="false">Tabla_Simulada!AV264-Tabla_ValidaciónMétodo!AV264</f>
        <v>0</v>
      </c>
      <c r="AW264" s="66" t="n">
        <f aca="false">Tabla_Simulada!AW264-Tabla_ValidaciónMétodo!AW264</f>
        <v>0</v>
      </c>
      <c r="AX264" s="65" t="n">
        <f aca="false">Tabla_Simulada!AX264-Tabla_ValidaciónMétodo!AX264</f>
        <v>0</v>
      </c>
    </row>
    <row r="265" customFormat="false" ht="15" hidden="false" customHeight="false" outlineLevel="0" collapsed="false">
      <c r="A265" s="72" t="s">
        <v>49</v>
      </c>
      <c r="B265" s="65" t="n">
        <f aca="false">Tabla_Simulada!B265-Tabla_ValidaciónMétodo!B265</f>
        <v>0</v>
      </c>
      <c r="C265" s="65" t="n">
        <f aca="false">Tabla_Simulada!C265-Tabla_ValidaciónMétodo!C265</f>
        <v>0</v>
      </c>
      <c r="D265" s="65" t="n">
        <f aca="false">Tabla_Simulada!D265-Tabla_ValidaciónMétodo!D265</f>
        <v>0</v>
      </c>
      <c r="E265" s="65" t="n">
        <f aca="false">Tabla_Simulada!E265-Tabla_ValidaciónMétodo!E265</f>
        <v>0</v>
      </c>
      <c r="F265" s="65" t="n">
        <f aca="false">Tabla_Simulada!F265-Tabla_ValidaciónMétodo!F265</f>
        <v>0</v>
      </c>
      <c r="G265" s="65" t="n">
        <f aca="false">Tabla_Simulada!G265-Tabla_ValidaciónMétodo!G265</f>
        <v>0</v>
      </c>
      <c r="H265" s="65" t="n">
        <f aca="false">Tabla_Simulada!H265-Tabla_ValidaciónMétodo!H265</f>
        <v>0</v>
      </c>
      <c r="I265" s="66" t="n">
        <f aca="false">Tabla_Simulada!I265-Tabla_ValidaciónMétodo!I265</f>
        <v>0</v>
      </c>
      <c r="J265" s="65" t="n">
        <f aca="false">Tabla_Simulada!J265-Tabla_ValidaciónMétodo!J265</f>
        <v>0</v>
      </c>
      <c r="K265" s="66" t="n">
        <f aca="false">Tabla_Simulada!K265-Tabla_ValidaciónMétodo!K265</f>
        <v>0</v>
      </c>
      <c r="L265" s="65" t="n">
        <f aca="false">Tabla_Simulada!L265-Tabla_ValidaciónMétodo!L265</f>
        <v>0</v>
      </c>
      <c r="M265" s="66" t="n">
        <f aca="false">Tabla_Simulada!M265-Tabla_ValidaciónMétodo!M265</f>
        <v>0</v>
      </c>
      <c r="N265" s="65" t="n">
        <f aca="false">Tabla_Simulada!N265-Tabla_ValidaciónMétodo!N265</f>
        <v>0</v>
      </c>
      <c r="O265" s="65" t="n">
        <f aca="false">Tabla_Simulada!O265-Tabla_ValidaciónMétodo!O265</f>
        <v>0</v>
      </c>
      <c r="P265" s="65" t="n">
        <f aca="false">Tabla_Simulada!P265-Tabla_ValidaciónMétodo!P265</f>
        <v>0</v>
      </c>
      <c r="Q265" s="65" t="n">
        <f aca="false">Tabla_Simulada!Q265-Tabla_ValidaciónMétodo!Q265</f>
        <v>0</v>
      </c>
      <c r="S265" s="65" t="n">
        <f aca="false">Tabla_Simulada!S265-Tabla_ValidaciónMétodo!S265</f>
        <v>0</v>
      </c>
      <c r="T265" s="65" t="n">
        <f aca="false">Tabla_Simulada!T265-Tabla_ValidaciónMétodo!T265</f>
        <v>0</v>
      </c>
      <c r="U265" s="65" t="n">
        <f aca="false">Tabla_Simulada!U265-Tabla_ValidaciónMétodo!U265</f>
        <v>0</v>
      </c>
      <c r="V265" s="65" t="n">
        <f aca="false">Tabla_Simulada!V265-Tabla_ValidaciónMétodo!V265</f>
        <v>0</v>
      </c>
      <c r="W265" s="65" t="n">
        <f aca="false">Tabla_Simulada!W265-Tabla_ValidaciónMétodo!W265</f>
        <v>0</v>
      </c>
      <c r="X265" s="65" t="n">
        <f aca="false">Tabla_Simulada!X265-Tabla_ValidaciónMétodo!X265</f>
        <v>0</v>
      </c>
      <c r="Y265" s="65" t="n">
        <f aca="false">Tabla_Simulada!Y265-Tabla_ValidaciónMétodo!Y265</f>
        <v>0</v>
      </c>
      <c r="Z265" s="65" t="n">
        <f aca="false">Tabla_Simulada!Z265-Tabla_ValidaciónMétodo!Z265</f>
        <v>0</v>
      </c>
      <c r="AC265" s="73" t="n">
        <f aca="false">Tabla_Simulada!AC265-Tabla_ValidaciónMétodo!AC265</f>
        <v>0</v>
      </c>
      <c r="AD265" s="74" t="n">
        <f aca="false">Tabla_Simulada!AD265-Tabla_ValidaciónMétodo!AD265</f>
        <v>0</v>
      </c>
      <c r="AE265" s="75" t="n">
        <f aca="false">Tabla_Simulada!AE265-Tabla_ValidaciónMétodo!AE265</f>
        <v>0</v>
      </c>
      <c r="AF265" s="74" t="n">
        <f aca="false">Tabla_Simulada!AF265-Tabla_ValidaciónMétodo!AF265</f>
        <v>0</v>
      </c>
      <c r="AG265" s="74" t="n">
        <f aca="false">Tabla_Simulada!AG265-Tabla_ValidaciónMétodo!AG265</f>
        <v>0</v>
      </c>
      <c r="AH265" s="74" t="n">
        <f aca="false">Tabla_Simulada!AH265-Tabla_ValidaciónMétodo!AH265</f>
        <v>0</v>
      </c>
      <c r="AI265" s="74" t="n">
        <f aca="false">Tabla_Simulada!AI265-Tabla_ValidaciónMétodo!AI265</f>
        <v>0</v>
      </c>
      <c r="AJ265" s="74" t="n">
        <f aca="false">Tabla_Simulada!AJ265-Tabla_ValidaciónMétodo!AJ265</f>
        <v>0</v>
      </c>
      <c r="AK265" s="74" t="n">
        <f aca="false">Tabla_Simulada!AK265-Tabla_ValidaciónMétodo!AK265</f>
        <v>0</v>
      </c>
      <c r="AL265" s="74" t="n">
        <f aca="false">Tabla_Simulada!AL265-Tabla_ValidaciónMétodo!AL265</f>
        <v>0</v>
      </c>
      <c r="AM265" s="74" t="n">
        <f aca="false">Tabla_Simulada!AM265-Tabla_ValidaciónMétodo!AM265</f>
        <v>0</v>
      </c>
      <c r="AO265" s="66" t="n">
        <f aca="false">Tabla_Simulada!AO265-Tabla_ValidaciónMétodo!AO265</f>
        <v>0</v>
      </c>
      <c r="AP265" s="65" t="n">
        <f aca="false">Tabla_Simulada!AP265-Tabla_ValidaciónMétodo!AP265</f>
        <v>0</v>
      </c>
      <c r="AQ265" s="66" t="n">
        <f aca="false">Tabla_Simulada!AQ265-Tabla_ValidaciónMétodo!AQ265</f>
        <v>0</v>
      </c>
      <c r="AR265" s="65" t="n">
        <f aca="false">Tabla_Simulada!AR265-Tabla_ValidaciónMétodo!AR265</f>
        <v>0</v>
      </c>
      <c r="AS265" s="66" t="n">
        <f aca="false">Tabla_Simulada!AS265-Tabla_ValidaciónMétodo!AS265</f>
        <v>0</v>
      </c>
      <c r="AT265" s="65" t="n">
        <f aca="false">Tabla_Simulada!AT265-Tabla_ValidaciónMétodo!AT265</f>
        <v>0</v>
      </c>
      <c r="AU265" s="66" t="n">
        <f aca="false">Tabla_Simulada!AU265-Tabla_ValidaciónMétodo!AU265</f>
        <v>0</v>
      </c>
      <c r="AV265" s="65" t="n">
        <f aca="false">Tabla_Simulada!AV265-Tabla_ValidaciónMétodo!AV265</f>
        <v>0</v>
      </c>
      <c r="AW265" s="66" t="n">
        <f aca="false">Tabla_Simulada!AW265-Tabla_ValidaciónMétodo!AW265</f>
        <v>0</v>
      </c>
      <c r="AX265" s="65" t="n">
        <f aca="false">Tabla_Simulada!AX265-Tabla_ValidaciónMétodo!AX265</f>
        <v>0</v>
      </c>
    </row>
    <row r="266" customFormat="false" ht="15" hidden="false" customHeight="false" outlineLevel="0" collapsed="false">
      <c r="A266" s="72" t="s">
        <v>50</v>
      </c>
      <c r="B266" s="65" t="n">
        <f aca="false">Tabla_Simulada!B266-Tabla_ValidaciónMétodo!B266</f>
        <v>0</v>
      </c>
      <c r="C266" s="65" t="n">
        <f aca="false">Tabla_Simulada!C266-Tabla_ValidaciónMétodo!C266</f>
        <v>0</v>
      </c>
      <c r="D266" s="65" t="n">
        <f aca="false">Tabla_Simulada!D266-Tabla_ValidaciónMétodo!D266</f>
        <v>0</v>
      </c>
      <c r="E266" s="65" t="n">
        <f aca="false">Tabla_Simulada!E266-Tabla_ValidaciónMétodo!E266</f>
        <v>0</v>
      </c>
      <c r="F266" s="65" t="n">
        <f aca="false">Tabla_Simulada!F266-Tabla_ValidaciónMétodo!F266</f>
        <v>0</v>
      </c>
      <c r="G266" s="65" t="n">
        <f aca="false">Tabla_Simulada!G266-Tabla_ValidaciónMétodo!G266</f>
        <v>0</v>
      </c>
      <c r="H266" s="65" t="n">
        <f aca="false">Tabla_Simulada!H266-Tabla_ValidaciónMétodo!H266</f>
        <v>0</v>
      </c>
      <c r="I266" s="66" t="n">
        <f aca="false">Tabla_Simulada!I266-Tabla_ValidaciónMétodo!I266</f>
        <v>0</v>
      </c>
      <c r="J266" s="65" t="n">
        <f aca="false">Tabla_Simulada!J266-Tabla_ValidaciónMétodo!J266</f>
        <v>0</v>
      </c>
      <c r="K266" s="66" t="n">
        <f aca="false">Tabla_Simulada!K266-Tabla_ValidaciónMétodo!K266</f>
        <v>0</v>
      </c>
      <c r="L266" s="65" t="n">
        <f aca="false">Tabla_Simulada!L266-Tabla_ValidaciónMétodo!L266</f>
        <v>0</v>
      </c>
      <c r="M266" s="66" t="n">
        <f aca="false">Tabla_Simulada!M266-Tabla_ValidaciónMétodo!M266</f>
        <v>0</v>
      </c>
      <c r="N266" s="65" t="n">
        <f aca="false">Tabla_Simulada!N266-Tabla_ValidaciónMétodo!N266</f>
        <v>0</v>
      </c>
      <c r="O266" s="65" t="n">
        <f aca="false">Tabla_Simulada!O266-Tabla_ValidaciónMétodo!O266</f>
        <v>0</v>
      </c>
      <c r="P266" s="65" t="n">
        <f aca="false">Tabla_Simulada!P266-Tabla_ValidaciónMétodo!P266</f>
        <v>0</v>
      </c>
      <c r="Q266" s="65" t="n">
        <f aca="false">Tabla_Simulada!Q266-Tabla_ValidaciónMétodo!Q266</f>
        <v>0</v>
      </c>
      <c r="S266" s="65" t="n">
        <f aca="false">Tabla_Simulada!S266-Tabla_ValidaciónMétodo!S266</f>
        <v>0</v>
      </c>
      <c r="T266" s="65" t="n">
        <f aca="false">Tabla_Simulada!T266-Tabla_ValidaciónMétodo!T266</f>
        <v>0</v>
      </c>
      <c r="U266" s="65" t="n">
        <f aca="false">Tabla_Simulada!U266-Tabla_ValidaciónMétodo!U266</f>
        <v>0</v>
      </c>
      <c r="V266" s="65" t="n">
        <f aca="false">Tabla_Simulada!V266-Tabla_ValidaciónMétodo!V266</f>
        <v>0</v>
      </c>
      <c r="W266" s="65" t="n">
        <f aca="false">Tabla_Simulada!W266-Tabla_ValidaciónMétodo!W266</f>
        <v>0</v>
      </c>
      <c r="X266" s="65" t="n">
        <f aca="false">Tabla_Simulada!X266-Tabla_ValidaciónMétodo!X266</f>
        <v>0</v>
      </c>
      <c r="Y266" s="65" t="n">
        <f aca="false">Tabla_Simulada!Y266-Tabla_ValidaciónMétodo!Y266</f>
        <v>0</v>
      </c>
      <c r="Z266" s="65" t="n">
        <f aca="false">Tabla_Simulada!Z266-Tabla_ValidaciónMétodo!Z266</f>
        <v>0</v>
      </c>
      <c r="AC266" s="73" t="n">
        <f aca="false">Tabla_Simulada!AC266-Tabla_ValidaciónMétodo!AC266</f>
        <v>0</v>
      </c>
      <c r="AD266" s="74" t="n">
        <f aca="false">Tabla_Simulada!AD266-Tabla_ValidaciónMétodo!AD266</f>
        <v>0</v>
      </c>
      <c r="AE266" s="75" t="n">
        <f aca="false">Tabla_Simulada!AE266-Tabla_ValidaciónMétodo!AE266</f>
        <v>0</v>
      </c>
      <c r="AF266" s="74" t="n">
        <f aca="false">Tabla_Simulada!AF266-Tabla_ValidaciónMétodo!AF266</f>
        <v>0</v>
      </c>
      <c r="AG266" s="74" t="n">
        <f aca="false">Tabla_Simulada!AG266-Tabla_ValidaciónMétodo!AG266</f>
        <v>0</v>
      </c>
      <c r="AH266" s="74" t="n">
        <f aca="false">Tabla_Simulada!AH266-Tabla_ValidaciónMétodo!AH266</f>
        <v>0</v>
      </c>
      <c r="AI266" s="74" t="n">
        <f aca="false">Tabla_Simulada!AI266-Tabla_ValidaciónMétodo!AI266</f>
        <v>0</v>
      </c>
      <c r="AJ266" s="74" t="n">
        <f aca="false">Tabla_Simulada!AJ266-Tabla_ValidaciónMétodo!AJ266</f>
        <v>0</v>
      </c>
      <c r="AK266" s="74" t="n">
        <f aca="false">Tabla_Simulada!AK266-Tabla_ValidaciónMétodo!AK266</f>
        <v>0</v>
      </c>
      <c r="AL266" s="74" t="n">
        <f aca="false">Tabla_Simulada!AL266-Tabla_ValidaciónMétodo!AL266</f>
        <v>0</v>
      </c>
      <c r="AM266" s="74" t="n">
        <f aca="false">Tabla_Simulada!AM266-Tabla_ValidaciónMétodo!AM266</f>
        <v>0</v>
      </c>
      <c r="AO266" s="66" t="n">
        <f aca="false">Tabla_Simulada!AO266-Tabla_ValidaciónMétodo!AO266</f>
        <v>0</v>
      </c>
      <c r="AP266" s="65" t="n">
        <f aca="false">Tabla_Simulada!AP266-Tabla_ValidaciónMétodo!AP266</f>
        <v>0</v>
      </c>
      <c r="AQ266" s="66" t="n">
        <f aca="false">Tabla_Simulada!AQ266-Tabla_ValidaciónMétodo!AQ266</f>
        <v>0</v>
      </c>
      <c r="AR266" s="65" t="n">
        <f aca="false">Tabla_Simulada!AR266-Tabla_ValidaciónMétodo!AR266</f>
        <v>0</v>
      </c>
      <c r="AS266" s="66" t="n">
        <f aca="false">Tabla_Simulada!AS266-Tabla_ValidaciónMétodo!AS266</f>
        <v>0</v>
      </c>
      <c r="AT266" s="65" t="n">
        <f aca="false">Tabla_Simulada!AT266-Tabla_ValidaciónMétodo!AT266</f>
        <v>0</v>
      </c>
      <c r="AU266" s="66" t="n">
        <f aca="false">Tabla_Simulada!AU266-Tabla_ValidaciónMétodo!AU266</f>
        <v>0</v>
      </c>
      <c r="AV266" s="65" t="n">
        <f aca="false">Tabla_Simulada!AV266-Tabla_ValidaciónMétodo!AV266</f>
        <v>0</v>
      </c>
      <c r="AW266" s="66" t="n">
        <f aca="false">Tabla_Simulada!AW266-Tabla_ValidaciónMétodo!AW266</f>
        <v>0</v>
      </c>
      <c r="AX266" s="65" t="n">
        <f aca="false">Tabla_Simulada!AX266-Tabla_ValidaciónMétodo!AX266</f>
        <v>0</v>
      </c>
    </row>
    <row r="267" customFormat="false" ht="15" hidden="false" customHeight="false" outlineLevel="0" collapsed="false">
      <c r="A267" s="72" t="s">
        <v>51</v>
      </c>
      <c r="B267" s="65" t="n">
        <f aca="false">Tabla_Simulada!B267-Tabla_ValidaciónMétodo!B267</f>
        <v>0</v>
      </c>
      <c r="C267" s="65" t="n">
        <f aca="false">Tabla_Simulada!C267-Tabla_ValidaciónMétodo!C267</f>
        <v>0</v>
      </c>
      <c r="D267" s="65" t="n">
        <f aca="false">Tabla_Simulada!D267-Tabla_ValidaciónMétodo!D267</f>
        <v>0</v>
      </c>
      <c r="E267" s="65" t="n">
        <f aca="false">Tabla_Simulada!E267-Tabla_ValidaciónMétodo!E267</f>
        <v>0</v>
      </c>
      <c r="F267" s="65" t="n">
        <f aca="false">Tabla_Simulada!F267-Tabla_ValidaciónMétodo!F267</f>
        <v>0</v>
      </c>
      <c r="G267" s="65" t="n">
        <f aca="false">Tabla_Simulada!G267-Tabla_ValidaciónMétodo!G267</f>
        <v>0</v>
      </c>
      <c r="H267" s="65" t="n">
        <f aca="false">Tabla_Simulada!H267-Tabla_ValidaciónMétodo!H267</f>
        <v>0</v>
      </c>
      <c r="I267" s="66" t="n">
        <f aca="false">Tabla_Simulada!I267-Tabla_ValidaciónMétodo!I267</f>
        <v>0</v>
      </c>
      <c r="J267" s="65" t="n">
        <f aca="false">Tabla_Simulada!J267-Tabla_ValidaciónMétodo!J267</f>
        <v>0</v>
      </c>
      <c r="K267" s="66" t="n">
        <f aca="false">Tabla_Simulada!K267-Tabla_ValidaciónMétodo!K267</f>
        <v>0</v>
      </c>
      <c r="L267" s="65" t="n">
        <f aca="false">Tabla_Simulada!L267-Tabla_ValidaciónMétodo!L267</f>
        <v>0</v>
      </c>
      <c r="M267" s="66" t="n">
        <f aca="false">Tabla_Simulada!M267-Tabla_ValidaciónMétodo!M267</f>
        <v>0</v>
      </c>
      <c r="N267" s="65" t="n">
        <f aca="false">Tabla_Simulada!N267-Tabla_ValidaciónMétodo!N267</f>
        <v>0</v>
      </c>
      <c r="O267" s="65" t="n">
        <f aca="false">Tabla_Simulada!O267-Tabla_ValidaciónMétodo!O267</f>
        <v>0</v>
      </c>
      <c r="P267" s="65" t="n">
        <f aca="false">Tabla_Simulada!P267-Tabla_ValidaciónMétodo!P267</f>
        <v>0</v>
      </c>
      <c r="Q267" s="65" t="n">
        <f aca="false">Tabla_Simulada!Q267-Tabla_ValidaciónMétodo!Q267</f>
        <v>0</v>
      </c>
      <c r="S267" s="65" t="n">
        <f aca="false">Tabla_Simulada!S267-Tabla_ValidaciónMétodo!S267</f>
        <v>0</v>
      </c>
      <c r="T267" s="65" t="n">
        <f aca="false">Tabla_Simulada!T267-Tabla_ValidaciónMétodo!T267</f>
        <v>0</v>
      </c>
      <c r="U267" s="65" t="n">
        <f aca="false">Tabla_Simulada!U267-Tabla_ValidaciónMétodo!U267</f>
        <v>0</v>
      </c>
      <c r="V267" s="65" t="n">
        <f aca="false">Tabla_Simulada!V267-Tabla_ValidaciónMétodo!V267</f>
        <v>0</v>
      </c>
      <c r="W267" s="65" t="n">
        <f aca="false">Tabla_Simulada!W267-Tabla_ValidaciónMétodo!W267</f>
        <v>0</v>
      </c>
      <c r="X267" s="65" t="n">
        <f aca="false">Tabla_Simulada!X267-Tabla_ValidaciónMétodo!X267</f>
        <v>0</v>
      </c>
      <c r="Y267" s="65" t="n">
        <f aca="false">Tabla_Simulada!Y267-Tabla_ValidaciónMétodo!Y267</f>
        <v>0</v>
      </c>
      <c r="Z267" s="65" t="n">
        <f aca="false">Tabla_Simulada!Z267-Tabla_ValidaciónMétodo!Z267</f>
        <v>0</v>
      </c>
      <c r="AC267" s="73" t="n">
        <f aca="false">Tabla_Simulada!AC267-Tabla_ValidaciónMétodo!AC267</f>
        <v>0</v>
      </c>
      <c r="AD267" s="74" t="n">
        <f aca="false">Tabla_Simulada!AD267-Tabla_ValidaciónMétodo!AD267</f>
        <v>0</v>
      </c>
      <c r="AE267" s="75" t="n">
        <f aca="false">Tabla_Simulada!AE267-Tabla_ValidaciónMétodo!AE267</f>
        <v>0</v>
      </c>
      <c r="AF267" s="74" t="n">
        <f aca="false">Tabla_Simulada!AF267-Tabla_ValidaciónMétodo!AF267</f>
        <v>0</v>
      </c>
      <c r="AG267" s="74" t="n">
        <f aca="false">Tabla_Simulada!AG267-Tabla_ValidaciónMétodo!AG267</f>
        <v>0</v>
      </c>
      <c r="AH267" s="74" t="n">
        <f aca="false">Tabla_Simulada!AH267-Tabla_ValidaciónMétodo!AH267</f>
        <v>0</v>
      </c>
      <c r="AI267" s="74" t="n">
        <f aca="false">Tabla_Simulada!AI267-Tabla_ValidaciónMétodo!AI267</f>
        <v>0</v>
      </c>
      <c r="AJ267" s="74" t="n">
        <f aca="false">Tabla_Simulada!AJ267-Tabla_ValidaciónMétodo!AJ267</f>
        <v>0</v>
      </c>
      <c r="AK267" s="74" t="n">
        <f aca="false">Tabla_Simulada!AK267-Tabla_ValidaciónMétodo!AK267</f>
        <v>0</v>
      </c>
      <c r="AL267" s="74" t="n">
        <f aca="false">Tabla_Simulada!AL267-Tabla_ValidaciónMétodo!AL267</f>
        <v>0</v>
      </c>
      <c r="AM267" s="74" t="n">
        <f aca="false">Tabla_Simulada!AM267-Tabla_ValidaciónMétodo!AM267</f>
        <v>0</v>
      </c>
      <c r="AO267" s="66" t="n">
        <f aca="false">Tabla_Simulada!AO267-Tabla_ValidaciónMétodo!AO267</f>
        <v>0</v>
      </c>
      <c r="AP267" s="65" t="n">
        <f aca="false">Tabla_Simulada!AP267-Tabla_ValidaciónMétodo!AP267</f>
        <v>0</v>
      </c>
      <c r="AQ267" s="66" t="n">
        <f aca="false">Tabla_Simulada!AQ267-Tabla_ValidaciónMétodo!AQ267</f>
        <v>0</v>
      </c>
      <c r="AR267" s="65" t="n">
        <f aca="false">Tabla_Simulada!AR267-Tabla_ValidaciónMétodo!AR267</f>
        <v>0</v>
      </c>
      <c r="AS267" s="66" t="n">
        <f aca="false">Tabla_Simulada!AS267-Tabla_ValidaciónMétodo!AS267</f>
        <v>0</v>
      </c>
      <c r="AT267" s="65" t="n">
        <f aca="false">Tabla_Simulada!AT267-Tabla_ValidaciónMétodo!AT267</f>
        <v>0</v>
      </c>
      <c r="AU267" s="66" t="n">
        <f aca="false">Tabla_Simulada!AU267-Tabla_ValidaciónMétodo!AU267</f>
        <v>0</v>
      </c>
      <c r="AV267" s="65" t="n">
        <f aca="false">Tabla_Simulada!AV267-Tabla_ValidaciónMétodo!AV267</f>
        <v>0</v>
      </c>
      <c r="AW267" s="66" t="n">
        <f aca="false">Tabla_Simulada!AW267-Tabla_ValidaciónMétodo!AW267</f>
        <v>0</v>
      </c>
      <c r="AX267" s="65" t="n">
        <f aca="false">Tabla_Simulada!AX267-Tabla_ValidaciónMétodo!AX267</f>
        <v>0</v>
      </c>
    </row>
    <row r="268" customFormat="false" ht="15" hidden="false" customHeight="false" outlineLevel="0" collapsed="false">
      <c r="A268" s="72" t="s">
        <v>52</v>
      </c>
      <c r="B268" s="65" t="n">
        <f aca="false">Tabla_Simulada!B268-Tabla_ValidaciónMétodo!B268</f>
        <v>0</v>
      </c>
      <c r="C268" s="65" t="n">
        <f aca="false">Tabla_Simulada!C268-Tabla_ValidaciónMétodo!C268</f>
        <v>0</v>
      </c>
      <c r="D268" s="65" t="n">
        <f aca="false">Tabla_Simulada!D268-Tabla_ValidaciónMétodo!D268</f>
        <v>0</v>
      </c>
      <c r="E268" s="65" t="n">
        <f aca="false">Tabla_Simulada!E268-Tabla_ValidaciónMétodo!E268</f>
        <v>0</v>
      </c>
      <c r="F268" s="65" t="n">
        <f aca="false">Tabla_Simulada!F268-Tabla_ValidaciónMétodo!F268</f>
        <v>0</v>
      </c>
      <c r="G268" s="65" t="n">
        <f aca="false">Tabla_Simulada!G268-Tabla_ValidaciónMétodo!G268</f>
        <v>0</v>
      </c>
      <c r="H268" s="65" t="n">
        <f aca="false">Tabla_Simulada!H268-Tabla_ValidaciónMétodo!H268</f>
        <v>0</v>
      </c>
      <c r="I268" s="66" t="n">
        <f aca="false">Tabla_Simulada!I268-Tabla_ValidaciónMétodo!I268</f>
        <v>0</v>
      </c>
      <c r="J268" s="65" t="n">
        <f aca="false">Tabla_Simulada!J268-Tabla_ValidaciónMétodo!J268</f>
        <v>0</v>
      </c>
      <c r="K268" s="66" t="n">
        <f aca="false">Tabla_Simulada!K268-Tabla_ValidaciónMétodo!K268</f>
        <v>0</v>
      </c>
      <c r="L268" s="65" t="n">
        <f aca="false">Tabla_Simulada!L268-Tabla_ValidaciónMétodo!L268</f>
        <v>0</v>
      </c>
      <c r="M268" s="66" t="n">
        <f aca="false">Tabla_Simulada!M268-Tabla_ValidaciónMétodo!M268</f>
        <v>0</v>
      </c>
      <c r="N268" s="65" t="n">
        <f aca="false">Tabla_Simulada!N268-Tabla_ValidaciónMétodo!N268</f>
        <v>0</v>
      </c>
      <c r="O268" s="65" t="n">
        <f aca="false">Tabla_Simulada!O268-Tabla_ValidaciónMétodo!O268</f>
        <v>0</v>
      </c>
      <c r="P268" s="65" t="n">
        <f aca="false">Tabla_Simulada!P268-Tabla_ValidaciónMétodo!P268</f>
        <v>0</v>
      </c>
      <c r="Q268" s="65" t="n">
        <f aca="false">Tabla_Simulada!Q268-Tabla_ValidaciónMétodo!Q268</f>
        <v>0</v>
      </c>
      <c r="S268" s="65" t="n">
        <f aca="false">Tabla_Simulada!S268-Tabla_ValidaciónMétodo!S268</f>
        <v>0</v>
      </c>
      <c r="T268" s="65" t="n">
        <f aca="false">Tabla_Simulada!T268-Tabla_ValidaciónMétodo!T268</f>
        <v>0</v>
      </c>
      <c r="U268" s="65" t="n">
        <f aca="false">Tabla_Simulada!U268-Tabla_ValidaciónMétodo!U268</f>
        <v>0</v>
      </c>
      <c r="V268" s="65" t="n">
        <f aca="false">Tabla_Simulada!V268-Tabla_ValidaciónMétodo!V268</f>
        <v>0</v>
      </c>
      <c r="W268" s="65" t="n">
        <f aca="false">Tabla_Simulada!W268-Tabla_ValidaciónMétodo!W268</f>
        <v>0</v>
      </c>
      <c r="X268" s="65" t="n">
        <f aca="false">Tabla_Simulada!X268-Tabla_ValidaciónMétodo!X268</f>
        <v>0</v>
      </c>
      <c r="Y268" s="65" t="n">
        <f aca="false">Tabla_Simulada!Y268-Tabla_ValidaciónMétodo!Y268</f>
        <v>0</v>
      </c>
      <c r="Z268" s="65" t="n">
        <f aca="false">Tabla_Simulada!Z268-Tabla_ValidaciónMétodo!Z268</f>
        <v>0</v>
      </c>
      <c r="AC268" s="73" t="n">
        <f aca="false">Tabla_Simulada!AC268-Tabla_ValidaciónMétodo!AC268</f>
        <v>0</v>
      </c>
      <c r="AD268" s="74" t="n">
        <f aca="false">Tabla_Simulada!AD268-Tabla_ValidaciónMétodo!AD268</f>
        <v>0</v>
      </c>
      <c r="AE268" s="75" t="n">
        <f aca="false">Tabla_Simulada!AE268-Tabla_ValidaciónMétodo!AE268</f>
        <v>0</v>
      </c>
      <c r="AF268" s="74" t="n">
        <f aca="false">Tabla_Simulada!AF268-Tabla_ValidaciónMétodo!AF268</f>
        <v>0</v>
      </c>
      <c r="AG268" s="74" t="n">
        <f aca="false">Tabla_Simulada!AG268-Tabla_ValidaciónMétodo!AG268</f>
        <v>0</v>
      </c>
      <c r="AH268" s="74" t="n">
        <f aca="false">Tabla_Simulada!AH268-Tabla_ValidaciónMétodo!AH268</f>
        <v>0</v>
      </c>
      <c r="AI268" s="74" t="n">
        <f aca="false">Tabla_Simulada!AI268-Tabla_ValidaciónMétodo!AI268</f>
        <v>0</v>
      </c>
      <c r="AJ268" s="74" t="n">
        <f aca="false">Tabla_Simulada!AJ268-Tabla_ValidaciónMétodo!AJ268</f>
        <v>0</v>
      </c>
      <c r="AK268" s="74" t="n">
        <f aca="false">Tabla_Simulada!AK268-Tabla_ValidaciónMétodo!AK268</f>
        <v>0</v>
      </c>
      <c r="AL268" s="74" t="n">
        <f aca="false">Tabla_Simulada!AL268-Tabla_ValidaciónMétodo!AL268</f>
        <v>0</v>
      </c>
      <c r="AM268" s="74" t="n">
        <f aca="false">Tabla_Simulada!AM268-Tabla_ValidaciónMétodo!AM268</f>
        <v>0</v>
      </c>
      <c r="AO268" s="66" t="n">
        <f aca="false">Tabla_Simulada!AO268-Tabla_ValidaciónMétodo!AO268</f>
        <v>0</v>
      </c>
      <c r="AP268" s="65" t="n">
        <f aca="false">Tabla_Simulada!AP268-Tabla_ValidaciónMétodo!AP268</f>
        <v>0</v>
      </c>
      <c r="AQ268" s="66" t="n">
        <f aca="false">Tabla_Simulada!AQ268-Tabla_ValidaciónMétodo!AQ268</f>
        <v>0</v>
      </c>
      <c r="AR268" s="65" t="n">
        <f aca="false">Tabla_Simulada!AR268-Tabla_ValidaciónMétodo!AR268</f>
        <v>0</v>
      </c>
      <c r="AS268" s="66" t="n">
        <f aca="false">Tabla_Simulada!AS268-Tabla_ValidaciónMétodo!AS268</f>
        <v>0</v>
      </c>
      <c r="AT268" s="65" t="n">
        <f aca="false">Tabla_Simulada!AT268-Tabla_ValidaciónMétodo!AT268</f>
        <v>0</v>
      </c>
      <c r="AU268" s="66" t="n">
        <f aca="false">Tabla_Simulada!AU268-Tabla_ValidaciónMétodo!AU268</f>
        <v>0</v>
      </c>
      <c r="AV268" s="65" t="n">
        <f aca="false">Tabla_Simulada!AV268-Tabla_ValidaciónMétodo!AV268</f>
        <v>0</v>
      </c>
      <c r="AW268" s="66" t="n">
        <f aca="false">Tabla_Simulada!AW268-Tabla_ValidaciónMétodo!AW268</f>
        <v>0</v>
      </c>
      <c r="AX268" s="65" t="n">
        <f aca="false">Tabla_Simulada!AX268-Tabla_ValidaciónMétodo!AX268</f>
        <v>0</v>
      </c>
    </row>
    <row r="269" customFormat="false" ht="15" hidden="false" customHeight="false" outlineLevel="0" collapsed="false">
      <c r="A269" s="72" t="s">
        <v>53</v>
      </c>
      <c r="B269" s="65" t="n">
        <f aca="false">Tabla_Simulada!B269-Tabla_ValidaciónMétodo!B269</f>
        <v>0</v>
      </c>
      <c r="C269" s="65" t="n">
        <f aca="false">Tabla_Simulada!C269-Tabla_ValidaciónMétodo!C269</f>
        <v>0</v>
      </c>
      <c r="D269" s="65" t="n">
        <f aca="false">Tabla_Simulada!D269-Tabla_ValidaciónMétodo!D269</f>
        <v>0</v>
      </c>
      <c r="E269" s="65" t="n">
        <f aca="false">Tabla_Simulada!E269-Tabla_ValidaciónMétodo!E269</f>
        <v>0</v>
      </c>
      <c r="F269" s="65" t="n">
        <f aca="false">Tabla_Simulada!F269-Tabla_ValidaciónMétodo!F269</f>
        <v>0</v>
      </c>
      <c r="G269" s="65" t="n">
        <f aca="false">Tabla_Simulada!G269-Tabla_ValidaciónMétodo!G269</f>
        <v>0</v>
      </c>
      <c r="H269" s="65" t="n">
        <f aca="false">Tabla_Simulada!H269-Tabla_ValidaciónMétodo!H269</f>
        <v>0</v>
      </c>
      <c r="I269" s="66" t="n">
        <f aca="false">Tabla_Simulada!I269-Tabla_ValidaciónMétodo!I269</f>
        <v>0</v>
      </c>
      <c r="J269" s="65" t="n">
        <f aca="false">Tabla_Simulada!J269-Tabla_ValidaciónMétodo!J269</f>
        <v>0</v>
      </c>
      <c r="K269" s="66" t="n">
        <f aca="false">Tabla_Simulada!K269-Tabla_ValidaciónMétodo!K269</f>
        <v>0</v>
      </c>
      <c r="L269" s="65" t="n">
        <f aca="false">Tabla_Simulada!L269-Tabla_ValidaciónMétodo!L269</f>
        <v>0</v>
      </c>
      <c r="M269" s="66" t="n">
        <f aca="false">Tabla_Simulada!M269-Tabla_ValidaciónMétodo!M269</f>
        <v>0</v>
      </c>
      <c r="N269" s="65" t="n">
        <f aca="false">Tabla_Simulada!N269-Tabla_ValidaciónMétodo!N269</f>
        <v>0</v>
      </c>
      <c r="O269" s="65" t="n">
        <f aca="false">Tabla_Simulada!O269-Tabla_ValidaciónMétodo!O269</f>
        <v>0</v>
      </c>
      <c r="P269" s="65" t="n">
        <f aca="false">Tabla_Simulada!P269-Tabla_ValidaciónMétodo!P269</f>
        <v>0</v>
      </c>
      <c r="Q269" s="65" t="n">
        <f aca="false">Tabla_Simulada!Q269-Tabla_ValidaciónMétodo!Q269</f>
        <v>0</v>
      </c>
      <c r="S269" s="65" t="n">
        <f aca="false">Tabla_Simulada!S269-Tabla_ValidaciónMétodo!S269</f>
        <v>0</v>
      </c>
      <c r="T269" s="65" t="n">
        <f aca="false">Tabla_Simulada!T269-Tabla_ValidaciónMétodo!T269</f>
        <v>0</v>
      </c>
      <c r="U269" s="65" t="n">
        <f aca="false">Tabla_Simulada!U269-Tabla_ValidaciónMétodo!U269</f>
        <v>0</v>
      </c>
      <c r="V269" s="65" t="n">
        <f aca="false">Tabla_Simulada!V269-Tabla_ValidaciónMétodo!V269</f>
        <v>0</v>
      </c>
      <c r="W269" s="65" t="n">
        <f aca="false">Tabla_Simulada!W269-Tabla_ValidaciónMétodo!W269</f>
        <v>0</v>
      </c>
      <c r="X269" s="65" t="n">
        <f aca="false">Tabla_Simulada!X269-Tabla_ValidaciónMétodo!X269</f>
        <v>0</v>
      </c>
      <c r="Y269" s="65" t="n">
        <f aca="false">Tabla_Simulada!Y269-Tabla_ValidaciónMétodo!Y269</f>
        <v>0</v>
      </c>
      <c r="Z269" s="65" t="n">
        <f aca="false">Tabla_Simulada!Z269-Tabla_ValidaciónMétodo!Z269</f>
        <v>0</v>
      </c>
      <c r="AC269" s="73" t="n">
        <f aca="false">Tabla_Simulada!AC269-Tabla_ValidaciónMétodo!AC269</f>
        <v>0</v>
      </c>
      <c r="AD269" s="74" t="n">
        <f aca="false">Tabla_Simulada!AD269-Tabla_ValidaciónMétodo!AD269</f>
        <v>0</v>
      </c>
      <c r="AE269" s="75" t="n">
        <f aca="false">Tabla_Simulada!AE269-Tabla_ValidaciónMétodo!AE269</f>
        <v>0</v>
      </c>
      <c r="AF269" s="74" t="n">
        <f aca="false">Tabla_Simulada!AF269-Tabla_ValidaciónMétodo!AF269</f>
        <v>0</v>
      </c>
      <c r="AG269" s="74" t="n">
        <f aca="false">Tabla_Simulada!AG269-Tabla_ValidaciónMétodo!AG269</f>
        <v>0</v>
      </c>
      <c r="AH269" s="74" t="n">
        <f aca="false">Tabla_Simulada!AH269-Tabla_ValidaciónMétodo!AH269</f>
        <v>0</v>
      </c>
      <c r="AI269" s="74" t="n">
        <f aca="false">Tabla_Simulada!AI269-Tabla_ValidaciónMétodo!AI269</f>
        <v>0</v>
      </c>
      <c r="AJ269" s="74" t="n">
        <f aca="false">Tabla_Simulada!AJ269-Tabla_ValidaciónMétodo!AJ269</f>
        <v>0</v>
      </c>
      <c r="AK269" s="74" t="n">
        <f aca="false">Tabla_Simulada!AK269-Tabla_ValidaciónMétodo!AK269</f>
        <v>0</v>
      </c>
      <c r="AL269" s="74" t="n">
        <f aca="false">Tabla_Simulada!AL269-Tabla_ValidaciónMétodo!AL269</f>
        <v>0</v>
      </c>
      <c r="AM269" s="74" t="n">
        <f aca="false">Tabla_Simulada!AM269-Tabla_ValidaciónMétodo!AM269</f>
        <v>0</v>
      </c>
      <c r="AO269" s="66" t="n">
        <f aca="false">Tabla_Simulada!AO269-Tabla_ValidaciónMétodo!AO269</f>
        <v>0</v>
      </c>
      <c r="AP269" s="65" t="n">
        <f aca="false">Tabla_Simulada!AP269-Tabla_ValidaciónMétodo!AP269</f>
        <v>0</v>
      </c>
      <c r="AQ269" s="66" t="n">
        <f aca="false">Tabla_Simulada!AQ269-Tabla_ValidaciónMétodo!AQ269</f>
        <v>0</v>
      </c>
      <c r="AR269" s="65" t="n">
        <f aca="false">Tabla_Simulada!AR269-Tabla_ValidaciónMétodo!AR269</f>
        <v>0</v>
      </c>
      <c r="AS269" s="66" t="n">
        <f aca="false">Tabla_Simulada!AS269-Tabla_ValidaciónMétodo!AS269</f>
        <v>0</v>
      </c>
      <c r="AT269" s="65" t="n">
        <f aca="false">Tabla_Simulada!AT269-Tabla_ValidaciónMétodo!AT269</f>
        <v>0</v>
      </c>
      <c r="AU269" s="66" t="n">
        <f aca="false">Tabla_Simulada!AU269-Tabla_ValidaciónMétodo!AU269</f>
        <v>0</v>
      </c>
      <c r="AV269" s="65" t="n">
        <f aca="false">Tabla_Simulada!AV269-Tabla_ValidaciónMétodo!AV269</f>
        <v>0</v>
      </c>
      <c r="AW269" s="66" t="n">
        <f aca="false">Tabla_Simulada!AW269-Tabla_ValidaciónMétodo!AW269</f>
        <v>0</v>
      </c>
      <c r="AX269" s="65" t="n">
        <f aca="false">Tabla_Simulada!AX269-Tabla_ValidaciónMétodo!AX269</f>
        <v>0</v>
      </c>
    </row>
    <row r="270" customFormat="false" ht="15" hidden="false" customHeight="false" outlineLevel="0" collapsed="false">
      <c r="A270" s="72" t="s">
        <v>54</v>
      </c>
      <c r="B270" s="65" t="n">
        <f aca="false">Tabla_Simulada!B270-Tabla_ValidaciónMétodo!B270</f>
        <v>0</v>
      </c>
      <c r="C270" s="65" t="n">
        <f aca="false">Tabla_Simulada!C270-Tabla_ValidaciónMétodo!C270</f>
        <v>0</v>
      </c>
      <c r="D270" s="65" t="n">
        <f aca="false">Tabla_Simulada!D270-Tabla_ValidaciónMétodo!D270</f>
        <v>0</v>
      </c>
      <c r="E270" s="65" t="n">
        <f aca="false">Tabla_Simulada!E270-Tabla_ValidaciónMétodo!E270</f>
        <v>0</v>
      </c>
      <c r="F270" s="65" t="n">
        <f aca="false">Tabla_Simulada!F270-Tabla_ValidaciónMétodo!F270</f>
        <v>0</v>
      </c>
      <c r="G270" s="65" t="n">
        <f aca="false">Tabla_Simulada!G270-Tabla_ValidaciónMétodo!G270</f>
        <v>0</v>
      </c>
      <c r="H270" s="65" t="n">
        <f aca="false">Tabla_Simulada!H270-Tabla_ValidaciónMétodo!H270</f>
        <v>0</v>
      </c>
      <c r="I270" s="66" t="n">
        <f aca="false">Tabla_Simulada!I270-Tabla_ValidaciónMétodo!I270</f>
        <v>0</v>
      </c>
      <c r="J270" s="65" t="n">
        <f aca="false">Tabla_Simulada!J270-Tabla_ValidaciónMétodo!J270</f>
        <v>0</v>
      </c>
      <c r="K270" s="66" t="n">
        <f aca="false">Tabla_Simulada!K270-Tabla_ValidaciónMétodo!K270</f>
        <v>0</v>
      </c>
      <c r="L270" s="65" t="n">
        <f aca="false">Tabla_Simulada!L270-Tabla_ValidaciónMétodo!L270</f>
        <v>0</v>
      </c>
      <c r="M270" s="66" t="n">
        <f aca="false">Tabla_Simulada!M270-Tabla_ValidaciónMétodo!M270</f>
        <v>0</v>
      </c>
      <c r="N270" s="65" t="n">
        <f aca="false">Tabla_Simulada!N270-Tabla_ValidaciónMétodo!N270</f>
        <v>0</v>
      </c>
      <c r="O270" s="65" t="n">
        <f aca="false">Tabla_Simulada!O270-Tabla_ValidaciónMétodo!O270</f>
        <v>0</v>
      </c>
      <c r="P270" s="65" t="n">
        <f aca="false">Tabla_Simulada!P270-Tabla_ValidaciónMétodo!P270</f>
        <v>0</v>
      </c>
      <c r="Q270" s="65" t="n">
        <f aca="false">Tabla_Simulada!Q270-Tabla_ValidaciónMétodo!Q270</f>
        <v>0</v>
      </c>
      <c r="S270" s="65" t="n">
        <f aca="false">Tabla_Simulada!S270-Tabla_ValidaciónMétodo!S270</f>
        <v>0</v>
      </c>
      <c r="T270" s="65" t="n">
        <f aca="false">Tabla_Simulada!T270-Tabla_ValidaciónMétodo!T270</f>
        <v>0</v>
      </c>
      <c r="U270" s="65" t="n">
        <f aca="false">Tabla_Simulada!U270-Tabla_ValidaciónMétodo!U270</f>
        <v>0</v>
      </c>
      <c r="V270" s="65" t="n">
        <f aca="false">Tabla_Simulada!V270-Tabla_ValidaciónMétodo!V270</f>
        <v>0</v>
      </c>
      <c r="W270" s="65" t="n">
        <f aca="false">Tabla_Simulada!W270-Tabla_ValidaciónMétodo!W270</f>
        <v>0</v>
      </c>
      <c r="X270" s="65" t="n">
        <f aca="false">Tabla_Simulada!X270-Tabla_ValidaciónMétodo!X270</f>
        <v>0</v>
      </c>
      <c r="Y270" s="65" t="n">
        <f aca="false">Tabla_Simulada!Y270-Tabla_ValidaciónMétodo!Y270</f>
        <v>0</v>
      </c>
      <c r="Z270" s="65" t="n">
        <f aca="false">Tabla_Simulada!Z270-Tabla_ValidaciónMétodo!Z270</f>
        <v>0</v>
      </c>
      <c r="AC270" s="73" t="n">
        <f aca="false">Tabla_Simulada!AC270-Tabla_ValidaciónMétodo!AC270</f>
        <v>0</v>
      </c>
      <c r="AD270" s="74" t="n">
        <f aca="false">Tabla_Simulada!AD270-Tabla_ValidaciónMétodo!AD270</f>
        <v>0</v>
      </c>
      <c r="AE270" s="75" t="n">
        <f aca="false">Tabla_Simulada!AE270-Tabla_ValidaciónMétodo!AE270</f>
        <v>0</v>
      </c>
      <c r="AF270" s="74" t="n">
        <f aca="false">Tabla_Simulada!AF270-Tabla_ValidaciónMétodo!AF270</f>
        <v>0</v>
      </c>
      <c r="AG270" s="74" t="n">
        <f aca="false">Tabla_Simulada!AG270-Tabla_ValidaciónMétodo!AG270</f>
        <v>0</v>
      </c>
      <c r="AH270" s="74" t="n">
        <f aca="false">Tabla_Simulada!AH270-Tabla_ValidaciónMétodo!AH270</f>
        <v>0</v>
      </c>
      <c r="AI270" s="74" t="n">
        <f aca="false">Tabla_Simulada!AI270-Tabla_ValidaciónMétodo!AI270</f>
        <v>0</v>
      </c>
      <c r="AJ270" s="74" t="n">
        <f aca="false">Tabla_Simulada!AJ270-Tabla_ValidaciónMétodo!AJ270</f>
        <v>0</v>
      </c>
      <c r="AK270" s="74" t="n">
        <f aca="false">Tabla_Simulada!AK270-Tabla_ValidaciónMétodo!AK270</f>
        <v>0</v>
      </c>
      <c r="AL270" s="74" t="n">
        <f aca="false">Tabla_Simulada!AL270-Tabla_ValidaciónMétodo!AL270</f>
        <v>0</v>
      </c>
      <c r="AM270" s="74" t="n">
        <f aca="false">Tabla_Simulada!AM270-Tabla_ValidaciónMétodo!AM270</f>
        <v>0</v>
      </c>
      <c r="AO270" s="66" t="n">
        <f aca="false">Tabla_Simulada!AO270-Tabla_ValidaciónMétodo!AO270</f>
        <v>0</v>
      </c>
      <c r="AP270" s="65" t="n">
        <f aca="false">Tabla_Simulada!AP270-Tabla_ValidaciónMétodo!AP270</f>
        <v>0</v>
      </c>
      <c r="AQ270" s="66" t="n">
        <f aca="false">Tabla_Simulada!AQ270-Tabla_ValidaciónMétodo!AQ270</f>
        <v>0</v>
      </c>
      <c r="AR270" s="65" t="n">
        <f aca="false">Tabla_Simulada!AR270-Tabla_ValidaciónMétodo!AR270</f>
        <v>0</v>
      </c>
      <c r="AS270" s="66" t="n">
        <f aca="false">Tabla_Simulada!AS270-Tabla_ValidaciónMétodo!AS270</f>
        <v>0</v>
      </c>
      <c r="AT270" s="65" t="n">
        <f aca="false">Tabla_Simulada!AT270-Tabla_ValidaciónMétodo!AT270</f>
        <v>0</v>
      </c>
      <c r="AU270" s="66" t="n">
        <f aca="false">Tabla_Simulada!AU270-Tabla_ValidaciónMétodo!AU270</f>
        <v>0</v>
      </c>
      <c r="AV270" s="65" t="n">
        <f aca="false">Tabla_Simulada!AV270-Tabla_ValidaciónMétodo!AV270</f>
        <v>0</v>
      </c>
      <c r="AW270" s="66" t="n">
        <f aca="false">Tabla_Simulada!AW270-Tabla_ValidaciónMétodo!AW270</f>
        <v>0</v>
      </c>
      <c r="AX270" s="65" t="n">
        <f aca="false">Tabla_Simulada!AX270-Tabla_ValidaciónMétodo!AX270</f>
        <v>0</v>
      </c>
    </row>
    <row r="271" customFormat="false" ht="15" hidden="false" customHeight="false" outlineLevel="0" collapsed="false">
      <c r="A271" s="72" t="s">
        <v>55</v>
      </c>
      <c r="B271" s="65" t="n">
        <f aca="false">Tabla_Simulada!B271-Tabla_ValidaciónMétodo!B271</f>
        <v>0</v>
      </c>
      <c r="C271" s="65" t="n">
        <f aca="false">Tabla_Simulada!C271-Tabla_ValidaciónMétodo!C271</f>
        <v>0</v>
      </c>
      <c r="D271" s="65" t="n">
        <f aca="false">Tabla_Simulada!D271-Tabla_ValidaciónMétodo!D271</f>
        <v>0</v>
      </c>
      <c r="E271" s="65" t="n">
        <f aca="false">Tabla_Simulada!E271-Tabla_ValidaciónMétodo!E271</f>
        <v>0</v>
      </c>
      <c r="F271" s="65" t="n">
        <f aca="false">Tabla_Simulada!F271-Tabla_ValidaciónMétodo!F271</f>
        <v>0</v>
      </c>
      <c r="G271" s="65" t="n">
        <f aca="false">Tabla_Simulada!G271-Tabla_ValidaciónMétodo!G271</f>
        <v>0</v>
      </c>
      <c r="H271" s="65" t="n">
        <f aca="false">Tabla_Simulada!H271-Tabla_ValidaciónMétodo!H271</f>
        <v>0</v>
      </c>
      <c r="I271" s="66" t="n">
        <f aca="false">Tabla_Simulada!I271-Tabla_ValidaciónMétodo!I271</f>
        <v>0</v>
      </c>
      <c r="J271" s="65" t="n">
        <f aca="false">Tabla_Simulada!J271-Tabla_ValidaciónMétodo!J271</f>
        <v>0</v>
      </c>
      <c r="K271" s="66" t="n">
        <f aca="false">Tabla_Simulada!K271-Tabla_ValidaciónMétodo!K271</f>
        <v>0</v>
      </c>
      <c r="L271" s="65" t="n">
        <f aca="false">Tabla_Simulada!L271-Tabla_ValidaciónMétodo!L271</f>
        <v>0</v>
      </c>
      <c r="M271" s="66" t="n">
        <f aca="false">Tabla_Simulada!M271-Tabla_ValidaciónMétodo!M271</f>
        <v>0</v>
      </c>
      <c r="N271" s="65" t="n">
        <f aca="false">Tabla_Simulada!N271-Tabla_ValidaciónMétodo!N271</f>
        <v>0</v>
      </c>
      <c r="O271" s="65" t="n">
        <f aca="false">Tabla_Simulada!O271-Tabla_ValidaciónMétodo!O271</f>
        <v>0</v>
      </c>
      <c r="P271" s="65" t="n">
        <f aca="false">Tabla_Simulada!P271-Tabla_ValidaciónMétodo!P271</f>
        <v>0</v>
      </c>
      <c r="Q271" s="65" t="n">
        <f aca="false">Tabla_Simulada!Q271-Tabla_ValidaciónMétodo!Q271</f>
        <v>0</v>
      </c>
      <c r="S271" s="65" t="n">
        <f aca="false">Tabla_Simulada!S271-Tabla_ValidaciónMétodo!S271</f>
        <v>0</v>
      </c>
      <c r="T271" s="65" t="n">
        <f aca="false">Tabla_Simulada!T271-Tabla_ValidaciónMétodo!T271</f>
        <v>0</v>
      </c>
      <c r="U271" s="65" t="n">
        <f aca="false">Tabla_Simulada!U271-Tabla_ValidaciónMétodo!U271</f>
        <v>0</v>
      </c>
      <c r="V271" s="65" t="n">
        <f aca="false">Tabla_Simulada!V271-Tabla_ValidaciónMétodo!V271</f>
        <v>0</v>
      </c>
      <c r="W271" s="65" t="n">
        <f aca="false">Tabla_Simulada!W271-Tabla_ValidaciónMétodo!W271</f>
        <v>0</v>
      </c>
      <c r="X271" s="65" t="n">
        <f aca="false">Tabla_Simulada!X271-Tabla_ValidaciónMétodo!X271</f>
        <v>0</v>
      </c>
      <c r="Y271" s="65" t="n">
        <f aca="false">Tabla_Simulada!Y271-Tabla_ValidaciónMétodo!Y271</f>
        <v>0</v>
      </c>
      <c r="Z271" s="65" t="n">
        <f aca="false">Tabla_Simulada!Z271-Tabla_ValidaciónMétodo!Z271</f>
        <v>0</v>
      </c>
      <c r="AC271" s="73" t="n">
        <f aca="false">Tabla_Simulada!AC271-Tabla_ValidaciónMétodo!AC271</f>
        <v>0</v>
      </c>
      <c r="AD271" s="74" t="n">
        <f aca="false">Tabla_Simulada!AD271-Tabla_ValidaciónMétodo!AD271</f>
        <v>0</v>
      </c>
      <c r="AE271" s="75" t="n">
        <f aca="false">Tabla_Simulada!AE271-Tabla_ValidaciónMétodo!AE271</f>
        <v>0</v>
      </c>
      <c r="AF271" s="74" t="n">
        <f aca="false">Tabla_Simulada!AF271-Tabla_ValidaciónMétodo!AF271</f>
        <v>0</v>
      </c>
      <c r="AG271" s="74" t="n">
        <f aca="false">Tabla_Simulada!AG271-Tabla_ValidaciónMétodo!AG271</f>
        <v>0</v>
      </c>
      <c r="AH271" s="74" t="n">
        <f aca="false">Tabla_Simulada!AH271-Tabla_ValidaciónMétodo!AH271</f>
        <v>0</v>
      </c>
      <c r="AI271" s="74" t="n">
        <f aca="false">Tabla_Simulada!AI271-Tabla_ValidaciónMétodo!AI271</f>
        <v>0</v>
      </c>
      <c r="AJ271" s="74" t="n">
        <f aca="false">Tabla_Simulada!AJ271-Tabla_ValidaciónMétodo!AJ271</f>
        <v>0</v>
      </c>
      <c r="AK271" s="74" t="n">
        <f aca="false">Tabla_Simulada!AK271-Tabla_ValidaciónMétodo!AK271</f>
        <v>0</v>
      </c>
      <c r="AL271" s="74" t="n">
        <f aca="false">Tabla_Simulada!AL271-Tabla_ValidaciónMétodo!AL271</f>
        <v>0</v>
      </c>
      <c r="AM271" s="74" t="n">
        <f aca="false">Tabla_Simulada!AM271-Tabla_ValidaciónMétodo!AM271</f>
        <v>0</v>
      </c>
      <c r="AO271" s="66" t="n">
        <f aca="false">Tabla_Simulada!AO271-Tabla_ValidaciónMétodo!AO271</f>
        <v>0</v>
      </c>
      <c r="AP271" s="65" t="n">
        <f aca="false">Tabla_Simulada!AP271-Tabla_ValidaciónMétodo!AP271</f>
        <v>0</v>
      </c>
      <c r="AQ271" s="66" t="n">
        <f aca="false">Tabla_Simulada!AQ271-Tabla_ValidaciónMétodo!AQ271</f>
        <v>0</v>
      </c>
      <c r="AR271" s="65" t="n">
        <f aca="false">Tabla_Simulada!AR271-Tabla_ValidaciónMétodo!AR271</f>
        <v>0</v>
      </c>
      <c r="AS271" s="66" t="n">
        <f aca="false">Tabla_Simulada!AS271-Tabla_ValidaciónMétodo!AS271</f>
        <v>0</v>
      </c>
      <c r="AT271" s="65" t="n">
        <f aca="false">Tabla_Simulada!AT271-Tabla_ValidaciónMétodo!AT271</f>
        <v>0</v>
      </c>
      <c r="AU271" s="66" t="n">
        <f aca="false">Tabla_Simulada!AU271-Tabla_ValidaciónMétodo!AU271</f>
        <v>0</v>
      </c>
      <c r="AV271" s="65" t="n">
        <f aca="false">Tabla_Simulada!AV271-Tabla_ValidaciónMétodo!AV271</f>
        <v>0</v>
      </c>
      <c r="AW271" s="66" t="n">
        <f aca="false">Tabla_Simulada!AW271-Tabla_ValidaciónMétodo!AW271</f>
        <v>0</v>
      </c>
      <c r="AX271" s="65" t="n">
        <f aca="false">Tabla_Simulada!AX271-Tabla_ValidaciónMétodo!AX271</f>
        <v>0</v>
      </c>
    </row>
    <row r="272" customFormat="false" ht="15" hidden="false" customHeight="false" outlineLevel="0" collapsed="false">
      <c r="A272" s="72" t="s">
        <v>56</v>
      </c>
      <c r="B272" s="65" t="n">
        <f aca="false">Tabla_Simulada!B272-Tabla_ValidaciónMétodo!B272</f>
        <v>0</v>
      </c>
      <c r="C272" s="65" t="n">
        <f aca="false">Tabla_Simulada!C272-Tabla_ValidaciónMétodo!C272</f>
        <v>0</v>
      </c>
      <c r="D272" s="65" t="n">
        <f aca="false">Tabla_Simulada!D272-Tabla_ValidaciónMétodo!D272</f>
        <v>0</v>
      </c>
      <c r="E272" s="65" t="n">
        <f aca="false">Tabla_Simulada!E272-Tabla_ValidaciónMétodo!E272</f>
        <v>0</v>
      </c>
      <c r="F272" s="65" t="n">
        <f aca="false">Tabla_Simulada!F272-Tabla_ValidaciónMétodo!F272</f>
        <v>0</v>
      </c>
      <c r="G272" s="65" t="n">
        <f aca="false">Tabla_Simulada!G272-Tabla_ValidaciónMétodo!G272</f>
        <v>0</v>
      </c>
      <c r="H272" s="65" t="n">
        <f aca="false">Tabla_Simulada!H272-Tabla_ValidaciónMétodo!H272</f>
        <v>0</v>
      </c>
      <c r="I272" s="66" t="n">
        <f aca="false">Tabla_Simulada!I272-Tabla_ValidaciónMétodo!I272</f>
        <v>0</v>
      </c>
      <c r="J272" s="65" t="n">
        <f aca="false">Tabla_Simulada!J272-Tabla_ValidaciónMétodo!J272</f>
        <v>0</v>
      </c>
      <c r="K272" s="66" t="n">
        <f aca="false">Tabla_Simulada!K272-Tabla_ValidaciónMétodo!K272</f>
        <v>0</v>
      </c>
      <c r="L272" s="65" t="n">
        <f aca="false">Tabla_Simulada!L272-Tabla_ValidaciónMétodo!L272</f>
        <v>0</v>
      </c>
      <c r="M272" s="66" t="n">
        <f aca="false">Tabla_Simulada!M272-Tabla_ValidaciónMétodo!M272</f>
        <v>0</v>
      </c>
      <c r="N272" s="65" t="n">
        <f aca="false">Tabla_Simulada!N272-Tabla_ValidaciónMétodo!N272</f>
        <v>0</v>
      </c>
      <c r="O272" s="65" t="n">
        <f aca="false">Tabla_Simulada!O272-Tabla_ValidaciónMétodo!O272</f>
        <v>0</v>
      </c>
      <c r="P272" s="65" t="n">
        <f aca="false">Tabla_Simulada!P272-Tabla_ValidaciónMétodo!P272</f>
        <v>0</v>
      </c>
      <c r="Q272" s="65" t="n">
        <f aca="false">Tabla_Simulada!Q272-Tabla_ValidaciónMétodo!Q272</f>
        <v>0</v>
      </c>
      <c r="S272" s="65" t="n">
        <f aca="false">Tabla_Simulada!S272-Tabla_ValidaciónMétodo!S272</f>
        <v>0</v>
      </c>
      <c r="T272" s="65" t="n">
        <f aca="false">Tabla_Simulada!T272-Tabla_ValidaciónMétodo!T272</f>
        <v>0</v>
      </c>
      <c r="U272" s="65" t="n">
        <f aca="false">Tabla_Simulada!U272-Tabla_ValidaciónMétodo!U272</f>
        <v>0</v>
      </c>
      <c r="V272" s="65" t="n">
        <f aca="false">Tabla_Simulada!V272-Tabla_ValidaciónMétodo!V272</f>
        <v>0</v>
      </c>
      <c r="W272" s="65" t="n">
        <f aca="false">Tabla_Simulada!W272-Tabla_ValidaciónMétodo!W272</f>
        <v>0</v>
      </c>
      <c r="X272" s="65" t="n">
        <f aca="false">Tabla_Simulada!X272-Tabla_ValidaciónMétodo!X272</f>
        <v>0</v>
      </c>
      <c r="Y272" s="65" t="n">
        <f aca="false">Tabla_Simulada!Y272-Tabla_ValidaciónMétodo!Y272</f>
        <v>0</v>
      </c>
      <c r="Z272" s="65" t="n">
        <f aca="false">Tabla_Simulada!Z272-Tabla_ValidaciónMétodo!Z272</f>
        <v>0</v>
      </c>
      <c r="AC272" s="73" t="n">
        <f aca="false">Tabla_Simulada!AC272-Tabla_ValidaciónMétodo!AC272</f>
        <v>0</v>
      </c>
      <c r="AD272" s="74" t="n">
        <f aca="false">Tabla_Simulada!AD272-Tabla_ValidaciónMétodo!AD272</f>
        <v>0</v>
      </c>
      <c r="AE272" s="75" t="n">
        <f aca="false">Tabla_Simulada!AE272-Tabla_ValidaciónMétodo!AE272</f>
        <v>0</v>
      </c>
      <c r="AF272" s="74" t="n">
        <f aca="false">Tabla_Simulada!AF272-Tabla_ValidaciónMétodo!AF272</f>
        <v>0</v>
      </c>
      <c r="AG272" s="74" t="n">
        <f aca="false">Tabla_Simulada!AG272-Tabla_ValidaciónMétodo!AG272</f>
        <v>0</v>
      </c>
      <c r="AH272" s="74" t="n">
        <f aca="false">Tabla_Simulada!AH272-Tabla_ValidaciónMétodo!AH272</f>
        <v>0</v>
      </c>
      <c r="AI272" s="74" t="n">
        <f aca="false">Tabla_Simulada!AI272-Tabla_ValidaciónMétodo!AI272</f>
        <v>0</v>
      </c>
      <c r="AJ272" s="74" t="n">
        <f aca="false">Tabla_Simulada!AJ272-Tabla_ValidaciónMétodo!AJ272</f>
        <v>0</v>
      </c>
      <c r="AK272" s="74" t="n">
        <f aca="false">Tabla_Simulada!AK272-Tabla_ValidaciónMétodo!AK272</f>
        <v>0</v>
      </c>
      <c r="AL272" s="74" t="n">
        <f aca="false">Tabla_Simulada!AL272-Tabla_ValidaciónMétodo!AL272</f>
        <v>0</v>
      </c>
      <c r="AM272" s="74" t="n">
        <f aca="false">Tabla_Simulada!AM272-Tabla_ValidaciónMétodo!AM272</f>
        <v>0</v>
      </c>
      <c r="AO272" s="66" t="n">
        <f aca="false">Tabla_Simulada!AO272-Tabla_ValidaciónMétodo!AO272</f>
        <v>0</v>
      </c>
      <c r="AP272" s="65" t="n">
        <f aca="false">Tabla_Simulada!AP272-Tabla_ValidaciónMétodo!AP272</f>
        <v>0</v>
      </c>
      <c r="AQ272" s="66" t="n">
        <f aca="false">Tabla_Simulada!AQ272-Tabla_ValidaciónMétodo!AQ272</f>
        <v>0</v>
      </c>
      <c r="AR272" s="65" t="n">
        <f aca="false">Tabla_Simulada!AR272-Tabla_ValidaciónMétodo!AR272</f>
        <v>0</v>
      </c>
      <c r="AS272" s="66" t="n">
        <f aca="false">Tabla_Simulada!AS272-Tabla_ValidaciónMétodo!AS272</f>
        <v>0</v>
      </c>
      <c r="AT272" s="65" t="n">
        <f aca="false">Tabla_Simulada!AT272-Tabla_ValidaciónMétodo!AT272</f>
        <v>0</v>
      </c>
      <c r="AU272" s="66" t="n">
        <f aca="false">Tabla_Simulada!AU272-Tabla_ValidaciónMétodo!AU272</f>
        <v>0</v>
      </c>
      <c r="AV272" s="65" t="n">
        <f aca="false">Tabla_Simulada!AV272-Tabla_ValidaciónMétodo!AV272</f>
        <v>0</v>
      </c>
      <c r="AW272" s="66" t="n">
        <f aca="false">Tabla_Simulada!AW272-Tabla_ValidaciónMétodo!AW272</f>
        <v>0</v>
      </c>
      <c r="AX272" s="65" t="n">
        <f aca="false">Tabla_Simulada!AX272-Tabla_ValidaciónMétodo!AX272</f>
        <v>0</v>
      </c>
    </row>
    <row r="273" customFormat="false" ht="15" hidden="false" customHeight="false" outlineLevel="0" collapsed="false">
      <c r="A273" s="72" t="s">
        <v>57</v>
      </c>
      <c r="B273" s="65" t="n">
        <f aca="false">Tabla_Simulada!B273-Tabla_ValidaciónMétodo!B273</f>
        <v>0</v>
      </c>
      <c r="C273" s="65" t="n">
        <f aca="false">Tabla_Simulada!C273-Tabla_ValidaciónMétodo!C273</f>
        <v>0</v>
      </c>
      <c r="D273" s="65" t="n">
        <f aca="false">Tabla_Simulada!D273-Tabla_ValidaciónMétodo!D273</f>
        <v>0</v>
      </c>
      <c r="E273" s="65" t="n">
        <f aca="false">Tabla_Simulada!E273-Tabla_ValidaciónMétodo!E273</f>
        <v>0</v>
      </c>
      <c r="F273" s="65" t="n">
        <f aca="false">Tabla_Simulada!F273-Tabla_ValidaciónMétodo!F273</f>
        <v>0</v>
      </c>
      <c r="G273" s="65" t="n">
        <f aca="false">Tabla_Simulada!G273-Tabla_ValidaciónMétodo!G273</f>
        <v>0</v>
      </c>
      <c r="H273" s="65" t="n">
        <f aca="false">Tabla_Simulada!H273-Tabla_ValidaciónMétodo!H273</f>
        <v>0</v>
      </c>
      <c r="I273" s="66" t="n">
        <f aca="false">Tabla_Simulada!I273-Tabla_ValidaciónMétodo!I273</f>
        <v>0</v>
      </c>
      <c r="J273" s="65" t="n">
        <f aca="false">Tabla_Simulada!J273-Tabla_ValidaciónMétodo!J273</f>
        <v>0</v>
      </c>
      <c r="K273" s="66" t="n">
        <f aca="false">Tabla_Simulada!K273-Tabla_ValidaciónMétodo!K273</f>
        <v>0</v>
      </c>
      <c r="L273" s="65" t="n">
        <f aca="false">Tabla_Simulada!L273-Tabla_ValidaciónMétodo!L273</f>
        <v>0</v>
      </c>
      <c r="M273" s="66" t="n">
        <f aca="false">Tabla_Simulada!M273-Tabla_ValidaciónMétodo!M273</f>
        <v>0</v>
      </c>
      <c r="N273" s="65" t="n">
        <f aca="false">Tabla_Simulada!N273-Tabla_ValidaciónMétodo!N273</f>
        <v>0</v>
      </c>
      <c r="O273" s="65" t="n">
        <f aca="false">Tabla_Simulada!O273-Tabla_ValidaciónMétodo!O273</f>
        <v>0</v>
      </c>
      <c r="P273" s="65" t="n">
        <f aca="false">Tabla_Simulada!P273-Tabla_ValidaciónMétodo!P273</f>
        <v>0</v>
      </c>
      <c r="Q273" s="65" t="n">
        <f aca="false">Tabla_Simulada!Q273-Tabla_ValidaciónMétodo!Q273</f>
        <v>0</v>
      </c>
      <c r="S273" s="65" t="n">
        <f aca="false">Tabla_Simulada!S273-Tabla_ValidaciónMétodo!S273</f>
        <v>0</v>
      </c>
      <c r="T273" s="65" t="n">
        <f aca="false">Tabla_Simulada!T273-Tabla_ValidaciónMétodo!T273</f>
        <v>0</v>
      </c>
      <c r="U273" s="65" t="n">
        <f aca="false">Tabla_Simulada!U273-Tabla_ValidaciónMétodo!U273</f>
        <v>0</v>
      </c>
      <c r="V273" s="65" t="n">
        <f aca="false">Tabla_Simulada!V273-Tabla_ValidaciónMétodo!V273</f>
        <v>0</v>
      </c>
      <c r="W273" s="65" t="n">
        <f aca="false">Tabla_Simulada!W273-Tabla_ValidaciónMétodo!W273</f>
        <v>0</v>
      </c>
      <c r="X273" s="65" t="n">
        <f aca="false">Tabla_Simulada!X273-Tabla_ValidaciónMétodo!X273</f>
        <v>0</v>
      </c>
      <c r="Y273" s="65" t="n">
        <f aca="false">Tabla_Simulada!Y273-Tabla_ValidaciónMétodo!Y273</f>
        <v>0</v>
      </c>
      <c r="Z273" s="65" t="n">
        <f aca="false">Tabla_Simulada!Z273-Tabla_ValidaciónMétodo!Z273</f>
        <v>0</v>
      </c>
      <c r="AC273" s="73" t="n">
        <f aca="false">Tabla_Simulada!AC273-Tabla_ValidaciónMétodo!AC273</f>
        <v>0</v>
      </c>
      <c r="AD273" s="74" t="n">
        <f aca="false">Tabla_Simulada!AD273-Tabla_ValidaciónMétodo!AD273</f>
        <v>0</v>
      </c>
      <c r="AE273" s="75" t="n">
        <f aca="false">Tabla_Simulada!AE273-Tabla_ValidaciónMétodo!AE273</f>
        <v>0</v>
      </c>
      <c r="AF273" s="74" t="n">
        <f aca="false">Tabla_Simulada!AF273-Tabla_ValidaciónMétodo!AF273</f>
        <v>0</v>
      </c>
      <c r="AG273" s="74" t="n">
        <f aca="false">Tabla_Simulada!AG273-Tabla_ValidaciónMétodo!AG273</f>
        <v>0</v>
      </c>
      <c r="AH273" s="74" t="n">
        <f aca="false">Tabla_Simulada!AH273-Tabla_ValidaciónMétodo!AH273</f>
        <v>0</v>
      </c>
      <c r="AI273" s="74" t="n">
        <f aca="false">Tabla_Simulada!AI273-Tabla_ValidaciónMétodo!AI273</f>
        <v>0</v>
      </c>
      <c r="AJ273" s="74" t="n">
        <f aca="false">Tabla_Simulada!AJ273-Tabla_ValidaciónMétodo!AJ273</f>
        <v>0</v>
      </c>
      <c r="AK273" s="74" t="n">
        <f aca="false">Tabla_Simulada!AK273-Tabla_ValidaciónMétodo!AK273</f>
        <v>0</v>
      </c>
      <c r="AL273" s="74" t="n">
        <f aca="false">Tabla_Simulada!AL273-Tabla_ValidaciónMétodo!AL273</f>
        <v>0</v>
      </c>
      <c r="AM273" s="74" t="n">
        <f aca="false">Tabla_Simulada!AM273-Tabla_ValidaciónMétodo!AM273</f>
        <v>0</v>
      </c>
      <c r="AO273" s="66" t="n">
        <f aca="false">Tabla_Simulada!AO273-Tabla_ValidaciónMétodo!AO273</f>
        <v>0</v>
      </c>
      <c r="AP273" s="65" t="n">
        <f aca="false">Tabla_Simulada!AP273-Tabla_ValidaciónMétodo!AP273</f>
        <v>0</v>
      </c>
      <c r="AQ273" s="66" t="n">
        <f aca="false">Tabla_Simulada!AQ273-Tabla_ValidaciónMétodo!AQ273</f>
        <v>0</v>
      </c>
      <c r="AR273" s="65" t="n">
        <f aca="false">Tabla_Simulada!AR273-Tabla_ValidaciónMétodo!AR273</f>
        <v>0</v>
      </c>
      <c r="AS273" s="66" t="n">
        <f aca="false">Tabla_Simulada!AS273-Tabla_ValidaciónMétodo!AS273</f>
        <v>0</v>
      </c>
      <c r="AT273" s="65" t="n">
        <f aca="false">Tabla_Simulada!AT273-Tabla_ValidaciónMétodo!AT273</f>
        <v>0</v>
      </c>
      <c r="AU273" s="66" t="n">
        <f aca="false">Tabla_Simulada!AU273-Tabla_ValidaciónMétodo!AU273</f>
        <v>0</v>
      </c>
      <c r="AV273" s="65" t="n">
        <f aca="false">Tabla_Simulada!AV273-Tabla_ValidaciónMétodo!AV273</f>
        <v>0</v>
      </c>
      <c r="AW273" s="66" t="n">
        <f aca="false">Tabla_Simulada!AW273-Tabla_ValidaciónMétodo!AW273</f>
        <v>0</v>
      </c>
      <c r="AX273" s="65" t="n">
        <f aca="false">Tabla_Simulada!AX273-Tabla_ValidaciónMétodo!AX273</f>
        <v>0</v>
      </c>
    </row>
    <row r="274" customFormat="false" ht="15" hidden="false" customHeight="false" outlineLevel="0" collapsed="false">
      <c r="A274" s="72" t="s">
        <v>58</v>
      </c>
      <c r="B274" s="65" t="n">
        <f aca="false">Tabla_Simulada!B274-Tabla_ValidaciónMétodo!B274</f>
        <v>0</v>
      </c>
      <c r="C274" s="65" t="n">
        <f aca="false">Tabla_Simulada!C274-Tabla_ValidaciónMétodo!C274</f>
        <v>0</v>
      </c>
      <c r="D274" s="65" t="n">
        <f aca="false">Tabla_Simulada!D274-Tabla_ValidaciónMétodo!D274</f>
        <v>0</v>
      </c>
      <c r="E274" s="65" t="n">
        <f aca="false">Tabla_Simulada!E274-Tabla_ValidaciónMétodo!E274</f>
        <v>0</v>
      </c>
      <c r="F274" s="65" t="n">
        <f aca="false">Tabla_Simulada!F274-Tabla_ValidaciónMétodo!F274</f>
        <v>0</v>
      </c>
      <c r="G274" s="65" t="n">
        <f aca="false">Tabla_Simulada!G274-Tabla_ValidaciónMétodo!G274</f>
        <v>0</v>
      </c>
      <c r="H274" s="65" t="n">
        <f aca="false">Tabla_Simulada!H274-Tabla_ValidaciónMétodo!H274</f>
        <v>0</v>
      </c>
      <c r="I274" s="66" t="n">
        <f aca="false">Tabla_Simulada!I274-Tabla_ValidaciónMétodo!I274</f>
        <v>0</v>
      </c>
      <c r="J274" s="65" t="n">
        <f aca="false">Tabla_Simulada!J274-Tabla_ValidaciónMétodo!J274</f>
        <v>0</v>
      </c>
      <c r="K274" s="66" t="n">
        <f aca="false">Tabla_Simulada!K274-Tabla_ValidaciónMétodo!K274</f>
        <v>0</v>
      </c>
      <c r="L274" s="65" t="n">
        <f aca="false">Tabla_Simulada!L274-Tabla_ValidaciónMétodo!L274</f>
        <v>0</v>
      </c>
      <c r="M274" s="66" t="n">
        <f aca="false">Tabla_Simulada!M274-Tabla_ValidaciónMétodo!M274</f>
        <v>0</v>
      </c>
      <c r="N274" s="65" t="n">
        <f aca="false">Tabla_Simulada!N274-Tabla_ValidaciónMétodo!N274</f>
        <v>0</v>
      </c>
      <c r="O274" s="65" t="n">
        <f aca="false">Tabla_Simulada!O274-Tabla_ValidaciónMétodo!O274</f>
        <v>0</v>
      </c>
      <c r="P274" s="65" t="n">
        <f aca="false">Tabla_Simulada!P274-Tabla_ValidaciónMétodo!P274</f>
        <v>0</v>
      </c>
      <c r="Q274" s="65" t="n">
        <f aca="false">Tabla_Simulada!Q274-Tabla_ValidaciónMétodo!Q274</f>
        <v>0</v>
      </c>
      <c r="S274" s="65" t="n">
        <f aca="false">Tabla_Simulada!S274-Tabla_ValidaciónMétodo!S274</f>
        <v>0</v>
      </c>
      <c r="T274" s="65" t="n">
        <f aca="false">Tabla_Simulada!T274-Tabla_ValidaciónMétodo!T274</f>
        <v>0</v>
      </c>
      <c r="U274" s="65" t="n">
        <f aca="false">Tabla_Simulada!U274-Tabla_ValidaciónMétodo!U274</f>
        <v>0</v>
      </c>
      <c r="V274" s="65" t="n">
        <f aca="false">Tabla_Simulada!V274-Tabla_ValidaciónMétodo!V274</f>
        <v>0</v>
      </c>
      <c r="W274" s="65" t="n">
        <f aca="false">Tabla_Simulada!W274-Tabla_ValidaciónMétodo!W274</f>
        <v>0</v>
      </c>
      <c r="X274" s="65" t="n">
        <f aca="false">Tabla_Simulada!X274-Tabla_ValidaciónMétodo!X274</f>
        <v>0</v>
      </c>
      <c r="Y274" s="65" t="n">
        <f aca="false">Tabla_Simulada!Y274-Tabla_ValidaciónMétodo!Y274</f>
        <v>0</v>
      </c>
      <c r="Z274" s="65" t="n">
        <f aca="false">Tabla_Simulada!Z274-Tabla_ValidaciónMétodo!Z274</f>
        <v>0</v>
      </c>
      <c r="AC274" s="73" t="n">
        <f aca="false">Tabla_Simulada!AC274-Tabla_ValidaciónMétodo!AC274</f>
        <v>0</v>
      </c>
      <c r="AD274" s="74" t="n">
        <f aca="false">Tabla_Simulada!AD274-Tabla_ValidaciónMétodo!AD274</f>
        <v>0</v>
      </c>
      <c r="AE274" s="75" t="n">
        <f aca="false">Tabla_Simulada!AE274-Tabla_ValidaciónMétodo!AE274</f>
        <v>0</v>
      </c>
      <c r="AF274" s="74" t="n">
        <f aca="false">Tabla_Simulada!AF274-Tabla_ValidaciónMétodo!AF274</f>
        <v>0</v>
      </c>
      <c r="AG274" s="74" t="n">
        <f aca="false">Tabla_Simulada!AG274-Tabla_ValidaciónMétodo!AG274</f>
        <v>0</v>
      </c>
      <c r="AH274" s="74" t="n">
        <f aca="false">Tabla_Simulada!AH274-Tabla_ValidaciónMétodo!AH274</f>
        <v>0</v>
      </c>
      <c r="AI274" s="74" t="n">
        <f aca="false">Tabla_Simulada!AI274-Tabla_ValidaciónMétodo!AI274</f>
        <v>0</v>
      </c>
      <c r="AJ274" s="74" t="n">
        <f aca="false">Tabla_Simulada!AJ274-Tabla_ValidaciónMétodo!AJ274</f>
        <v>0</v>
      </c>
      <c r="AK274" s="74" t="n">
        <f aca="false">Tabla_Simulada!AK274-Tabla_ValidaciónMétodo!AK274</f>
        <v>0</v>
      </c>
      <c r="AL274" s="74" t="n">
        <f aca="false">Tabla_Simulada!AL274-Tabla_ValidaciónMétodo!AL274</f>
        <v>0</v>
      </c>
      <c r="AM274" s="74" t="n">
        <f aca="false">Tabla_Simulada!AM274-Tabla_ValidaciónMétodo!AM274</f>
        <v>0</v>
      </c>
      <c r="AO274" s="66" t="n">
        <f aca="false">Tabla_Simulada!AO274-Tabla_ValidaciónMétodo!AO274</f>
        <v>0</v>
      </c>
      <c r="AP274" s="65" t="n">
        <f aca="false">Tabla_Simulada!AP274-Tabla_ValidaciónMétodo!AP274</f>
        <v>0</v>
      </c>
      <c r="AQ274" s="66" t="n">
        <f aca="false">Tabla_Simulada!AQ274-Tabla_ValidaciónMétodo!AQ274</f>
        <v>0</v>
      </c>
      <c r="AR274" s="65" t="n">
        <f aca="false">Tabla_Simulada!AR274-Tabla_ValidaciónMétodo!AR274</f>
        <v>0</v>
      </c>
      <c r="AS274" s="66" t="n">
        <f aca="false">Tabla_Simulada!AS274-Tabla_ValidaciónMétodo!AS274</f>
        <v>0</v>
      </c>
      <c r="AT274" s="65" t="n">
        <f aca="false">Tabla_Simulada!AT274-Tabla_ValidaciónMétodo!AT274</f>
        <v>0</v>
      </c>
      <c r="AU274" s="66" t="n">
        <f aca="false">Tabla_Simulada!AU274-Tabla_ValidaciónMétodo!AU274</f>
        <v>0</v>
      </c>
      <c r="AV274" s="65" t="n">
        <f aca="false">Tabla_Simulada!AV274-Tabla_ValidaciónMétodo!AV274</f>
        <v>0</v>
      </c>
      <c r="AW274" s="66" t="n">
        <f aca="false">Tabla_Simulada!AW274-Tabla_ValidaciónMétodo!AW274</f>
        <v>0</v>
      </c>
      <c r="AX274" s="65" t="n">
        <f aca="false">Tabla_Simulada!AX274-Tabla_ValidaciónMétodo!AX274</f>
        <v>0</v>
      </c>
    </row>
    <row r="275" customFormat="false" ht="15" hidden="false" customHeight="false" outlineLevel="0" collapsed="false">
      <c r="A275" s="72" t="s">
        <v>59</v>
      </c>
      <c r="B275" s="65" t="n">
        <f aca="false">Tabla_Simulada!B275-Tabla_ValidaciónMétodo!B275</f>
        <v>0</v>
      </c>
      <c r="C275" s="65" t="n">
        <f aca="false">Tabla_Simulada!C275-Tabla_ValidaciónMétodo!C275</f>
        <v>0</v>
      </c>
      <c r="D275" s="65" t="n">
        <f aca="false">Tabla_Simulada!D275-Tabla_ValidaciónMétodo!D275</f>
        <v>0</v>
      </c>
      <c r="E275" s="65" t="n">
        <f aca="false">Tabla_Simulada!E275-Tabla_ValidaciónMétodo!E275</f>
        <v>0</v>
      </c>
      <c r="F275" s="65" t="n">
        <f aca="false">Tabla_Simulada!F275-Tabla_ValidaciónMétodo!F275</f>
        <v>0</v>
      </c>
      <c r="G275" s="65" t="n">
        <f aca="false">Tabla_Simulada!G275-Tabla_ValidaciónMétodo!G275</f>
        <v>0</v>
      </c>
      <c r="H275" s="65" t="n">
        <f aca="false">Tabla_Simulada!H275-Tabla_ValidaciónMétodo!H275</f>
        <v>0</v>
      </c>
      <c r="I275" s="66" t="n">
        <f aca="false">Tabla_Simulada!I275-Tabla_ValidaciónMétodo!I275</f>
        <v>0</v>
      </c>
      <c r="J275" s="65" t="n">
        <f aca="false">Tabla_Simulada!J275-Tabla_ValidaciónMétodo!J275</f>
        <v>0</v>
      </c>
      <c r="K275" s="66" t="n">
        <f aca="false">Tabla_Simulada!K275-Tabla_ValidaciónMétodo!K275</f>
        <v>0</v>
      </c>
      <c r="L275" s="65" t="n">
        <f aca="false">Tabla_Simulada!L275-Tabla_ValidaciónMétodo!L275</f>
        <v>0</v>
      </c>
      <c r="M275" s="66" t="n">
        <f aca="false">Tabla_Simulada!M275-Tabla_ValidaciónMétodo!M275</f>
        <v>0</v>
      </c>
      <c r="N275" s="65" t="n">
        <f aca="false">Tabla_Simulada!N275-Tabla_ValidaciónMétodo!N275</f>
        <v>0</v>
      </c>
      <c r="O275" s="65" t="n">
        <f aca="false">Tabla_Simulada!O275-Tabla_ValidaciónMétodo!O275</f>
        <v>0</v>
      </c>
      <c r="P275" s="65" t="n">
        <f aca="false">Tabla_Simulada!P275-Tabla_ValidaciónMétodo!P275</f>
        <v>0</v>
      </c>
      <c r="Q275" s="65" t="n">
        <f aca="false">Tabla_Simulada!Q275-Tabla_ValidaciónMétodo!Q275</f>
        <v>0</v>
      </c>
      <c r="S275" s="65" t="n">
        <f aca="false">Tabla_Simulada!S275-Tabla_ValidaciónMétodo!S275</f>
        <v>0</v>
      </c>
      <c r="T275" s="65" t="n">
        <f aca="false">Tabla_Simulada!T275-Tabla_ValidaciónMétodo!T275</f>
        <v>0</v>
      </c>
      <c r="U275" s="65" t="n">
        <f aca="false">Tabla_Simulada!U275-Tabla_ValidaciónMétodo!U275</f>
        <v>0</v>
      </c>
      <c r="V275" s="65" t="n">
        <f aca="false">Tabla_Simulada!V275-Tabla_ValidaciónMétodo!V275</f>
        <v>0</v>
      </c>
      <c r="W275" s="65" t="n">
        <f aca="false">Tabla_Simulada!W275-Tabla_ValidaciónMétodo!W275</f>
        <v>0</v>
      </c>
      <c r="X275" s="65" t="n">
        <f aca="false">Tabla_Simulada!X275-Tabla_ValidaciónMétodo!X275</f>
        <v>0</v>
      </c>
      <c r="Y275" s="65" t="n">
        <f aca="false">Tabla_Simulada!Y275-Tabla_ValidaciónMétodo!Y275</f>
        <v>0</v>
      </c>
      <c r="Z275" s="65" t="n">
        <f aca="false">Tabla_Simulada!Z275-Tabla_ValidaciónMétodo!Z275</f>
        <v>0</v>
      </c>
      <c r="AC275" s="73" t="n">
        <f aca="false">Tabla_Simulada!AC275-Tabla_ValidaciónMétodo!AC275</f>
        <v>0</v>
      </c>
      <c r="AD275" s="74" t="n">
        <f aca="false">Tabla_Simulada!AD275-Tabla_ValidaciónMétodo!AD275</f>
        <v>0</v>
      </c>
      <c r="AE275" s="75" t="n">
        <f aca="false">Tabla_Simulada!AE275-Tabla_ValidaciónMétodo!AE275</f>
        <v>0</v>
      </c>
      <c r="AF275" s="74" t="n">
        <f aca="false">Tabla_Simulada!AF275-Tabla_ValidaciónMétodo!AF275</f>
        <v>0</v>
      </c>
      <c r="AG275" s="74" t="n">
        <f aca="false">Tabla_Simulada!AG275-Tabla_ValidaciónMétodo!AG275</f>
        <v>0</v>
      </c>
      <c r="AH275" s="74" t="n">
        <f aca="false">Tabla_Simulada!AH275-Tabla_ValidaciónMétodo!AH275</f>
        <v>0</v>
      </c>
      <c r="AI275" s="74" t="n">
        <f aca="false">Tabla_Simulada!AI275-Tabla_ValidaciónMétodo!AI275</f>
        <v>0</v>
      </c>
      <c r="AJ275" s="74" t="n">
        <f aca="false">Tabla_Simulada!AJ275-Tabla_ValidaciónMétodo!AJ275</f>
        <v>0</v>
      </c>
      <c r="AK275" s="74" t="n">
        <f aca="false">Tabla_Simulada!AK275-Tabla_ValidaciónMétodo!AK275</f>
        <v>0</v>
      </c>
      <c r="AL275" s="74" t="n">
        <f aca="false">Tabla_Simulada!AL275-Tabla_ValidaciónMétodo!AL275</f>
        <v>0</v>
      </c>
      <c r="AM275" s="74" t="n">
        <f aca="false">Tabla_Simulada!AM275-Tabla_ValidaciónMétodo!AM275</f>
        <v>0</v>
      </c>
      <c r="AO275" s="66" t="n">
        <f aca="false">Tabla_Simulada!AO275-Tabla_ValidaciónMétodo!AO275</f>
        <v>0</v>
      </c>
      <c r="AP275" s="65" t="n">
        <f aca="false">Tabla_Simulada!AP275-Tabla_ValidaciónMétodo!AP275</f>
        <v>0</v>
      </c>
      <c r="AQ275" s="66" t="n">
        <f aca="false">Tabla_Simulada!AQ275-Tabla_ValidaciónMétodo!AQ275</f>
        <v>0</v>
      </c>
      <c r="AR275" s="65" t="n">
        <f aca="false">Tabla_Simulada!AR275-Tabla_ValidaciónMétodo!AR275</f>
        <v>0</v>
      </c>
      <c r="AS275" s="66" t="n">
        <f aca="false">Tabla_Simulada!AS275-Tabla_ValidaciónMétodo!AS275</f>
        <v>0</v>
      </c>
      <c r="AT275" s="65" t="n">
        <f aca="false">Tabla_Simulada!AT275-Tabla_ValidaciónMétodo!AT275</f>
        <v>0</v>
      </c>
      <c r="AU275" s="66" t="n">
        <f aca="false">Tabla_Simulada!AU275-Tabla_ValidaciónMétodo!AU275</f>
        <v>0</v>
      </c>
      <c r="AV275" s="65" t="n">
        <f aca="false">Tabla_Simulada!AV275-Tabla_ValidaciónMétodo!AV275</f>
        <v>0</v>
      </c>
      <c r="AW275" s="66" t="n">
        <f aca="false">Tabla_Simulada!AW275-Tabla_ValidaciónMétodo!AW275</f>
        <v>0</v>
      </c>
      <c r="AX275" s="65" t="n">
        <f aca="false">Tabla_Simulada!AX275-Tabla_ValidaciónMétodo!AX275</f>
        <v>0</v>
      </c>
    </row>
    <row r="276" customFormat="false" ht="15" hidden="false" customHeight="false" outlineLevel="0" collapsed="false">
      <c r="A276" s="72" t="s">
        <v>60</v>
      </c>
      <c r="B276" s="65" t="n">
        <f aca="false">Tabla_Simulada!B276-Tabla_ValidaciónMétodo!B276</f>
        <v>0</v>
      </c>
      <c r="C276" s="65" t="n">
        <f aca="false">Tabla_Simulada!C276-Tabla_ValidaciónMétodo!C276</f>
        <v>0</v>
      </c>
      <c r="D276" s="65" t="n">
        <f aca="false">Tabla_Simulada!D276-Tabla_ValidaciónMétodo!D276</f>
        <v>0</v>
      </c>
      <c r="E276" s="65" t="n">
        <f aca="false">Tabla_Simulada!E276-Tabla_ValidaciónMétodo!E276</f>
        <v>0</v>
      </c>
      <c r="F276" s="65" t="n">
        <f aca="false">Tabla_Simulada!F276-Tabla_ValidaciónMétodo!F276</f>
        <v>0</v>
      </c>
      <c r="G276" s="65" t="n">
        <f aca="false">Tabla_Simulada!G276-Tabla_ValidaciónMétodo!G276</f>
        <v>0</v>
      </c>
      <c r="H276" s="65" t="n">
        <f aca="false">Tabla_Simulada!H276-Tabla_ValidaciónMétodo!H276</f>
        <v>0</v>
      </c>
      <c r="I276" s="66" t="n">
        <f aca="false">Tabla_Simulada!I276-Tabla_ValidaciónMétodo!I276</f>
        <v>0</v>
      </c>
      <c r="J276" s="65" t="n">
        <f aca="false">Tabla_Simulada!J276-Tabla_ValidaciónMétodo!J276</f>
        <v>0</v>
      </c>
      <c r="K276" s="66" t="n">
        <f aca="false">Tabla_Simulada!K276-Tabla_ValidaciónMétodo!K276</f>
        <v>0</v>
      </c>
      <c r="L276" s="65" t="n">
        <f aca="false">Tabla_Simulada!L276-Tabla_ValidaciónMétodo!L276</f>
        <v>0</v>
      </c>
      <c r="M276" s="66" t="n">
        <f aca="false">Tabla_Simulada!M276-Tabla_ValidaciónMétodo!M276</f>
        <v>0</v>
      </c>
      <c r="N276" s="65" t="n">
        <f aca="false">Tabla_Simulada!N276-Tabla_ValidaciónMétodo!N276</f>
        <v>0</v>
      </c>
      <c r="O276" s="65" t="n">
        <f aca="false">Tabla_Simulada!O276-Tabla_ValidaciónMétodo!O276</f>
        <v>0</v>
      </c>
      <c r="P276" s="65" t="n">
        <f aca="false">Tabla_Simulada!P276-Tabla_ValidaciónMétodo!P276</f>
        <v>0</v>
      </c>
      <c r="Q276" s="65" t="n">
        <f aca="false">Tabla_Simulada!Q276-Tabla_ValidaciónMétodo!Q276</f>
        <v>0</v>
      </c>
      <c r="S276" s="65" t="n">
        <f aca="false">Tabla_Simulada!S276-Tabla_ValidaciónMétodo!S276</f>
        <v>0</v>
      </c>
      <c r="T276" s="65" t="n">
        <f aca="false">Tabla_Simulada!T276-Tabla_ValidaciónMétodo!T276</f>
        <v>0</v>
      </c>
      <c r="U276" s="65" t="n">
        <f aca="false">Tabla_Simulada!U276-Tabla_ValidaciónMétodo!U276</f>
        <v>0</v>
      </c>
      <c r="V276" s="65" t="n">
        <f aca="false">Tabla_Simulada!V276-Tabla_ValidaciónMétodo!V276</f>
        <v>0</v>
      </c>
      <c r="W276" s="65" t="n">
        <f aca="false">Tabla_Simulada!W276-Tabla_ValidaciónMétodo!W276</f>
        <v>0</v>
      </c>
      <c r="X276" s="65" t="n">
        <f aca="false">Tabla_Simulada!X276-Tabla_ValidaciónMétodo!X276</f>
        <v>0</v>
      </c>
      <c r="Y276" s="65" t="n">
        <f aca="false">Tabla_Simulada!Y276-Tabla_ValidaciónMétodo!Y276</f>
        <v>0</v>
      </c>
      <c r="Z276" s="65" t="n">
        <f aca="false">Tabla_Simulada!Z276-Tabla_ValidaciónMétodo!Z276</f>
        <v>0</v>
      </c>
      <c r="AC276" s="73" t="n">
        <f aca="false">Tabla_Simulada!AC276-Tabla_ValidaciónMétodo!AC276</f>
        <v>0</v>
      </c>
      <c r="AD276" s="74" t="n">
        <f aca="false">Tabla_Simulada!AD276-Tabla_ValidaciónMétodo!AD276</f>
        <v>0</v>
      </c>
      <c r="AE276" s="75" t="n">
        <f aca="false">Tabla_Simulada!AE276-Tabla_ValidaciónMétodo!AE276</f>
        <v>0</v>
      </c>
      <c r="AF276" s="74" t="n">
        <f aca="false">Tabla_Simulada!AF276-Tabla_ValidaciónMétodo!AF276</f>
        <v>0</v>
      </c>
      <c r="AG276" s="74" t="n">
        <f aca="false">Tabla_Simulada!AG276-Tabla_ValidaciónMétodo!AG276</f>
        <v>0</v>
      </c>
      <c r="AH276" s="74" t="n">
        <f aca="false">Tabla_Simulada!AH276-Tabla_ValidaciónMétodo!AH276</f>
        <v>0</v>
      </c>
      <c r="AI276" s="74" t="n">
        <f aca="false">Tabla_Simulada!AI276-Tabla_ValidaciónMétodo!AI276</f>
        <v>0</v>
      </c>
      <c r="AJ276" s="74" t="n">
        <f aca="false">Tabla_Simulada!AJ276-Tabla_ValidaciónMétodo!AJ276</f>
        <v>0</v>
      </c>
      <c r="AK276" s="74" t="n">
        <f aca="false">Tabla_Simulada!AK276-Tabla_ValidaciónMétodo!AK276</f>
        <v>0</v>
      </c>
      <c r="AL276" s="74" t="n">
        <f aca="false">Tabla_Simulada!AL276-Tabla_ValidaciónMétodo!AL276</f>
        <v>0</v>
      </c>
      <c r="AM276" s="74" t="n">
        <f aca="false">Tabla_Simulada!AM276-Tabla_ValidaciónMétodo!AM276</f>
        <v>0</v>
      </c>
      <c r="AO276" s="66" t="n">
        <f aca="false">Tabla_Simulada!AO276-Tabla_ValidaciónMétodo!AO276</f>
        <v>0</v>
      </c>
      <c r="AP276" s="65" t="n">
        <f aca="false">Tabla_Simulada!AP276-Tabla_ValidaciónMétodo!AP276</f>
        <v>0</v>
      </c>
      <c r="AQ276" s="66" t="n">
        <f aca="false">Tabla_Simulada!AQ276-Tabla_ValidaciónMétodo!AQ276</f>
        <v>0</v>
      </c>
      <c r="AR276" s="65" t="n">
        <f aca="false">Tabla_Simulada!AR276-Tabla_ValidaciónMétodo!AR276</f>
        <v>0</v>
      </c>
      <c r="AS276" s="66" t="n">
        <f aca="false">Tabla_Simulada!AS276-Tabla_ValidaciónMétodo!AS276</f>
        <v>0</v>
      </c>
      <c r="AT276" s="65" t="n">
        <f aca="false">Tabla_Simulada!AT276-Tabla_ValidaciónMétodo!AT276</f>
        <v>0</v>
      </c>
      <c r="AU276" s="66" t="n">
        <f aca="false">Tabla_Simulada!AU276-Tabla_ValidaciónMétodo!AU276</f>
        <v>0</v>
      </c>
      <c r="AV276" s="65" t="n">
        <f aca="false">Tabla_Simulada!AV276-Tabla_ValidaciónMétodo!AV276</f>
        <v>0</v>
      </c>
      <c r="AW276" s="66" t="n">
        <f aca="false">Tabla_Simulada!AW276-Tabla_ValidaciónMétodo!AW276</f>
        <v>0</v>
      </c>
      <c r="AX276" s="65" t="n">
        <f aca="false">Tabla_Simulada!AX276-Tabla_ValidaciónMétodo!AX276</f>
        <v>0</v>
      </c>
    </row>
    <row r="277" customFormat="false" ht="15" hidden="false" customHeight="false" outlineLevel="0" collapsed="false">
      <c r="A277" s="72" t="s">
        <v>61</v>
      </c>
      <c r="B277" s="65" t="n">
        <f aca="false">Tabla_Simulada!B277-Tabla_ValidaciónMétodo!B277</f>
        <v>0</v>
      </c>
      <c r="C277" s="65" t="n">
        <f aca="false">Tabla_Simulada!C277-Tabla_ValidaciónMétodo!C277</f>
        <v>0</v>
      </c>
      <c r="D277" s="65" t="n">
        <f aca="false">Tabla_Simulada!D277-Tabla_ValidaciónMétodo!D277</f>
        <v>0</v>
      </c>
      <c r="E277" s="65" t="n">
        <f aca="false">Tabla_Simulada!E277-Tabla_ValidaciónMétodo!E277</f>
        <v>0</v>
      </c>
      <c r="F277" s="65" t="n">
        <f aca="false">Tabla_Simulada!F277-Tabla_ValidaciónMétodo!F277</f>
        <v>0</v>
      </c>
      <c r="G277" s="65" t="n">
        <f aca="false">Tabla_Simulada!G277-Tabla_ValidaciónMétodo!G277</f>
        <v>0</v>
      </c>
      <c r="H277" s="65" t="n">
        <f aca="false">Tabla_Simulada!H277-Tabla_ValidaciónMétodo!H277</f>
        <v>0</v>
      </c>
      <c r="I277" s="66" t="n">
        <f aca="false">Tabla_Simulada!I277-Tabla_ValidaciónMétodo!I277</f>
        <v>0</v>
      </c>
      <c r="J277" s="65" t="n">
        <f aca="false">Tabla_Simulada!J277-Tabla_ValidaciónMétodo!J277</f>
        <v>0</v>
      </c>
      <c r="K277" s="66" t="n">
        <f aca="false">Tabla_Simulada!K277-Tabla_ValidaciónMétodo!K277</f>
        <v>0</v>
      </c>
      <c r="L277" s="65" t="n">
        <f aca="false">Tabla_Simulada!L277-Tabla_ValidaciónMétodo!L277</f>
        <v>0</v>
      </c>
      <c r="M277" s="66" t="n">
        <f aca="false">Tabla_Simulada!M277-Tabla_ValidaciónMétodo!M277</f>
        <v>0</v>
      </c>
      <c r="N277" s="65" t="n">
        <f aca="false">Tabla_Simulada!N277-Tabla_ValidaciónMétodo!N277</f>
        <v>0</v>
      </c>
      <c r="O277" s="65" t="n">
        <f aca="false">Tabla_Simulada!O277-Tabla_ValidaciónMétodo!O277</f>
        <v>0</v>
      </c>
      <c r="P277" s="65" t="n">
        <f aca="false">Tabla_Simulada!P277-Tabla_ValidaciónMétodo!P277</f>
        <v>0</v>
      </c>
      <c r="Q277" s="65" t="n">
        <f aca="false">Tabla_Simulada!Q277-Tabla_ValidaciónMétodo!Q277</f>
        <v>0</v>
      </c>
      <c r="S277" s="65" t="n">
        <f aca="false">Tabla_Simulada!S277-Tabla_ValidaciónMétodo!S277</f>
        <v>0</v>
      </c>
      <c r="T277" s="65" t="n">
        <f aca="false">Tabla_Simulada!T277-Tabla_ValidaciónMétodo!T277</f>
        <v>0</v>
      </c>
      <c r="U277" s="65" t="n">
        <f aca="false">Tabla_Simulada!U277-Tabla_ValidaciónMétodo!U277</f>
        <v>0</v>
      </c>
      <c r="V277" s="65" t="n">
        <f aca="false">Tabla_Simulada!V277-Tabla_ValidaciónMétodo!V277</f>
        <v>0</v>
      </c>
      <c r="W277" s="65" t="n">
        <f aca="false">Tabla_Simulada!W277-Tabla_ValidaciónMétodo!W277</f>
        <v>0</v>
      </c>
      <c r="X277" s="65" t="n">
        <f aca="false">Tabla_Simulada!X277-Tabla_ValidaciónMétodo!X277</f>
        <v>0</v>
      </c>
      <c r="Y277" s="65" t="n">
        <f aca="false">Tabla_Simulada!Y277-Tabla_ValidaciónMétodo!Y277</f>
        <v>0</v>
      </c>
      <c r="Z277" s="65" t="n">
        <f aca="false">Tabla_Simulada!Z277-Tabla_ValidaciónMétodo!Z277</f>
        <v>0</v>
      </c>
      <c r="AC277" s="73" t="n">
        <f aca="false">Tabla_Simulada!AC277-Tabla_ValidaciónMétodo!AC277</f>
        <v>0</v>
      </c>
      <c r="AD277" s="74" t="n">
        <f aca="false">Tabla_Simulada!AD277-Tabla_ValidaciónMétodo!AD277</f>
        <v>0</v>
      </c>
      <c r="AE277" s="75" t="n">
        <f aca="false">Tabla_Simulada!AE277-Tabla_ValidaciónMétodo!AE277</f>
        <v>0</v>
      </c>
      <c r="AF277" s="74" t="n">
        <f aca="false">Tabla_Simulada!AF277-Tabla_ValidaciónMétodo!AF277</f>
        <v>0</v>
      </c>
      <c r="AG277" s="74" t="n">
        <f aca="false">Tabla_Simulada!AG277-Tabla_ValidaciónMétodo!AG277</f>
        <v>0</v>
      </c>
      <c r="AH277" s="74" t="n">
        <f aca="false">Tabla_Simulada!AH277-Tabla_ValidaciónMétodo!AH277</f>
        <v>0</v>
      </c>
      <c r="AI277" s="74" t="n">
        <f aca="false">Tabla_Simulada!AI277-Tabla_ValidaciónMétodo!AI277</f>
        <v>0</v>
      </c>
      <c r="AJ277" s="74" t="n">
        <f aca="false">Tabla_Simulada!AJ277-Tabla_ValidaciónMétodo!AJ277</f>
        <v>0</v>
      </c>
      <c r="AK277" s="74" t="n">
        <f aca="false">Tabla_Simulada!AK277-Tabla_ValidaciónMétodo!AK277</f>
        <v>0</v>
      </c>
      <c r="AL277" s="74" t="n">
        <f aca="false">Tabla_Simulada!AL277-Tabla_ValidaciónMétodo!AL277</f>
        <v>0</v>
      </c>
      <c r="AM277" s="74" t="n">
        <f aca="false">Tabla_Simulada!AM277-Tabla_ValidaciónMétodo!AM277</f>
        <v>0</v>
      </c>
      <c r="AO277" s="66" t="n">
        <f aca="false">Tabla_Simulada!AO277-Tabla_ValidaciónMétodo!AO277</f>
        <v>0</v>
      </c>
      <c r="AP277" s="65" t="n">
        <f aca="false">Tabla_Simulada!AP277-Tabla_ValidaciónMétodo!AP277</f>
        <v>0</v>
      </c>
      <c r="AQ277" s="66" t="n">
        <f aca="false">Tabla_Simulada!AQ277-Tabla_ValidaciónMétodo!AQ277</f>
        <v>0</v>
      </c>
      <c r="AR277" s="65" t="n">
        <f aca="false">Tabla_Simulada!AR277-Tabla_ValidaciónMétodo!AR277</f>
        <v>0</v>
      </c>
      <c r="AS277" s="66" t="n">
        <f aca="false">Tabla_Simulada!AS277-Tabla_ValidaciónMétodo!AS277</f>
        <v>0</v>
      </c>
      <c r="AT277" s="65" t="n">
        <f aca="false">Tabla_Simulada!AT277-Tabla_ValidaciónMétodo!AT277</f>
        <v>0</v>
      </c>
      <c r="AU277" s="66" t="n">
        <f aca="false">Tabla_Simulada!AU277-Tabla_ValidaciónMétodo!AU277</f>
        <v>0</v>
      </c>
      <c r="AV277" s="65" t="n">
        <f aca="false">Tabla_Simulada!AV277-Tabla_ValidaciónMétodo!AV277</f>
        <v>0</v>
      </c>
      <c r="AW277" s="66" t="n">
        <f aca="false">Tabla_Simulada!AW277-Tabla_ValidaciónMétodo!AW277</f>
        <v>0</v>
      </c>
      <c r="AX277" s="65" t="n">
        <f aca="false">Tabla_Simulada!AX277-Tabla_ValidaciónMétodo!AX277</f>
        <v>0</v>
      </c>
    </row>
    <row r="278" customFormat="false" ht="15" hidden="false" customHeight="false" outlineLevel="0" collapsed="false">
      <c r="A278" s="72" t="s">
        <v>62</v>
      </c>
      <c r="B278" s="65" t="n">
        <f aca="false">Tabla_Simulada!B278-Tabla_ValidaciónMétodo!B278</f>
        <v>0</v>
      </c>
      <c r="C278" s="65" t="n">
        <f aca="false">Tabla_Simulada!C278-Tabla_ValidaciónMétodo!C278</f>
        <v>0</v>
      </c>
      <c r="D278" s="65" t="n">
        <f aca="false">Tabla_Simulada!D278-Tabla_ValidaciónMétodo!D278</f>
        <v>0</v>
      </c>
      <c r="E278" s="65" t="n">
        <f aca="false">Tabla_Simulada!E278-Tabla_ValidaciónMétodo!E278</f>
        <v>0</v>
      </c>
      <c r="F278" s="65" t="n">
        <f aca="false">Tabla_Simulada!F278-Tabla_ValidaciónMétodo!F278</f>
        <v>0</v>
      </c>
      <c r="G278" s="65" t="n">
        <f aca="false">Tabla_Simulada!G278-Tabla_ValidaciónMétodo!G278</f>
        <v>0</v>
      </c>
      <c r="H278" s="65" t="n">
        <f aca="false">Tabla_Simulada!H278-Tabla_ValidaciónMétodo!H278</f>
        <v>0</v>
      </c>
      <c r="I278" s="66" t="n">
        <f aca="false">Tabla_Simulada!I278-Tabla_ValidaciónMétodo!I278</f>
        <v>0</v>
      </c>
      <c r="J278" s="65" t="n">
        <f aca="false">Tabla_Simulada!J278-Tabla_ValidaciónMétodo!J278</f>
        <v>0</v>
      </c>
      <c r="K278" s="66" t="n">
        <f aca="false">Tabla_Simulada!K278-Tabla_ValidaciónMétodo!K278</f>
        <v>0</v>
      </c>
      <c r="L278" s="65" t="n">
        <f aca="false">Tabla_Simulada!L278-Tabla_ValidaciónMétodo!L278</f>
        <v>0</v>
      </c>
      <c r="M278" s="66" t="n">
        <f aca="false">Tabla_Simulada!M278-Tabla_ValidaciónMétodo!M278</f>
        <v>0</v>
      </c>
      <c r="N278" s="65" t="n">
        <f aca="false">Tabla_Simulada!N278-Tabla_ValidaciónMétodo!N278</f>
        <v>0</v>
      </c>
      <c r="O278" s="65" t="n">
        <f aca="false">Tabla_Simulada!O278-Tabla_ValidaciónMétodo!O278</f>
        <v>0</v>
      </c>
      <c r="P278" s="65" t="n">
        <f aca="false">Tabla_Simulada!P278-Tabla_ValidaciónMétodo!P278</f>
        <v>0</v>
      </c>
      <c r="Q278" s="65" t="n">
        <f aca="false">Tabla_Simulada!Q278-Tabla_ValidaciónMétodo!Q278</f>
        <v>0</v>
      </c>
      <c r="S278" s="65" t="n">
        <f aca="false">Tabla_Simulada!S278-Tabla_ValidaciónMétodo!S278</f>
        <v>0</v>
      </c>
      <c r="T278" s="65" t="n">
        <f aca="false">Tabla_Simulada!T278-Tabla_ValidaciónMétodo!T278</f>
        <v>0</v>
      </c>
      <c r="U278" s="65" t="n">
        <f aca="false">Tabla_Simulada!U278-Tabla_ValidaciónMétodo!U278</f>
        <v>0</v>
      </c>
      <c r="V278" s="65" t="n">
        <f aca="false">Tabla_Simulada!V278-Tabla_ValidaciónMétodo!V278</f>
        <v>0</v>
      </c>
      <c r="W278" s="65" t="n">
        <f aca="false">Tabla_Simulada!W278-Tabla_ValidaciónMétodo!W278</f>
        <v>0</v>
      </c>
      <c r="X278" s="65" t="n">
        <f aca="false">Tabla_Simulada!X278-Tabla_ValidaciónMétodo!X278</f>
        <v>0</v>
      </c>
      <c r="Y278" s="65" t="n">
        <f aca="false">Tabla_Simulada!Y278-Tabla_ValidaciónMétodo!Y278</f>
        <v>0</v>
      </c>
      <c r="Z278" s="65" t="n">
        <f aca="false">Tabla_Simulada!Z278-Tabla_ValidaciónMétodo!Z278</f>
        <v>0</v>
      </c>
      <c r="AC278" s="73" t="n">
        <f aca="false">Tabla_Simulada!AC278-Tabla_ValidaciónMétodo!AC278</f>
        <v>0</v>
      </c>
      <c r="AD278" s="74" t="n">
        <f aca="false">Tabla_Simulada!AD278-Tabla_ValidaciónMétodo!AD278</f>
        <v>0</v>
      </c>
      <c r="AE278" s="75" t="n">
        <f aca="false">Tabla_Simulada!AE278-Tabla_ValidaciónMétodo!AE278</f>
        <v>0</v>
      </c>
      <c r="AF278" s="74" t="n">
        <f aca="false">Tabla_Simulada!AF278-Tabla_ValidaciónMétodo!AF278</f>
        <v>0</v>
      </c>
      <c r="AG278" s="74" t="n">
        <f aca="false">Tabla_Simulada!AG278-Tabla_ValidaciónMétodo!AG278</f>
        <v>0</v>
      </c>
      <c r="AH278" s="74" t="n">
        <f aca="false">Tabla_Simulada!AH278-Tabla_ValidaciónMétodo!AH278</f>
        <v>0</v>
      </c>
      <c r="AI278" s="74" t="n">
        <f aca="false">Tabla_Simulada!AI278-Tabla_ValidaciónMétodo!AI278</f>
        <v>0</v>
      </c>
      <c r="AJ278" s="74" t="n">
        <f aca="false">Tabla_Simulada!AJ278-Tabla_ValidaciónMétodo!AJ278</f>
        <v>0</v>
      </c>
      <c r="AK278" s="74" t="n">
        <f aca="false">Tabla_Simulada!AK278-Tabla_ValidaciónMétodo!AK278</f>
        <v>0</v>
      </c>
      <c r="AL278" s="74" t="n">
        <f aca="false">Tabla_Simulada!AL278-Tabla_ValidaciónMétodo!AL278</f>
        <v>0</v>
      </c>
      <c r="AM278" s="74" t="n">
        <f aca="false">Tabla_Simulada!AM278-Tabla_ValidaciónMétodo!AM278</f>
        <v>0</v>
      </c>
      <c r="AO278" s="66" t="n">
        <f aca="false">Tabla_Simulada!AO278-Tabla_ValidaciónMétodo!AO278</f>
        <v>0</v>
      </c>
      <c r="AP278" s="65" t="n">
        <f aca="false">Tabla_Simulada!AP278-Tabla_ValidaciónMétodo!AP278</f>
        <v>0</v>
      </c>
      <c r="AQ278" s="66" t="n">
        <f aca="false">Tabla_Simulada!AQ278-Tabla_ValidaciónMétodo!AQ278</f>
        <v>0</v>
      </c>
      <c r="AR278" s="65" t="n">
        <f aca="false">Tabla_Simulada!AR278-Tabla_ValidaciónMétodo!AR278</f>
        <v>0</v>
      </c>
      <c r="AS278" s="66" t="n">
        <f aca="false">Tabla_Simulada!AS278-Tabla_ValidaciónMétodo!AS278</f>
        <v>0</v>
      </c>
      <c r="AT278" s="65" t="n">
        <f aca="false">Tabla_Simulada!AT278-Tabla_ValidaciónMétodo!AT278</f>
        <v>0</v>
      </c>
      <c r="AU278" s="66" t="n">
        <f aca="false">Tabla_Simulada!AU278-Tabla_ValidaciónMétodo!AU278</f>
        <v>0</v>
      </c>
      <c r="AV278" s="65" t="n">
        <f aca="false">Tabla_Simulada!AV278-Tabla_ValidaciónMétodo!AV278</f>
        <v>0</v>
      </c>
      <c r="AW278" s="66" t="n">
        <f aca="false">Tabla_Simulada!AW278-Tabla_ValidaciónMétodo!AW278</f>
        <v>0</v>
      </c>
      <c r="AX278" s="65" t="n">
        <f aca="false">Tabla_Simulada!AX278-Tabla_ValidaciónMétodo!AX278</f>
        <v>0</v>
      </c>
    </row>
    <row r="279" customFormat="false" ht="15" hidden="false" customHeight="false" outlineLevel="0" collapsed="false">
      <c r="A279" s="72" t="s">
        <v>63</v>
      </c>
      <c r="B279" s="65" t="n">
        <f aca="false">Tabla_Simulada!B279-Tabla_ValidaciónMétodo!B279</f>
        <v>0</v>
      </c>
      <c r="C279" s="65" t="n">
        <f aca="false">Tabla_Simulada!C279-Tabla_ValidaciónMétodo!C279</f>
        <v>0</v>
      </c>
      <c r="D279" s="65" t="n">
        <f aca="false">Tabla_Simulada!D279-Tabla_ValidaciónMétodo!D279</f>
        <v>0</v>
      </c>
      <c r="E279" s="65" t="n">
        <f aca="false">Tabla_Simulada!E279-Tabla_ValidaciónMétodo!E279</f>
        <v>0</v>
      </c>
      <c r="F279" s="65" t="n">
        <f aca="false">Tabla_Simulada!F279-Tabla_ValidaciónMétodo!F279</f>
        <v>0</v>
      </c>
      <c r="G279" s="65" t="n">
        <f aca="false">Tabla_Simulada!G279-Tabla_ValidaciónMétodo!G279</f>
        <v>0</v>
      </c>
      <c r="H279" s="65" t="n">
        <f aca="false">Tabla_Simulada!H279-Tabla_ValidaciónMétodo!H279</f>
        <v>0</v>
      </c>
      <c r="I279" s="66" t="n">
        <f aca="false">Tabla_Simulada!I279-Tabla_ValidaciónMétodo!I279</f>
        <v>0</v>
      </c>
      <c r="J279" s="65" t="n">
        <f aca="false">Tabla_Simulada!J279-Tabla_ValidaciónMétodo!J279</f>
        <v>0</v>
      </c>
      <c r="K279" s="66" t="n">
        <f aca="false">Tabla_Simulada!K279-Tabla_ValidaciónMétodo!K279</f>
        <v>0</v>
      </c>
      <c r="L279" s="65" t="n">
        <f aca="false">Tabla_Simulada!L279-Tabla_ValidaciónMétodo!L279</f>
        <v>0</v>
      </c>
      <c r="M279" s="66" t="n">
        <f aca="false">Tabla_Simulada!M279-Tabla_ValidaciónMétodo!M279</f>
        <v>0</v>
      </c>
      <c r="N279" s="65" t="n">
        <f aca="false">Tabla_Simulada!N279-Tabla_ValidaciónMétodo!N279</f>
        <v>0</v>
      </c>
      <c r="O279" s="65" t="n">
        <f aca="false">Tabla_Simulada!O279-Tabla_ValidaciónMétodo!O279</f>
        <v>0</v>
      </c>
      <c r="P279" s="65" t="n">
        <f aca="false">Tabla_Simulada!P279-Tabla_ValidaciónMétodo!P279</f>
        <v>0</v>
      </c>
      <c r="Q279" s="65" t="n">
        <f aca="false">Tabla_Simulada!Q279-Tabla_ValidaciónMétodo!Q279</f>
        <v>0</v>
      </c>
      <c r="S279" s="65" t="n">
        <f aca="false">Tabla_Simulada!S279-Tabla_ValidaciónMétodo!S279</f>
        <v>0</v>
      </c>
      <c r="T279" s="65" t="n">
        <f aca="false">Tabla_Simulada!T279-Tabla_ValidaciónMétodo!T279</f>
        <v>0</v>
      </c>
      <c r="U279" s="65" t="n">
        <f aca="false">Tabla_Simulada!U279-Tabla_ValidaciónMétodo!U279</f>
        <v>0</v>
      </c>
      <c r="V279" s="65" t="n">
        <f aca="false">Tabla_Simulada!V279-Tabla_ValidaciónMétodo!V279</f>
        <v>0</v>
      </c>
      <c r="W279" s="65" t="n">
        <f aca="false">Tabla_Simulada!W279-Tabla_ValidaciónMétodo!W279</f>
        <v>0</v>
      </c>
      <c r="X279" s="65" t="n">
        <f aca="false">Tabla_Simulada!X279-Tabla_ValidaciónMétodo!X279</f>
        <v>0</v>
      </c>
      <c r="Y279" s="65" t="n">
        <f aca="false">Tabla_Simulada!Y279-Tabla_ValidaciónMétodo!Y279</f>
        <v>0</v>
      </c>
      <c r="Z279" s="65" t="n">
        <f aca="false">Tabla_Simulada!Z279-Tabla_ValidaciónMétodo!Z279</f>
        <v>0</v>
      </c>
      <c r="AC279" s="73" t="n">
        <f aca="false">Tabla_Simulada!AC279-Tabla_ValidaciónMétodo!AC279</f>
        <v>0</v>
      </c>
      <c r="AD279" s="74" t="n">
        <f aca="false">Tabla_Simulada!AD279-Tabla_ValidaciónMétodo!AD279</f>
        <v>0</v>
      </c>
      <c r="AE279" s="75" t="n">
        <f aca="false">Tabla_Simulada!AE279-Tabla_ValidaciónMétodo!AE279</f>
        <v>0</v>
      </c>
      <c r="AF279" s="74" t="n">
        <f aca="false">Tabla_Simulada!AF279-Tabla_ValidaciónMétodo!AF279</f>
        <v>0</v>
      </c>
      <c r="AG279" s="74" t="n">
        <f aca="false">Tabla_Simulada!AG279-Tabla_ValidaciónMétodo!AG279</f>
        <v>0</v>
      </c>
      <c r="AH279" s="74" t="n">
        <f aca="false">Tabla_Simulada!AH279-Tabla_ValidaciónMétodo!AH279</f>
        <v>0</v>
      </c>
      <c r="AI279" s="74" t="n">
        <f aca="false">Tabla_Simulada!AI279-Tabla_ValidaciónMétodo!AI279</f>
        <v>0</v>
      </c>
      <c r="AJ279" s="74" t="n">
        <f aca="false">Tabla_Simulada!AJ279-Tabla_ValidaciónMétodo!AJ279</f>
        <v>0</v>
      </c>
      <c r="AK279" s="74" t="n">
        <f aca="false">Tabla_Simulada!AK279-Tabla_ValidaciónMétodo!AK279</f>
        <v>0</v>
      </c>
      <c r="AL279" s="74" t="n">
        <f aca="false">Tabla_Simulada!AL279-Tabla_ValidaciónMétodo!AL279</f>
        <v>0</v>
      </c>
      <c r="AM279" s="74" t="n">
        <f aca="false">Tabla_Simulada!AM279-Tabla_ValidaciónMétodo!AM279</f>
        <v>0</v>
      </c>
      <c r="AO279" s="66" t="n">
        <f aca="false">Tabla_Simulada!AO279-Tabla_ValidaciónMétodo!AO279</f>
        <v>0</v>
      </c>
      <c r="AP279" s="65" t="n">
        <f aca="false">Tabla_Simulada!AP279-Tabla_ValidaciónMétodo!AP279</f>
        <v>0</v>
      </c>
      <c r="AQ279" s="66" t="n">
        <f aca="false">Tabla_Simulada!AQ279-Tabla_ValidaciónMétodo!AQ279</f>
        <v>0</v>
      </c>
      <c r="AR279" s="65" t="n">
        <f aca="false">Tabla_Simulada!AR279-Tabla_ValidaciónMétodo!AR279</f>
        <v>0</v>
      </c>
      <c r="AS279" s="66" t="n">
        <f aca="false">Tabla_Simulada!AS279-Tabla_ValidaciónMétodo!AS279</f>
        <v>0</v>
      </c>
      <c r="AT279" s="65" t="n">
        <f aca="false">Tabla_Simulada!AT279-Tabla_ValidaciónMétodo!AT279</f>
        <v>0</v>
      </c>
      <c r="AU279" s="66" t="n">
        <f aca="false">Tabla_Simulada!AU279-Tabla_ValidaciónMétodo!AU279</f>
        <v>0</v>
      </c>
      <c r="AV279" s="65" t="n">
        <f aca="false">Tabla_Simulada!AV279-Tabla_ValidaciónMétodo!AV279</f>
        <v>0</v>
      </c>
      <c r="AW279" s="66" t="n">
        <f aca="false">Tabla_Simulada!AW279-Tabla_ValidaciónMétodo!AW279</f>
        <v>0</v>
      </c>
      <c r="AX279" s="65" t="n">
        <f aca="false">Tabla_Simulada!AX279-Tabla_ValidaciónMétodo!AX279</f>
        <v>0</v>
      </c>
    </row>
    <row r="280" customFormat="false" ht="15" hidden="false" customHeight="false" outlineLevel="0" collapsed="false">
      <c r="A280" s="72" t="s">
        <v>64</v>
      </c>
      <c r="B280" s="65" t="n">
        <f aca="false">Tabla_Simulada!B280-Tabla_ValidaciónMétodo!B280</f>
        <v>0</v>
      </c>
      <c r="C280" s="65" t="n">
        <f aca="false">Tabla_Simulada!C280-Tabla_ValidaciónMétodo!C280</f>
        <v>0</v>
      </c>
      <c r="D280" s="65" t="n">
        <f aca="false">Tabla_Simulada!D280-Tabla_ValidaciónMétodo!D280</f>
        <v>0</v>
      </c>
      <c r="E280" s="65" t="n">
        <f aca="false">Tabla_Simulada!E280-Tabla_ValidaciónMétodo!E280</f>
        <v>0</v>
      </c>
      <c r="F280" s="65" t="n">
        <f aca="false">Tabla_Simulada!F280-Tabla_ValidaciónMétodo!F280</f>
        <v>0</v>
      </c>
      <c r="G280" s="65" t="n">
        <f aca="false">Tabla_Simulada!G280-Tabla_ValidaciónMétodo!G280</f>
        <v>0</v>
      </c>
      <c r="H280" s="65" t="n">
        <f aca="false">Tabla_Simulada!H280-Tabla_ValidaciónMétodo!H280</f>
        <v>0</v>
      </c>
      <c r="I280" s="66" t="n">
        <f aca="false">Tabla_Simulada!I280-Tabla_ValidaciónMétodo!I280</f>
        <v>0</v>
      </c>
      <c r="J280" s="65" t="n">
        <f aca="false">Tabla_Simulada!J280-Tabla_ValidaciónMétodo!J280</f>
        <v>0</v>
      </c>
      <c r="K280" s="66" t="n">
        <f aca="false">Tabla_Simulada!K280-Tabla_ValidaciónMétodo!K280</f>
        <v>0</v>
      </c>
      <c r="L280" s="65" t="n">
        <f aca="false">Tabla_Simulada!L280-Tabla_ValidaciónMétodo!L280</f>
        <v>0</v>
      </c>
      <c r="M280" s="66" t="n">
        <f aca="false">Tabla_Simulada!M280-Tabla_ValidaciónMétodo!M280</f>
        <v>0</v>
      </c>
      <c r="N280" s="65" t="n">
        <f aca="false">Tabla_Simulada!N280-Tabla_ValidaciónMétodo!N280</f>
        <v>0</v>
      </c>
      <c r="O280" s="65" t="n">
        <f aca="false">Tabla_Simulada!O280-Tabla_ValidaciónMétodo!O280</f>
        <v>0</v>
      </c>
      <c r="P280" s="65" t="n">
        <f aca="false">Tabla_Simulada!P280-Tabla_ValidaciónMétodo!P280</f>
        <v>0</v>
      </c>
      <c r="Q280" s="65" t="n">
        <f aca="false">Tabla_Simulada!Q280-Tabla_ValidaciónMétodo!Q280</f>
        <v>0</v>
      </c>
      <c r="S280" s="65" t="n">
        <f aca="false">Tabla_Simulada!S280-Tabla_ValidaciónMétodo!S280</f>
        <v>0</v>
      </c>
      <c r="T280" s="65" t="n">
        <f aca="false">Tabla_Simulada!T280-Tabla_ValidaciónMétodo!T280</f>
        <v>0</v>
      </c>
      <c r="U280" s="65" t="n">
        <f aca="false">Tabla_Simulada!U280-Tabla_ValidaciónMétodo!U280</f>
        <v>0</v>
      </c>
      <c r="V280" s="65" t="n">
        <f aca="false">Tabla_Simulada!V280-Tabla_ValidaciónMétodo!V280</f>
        <v>0</v>
      </c>
      <c r="W280" s="65" t="n">
        <f aca="false">Tabla_Simulada!W280-Tabla_ValidaciónMétodo!W280</f>
        <v>0</v>
      </c>
      <c r="X280" s="65" t="n">
        <f aca="false">Tabla_Simulada!X280-Tabla_ValidaciónMétodo!X280</f>
        <v>0</v>
      </c>
      <c r="Y280" s="65" t="n">
        <f aca="false">Tabla_Simulada!Y280-Tabla_ValidaciónMétodo!Y280</f>
        <v>0</v>
      </c>
      <c r="Z280" s="65" t="n">
        <f aca="false">Tabla_Simulada!Z280-Tabla_ValidaciónMétodo!Z280</f>
        <v>0</v>
      </c>
      <c r="AC280" s="73" t="n">
        <f aca="false">Tabla_Simulada!AC280-Tabla_ValidaciónMétodo!AC280</f>
        <v>0</v>
      </c>
      <c r="AD280" s="74" t="n">
        <f aca="false">Tabla_Simulada!AD280-Tabla_ValidaciónMétodo!AD280</f>
        <v>0</v>
      </c>
      <c r="AE280" s="75" t="n">
        <f aca="false">Tabla_Simulada!AE280-Tabla_ValidaciónMétodo!AE280</f>
        <v>0</v>
      </c>
      <c r="AF280" s="74" t="n">
        <f aca="false">Tabla_Simulada!AF280-Tabla_ValidaciónMétodo!AF280</f>
        <v>0</v>
      </c>
      <c r="AG280" s="74" t="n">
        <f aca="false">Tabla_Simulada!AG280-Tabla_ValidaciónMétodo!AG280</f>
        <v>0</v>
      </c>
      <c r="AH280" s="74" t="n">
        <f aca="false">Tabla_Simulada!AH280-Tabla_ValidaciónMétodo!AH280</f>
        <v>0</v>
      </c>
      <c r="AI280" s="74" t="n">
        <f aca="false">Tabla_Simulada!AI280-Tabla_ValidaciónMétodo!AI280</f>
        <v>0</v>
      </c>
      <c r="AJ280" s="74" t="n">
        <f aca="false">Tabla_Simulada!AJ280-Tabla_ValidaciónMétodo!AJ280</f>
        <v>0</v>
      </c>
      <c r="AK280" s="74" t="n">
        <f aca="false">Tabla_Simulada!AK280-Tabla_ValidaciónMétodo!AK280</f>
        <v>0</v>
      </c>
      <c r="AL280" s="74" t="n">
        <f aca="false">Tabla_Simulada!AL280-Tabla_ValidaciónMétodo!AL280</f>
        <v>0</v>
      </c>
      <c r="AM280" s="74" t="n">
        <f aca="false">Tabla_Simulada!AM280-Tabla_ValidaciónMétodo!AM280</f>
        <v>0</v>
      </c>
      <c r="AO280" s="66" t="n">
        <f aca="false">Tabla_Simulada!AO280-Tabla_ValidaciónMétodo!AO280</f>
        <v>0</v>
      </c>
      <c r="AP280" s="65" t="n">
        <f aca="false">Tabla_Simulada!AP280-Tabla_ValidaciónMétodo!AP280</f>
        <v>0</v>
      </c>
      <c r="AQ280" s="66" t="n">
        <f aca="false">Tabla_Simulada!AQ280-Tabla_ValidaciónMétodo!AQ280</f>
        <v>0</v>
      </c>
      <c r="AR280" s="65" t="n">
        <f aca="false">Tabla_Simulada!AR280-Tabla_ValidaciónMétodo!AR280</f>
        <v>0</v>
      </c>
      <c r="AS280" s="66" t="n">
        <f aca="false">Tabla_Simulada!AS280-Tabla_ValidaciónMétodo!AS280</f>
        <v>0</v>
      </c>
      <c r="AT280" s="65" t="n">
        <f aca="false">Tabla_Simulada!AT280-Tabla_ValidaciónMétodo!AT280</f>
        <v>0</v>
      </c>
      <c r="AU280" s="66" t="n">
        <f aca="false">Tabla_Simulada!AU280-Tabla_ValidaciónMétodo!AU280</f>
        <v>0</v>
      </c>
      <c r="AV280" s="65" t="n">
        <f aca="false">Tabla_Simulada!AV280-Tabla_ValidaciónMétodo!AV280</f>
        <v>0</v>
      </c>
      <c r="AW280" s="66" t="n">
        <f aca="false">Tabla_Simulada!AW280-Tabla_ValidaciónMétodo!AW280</f>
        <v>0</v>
      </c>
      <c r="AX280" s="65" t="n">
        <f aca="false">Tabla_Simulada!AX280-Tabla_ValidaciónMétodo!AX280</f>
        <v>0</v>
      </c>
    </row>
    <row r="281" customFormat="false" ht="15" hidden="false" customHeight="false" outlineLevel="0" collapsed="false">
      <c r="A281" s="72" t="s">
        <v>65</v>
      </c>
      <c r="B281" s="65" t="n">
        <f aca="false">Tabla_Simulada!B281-Tabla_ValidaciónMétodo!B281</f>
        <v>0</v>
      </c>
      <c r="C281" s="65" t="n">
        <f aca="false">Tabla_Simulada!C281-Tabla_ValidaciónMétodo!C281</f>
        <v>0</v>
      </c>
      <c r="D281" s="65" t="n">
        <f aca="false">Tabla_Simulada!D281-Tabla_ValidaciónMétodo!D281</f>
        <v>0</v>
      </c>
      <c r="E281" s="65" t="n">
        <f aca="false">Tabla_Simulada!E281-Tabla_ValidaciónMétodo!E281</f>
        <v>0</v>
      </c>
      <c r="F281" s="65" t="n">
        <f aca="false">Tabla_Simulada!F281-Tabla_ValidaciónMétodo!F281</f>
        <v>0</v>
      </c>
      <c r="G281" s="65" t="n">
        <f aca="false">Tabla_Simulada!G281-Tabla_ValidaciónMétodo!G281</f>
        <v>0</v>
      </c>
      <c r="H281" s="65" t="n">
        <f aca="false">Tabla_Simulada!H281-Tabla_ValidaciónMétodo!H281</f>
        <v>0</v>
      </c>
      <c r="I281" s="66" t="n">
        <f aca="false">Tabla_Simulada!I281-Tabla_ValidaciónMétodo!I281</f>
        <v>0</v>
      </c>
      <c r="J281" s="65" t="n">
        <f aca="false">Tabla_Simulada!J281-Tabla_ValidaciónMétodo!J281</f>
        <v>0</v>
      </c>
      <c r="K281" s="66" t="n">
        <f aca="false">Tabla_Simulada!K281-Tabla_ValidaciónMétodo!K281</f>
        <v>0</v>
      </c>
      <c r="L281" s="65" t="n">
        <f aca="false">Tabla_Simulada!L281-Tabla_ValidaciónMétodo!L281</f>
        <v>0</v>
      </c>
      <c r="M281" s="66" t="n">
        <f aca="false">Tabla_Simulada!M281-Tabla_ValidaciónMétodo!M281</f>
        <v>0</v>
      </c>
      <c r="N281" s="65" t="n">
        <f aca="false">Tabla_Simulada!N281-Tabla_ValidaciónMétodo!N281</f>
        <v>0</v>
      </c>
      <c r="O281" s="65" t="n">
        <f aca="false">Tabla_Simulada!O281-Tabla_ValidaciónMétodo!O281</f>
        <v>0</v>
      </c>
      <c r="P281" s="65" t="n">
        <f aca="false">Tabla_Simulada!P281-Tabla_ValidaciónMétodo!P281</f>
        <v>0</v>
      </c>
      <c r="Q281" s="65" t="n">
        <f aca="false">Tabla_Simulada!Q281-Tabla_ValidaciónMétodo!Q281</f>
        <v>0</v>
      </c>
      <c r="S281" s="65" t="n">
        <f aca="false">Tabla_Simulada!S281-Tabla_ValidaciónMétodo!S281</f>
        <v>0</v>
      </c>
      <c r="T281" s="65" t="n">
        <f aca="false">Tabla_Simulada!T281-Tabla_ValidaciónMétodo!T281</f>
        <v>0</v>
      </c>
      <c r="U281" s="65" t="n">
        <f aca="false">Tabla_Simulada!U281-Tabla_ValidaciónMétodo!U281</f>
        <v>0</v>
      </c>
      <c r="V281" s="65" t="n">
        <f aca="false">Tabla_Simulada!V281-Tabla_ValidaciónMétodo!V281</f>
        <v>0</v>
      </c>
      <c r="W281" s="65" t="n">
        <f aca="false">Tabla_Simulada!W281-Tabla_ValidaciónMétodo!W281</f>
        <v>0</v>
      </c>
      <c r="X281" s="65" t="n">
        <f aca="false">Tabla_Simulada!X281-Tabla_ValidaciónMétodo!X281</f>
        <v>0</v>
      </c>
      <c r="Y281" s="65" t="n">
        <f aca="false">Tabla_Simulada!Y281-Tabla_ValidaciónMétodo!Y281</f>
        <v>0</v>
      </c>
      <c r="Z281" s="65" t="n">
        <f aca="false">Tabla_Simulada!Z281-Tabla_ValidaciónMétodo!Z281</f>
        <v>0</v>
      </c>
      <c r="AC281" s="73" t="n">
        <f aca="false">Tabla_Simulada!AC281-Tabla_ValidaciónMétodo!AC281</f>
        <v>0</v>
      </c>
      <c r="AD281" s="74" t="n">
        <f aca="false">Tabla_Simulada!AD281-Tabla_ValidaciónMétodo!AD281</f>
        <v>0</v>
      </c>
      <c r="AE281" s="75" t="n">
        <f aca="false">Tabla_Simulada!AE281-Tabla_ValidaciónMétodo!AE281</f>
        <v>0</v>
      </c>
      <c r="AF281" s="74" t="n">
        <f aca="false">Tabla_Simulada!AF281-Tabla_ValidaciónMétodo!AF281</f>
        <v>0</v>
      </c>
      <c r="AG281" s="74" t="n">
        <f aca="false">Tabla_Simulada!AG281-Tabla_ValidaciónMétodo!AG281</f>
        <v>0</v>
      </c>
      <c r="AH281" s="74" t="n">
        <f aca="false">Tabla_Simulada!AH281-Tabla_ValidaciónMétodo!AH281</f>
        <v>0</v>
      </c>
      <c r="AI281" s="74" t="n">
        <f aca="false">Tabla_Simulada!AI281-Tabla_ValidaciónMétodo!AI281</f>
        <v>0</v>
      </c>
      <c r="AJ281" s="74" t="n">
        <f aca="false">Tabla_Simulada!AJ281-Tabla_ValidaciónMétodo!AJ281</f>
        <v>0</v>
      </c>
      <c r="AK281" s="74" t="n">
        <f aca="false">Tabla_Simulada!AK281-Tabla_ValidaciónMétodo!AK281</f>
        <v>0</v>
      </c>
      <c r="AL281" s="74" t="n">
        <f aca="false">Tabla_Simulada!AL281-Tabla_ValidaciónMétodo!AL281</f>
        <v>0</v>
      </c>
      <c r="AM281" s="74" t="n">
        <f aca="false">Tabla_Simulada!AM281-Tabla_ValidaciónMétodo!AM281</f>
        <v>0</v>
      </c>
      <c r="AO281" s="66" t="n">
        <f aca="false">Tabla_Simulada!AO281-Tabla_ValidaciónMétodo!AO281</f>
        <v>0</v>
      </c>
      <c r="AP281" s="65" t="n">
        <f aca="false">Tabla_Simulada!AP281-Tabla_ValidaciónMétodo!AP281</f>
        <v>0</v>
      </c>
      <c r="AQ281" s="66" t="n">
        <f aca="false">Tabla_Simulada!AQ281-Tabla_ValidaciónMétodo!AQ281</f>
        <v>0</v>
      </c>
      <c r="AR281" s="65" t="n">
        <f aca="false">Tabla_Simulada!AR281-Tabla_ValidaciónMétodo!AR281</f>
        <v>0</v>
      </c>
      <c r="AS281" s="66" t="n">
        <f aca="false">Tabla_Simulada!AS281-Tabla_ValidaciónMétodo!AS281</f>
        <v>0</v>
      </c>
      <c r="AT281" s="65" t="n">
        <f aca="false">Tabla_Simulada!AT281-Tabla_ValidaciónMétodo!AT281</f>
        <v>0</v>
      </c>
      <c r="AU281" s="66" t="n">
        <f aca="false">Tabla_Simulada!AU281-Tabla_ValidaciónMétodo!AU281</f>
        <v>0</v>
      </c>
      <c r="AV281" s="65" t="n">
        <f aca="false">Tabla_Simulada!AV281-Tabla_ValidaciónMétodo!AV281</f>
        <v>0</v>
      </c>
      <c r="AW281" s="66" t="n">
        <f aca="false">Tabla_Simulada!AW281-Tabla_ValidaciónMétodo!AW281</f>
        <v>0</v>
      </c>
      <c r="AX281" s="65" t="n">
        <f aca="false">Tabla_Simulada!AX281-Tabla_ValidaciónMétodo!AX281</f>
        <v>0</v>
      </c>
    </row>
    <row r="282" customFormat="false" ht="15" hidden="false" customHeight="false" outlineLevel="0" collapsed="false">
      <c r="A282" s="72" t="s">
        <v>66</v>
      </c>
      <c r="B282" s="65" t="n">
        <f aca="false">Tabla_Simulada!B282-Tabla_ValidaciónMétodo!B282</f>
        <v>0</v>
      </c>
      <c r="C282" s="65" t="n">
        <f aca="false">Tabla_Simulada!C282-Tabla_ValidaciónMétodo!C282</f>
        <v>0</v>
      </c>
      <c r="D282" s="65" t="n">
        <f aca="false">Tabla_Simulada!D282-Tabla_ValidaciónMétodo!D282</f>
        <v>0</v>
      </c>
      <c r="E282" s="65" t="n">
        <f aca="false">Tabla_Simulada!E282-Tabla_ValidaciónMétodo!E282</f>
        <v>0</v>
      </c>
      <c r="F282" s="65" t="n">
        <f aca="false">Tabla_Simulada!F282-Tabla_ValidaciónMétodo!F282</f>
        <v>0</v>
      </c>
      <c r="G282" s="65" t="n">
        <f aca="false">Tabla_Simulada!G282-Tabla_ValidaciónMétodo!G282</f>
        <v>0</v>
      </c>
      <c r="H282" s="65" t="n">
        <f aca="false">Tabla_Simulada!H282-Tabla_ValidaciónMétodo!H282</f>
        <v>0</v>
      </c>
      <c r="I282" s="66" t="n">
        <f aca="false">Tabla_Simulada!I282-Tabla_ValidaciónMétodo!I282</f>
        <v>0</v>
      </c>
      <c r="J282" s="65" t="n">
        <f aca="false">Tabla_Simulada!J282-Tabla_ValidaciónMétodo!J282</f>
        <v>0</v>
      </c>
      <c r="K282" s="66" t="n">
        <f aca="false">Tabla_Simulada!K282-Tabla_ValidaciónMétodo!K282</f>
        <v>0</v>
      </c>
      <c r="L282" s="65" t="n">
        <f aca="false">Tabla_Simulada!L282-Tabla_ValidaciónMétodo!L282</f>
        <v>0</v>
      </c>
      <c r="M282" s="66" t="n">
        <f aca="false">Tabla_Simulada!M282-Tabla_ValidaciónMétodo!M282</f>
        <v>0</v>
      </c>
      <c r="N282" s="65" t="n">
        <f aca="false">Tabla_Simulada!N282-Tabla_ValidaciónMétodo!N282</f>
        <v>0</v>
      </c>
      <c r="O282" s="65" t="n">
        <f aca="false">Tabla_Simulada!O282-Tabla_ValidaciónMétodo!O282</f>
        <v>0</v>
      </c>
      <c r="P282" s="65" t="n">
        <f aca="false">Tabla_Simulada!P282-Tabla_ValidaciónMétodo!P282</f>
        <v>0</v>
      </c>
      <c r="Q282" s="65" t="n">
        <f aca="false">Tabla_Simulada!Q282-Tabla_ValidaciónMétodo!Q282</f>
        <v>0</v>
      </c>
      <c r="S282" s="65" t="n">
        <f aca="false">Tabla_Simulada!S282-Tabla_ValidaciónMétodo!S282</f>
        <v>0</v>
      </c>
      <c r="T282" s="65" t="n">
        <f aca="false">Tabla_Simulada!T282-Tabla_ValidaciónMétodo!T282</f>
        <v>0</v>
      </c>
      <c r="U282" s="65" t="n">
        <f aca="false">Tabla_Simulada!U282-Tabla_ValidaciónMétodo!U282</f>
        <v>0</v>
      </c>
      <c r="V282" s="65" t="n">
        <f aca="false">Tabla_Simulada!V282-Tabla_ValidaciónMétodo!V282</f>
        <v>0</v>
      </c>
      <c r="W282" s="65" t="n">
        <f aca="false">Tabla_Simulada!W282-Tabla_ValidaciónMétodo!W282</f>
        <v>0</v>
      </c>
      <c r="X282" s="65" t="n">
        <f aca="false">Tabla_Simulada!X282-Tabla_ValidaciónMétodo!X282</f>
        <v>0</v>
      </c>
      <c r="Y282" s="65" t="n">
        <f aca="false">Tabla_Simulada!Y282-Tabla_ValidaciónMétodo!Y282</f>
        <v>0</v>
      </c>
      <c r="Z282" s="65" t="n">
        <f aca="false">Tabla_Simulada!Z282-Tabla_ValidaciónMétodo!Z282</f>
        <v>0</v>
      </c>
      <c r="AC282" s="73" t="n">
        <f aca="false">Tabla_Simulada!AC282-Tabla_ValidaciónMétodo!AC282</f>
        <v>0</v>
      </c>
      <c r="AD282" s="74" t="n">
        <f aca="false">Tabla_Simulada!AD282-Tabla_ValidaciónMétodo!AD282</f>
        <v>0</v>
      </c>
      <c r="AE282" s="75" t="n">
        <f aca="false">Tabla_Simulada!AE282-Tabla_ValidaciónMétodo!AE282</f>
        <v>0</v>
      </c>
      <c r="AF282" s="74" t="n">
        <f aca="false">Tabla_Simulada!AF282-Tabla_ValidaciónMétodo!AF282</f>
        <v>0</v>
      </c>
      <c r="AG282" s="74" t="n">
        <f aca="false">Tabla_Simulada!AG282-Tabla_ValidaciónMétodo!AG282</f>
        <v>0</v>
      </c>
      <c r="AH282" s="74" t="n">
        <f aca="false">Tabla_Simulada!AH282-Tabla_ValidaciónMétodo!AH282</f>
        <v>0</v>
      </c>
      <c r="AI282" s="74" t="n">
        <f aca="false">Tabla_Simulada!AI282-Tabla_ValidaciónMétodo!AI282</f>
        <v>0</v>
      </c>
      <c r="AJ282" s="74" t="n">
        <f aca="false">Tabla_Simulada!AJ282-Tabla_ValidaciónMétodo!AJ282</f>
        <v>0</v>
      </c>
      <c r="AK282" s="74" t="n">
        <f aca="false">Tabla_Simulada!AK282-Tabla_ValidaciónMétodo!AK282</f>
        <v>0</v>
      </c>
      <c r="AL282" s="74" t="n">
        <f aca="false">Tabla_Simulada!AL282-Tabla_ValidaciónMétodo!AL282</f>
        <v>0</v>
      </c>
      <c r="AM282" s="74" t="n">
        <f aca="false">Tabla_Simulada!AM282-Tabla_ValidaciónMétodo!AM282</f>
        <v>0</v>
      </c>
      <c r="AO282" s="66" t="n">
        <f aca="false">Tabla_Simulada!AO282-Tabla_ValidaciónMétodo!AO282</f>
        <v>0</v>
      </c>
      <c r="AP282" s="65" t="n">
        <f aca="false">Tabla_Simulada!AP282-Tabla_ValidaciónMétodo!AP282</f>
        <v>0</v>
      </c>
      <c r="AQ282" s="66" t="n">
        <f aca="false">Tabla_Simulada!AQ282-Tabla_ValidaciónMétodo!AQ282</f>
        <v>0</v>
      </c>
      <c r="AR282" s="65" t="n">
        <f aca="false">Tabla_Simulada!AR282-Tabla_ValidaciónMétodo!AR282</f>
        <v>0</v>
      </c>
      <c r="AS282" s="66" t="n">
        <f aca="false">Tabla_Simulada!AS282-Tabla_ValidaciónMétodo!AS282</f>
        <v>0</v>
      </c>
      <c r="AT282" s="65" t="n">
        <f aca="false">Tabla_Simulada!AT282-Tabla_ValidaciónMétodo!AT282</f>
        <v>0</v>
      </c>
      <c r="AU282" s="66" t="n">
        <f aca="false">Tabla_Simulada!AU282-Tabla_ValidaciónMétodo!AU282</f>
        <v>0</v>
      </c>
      <c r="AV282" s="65" t="n">
        <f aca="false">Tabla_Simulada!AV282-Tabla_ValidaciónMétodo!AV282</f>
        <v>0</v>
      </c>
      <c r="AW282" s="66" t="n">
        <f aca="false">Tabla_Simulada!AW282-Tabla_ValidaciónMétodo!AW282</f>
        <v>0</v>
      </c>
      <c r="AX282" s="65" t="n">
        <f aca="false">Tabla_Simulada!AX282-Tabla_ValidaciónMétodo!AX282</f>
        <v>0</v>
      </c>
    </row>
    <row r="283" customFormat="false" ht="15" hidden="false" customHeight="false" outlineLevel="0" collapsed="false">
      <c r="A283" s="72" t="s">
        <v>67</v>
      </c>
      <c r="B283" s="65" t="n">
        <f aca="false">Tabla_Simulada!B283-Tabla_ValidaciónMétodo!B283</f>
        <v>0</v>
      </c>
      <c r="C283" s="65" t="n">
        <f aca="false">Tabla_Simulada!C283-Tabla_ValidaciónMétodo!C283</f>
        <v>0</v>
      </c>
      <c r="D283" s="65" t="n">
        <f aca="false">Tabla_Simulada!D283-Tabla_ValidaciónMétodo!D283</f>
        <v>0</v>
      </c>
      <c r="E283" s="65" t="n">
        <f aca="false">Tabla_Simulada!E283-Tabla_ValidaciónMétodo!E283</f>
        <v>0</v>
      </c>
      <c r="F283" s="65" t="n">
        <f aca="false">Tabla_Simulada!F283-Tabla_ValidaciónMétodo!F283</f>
        <v>0</v>
      </c>
      <c r="G283" s="65" t="n">
        <f aca="false">Tabla_Simulada!G283-Tabla_ValidaciónMétodo!G283</f>
        <v>0</v>
      </c>
      <c r="H283" s="65" t="n">
        <f aca="false">Tabla_Simulada!H283-Tabla_ValidaciónMétodo!H283</f>
        <v>0</v>
      </c>
      <c r="I283" s="66" t="n">
        <f aca="false">Tabla_Simulada!I283-Tabla_ValidaciónMétodo!I283</f>
        <v>0</v>
      </c>
      <c r="J283" s="65" t="n">
        <f aca="false">Tabla_Simulada!J283-Tabla_ValidaciónMétodo!J283</f>
        <v>0</v>
      </c>
      <c r="K283" s="66" t="n">
        <f aca="false">Tabla_Simulada!K283-Tabla_ValidaciónMétodo!K283</f>
        <v>0</v>
      </c>
      <c r="L283" s="65" t="n">
        <f aca="false">Tabla_Simulada!L283-Tabla_ValidaciónMétodo!L283</f>
        <v>0</v>
      </c>
      <c r="M283" s="66" t="n">
        <f aca="false">Tabla_Simulada!M283-Tabla_ValidaciónMétodo!M283</f>
        <v>0</v>
      </c>
      <c r="N283" s="65" t="n">
        <f aca="false">Tabla_Simulada!N283-Tabla_ValidaciónMétodo!N283</f>
        <v>0</v>
      </c>
      <c r="O283" s="65" t="n">
        <f aca="false">Tabla_Simulada!O283-Tabla_ValidaciónMétodo!O283</f>
        <v>0</v>
      </c>
      <c r="P283" s="65" t="n">
        <f aca="false">Tabla_Simulada!P283-Tabla_ValidaciónMétodo!P283</f>
        <v>0</v>
      </c>
      <c r="Q283" s="65" t="n">
        <f aca="false">Tabla_Simulada!Q283-Tabla_ValidaciónMétodo!Q283</f>
        <v>0</v>
      </c>
      <c r="S283" s="65" t="n">
        <f aca="false">Tabla_Simulada!S283-Tabla_ValidaciónMétodo!S283</f>
        <v>0</v>
      </c>
      <c r="T283" s="65" t="n">
        <f aca="false">Tabla_Simulada!T283-Tabla_ValidaciónMétodo!T283</f>
        <v>0</v>
      </c>
      <c r="U283" s="65" t="n">
        <f aca="false">Tabla_Simulada!U283-Tabla_ValidaciónMétodo!U283</f>
        <v>0</v>
      </c>
      <c r="V283" s="65" t="n">
        <f aca="false">Tabla_Simulada!V283-Tabla_ValidaciónMétodo!V283</f>
        <v>0</v>
      </c>
      <c r="W283" s="65" t="n">
        <f aca="false">Tabla_Simulada!W283-Tabla_ValidaciónMétodo!W283</f>
        <v>0</v>
      </c>
      <c r="X283" s="65" t="n">
        <f aca="false">Tabla_Simulada!X283-Tabla_ValidaciónMétodo!X283</f>
        <v>0</v>
      </c>
      <c r="Y283" s="65" t="n">
        <f aca="false">Tabla_Simulada!Y283-Tabla_ValidaciónMétodo!Y283</f>
        <v>0</v>
      </c>
      <c r="Z283" s="65" t="n">
        <f aca="false">Tabla_Simulada!Z283-Tabla_ValidaciónMétodo!Z283</f>
        <v>0</v>
      </c>
      <c r="AC283" s="73" t="n">
        <f aca="false">Tabla_Simulada!AC283-Tabla_ValidaciónMétodo!AC283</f>
        <v>0</v>
      </c>
      <c r="AD283" s="74" t="n">
        <f aca="false">Tabla_Simulada!AD283-Tabla_ValidaciónMétodo!AD283</f>
        <v>0</v>
      </c>
      <c r="AE283" s="75" t="n">
        <f aca="false">Tabla_Simulada!AE283-Tabla_ValidaciónMétodo!AE283</f>
        <v>0</v>
      </c>
      <c r="AF283" s="74" t="n">
        <f aca="false">Tabla_Simulada!AF283-Tabla_ValidaciónMétodo!AF283</f>
        <v>0</v>
      </c>
      <c r="AG283" s="74" t="n">
        <f aca="false">Tabla_Simulada!AG283-Tabla_ValidaciónMétodo!AG283</f>
        <v>0</v>
      </c>
      <c r="AH283" s="74" t="n">
        <f aca="false">Tabla_Simulada!AH283-Tabla_ValidaciónMétodo!AH283</f>
        <v>0</v>
      </c>
      <c r="AI283" s="74" t="n">
        <f aca="false">Tabla_Simulada!AI283-Tabla_ValidaciónMétodo!AI283</f>
        <v>0</v>
      </c>
      <c r="AJ283" s="74" t="n">
        <f aca="false">Tabla_Simulada!AJ283-Tabla_ValidaciónMétodo!AJ283</f>
        <v>0</v>
      </c>
      <c r="AK283" s="74" t="n">
        <f aca="false">Tabla_Simulada!AK283-Tabla_ValidaciónMétodo!AK283</f>
        <v>0</v>
      </c>
      <c r="AL283" s="74" t="n">
        <f aca="false">Tabla_Simulada!AL283-Tabla_ValidaciónMétodo!AL283</f>
        <v>0</v>
      </c>
      <c r="AM283" s="74" t="n">
        <f aca="false">Tabla_Simulada!AM283-Tabla_ValidaciónMétodo!AM283</f>
        <v>0</v>
      </c>
      <c r="AO283" s="66" t="n">
        <f aca="false">Tabla_Simulada!AO283-Tabla_ValidaciónMétodo!AO283</f>
        <v>0</v>
      </c>
      <c r="AP283" s="65" t="n">
        <f aca="false">Tabla_Simulada!AP283-Tabla_ValidaciónMétodo!AP283</f>
        <v>0</v>
      </c>
      <c r="AQ283" s="66" t="n">
        <f aca="false">Tabla_Simulada!AQ283-Tabla_ValidaciónMétodo!AQ283</f>
        <v>0</v>
      </c>
      <c r="AR283" s="65" t="n">
        <f aca="false">Tabla_Simulada!AR283-Tabla_ValidaciónMétodo!AR283</f>
        <v>0</v>
      </c>
      <c r="AS283" s="66" t="n">
        <f aca="false">Tabla_Simulada!AS283-Tabla_ValidaciónMétodo!AS283</f>
        <v>0</v>
      </c>
      <c r="AT283" s="65" t="n">
        <f aca="false">Tabla_Simulada!AT283-Tabla_ValidaciónMétodo!AT283</f>
        <v>0</v>
      </c>
      <c r="AU283" s="66" t="n">
        <f aca="false">Tabla_Simulada!AU283-Tabla_ValidaciónMétodo!AU283</f>
        <v>0</v>
      </c>
      <c r="AV283" s="65" t="n">
        <f aca="false">Tabla_Simulada!AV283-Tabla_ValidaciónMétodo!AV283</f>
        <v>0</v>
      </c>
      <c r="AW283" s="66" t="n">
        <f aca="false">Tabla_Simulada!AW283-Tabla_ValidaciónMétodo!AW283</f>
        <v>0</v>
      </c>
      <c r="AX283" s="65" t="n">
        <f aca="false">Tabla_Simulada!AX283-Tabla_ValidaciónMétodo!AX283</f>
        <v>0</v>
      </c>
    </row>
    <row r="284" customFormat="false" ht="15" hidden="false" customHeight="false" outlineLevel="0" collapsed="false">
      <c r="A284" s="72" t="s">
        <v>68</v>
      </c>
      <c r="B284" s="65" t="n">
        <f aca="false">Tabla_Simulada!B284-Tabla_ValidaciónMétodo!B284</f>
        <v>0</v>
      </c>
      <c r="C284" s="65" t="n">
        <f aca="false">Tabla_Simulada!C284-Tabla_ValidaciónMétodo!C284</f>
        <v>0</v>
      </c>
      <c r="D284" s="65" t="n">
        <f aca="false">Tabla_Simulada!D284-Tabla_ValidaciónMétodo!D284</f>
        <v>0</v>
      </c>
      <c r="E284" s="65" t="n">
        <f aca="false">Tabla_Simulada!E284-Tabla_ValidaciónMétodo!E284</f>
        <v>0</v>
      </c>
      <c r="F284" s="65" t="n">
        <f aca="false">Tabla_Simulada!F284-Tabla_ValidaciónMétodo!F284</f>
        <v>0</v>
      </c>
      <c r="G284" s="65" t="n">
        <f aca="false">Tabla_Simulada!G284-Tabla_ValidaciónMétodo!G284</f>
        <v>0</v>
      </c>
      <c r="H284" s="65" t="n">
        <f aca="false">Tabla_Simulada!H284-Tabla_ValidaciónMétodo!H284</f>
        <v>0</v>
      </c>
      <c r="I284" s="66" t="n">
        <f aca="false">Tabla_Simulada!I284-Tabla_ValidaciónMétodo!I284</f>
        <v>0</v>
      </c>
      <c r="J284" s="65" t="n">
        <f aca="false">Tabla_Simulada!J284-Tabla_ValidaciónMétodo!J284</f>
        <v>0</v>
      </c>
      <c r="K284" s="66" t="n">
        <f aca="false">Tabla_Simulada!K284-Tabla_ValidaciónMétodo!K284</f>
        <v>0</v>
      </c>
      <c r="L284" s="65" t="n">
        <f aca="false">Tabla_Simulada!L284-Tabla_ValidaciónMétodo!L284</f>
        <v>0</v>
      </c>
      <c r="M284" s="66" t="n">
        <f aca="false">Tabla_Simulada!M284-Tabla_ValidaciónMétodo!M284</f>
        <v>0</v>
      </c>
      <c r="N284" s="65" t="n">
        <f aca="false">Tabla_Simulada!N284-Tabla_ValidaciónMétodo!N284</f>
        <v>0</v>
      </c>
      <c r="O284" s="65" t="n">
        <f aca="false">Tabla_Simulada!O284-Tabla_ValidaciónMétodo!O284</f>
        <v>0</v>
      </c>
      <c r="P284" s="65" t="n">
        <f aca="false">Tabla_Simulada!P284-Tabla_ValidaciónMétodo!P284</f>
        <v>0</v>
      </c>
      <c r="Q284" s="65" t="n">
        <f aca="false">Tabla_Simulada!Q284-Tabla_ValidaciónMétodo!Q284</f>
        <v>0</v>
      </c>
      <c r="S284" s="65" t="n">
        <f aca="false">Tabla_Simulada!S284-Tabla_ValidaciónMétodo!S284</f>
        <v>0</v>
      </c>
      <c r="T284" s="65" t="n">
        <f aca="false">Tabla_Simulada!T284-Tabla_ValidaciónMétodo!T284</f>
        <v>0</v>
      </c>
      <c r="U284" s="65" t="n">
        <f aca="false">Tabla_Simulada!U284-Tabla_ValidaciónMétodo!U284</f>
        <v>0</v>
      </c>
      <c r="V284" s="65" t="n">
        <f aca="false">Tabla_Simulada!V284-Tabla_ValidaciónMétodo!V284</f>
        <v>0</v>
      </c>
      <c r="W284" s="65" t="n">
        <f aca="false">Tabla_Simulada!W284-Tabla_ValidaciónMétodo!W284</f>
        <v>0</v>
      </c>
      <c r="X284" s="65" t="n">
        <f aca="false">Tabla_Simulada!X284-Tabla_ValidaciónMétodo!X284</f>
        <v>0</v>
      </c>
      <c r="Y284" s="65" t="n">
        <f aca="false">Tabla_Simulada!Y284-Tabla_ValidaciónMétodo!Y284</f>
        <v>0</v>
      </c>
      <c r="Z284" s="65" t="n">
        <f aca="false">Tabla_Simulada!Z284-Tabla_ValidaciónMétodo!Z284</f>
        <v>0</v>
      </c>
      <c r="AC284" s="73" t="n">
        <f aca="false">Tabla_Simulada!AC284-Tabla_ValidaciónMétodo!AC284</f>
        <v>0</v>
      </c>
      <c r="AD284" s="74" t="n">
        <f aca="false">Tabla_Simulada!AD284-Tabla_ValidaciónMétodo!AD284</f>
        <v>0</v>
      </c>
      <c r="AE284" s="75" t="n">
        <f aca="false">Tabla_Simulada!AE284-Tabla_ValidaciónMétodo!AE284</f>
        <v>0</v>
      </c>
      <c r="AF284" s="74" t="n">
        <f aca="false">Tabla_Simulada!AF284-Tabla_ValidaciónMétodo!AF284</f>
        <v>0</v>
      </c>
      <c r="AG284" s="74" t="n">
        <f aca="false">Tabla_Simulada!AG284-Tabla_ValidaciónMétodo!AG284</f>
        <v>0</v>
      </c>
      <c r="AH284" s="74" t="n">
        <f aca="false">Tabla_Simulada!AH284-Tabla_ValidaciónMétodo!AH284</f>
        <v>0</v>
      </c>
      <c r="AI284" s="74" t="n">
        <f aca="false">Tabla_Simulada!AI284-Tabla_ValidaciónMétodo!AI284</f>
        <v>0</v>
      </c>
      <c r="AJ284" s="74" t="n">
        <f aca="false">Tabla_Simulada!AJ284-Tabla_ValidaciónMétodo!AJ284</f>
        <v>0</v>
      </c>
      <c r="AK284" s="74" t="n">
        <f aca="false">Tabla_Simulada!AK284-Tabla_ValidaciónMétodo!AK284</f>
        <v>0</v>
      </c>
      <c r="AL284" s="74" t="n">
        <f aca="false">Tabla_Simulada!AL284-Tabla_ValidaciónMétodo!AL284</f>
        <v>0</v>
      </c>
      <c r="AM284" s="74" t="n">
        <f aca="false">Tabla_Simulada!AM284-Tabla_ValidaciónMétodo!AM284</f>
        <v>0</v>
      </c>
      <c r="AO284" s="66" t="n">
        <f aca="false">Tabla_Simulada!AO284-Tabla_ValidaciónMétodo!AO284</f>
        <v>0</v>
      </c>
      <c r="AP284" s="65" t="n">
        <f aca="false">Tabla_Simulada!AP284-Tabla_ValidaciónMétodo!AP284</f>
        <v>0</v>
      </c>
      <c r="AQ284" s="66" t="n">
        <f aca="false">Tabla_Simulada!AQ284-Tabla_ValidaciónMétodo!AQ284</f>
        <v>0</v>
      </c>
      <c r="AR284" s="65" t="n">
        <f aca="false">Tabla_Simulada!AR284-Tabla_ValidaciónMétodo!AR284</f>
        <v>0</v>
      </c>
      <c r="AS284" s="66" t="n">
        <f aca="false">Tabla_Simulada!AS284-Tabla_ValidaciónMétodo!AS284</f>
        <v>0</v>
      </c>
      <c r="AT284" s="65" t="n">
        <f aca="false">Tabla_Simulada!AT284-Tabla_ValidaciónMétodo!AT284</f>
        <v>0</v>
      </c>
      <c r="AU284" s="66" t="n">
        <f aca="false">Tabla_Simulada!AU284-Tabla_ValidaciónMétodo!AU284</f>
        <v>0</v>
      </c>
      <c r="AV284" s="65" t="n">
        <f aca="false">Tabla_Simulada!AV284-Tabla_ValidaciónMétodo!AV284</f>
        <v>0</v>
      </c>
      <c r="AW284" s="66" t="n">
        <f aca="false">Tabla_Simulada!AW284-Tabla_ValidaciónMétodo!AW284</f>
        <v>0</v>
      </c>
      <c r="AX284" s="65" t="n">
        <f aca="false">Tabla_Simulada!AX284-Tabla_ValidaciónMétodo!AX284</f>
        <v>0</v>
      </c>
    </row>
    <row r="285" customFormat="false" ht="15" hidden="false" customHeight="false" outlineLevel="0" collapsed="false">
      <c r="A285" s="83" t="s">
        <v>71</v>
      </c>
      <c r="B285" s="86" t="n">
        <f aca="false">Tabla_Simulada!B285-Tabla_ValidaciónMétodo!B285</f>
        <v>0</v>
      </c>
      <c r="C285" s="86" t="n">
        <f aca="false">Tabla_Simulada!C285-Tabla_ValidaciónMétodo!C285</f>
        <v>0</v>
      </c>
      <c r="D285" s="86" t="n">
        <f aca="false">Tabla_Simulada!D285-Tabla_ValidaciónMétodo!D285</f>
        <v>0</v>
      </c>
      <c r="E285" s="86" t="n">
        <f aca="false">Tabla_Simulada!E285-Tabla_ValidaciónMétodo!E285</f>
        <v>0</v>
      </c>
      <c r="F285" s="86" t="n">
        <f aca="false">Tabla_Simulada!F285-Tabla_ValidaciónMétodo!F285</f>
        <v>0</v>
      </c>
      <c r="G285" s="86" t="n">
        <f aca="false">Tabla_Simulada!G285-Tabla_ValidaciónMétodo!G285</f>
        <v>0</v>
      </c>
      <c r="H285" s="86" t="n">
        <f aca="false">Tabla_Simulada!H285-Tabla_ValidaciónMétodo!H285</f>
        <v>0</v>
      </c>
      <c r="I285" s="84" t="n">
        <f aca="false">Tabla_Simulada!I285-Tabla_ValidaciónMétodo!I285</f>
        <v>0</v>
      </c>
      <c r="J285" s="86" t="n">
        <f aca="false">Tabla_Simulada!J285-Tabla_ValidaciónMétodo!J285</f>
        <v>0</v>
      </c>
      <c r="K285" s="84" t="n">
        <f aca="false">Tabla_Simulada!K285-Tabla_ValidaciónMétodo!K285</f>
        <v>0</v>
      </c>
      <c r="L285" s="86" t="n">
        <f aca="false">Tabla_Simulada!L285-Tabla_ValidaciónMétodo!L285</f>
        <v>0</v>
      </c>
      <c r="M285" s="84" t="n">
        <f aca="false">Tabla_Simulada!M285-Tabla_ValidaciónMétodo!M285</f>
        <v>0</v>
      </c>
      <c r="N285" s="86" t="n">
        <f aca="false">Tabla_Simulada!N285-Tabla_ValidaciónMétodo!N285</f>
        <v>0</v>
      </c>
      <c r="O285" s="86" t="n">
        <f aca="false">Tabla_Simulada!O285-Tabla_ValidaciónMétodo!O285</f>
        <v>0</v>
      </c>
      <c r="P285" s="86" t="n">
        <f aca="false">Tabla_Simulada!P285-Tabla_ValidaciónMétodo!P285</f>
        <v>0</v>
      </c>
      <c r="Q285" s="86" t="n">
        <f aca="false">Tabla_Simulada!Q285-Tabla_ValidaciónMétodo!Q285</f>
        <v>0</v>
      </c>
      <c r="S285" s="86" t="n">
        <f aca="false">Tabla_Simulada!S285-Tabla_ValidaciónMétodo!S285</f>
        <v>0</v>
      </c>
      <c r="T285" s="86" t="n">
        <f aca="false">Tabla_Simulada!T285-Tabla_ValidaciónMétodo!T285</f>
        <v>0</v>
      </c>
      <c r="U285" s="86" t="n">
        <f aca="false">Tabla_Simulada!U285-Tabla_ValidaciónMétodo!U285</f>
        <v>0</v>
      </c>
      <c r="V285" s="86" t="n">
        <f aca="false">Tabla_Simulada!V285-Tabla_ValidaciónMétodo!V285</f>
        <v>0</v>
      </c>
      <c r="W285" s="86" t="n">
        <f aca="false">Tabla_Simulada!W285-Tabla_ValidaciónMétodo!W285</f>
        <v>0</v>
      </c>
      <c r="X285" s="86" t="n">
        <f aca="false">Tabla_Simulada!X285-Tabla_ValidaciónMétodo!X285</f>
        <v>0</v>
      </c>
      <c r="Y285" s="86" t="n">
        <f aca="false">Tabla_Simulada!Y285-Tabla_ValidaciónMétodo!Y285</f>
        <v>0</v>
      </c>
      <c r="Z285" s="86" t="n">
        <f aca="false">Tabla_Simulada!Z285-Tabla_ValidaciónMétodo!Z285</f>
        <v>0</v>
      </c>
      <c r="AB285" s="89" t="s">
        <v>241</v>
      </c>
      <c r="AC285" s="89" t="n">
        <f aca="false">Tabla_Simulada!AC285-Tabla_ValidaciónMétodo!AC285</f>
        <v>0</v>
      </c>
      <c r="AD285" s="88"/>
      <c r="AE285" s="90" t="n">
        <f aca="false">Tabla_Simulada!AE285-Tabla_ValidaciónMétodo!AE285</f>
        <v>0</v>
      </c>
      <c r="AF285" s="88"/>
      <c r="AG285" s="91" t="n">
        <f aca="false">Tabla_Simulada!AG285-Tabla_ValidaciónMétodo!AG285</f>
        <v>0</v>
      </c>
      <c r="AH285" s="88"/>
      <c r="AI285" s="91" t="n">
        <f aca="false">Tabla_Simulada!AI285-Tabla_ValidaciónMétodo!AI285</f>
        <v>0</v>
      </c>
      <c r="AJ285" s="88"/>
      <c r="AK285" s="91" t="n">
        <f aca="false">Tabla_Simulada!AK285-Tabla_ValidaciónMétodo!AK285</f>
        <v>0</v>
      </c>
      <c r="AL285" s="92"/>
      <c r="AM285" s="91" t="n">
        <f aca="false">Tabla_Simulada!AM285-Tabla_ValidaciónMétodo!AM285</f>
        <v>0</v>
      </c>
      <c r="AO285" s="84" t="n">
        <f aca="false">Tabla_Simulada!AO285-Tabla_ValidaciónMétodo!AO285</f>
        <v>0</v>
      </c>
      <c r="AP285" s="86" t="n">
        <f aca="false">Tabla_Simulada!AP285-Tabla_ValidaciónMétodo!AP285</f>
        <v>0</v>
      </c>
      <c r="AQ285" s="84" t="n">
        <f aca="false">Tabla_Simulada!AQ285-Tabla_ValidaciónMétodo!AQ285</f>
        <v>0</v>
      </c>
      <c r="AR285" s="86" t="n">
        <f aca="false">Tabla_Simulada!AR285-Tabla_ValidaciónMétodo!AR285</f>
        <v>0</v>
      </c>
      <c r="AS285" s="84" t="n">
        <f aca="false">Tabla_Simulada!AS285-Tabla_ValidaciónMétodo!AS285</f>
        <v>0</v>
      </c>
      <c r="AT285" s="86" t="n">
        <f aca="false">Tabla_Simulada!AT285-Tabla_ValidaciónMétodo!AT285</f>
        <v>0</v>
      </c>
      <c r="AU285" s="84" t="n">
        <f aca="false">Tabla_Simulada!AU285-Tabla_ValidaciónMétodo!AU285</f>
        <v>0</v>
      </c>
      <c r="AV285" s="86" t="n">
        <f aca="false">Tabla_Simulada!AV285-Tabla_ValidaciónMétodo!AV285</f>
        <v>0</v>
      </c>
      <c r="AW285" s="84" t="n">
        <f aca="false">Tabla_Simulada!AW285-Tabla_ValidaciónMétodo!AW285</f>
        <v>0</v>
      </c>
      <c r="AX285" s="86" t="n">
        <f aca="false">Tabla_Simulada!AX285-Tabla_ValidaciónMétodo!AX285</f>
        <v>0</v>
      </c>
    </row>
    <row r="286" customFormat="false" ht="15" hidden="false" customHeight="false" outlineLevel="0" collapsed="false">
      <c r="A286" s="43" t="s">
        <v>72</v>
      </c>
      <c r="AB286" s="89" t="s">
        <v>242</v>
      </c>
      <c r="AC286" s="89" t="n">
        <f aca="false">Tabla_Simulada!AC286-Tabla_ValidaciónMétodo!AC286</f>
        <v>0</v>
      </c>
      <c r="AD286" s="88"/>
      <c r="AE286" s="90" t="n">
        <f aca="false">Tabla_Simulada!AE286-Tabla_ValidaciónMétodo!AE286</f>
        <v>0</v>
      </c>
      <c r="AF286" s="88"/>
      <c r="AG286" s="91" t="n">
        <f aca="false">Tabla_Simulada!AG286-Tabla_ValidaciónMétodo!AG286</f>
        <v>0</v>
      </c>
      <c r="AH286" s="88"/>
      <c r="AI286" s="91" t="n">
        <f aca="false">Tabla_Simulada!AI286-Tabla_ValidaciónMétodo!AI286</f>
        <v>0</v>
      </c>
      <c r="AJ286" s="88"/>
      <c r="AK286" s="91" t="n">
        <f aca="false">Tabla_Simulada!AK286-Tabla_ValidaciónMétodo!AK286</f>
        <v>0</v>
      </c>
      <c r="AL286" s="88"/>
      <c r="AM286" s="91"/>
    </row>
    <row r="287" customFormat="false" ht="15" hidden="false" customHeight="false" outlineLevel="0" collapsed="false">
      <c r="A287" s="43" t="s">
        <v>73</v>
      </c>
    </row>
    <row r="288" customFormat="false" ht="15" hidden="false" customHeight="false" outlineLevel="0" collapsed="false">
      <c r="A288" s="43"/>
    </row>
    <row r="289" customFormat="false" ht="15" hidden="false" customHeight="false" outlineLevel="0" collapsed="false">
      <c r="A289" s="43"/>
    </row>
    <row r="290" customFormat="false" ht="15" hidden="false" customHeight="false" outlineLevel="0" collapsed="false">
      <c r="A290" s="43"/>
    </row>
    <row r="291" customFormat="false" ht="15" hidden="false" customHeight="false" outlineLevel="0" collapsed="false">
      <c r="A291" s="14" t="str">
        <f aca="false">"Tabla " &amp; TEXT((ROW()+24) / 35, "0")</f>
        <v>Tabla 9</v>
      </c>
      <c r="B291" s="14"/>
      <c r="C291" s="14"/>
      <c r="D291" s="14"/>
      <c r="E291" s="14"/>
      <c r="F291" s="14"/>
      <c r="G291" s="14"/>
      <c r="H291" s="14"/>
      <c r="I291" s="14"/>
      <c r="J291" s="14"/>
      <c r="S291" s="140"/>
      <c r="T291" s="140"/>
      <c r="U291" s="140"/>
      <c r="V291" s="140"/>
      <c r="W291" s="140"/>
      <c r="X291" s="140"/>
      <c r="Y291" s="140"/>
      <c r="Z291" s="140"/>
    </row>
    <row r="292" customFormat="false" ht="15" hidden="false" customHeight="false" outlineLevel="0" collapsed="false">
      <c r="A292" s="14" t="s">
        <v>155</v>
      </c>
      <c r="B292" s="14"/>
      <c r="C292" s="14"/>
      <c r="D292" s="14"/>
      <c r="E292" s="14"/>
      <c r="F292" s="14"/>
      <c r="G292" s="14"/>
      <c r="H292" s="14"/>
      <c r="I292" s="14"/>
      <c r="J292" s="14"/>
      <c r="S292" s="140"/>
      <c r="T292" s="140"/>
      <c r="U292" s="140"/>
      <c r="V292" s="140"/>
      <c r="W292" s="140"/>
      <c r="X292" s="140"/>
      <c r="Y292" s="140"/>
      <c r="Z292" s="140"/>
    </row>
    <row r="293" customFormat="false" ht="15.8" hidden="false" customHeight="true" outlineLevel="0" collapsed="false">
      <c r="A293" s="52" t="s">
        <v>30</v>
      </c>
      <c r="B293" s="103" t="s">
        <v>222</v>
      </c>
      <c r="C293" s="103"/>
      <c r="D293" s="103"/>
      <c r="E293" s="103"/>
      <c r="F293" s="103"/>
      <c r="G293" s="103"/>
      <c r="H293" s="103"/>
      <c r="I293" s="54" t="s">
        <v>32</v>
      </c>
      <c r="J293" s="54" t="s">
        <v>33</v>
      </c>
      <c r="K293" s="54" t="s">
        <v>223</v>
      </c>
      <c r="L293" s="54" t="s">
        <v>224</v>
      </c>
      <c r="M293" s="54" t="s">
        <v>225</v>
      </c>
      <c r="N293" s="54" t="s">
        <v>34</v>
      </c>
      <c r="O293" s="54" t="s">
        <v>226</v>
      </c>
      <c r="P293" s="54" t="s">
        <v>227</v>
      </c>
      <c r="Q293" s="54" t="s">
        <v>228</v>
      </c>
      <c r="S293" s="103" t="s">
        <v>222</v>
      </c>
      <c r="T293" s="103"/>
      <c r="U293" s="103"/>
      <c r="V293" s="103"/>
      <c r="W293" s="103"/>
      <c r="X293" s="103"/>
      <c r="Y293" s="103"/>
      <c r="Z293" s="103"/>
      <c r="AC293" s="57" t="s">
        <v>230</v>
      </c>
      <c r="AD293" s="57"/>
      <c r="AE293" s="57" t="s">
        <v>231</v>
      </c>
      <c r="AF293" s="57"/>
      <c r="AG293" s="57" t="s">
        <v>232</v>
      </c>
      <c r="AH293" s="57"/>
      <c r="AI293" s="57" t="s">
        <v>233</v>
      </c>
      <c r="AJ293" s="57"/>
      <c r="AK293" s="57" t="s">
        <v>234</v>
      </c>
      <c r="AL293" s="57"/>
      <c r="AM293" s="58" t="s">
        <v>235</v>
      </c>
      <c r="AO293" s="57" t="s">
        <v>230</v>
      </c>
      <c r="AP293" s="57"/>
      <c r="AQ293" s="57" t="s">
        <v>231</v>
      </c>
      <c r="AR293" s="57"/>
      <c r="AS293" s="57" t="s">
        <v>232</v>
      </c>
      <c r="AT293" s="57"/>
      <c r="AU293" s="57" t="s">
        <v>233</v>
      </c>
      <c r="AV293" s="57"/>
      <c r="AW293" s="58" t="s">
        <v>234</v>
      </c>
      <c r="AX293" s="58"/>
    </row>
    <row r="294" customFormat="false" ht="37.3" hidden="false" customHeight="false" outlineLevel="0" collapsed="false">
      <c r="A294" s="52"/>
      <c r="B294" s="104" t="s">
        <v>156</v>
      </c>
      <c r="C294" s="104" t="s">
        <v>157</v>
      </c>
      <c r="D294" s="104" t="s">
        <v>158</v>
      </c>
      <c r="E294" s="104" t="s">
        <v>159</v>
      </c>
      <c r="F294" s="104" t="s">
        <v>160</v>
      </c>
      <c r="G294" s="104" t="s">
        <v>161</v>
      </c>
      <c r="H294" s="104" t="s">
        <v>162</v>
      </c>
      <c r="I294" s="54"/>
      <c r="J294" s="54"/>
      <c r="K294" s="54"/>
      <c r="L294" s="54"/>
      <c r="M294" s="54"/>
      <c r="N294" s="54"/>
      <c r="O294" s="54"/>
      <c r="P294" s="54"/>
      <c r="Q294" s="54"/>
      <c r="S294" s="104" t="s">
        <v>156</v>
      </c>
      <c r="T294" s="104" t="s">
        <v>157</v>
      </c>
      <c r="U294" s="104" t="s">
        <v>158</v>
      </c>
      <c r="V294" s="104" t="s">
        <v>159</v>
      </c>
      <c r="W294" s="104" t="s">
        <v>160</v>
      </c>
      <c r="X294" s="104" t="s">
        <v>161</v>
      </c>
      <c r="Y294" s="104" t="s">
        <v>162</v>
      </c>
      <c r="Z294" s="54" t="s">
        <v>43</v>
      </c>
      <c r="AC294" s="59" t="s">
        <v>236</v>
      </c>
      <c r="AD294" s="59" t="s">
        <v>237</v>
      </c>
      <c r="AE294" s="59" t="s">
        <v>236</v>
      </c>
      <c r="AF294" s="59" t="s">
        <v>237</v>
      </c>
      <c r="AG294" s="59" t="s">
        <v>236</v>
      </c>
      <c r="AH294" s="59" t="s">
        <v>237</v>
      </c>
      <c r="AI294" s="59" t="s">
        <v>236</v>
      </c>
      <c r="AJ294" s="59" t="s">
        <v>237</v>
      </c>
      <c r="AK294" s="59" t="s">
        <v>236</v>
      </c>
      <c r="AL294" s="59" t="s">
        <v>237</v>
      </c>
      <c r="AM294" s="60" t="s">
        <v>238</v>
      </c>
      <c r="AO294" s="59" t="s">
        <v>239</v>
      </c>
      <c r="AP294" s="59" t="s">
        <v>240</v>
      </c>
      <c r="AQ294" s="59" t="s">
        <v>239</v>
      </c>
      <c r="AR294" s="59" t="s">
        <v>240</v>
      </c>
      <c r="AS294" s="59" t="s">
        <v>239</v>
      </c>
      <c r="AT294" s="59" t="s">
        <v>240</v>
      </c>
      <c r="AU294" s="59" t="s">
        <v>239</v>
      </c>
      <c r="AV294" s="59" t="s">
        <v>240</v>
      </c>
      <c r="AW294" s="59" t="s">
        <v>239</v>
      </c>
      <c r="AX294" s="60" t="s">
        <v>240</v>
      </c>
    </row>
    <row r="295" customFormat="false" ht="15" hidden="false" customHeight="false" outlineLevel="0" collapsed="false">
      <c r="A295" s="61" t="s">
        <v>44</v>
      </c>
      <c r="B295" s="64" t="n">
        <f aca="false">Tabla_Simulada!B295-Tabla_ValidaciónMétodo!B295</f>
        <v>0</v>
      </c>
      <c r="C295" s="64" t="n">
        <f aca="false">Tabla_Simulada!C295-Tabla_ValidaciónMétodo!C295</f>
        <v>0</v>
      </c>
      <c r="D295" s="64" t="n">
        <f aca="false">Tabla_Simulada!D295-Tabla_ValidaciónMétodo!D295</f>
        <v>0</v>
      </c>
      <c r="E295" s="64" t="n">
        <f aca="false">Tabla_Simulada!E295-Tabla_ValidaciónMétodo!E295</f>
        <v>0</v>
      </c>
      <c r="F295" s="64" t="n">
        <f aca="false">Tabla_Simulada!F295-Tabla_ValidaciónMétodo!F295</f>
        <v>0</v>
      </c>
      <c r="G295" s="64" t="n">
        <f aca="false">Tabla_Simulada!G295-Tabla_ValidaciónMétodo!G295</f>
        <v>0</v>
      </c>
      <c r="H295" s="64" t="n">
        <f aca="false">Tabla_Simulada!H295-Tabla_ValidaciónMétodo!H295</f>
        <v>0</v>
      </c>
      <c r="I295" s="63" t="n">
        <f aca="false">Tabla_Simulada!I295-Tabla_ValidaciónMétodo!I295</f>
        <v>0</v>
      </c>
      <c r="J295" s="64" t="n">
        <f aca="false">Tabla_Simulada!J295-Tabla_ValidaciónMétodo!J295</f>
        <v>0</v>
      </c>
      <c r="K295" s="63" t="n">
        <f aca="false">Tabla_Simulada!K295-Tabla_ValidaciónMétodo!K295</f>
        <v>0</v>
      </c>
      <c r="L295" s="65" t="n">
        <f aca="false">Tabla_Simulada!L295-Tabla_ValidaciónMétodo!L295</f>
        <v>0</v>
      </c>
      <c r="M295" s="66" t="n">
        <f aca="false">Tabla_Simulada!M295-Tabla_ValidaciónMétodo!M295</f>
        <v>0</v>
      </c>
      <c r="N295" s="65" t="n">
        <f aca="false">Tabla_Simulada!N295-Tabla_ValidaciónMétodo!N295</f>
        <v>0</v>
      </c>
      <c r="O295" s="65" t="n">
        <f aca="false">Tabla_Simulada!O295-Tabla_ValidaciónMétodo!O295</f>
        <v>0</v>
      </c>
      <c r="P295" s="65" t="n">
        <f aca="false">Tabla_Simulada!P295-Tabla_ValidaciónMétodo!P295</f>
        <v>0</v>
      </c>
      <c r="Q295" s="65" t="n">
        <f aca="false">Tabla_Simulada!Q295-Tabla_ValidaciónMétodo!Q295</f>
        <v>0</v>
      </c>
      <c r="S295" s="64" t="n">
        <f aca="false">Tabla_Simulada!S295-Tabla_ValidaciónMétodo!S295</f>
        <v>0</v>
      </c>
      <c r="T295" s="64" t="n">
        <f aca="false">Tabla_Simulada!T295-Tabla_ValidaciónMétodo!T295</f>
        <v>0</v>
      </c>
      <c r="U295" s="64" t="n">
        <f aca="false">Tabla_Simulada!U295-Tabla_ValidaciónMétodo!U295</f>
        <v>0</v>
      </c>
      <c r="V295" s="64" t="n">
        <f aca="false">Tabla_Simulada!V295-Tabla_ValidaciónMétodo!V295</f>
        <v>0</v>
      </c>
      <c r="W295" s="64" t="n">
        <f aca="false">Tabla_Simulada!W295-Tabla_ValidaciónMétodo!W295</f>
        <v>0</v>
      </c>
      <c r="X295" s="64" t="n">
        <f aca="false">Tabla_Simulada!X295-Tabla_ValidaciónMétodo!X295</f>
        <v>0</v>
      </c>
      <c r="Y295" s="64" t="n">
        <f aca="false">Tabla_Simulada!Y295-Tabla_ValidaciónMétodo!Y295</f>
        <v>0</v>
      </c>
      <c r="Z295" s="64" t="n">
        <f aca="false">Tabla_Simulada!Z295-Tabla_ValidaciónMétodo!Z295</f>
        <v>0</v>
      </c>
      <c r="AC295" s="69" t="n">
        <f aca="false">Tabla_Simulada!AC295-Tabla_ValidaciónMétodo!AC295</f>
        <v>0</v>
      </c>
      <c r="AD295" s="70" t="n">
        <f aca="false">Tabla_Simulada!AD295-Tabla_ValidaciónMétodo!AD295</f>
        <v>0</v>
      </c>
      <c r="AE295" s="71" t="n">
        <f aca="false">Tabla_Simulada!AE295-Tabla_ValidaciónMétodo!AE295</f>
        <v>0</v>
      </c>
      <c r="AF295" s="70" t="n">
        <f aca="false">Tabla_Simulada!AF295-Tabla_ValidaciónMétodo!AF295</f>
        <v>0</v>
      </c>
      <c r="AG295" s="70" t="n">
        <f aca="false">Tabla_Simulada!AG295-Tabla_ValidaciónMétodo!AG295</f>
        <v>0</v>
      </c>
      <c r="AH295" s="70" t="n">
        <f aca="false">Tabla_Simulada!AH295-Tabla_ValidaciónMétodo!AH295</f>
        <v>0</v>
      </c>
      <c r="AI295" s="70" t="n">
        <f aca="false">Tabla_Simulada!AI295-Tabla_ValidaciónMétodo!AI295</f>
        <v>0</v>
      </c>
      <c r="AJ295" s="70" t="n">
        <f aca="false">Tabla_Simulada!AJ295-Tabla_ValidaciónMétodo!AJ295</f>
        <v>0</v>
      </c>
      <c r="AK295" s="70" t="n">
        <f aca="false">Tabla_Simulada!AK295-Tabla_ValidaciónMétodo!AK295</f>
        <v>0</v>
      </c>
      <c r="AL295" s="70" t="n">
        <f aca="false">Tabla_Simulada!AL295-Tabla_ValidaciónMétodo!AL295</f>
        <v>0</v>
      </c>
      <c r="AM295" s="70" t="n">
        <f aca="false">Tabla_Simulada!AM295-Tabla_ValidaciónMétodo!AM295</f>
        <v>0</v>
      </c>
      <c r="AO295" s="63" t="n">
        <f aca="false">Tabla_Simulada!AO295-Tabla_ValidaciónMétodo!AO295</f>
        <v>0</v>
      </c>
      <c r="AP295" s="64" t="n">
        <f aca="false">Tabla_Simulada!AP295-Tabla_ValidaciónMétodo!AP295</f>
        <v>0</v>
      </c>
      <c r="AQ295" s="63" t="n">
        <f aca="false">Tabla_Simulada!AQ295-Tabla_ValidaciónMétodo!AQ295</f>
        <v>0</v>
      </c>
      <c r="AR295" s="64" t="n">
        <f aca="false">Tabla_Simulada!AR295-Tabla_ValidaciónMétodo!AR295</f>
        <v>0</v>
      </c>
      <c r="AS295" s="63" t="n">
        <f aca="false">Tabla_Simulada!AS295-Tabla_ValidaciónMétodo!AS295</f>
        <v>0</v>
      </c>
      <c r="AT295" s="64" t="n">
        <f aca="false">Tabla_Simulada!AT295-Tabla_ValidaciónMétodo!AT295</f>
        <v>0</v>
      </c>
      <c r="AU295" s="63" t="n">
        <f aca="false">Tabla_Simulada!AU295-Tabla_ValidaciónMétodo!AU295</f>
        <v>0</v>
      </c>
      <c r="AV295" s="64" t="n">
        <f aca="false">Tabla_Simulada!AV295-Tabla_ValidaciónMétodo!AV295</f>
        <v>0</v>
      </c>
      <c r="AW295" s="63" t="n">
        <f aca="false">Tabla_Simulada!AW295-Tabla_ValidaciónMétodo!AW295</f>
        <v>0</v>
      </c>
      <c r="AX295" s="64" t="n">
        <f aca="false">Tabla_Simulada!AX295-Tabla_ValidaciónMétodo!AX295</f>
        <v>0</v>
      </c>
    </row>
    <row r="296" customFormat="false" ht="15" hidden="false" customHeight="false" outlineLevel="0" collapsed="false">
      <c r="A296" s="72" t="s">
        <v>45</v>
      </c>
      <c r="B296" s="65" t="n">
        <f aca="false">Tabla_Simulada!B296-Tabla_ValidaciónMétodo!B296</f>
        <v>0</v>
      </c>
      <c r="C296" s="65" t="n">
        <f aca="false">Tabla_Simulada!C296-Tabla_ValidaciónMétodo!C296</f>
        <v>0</v>
      </c>
      <c r="D296" s="65" t="n">
        <f aca="false">Tabla_Simulada!D296-Tabla_ValidaciónMétodo!D296</f>
        <v>0</v>
      </c>
      <c r="E296" s="65" t="n">
        <f aca="false">Tabla_Simulada!E296-Tabla_ValidaciónMétodo!E296</f>
        <v>0</v>
      </c>
      <c r="F296" s="65" t="n">
        <f aca="false">Tabla_Simulada!F296-Tabla_ValidaciónMétodo!F296</f>
        <v>0</v>
      </c>
      <c r="G296" s="65" t="n">
        <f aca="false">Tabla_Simulada!G296-Tabla_ValidaciónMétodo!G296</f>
        <v>0</v>
      </c>
      <c r="H296" s="65" t="n">
        <f aca="false">Tabla_Simulada!H296-Tabla_ValidaciónMétodo!H296</f>
        <v>0</v>
      </c>
      <c r="I296" s="66" t="n">
        <f aca="false">Tabla_Simulada!I296-Tabla_ValidaciónMétodo!I296</f>
        <v>0</v>
      </c>
      <c r="J296" s="65" t="n">
        <f aca="false">Tabla_Simulada!J296-Tabla_ValidaciónMétodo!J296</f>
        <v>0</v>
      </c>
      <c r="K296" s="66" t="n">
        <f aca="false">Tabla_Simulada!K296-Tabla_ValidaciónMétodo!K296</f>
        <v>0</v>
      </c>
      <c r="L296" s="65" t="n">
        <f aca="false">Tabla_Simulada!L296-Tabla_ValidaciónMétodo!L296</f>
        <v>0</v>
      </c>
      <c r="M296" s="66" t="n">
        <f aca="false">Tabla_Simulada!M296-Tabla_ValidaciónMétodo!M296</f>
        <v>0</v>
      </c>
      <c r="N296" s="65" t="n">
        <f aca="false">Tabla_Simulada!N296-Tabla_ValidaciónMétodo!N296</f>
        <v>0</v>
      </c>
      <c r="O296" s="65" t="n">
        <f aca="false">Tabla_Simulada!O296-Tabla_ValidaciónMétodo!O296</f>
        <v>0</v>
      </c>
      <c r="P296" s="65" t="n">
        <f aca="false">Tabla_Simulada!P296-Tabla_ValidaciónMétodo!P296</f>
        <v>0</v>
      </c>
      <c r="Q296" s="65" t="n">
        <f aca="false">Tabla_Simulada!Q296-Tabla_ValidaciónMétodo!Q296</f>
        <v>0</v>
      </c>
      <c r="S296" s="65" t="n">
        <f aca="false">Tabla_Simulada!S296-Tabla_ValidaciónMétodo!S296</f>
        <v>0</v>
      </c>
      <c r="T296" s="65" t="n">
        <f aca="false">Tabla_Simulada!T296-Tabla_ValidaciónMétodo!T296</f>
        <v>0</v>
      </c>
      <c r="U296" s="65" t="n">
        <f aca="false">Tabla_Simulada!U296-Tabla_ValidaciónMétodo!U296</f>
        <v>0</v>
      </c>
      <c r="V296" s="65" t="n">
        <f aca="false">Tabla_Simulada!V296-Tabla_ValidaciónMétodo!V296</f>
        <v>0</v>
      </c>
      <c r="W296" s="65" t="n">
        <f aca="false">Tabla_Simulada!W296-Tabla_ValidaciónMétodo!W296</f>
        <v>0</v>
      </c>
      <c r="X296" s="65" t="n">
        <f aca="false">Tabla_Simulada!X296-Tabla_ValidaciónMétodo!X296</f>
        <v>0</v>
      </c>
      <c r="Y296" s="65" t="n">
        <f aca="false">Tabla_Simulada!Y296-Tabla_ValidaciónMétodo!Y296</f>
        <v>0</v>
      </c>
      <c r="Z296" s="65" t="n">
        <f aca="false">Tabla_Simulada!Z296-Tabla_ValidaciónMétodo!Z296</f>
        <v>0</v>
      </c>
      <c r="AC296" s="73" t="n">
        <f aca="false">Tabla_Simulada!AC296-Tabla_ValidaciónMétodo!AC296</f>
        <v>0</v>
      </c>
      <c r="AD296" s="74" t="n">
        <f aca="false">Tabla_Simulada!AD296-Tabla_ValidaciónMétodo!AD296</f>
        <v>0</v>
      </c>
      <c r="AE296" s="75" t="n">
        <f aca="false">Tabla_Simulada!AE296-Tabla_ValidaciónMétodo!AE296</f>
        <v>0</v>
      </c>
      <c r="AF296" s="74" t="n">
        <f aca="false">Tabla_Simulada!AF296-Tabla_ValidaciónMétodo!AF296</f>
        <v>0</v>
      </c>
      <c r="AG296" s="74" t="n">
        <f aca="false">Tabla_Simulada!AG296-Tabla_ValidaciónMétodo!AG296</f>
        <v>0</v>
      </c>
      <c r="AH296" s="74" t="n">
        <f aca="false">Tabla_Simulada!AH296-Tabla_ValidaciónMétodo!AH296</f>
        <v>0</v>
      </c>
      <c r="AI296" s="74" t="n">
        <f aca="false">Tabla_Simulada!AI296-Tabla_ValidaciónMétodo!AI296</f>
        <v>0</v>
      </c>
      <c r="AJ296" s="74" t="n">
        <f aca="false">Tabla_Simulada!AJ296-Tabla_ValidaciónMétodo!AJ296</f>
        <v>0</v>
      </c>
      <c r="AK296" s="74" t="n">
        <f aca="false">Tabla_Simulada!AK296-Tabla_ValidaciónMétodo!AK296</f>
        <v>0</v>
      </c>
      <c r="AL296" s="74" t="n">
        <f aca="false">Tabla_Simulada!AL296-Tabla_ValidaciónMétodo!AL296</f>
        <v>0</v>
      </c>
      <c r="AM296" s="74" t="n">
        <f aca="false">Tabla_Simulada!AM296-Tabla_ValidaciónMétodo!AM296</f>
        <v>0</v>
      </c>
      <c r="AO296" s="66" t="n">
        <f aca="false">Tabla_Simulada!AO296-Tabla_ValidaciónMétodo!AO296</f>
        <v>0</v>
      </c>
      <c r="AP296" s="65" t="n">
        <f aca="false">Tabla_Simulada!AP296-Tabla_ValidaciónMétodo!AP296</f>
        <v>0</v>
      </c>
      <c r="AQ296" s="66" t="n">
        <f aca="false">Tabla_Simulada!AQ296-Tabla_ValidaciónMétodo!AQ296</f>
        <v>0</v>
      </c>
      <c r="AR296" s="65" t="n">
        <f aca="false">Tabla_Simulada!AR296-Tabla_ValidaciónMétodo!AR296</f>
        <v>0</v>
      </c>
      <c r="AS296" s="66" t="n">
        <f aca="false">Tabla_Simulada!AS296-Tabla_ValidaciónMétodo!AS296</f>
        <v>0</v>
      </c>
      <c r="AT296" s="65" t="n">
        <f aca="false">Tabla_Simulada!AT296-Tabla_ValidaciónMétodo!AT296</f>
        <v>0</v>
      </c>
      <c r="AU296" s="66" t="n">
        <f aca="false">Tabla_Simulada!AU296-Tabla_ValidaciónMétodo!AU296</f>
        <v>0</v>
      </c>
      <c r="AV296" s="65" t="n">
        <f aca="false">Tabla_Simulada!AV296-Tabla_ValidaciónMétodo!AV296</f>
        <v>0</v>
      </c>
      <c r="AW296" s="66" t="n">
        <f aca="false">Tabla_Simulada!AW296-Tabla_ValidaciónMétodo!AW296</f>
        <v>0</v>
      </c>
      <c r="AX296" s="65" t="n">
        <f aca="false">Tabla_Simulada!AX296-Tabla_ValidaciónMétodo!AX296</f>
        <v>0</v>
      </c>
    </row>
    <row r="297" customFormat="false" ht="15" hidden="false" customHeight="false" outlineLevel="0" collapsed="false">
      <c r="A297" s="72" t="s">
        <v>46</v>
      </c>
      <c r="B297" s="65" t="n">
        <f aca="false">Tabla_Simulada!B297-Tabla_ValidaciónMétodo!B297</f>
        <v>0</v>
      </c>
      <c r="C297" s="65" t="n">
        <f aca="false">Tabla_Simulada!C297-Tabla_ValidaciónMétodo!C297</f>
        <v>0</v>
      </c>
      <c r="D297" s="65" t="n">
        <f aca="false">Tabla_Simulada!D297-Tabla_ValidaciónMétodo!D297</f>
        <v>0</v>
      </c>
      <c r="E297" s="65" t="n">
        <f aca="false">Tabla_Simulada!E297-Tabla_ValidaciónMétodo!E297</f>
        <v>0</v>
      </c>
      <c r="F297" s="65" t="n">
        <f aca="false">Tabla_Simulada!F297-Tabla_ValidaciónMétodo!F297</f>
        <v>0</v>
      </c>
      <c r="G297" s="65" t="n">
        <f aca="false">Tabla_Simulada!G297-Tabla_ValidaciónMétodo!G297</f>
        <v>0</v>
      </c>
      <c r="H297" s="65" t="n">
        <f aca="false">Tabla_Simulada!H297-Tabla_ValidaciónMétodo!H297</f>
        <v>0</v>
      </c>
      <c r="I297" s="66" t="n">
        <f aca="false">Tabla_Simulada!I297-Tabla_ValidaciónMétodo!I297</f>
        <v>0</v>
      </c>
      <c r="J297" s="65" t="n">
        <f aca="false">Tabla_Simulada!J297-Tabla_ValidaciónMétodo!J297</f>
        <v>0</v>
      </c>
      <c r="K297" s="66" t="n">
        <f aca="false">Tabla_Simulada!K297-Tabla_ValidaciónMétodo!K297</f>
        <v>0</v>
      </c>
      <c r="L297" s="65" t="n">
        <f aca="false">Tabla_Simulada!L297-Tabla_ValidaciónMétodo!L297</f>
        <v>0</v>
      </c>
      <c r="M297" s="66" t="n">
        <f aca="false">Tabla_Simulada!M297-Tabla_ValidaciónMétodo!M297</f>
        <v>0</v>
      </c>
      <c r="N297" s="65" t="n">
        <f aca="false">Tabla_Simulada!N297-Tabla_ValidaciónMétodo!N297</f>
        <v>0</v>
      </c>
      <c r="O297" s="65" t="n">
        <f aca="false">Tabla_Simulada!O297-Tabla_ValidaciónMétodo!O297</f>
        <v>0</v>
      </c>
      <c r="P297" s="65" t="n">
        <f aca="false">Tabla_Simulada!P297-Tabla_ValidaciónMétodo!P297</f>
        <v>0</v>
      </c>
      <c r="Q297" s="65" t="n">
        <f aca="false">Tabla_Simulada!Q297-Tabla_ValidaciónMétodo!Q297</f>
        <v>0</v>
      </c>
      <c r="S297" s="65" t="n">
        <f aca="false">Tabla_Simulada!S297-Tabla_ValidaciónMétodo!S297</f>
        <v>0</v>
      </c>
      <c r="T297" s="65" t="n">
        <f aca="false">Tabla_Simulada!T297-Tabla_ValidaciónMétodo!T297</f>
        <v>0</v>
      </c>
      <c r="U297" s="65" t="n">
        <f aca="false">Tabla_Simulada!U297-Tabla_ValidaciónMétodo!U297</f>
        <v>0</v>
      </c>
      <c r="V297" s="65" t="n">
        <f aca="false">Tabla_Simulada!V297-Tabla_ValidaciónMétodo!V297</f>
        <v>0</v>
      </c>
      <c r="W297" s="65" t="n">
        <f aca="false">Tabla_Simulada!W297-Tabla_ValidaciónMétodo!W297</f>
        <v>0</v>
      </c>
      <c r="X297" s="65" t="n">
        <f aca="false">Tabla_Simulada!X297-Tabla_ValidaciónMétodo!X297</f>
        <v>0</v>
      </c>
      <c r="Y297" s="65" t="n">
        <f aca="false">Tabla_Simulada!Y297-Tabla_ValidaciónMétodo!Y297</f>
        <v>0</v>
      </c>
      <c r="Z297" s="65" t="n">
        <f aca="false">Tabla_Simulada!Z297-Tabla_ValidaciónMétodo!Z297</f>
        <v>0</v>
      </c>
      <c r="AC297" s="73" t="n">
        <f aca="false">Tabla_Simulada!AC297-Tabla_ValidaciónMétodo!AC297</f>
        <v>0</v>
      </c>
      <c r="AD297" s="74" t="n">
        <f aca="false">Tabla_Simulada!AD297-Tabla_ValidaciónMétodo!AD297</f>
        <v>0</v>
      </c>
      <c r="AE297" s="75" t="n">
        <f aca="false">Tabla_Simulada!AE297-Tabla_ValidaciónMétodo!AE297</f>
        <v>0</v>
      </c>
      <c r="AF297" s="74" t="n">
        <f aca="false">Tabla_Simulada!AF297-Tabla_ValidaciónMétodo!AF297</f>
        <v>0</v>
      </c>
      <c r="AG297" s="74" t="n">
        <f aca="false">Tabla_Simulada!AG297-Tabla_ValidaciónMétodo!AG297</f>
        <v>0</v>
      </c>
      <c r="AH297" s="74" t="n">
        <f aca="false">Tabla_Simulada!AH297-Tabla_ValidaciónMétodo!AH297</f>
        <v>0</v>
      </c>
      <c r="AI297" s="74" t="n">
        <f aca="false">Tabla_Simulada!AI297-Tabla_ValidaciónMétodo!AI297</f>
        <v>0</v>
      </c>
      <c r="AJ297" s="74" t="n">
        <f aca="false">Tabla_Simulada!AJ297-Tabla_ValidaciónMétodo!AJ297</f>
        <v>0</v>
      </c>
      <c r="AK297" s="74" t="n">
        <f aca="false">Tabla_Simulada!AK297-Tabla_ValidaciónMétodo!AK297</f>
        <v>0</v>
      </c>
      <c r="AL297" s="74" t="n">
        <f aca="false">Tabla_Simulada!AL297-Tabla_ValidaciónMétodo!AL297</f>
        <v>0</v>
      </c>
      <c r="AM297" s="74" t="n">
        <f aca="false">Tabla_Simulada!AM297-Tabla_ValidaciónMétodo!AM297</f>
        <v>0</v>
      </c>
      <c r="AO297" s="66" t="n">
        <f aca="false">Tabla_Simulada!AO297-Tabla_ValidaciónMétodo!AO297</f>
        <v>0</v>
      </c>
      <c r="AP297" s="65" t="n">
        <f aca="false">Tabla_Simulada!AP297-Tabla_ValidaciónMétodo!AP297</f>
        <v>0</v>
      </c>
      <c r="AQ297" s="66" t="n">
        <f aca="false">Tabla_Simulada!AQ297-Tabla_ValidaciónMétodo!AQ297</f>
        <v>0</v>
      </c>
      <c r="AR297" s="65" t="n">
        <f aca="false">Tabla_Simulada!AR297-Tabla_ValidaciónMétodo!AR297</f>
        <v>0</v>
      </c>
      <c r="AS297" s="66" t="n">
        <f aca="false">Tabla_Simulada!AS297-Tabla_ValidaciónMétodo!AS297</f>
        <v>0</v>
      </c>
      <c r="AT297" s="65" t="n">
        <f aca="false">Tabla_Simulada!AT297-Tabla_ValidaciónMétodo!AT297</f>
        <v>0</v>
      </c>
      <c r="AU297" s="66" t="n">
        <f aca="false">Tabla_Simulada!AU297-Tabla_ValidaciónMétodo!AU297</f>
        <v>0</v>
      </c>
      <c r="AV297" s="65" t="n">
        <f aca="false">Tabla_Simulada!AV297-Tabla_ValidaciónMétodo!AV297</f>
        <v>0</v>
      </c>
      <c r="AW297" s="66" t="n">
        <f aca="false">Tabla_Simulada!AW297-Tabla_ValidaciónMétodo!AW297</f>
        <v>0</v>
      </c>
      <c r="AX297" s="65" t="n">
        <f aca="false">Tabla_Simulada!AX297-Tabla_ValidaciónMétodo!AX297</f>
        <v>0</v>
      </c>
    </row>
    <row r="298" customFormat="false" ht="15" hidden="false" customHeight="false" outlineLevel="0" collapsed="false">
      <c r="A298" s="72" t="s">
        <v>47</v>
      </c>
      <c r="B298" s="65" t="n">
        <f aca="false">Tabla_Simulada!B298-Tabla_ValidaciónMétodo!B298</f>
        <v>0</v>
      </c>
      <c r="C298" s="65" t="n">
        <f aca="false">Tabla_Simulada!C298-Tabla_ValidaciónMétodo!C298</f>
        <v>0</v>
      </c>
      <c r="D298" s="65" t="n">
        <f aca="false">Tabla_Simulada!D298-Tabla_ValidaciónMétodo!D298</f>
        <v>0</v>
      </c>
      <c r="E298" s="65" t="n">
        <f aca="false">Tabla_Simulada!E298-Tabla_ValidaciónMétodo!E298</f>
        <v>0</v>
      </c>
      <c r="F298" s="65" t="n">
        <f aca="false">Tabla_Simulada!F298-Tabla_ValidaciónMétodo!F298</f>
        <v>0</v>
      </c>
      <c r="G298" s="65" t="n">
        <f aca="false">Tabla_Simulada!G298-Tabla_ValidaciónMétodo!G298</f>
        <v>0</v>
      </c>
      <c r="H298" s="65" t="n">
        <f aca="false">Tabla_Simulada!H298-Tabla_ValidaciónMétodo!H298</f>
        <v>0</v>
      </c>
      <c r="I298" s="66" t="n">
        <f aca="false">Tabla_Simulada!I298-Tabla_ValidaciónMétodo!I298</f>
        <v>0</v>
      </c>
      <c r="J298" s="65" t="n">
        <f aca="false">Tabla_Simulada!J298-Tabla_ValidaciónMétodo!J298</f>
        <v>0</v>
      </c>
      <c r="K298" s="66" t="n">
        <f aca="false">Tabla_Simulada!K298-Tabla_ValidaciónMétodo!K298</f>
        <v>0</v>
      </c>
      <c r="L298" s="65" t="n">
        <f aca="false">Tabla_Simulada!L298-Tabla_ValidaciónMétodo!L298</f>
        <v>0</v>
      </c>
      <c r="M298" s="66" t="n">
        <f aca="false">Tabla_Simulada!M298-Tabla_ValidaciónMétodo!M298</f>
        <v>0</v>
      </c>
      <c r="N298" s="65" t="n">
        <f aca="false">Tabla_Simulada!N298-Tabla_ValidaciónMétodo!N298</f>
        <v>0</v>
      </c>
      <c r="O298" s="65" t="n">
        <f aca="false">Tabla_Simulada!O298-Tabla_ValidaciónMétodo!O298</f>
        <v>0</v>
      </c>
      <c r="P298" s="65" t="n">
        <f aca="false">Tabla_Simulada!P298-Tabla_ValidaciónMétodo!P298</f>
        <v>0</v>
      </c>
      <c r="Q298" s="65" t="n">
        <f aca="false">Tabla_Simulada!Q298-Tabla_ValidaciónMétodo!Q298</f>
        <v>0</v>
      </c>
      <c r="S298" s="65" t="n">
        <f aca="false">Tabla_Simulada!S298-Tabla_ValidaciónMétodo!S298</f>
        <v>0</v>
      </c>
      <c r="T298" s="65" t="n">
        <f aca="false">Tabla_Simulada!T298-Tabla_ValidaciónMétodo!T298</f>
        <v>0</v>
      </c>
      <c r="U298" s="65" t="n">
        <f aca="false">Tabla_Simulada!U298-Tabla_ValidaciónMétodo!U298</f>
        <v>0</v>
      </c>
      <c r="V298" s="65" t="n">
        <f aca="false">Tabla_Simulada!V298-Tabla_ValidaciónMétodo!V298</f>
        <v>0</v>
      </c>
      <c r="W298" s="65" t="n">
        <f aca="false">Tabla_Simulada!W298-Tabla_ValidaciónMétodo!W298</f>
        <v>0</v>
      </c>
      <c r="X298" s="65" t="n">
        <f aca="false">Tabla_Simulada!X298-Tabla_ValidaciónMétodo!X298</f>
        <v>0</v>
      </c>
      <c r="Y298" s="65" t="n">
        <f aca="false">Tabla_Simulada!Y298-Tabla_ValidaciónMétodo!Y298</f>
        <v>0</v>
      </c>
      <c r="Z298" s="65" t="n">
        <f aca="false">Tabla_Simulada!Z298-Tabla_ValidaciónMétodo!Z298</f>
        <v>0</v>
      </c>
      <c r="AC298" s="73" t="n">
        <f aca="false">Tabla_Simulada!AC298-Tabla_ValidaciónMétodo!AC298</f>
        <v>0</v>
      </c>
      <c r="AD298" s="74" t="n">
        <f aca="false">Tabla_Simulada!AD298-Tabla_ValidaciónMétodo!AD298</f>
        <v>0</v>
      </c>
      <c r="AE298" s="75" t="n">
        <f aca="false">Tabla_Simulada!AE298-Tabla_ValidaciónMétodo!AE298</f>
        <v>0</v>
      </c>
      <c r="AF298" s="74" t="n">
        <f aca="false">Tabla_Simulada!AF298-Tabla_ValidaciónMétodo!AF298</f>
        <v>0</v>
      </c>
      <c r="AG298" s="74" t="n">
        <f aca="false">Tabla_Simulada!AG298-Tabla_ValidaciónMétodo!AG298</f>
        <v>0</v>
      </c>
      <c r="AH298" s="74" t="n">
        <f aca="false">Tabla_Simulada!AH298-Tabla_ValidaciónMétodo!AH298</f>
        <v>0</v>
      </c>
      <c r="AI298" s="74" t="n">
        <f aca="false">Tabla_Simulada!AI298-Tabla_ValidaciónMétodo!AI298</f>
        <v>0</v>
      </c>
      <c r="AJ298" s="74" t="n">
        <f aca="false">Tabla_Simulada!AJ298-Tabla_ValidaciónMétodo!AJ298</f>
        <v>0</v>
      </c>
      <c r="AK298" s="74" t="n">
        <f aca="false">Tabla_Simulada!AK298-Tabla_ValidaciónMétodo!AK298</f>
        <v>0</v>
      </c>
      <c r="AL298" s="74" t="n">
        <f aca="false">Tabla_Simulada!AL298-Tabla_ValidaciónMétodo!AL298</f>
        <v>0</v>
      </c>
      <c r="AM298" s="74" t="n">
        <f aca="false">Tabla_Simulada!AM298-Tabla_ValidaciónMétodo!AM298</f>
        <v>0</v>
      </c>
      <c r="AO298" s="66" t="n">
        <f aca="false">Tabla_Simulada!AO298-Tabla_ValidaciónMétodo!AO298</f>
        <v>0</v>
      </c>
      <c r="AP298" s="65" t="n">
        <f aca="false">Tabla_Simulada!AP298-Tabla_ValidaciónMétodo!AP298</f>
        <v>0</v>
      </c>
      <c r="AQ298" s="66" t="n">
        <f aca="false">Tabla_Simulada!AQ298-Tabla_ValidaciónMétodo!AQ298</f>
        <v>0</v>
      </c>
      <c r="AR298" s="65" t="n">
        <f aca="false">Tabla_Simulada!AR298-Tabla_ValidaciónMétodo!AR298</f>
        <v>0</v>
      </c>
      <c r="AS298" s="66" t="n">
        <f aca="false">Tabla_Simulada!AS298-Tabla_ValidaciónMétodo!AS298</f>
        <v>0</v>
      </c>
      <c r="AT298" s="65" t="n">
        <f aca="false">Tabla_Simulada!AT298-Tabla_ValidaciónMétodo!AT298</f>
        <v>0</v>
      </c>
      <c r="AU298" s="66" t="n">
        <f aca="false">Tabla_Simulada!AU298-Tabla_ValidaciónMétodo!AU298</f>
        <v>0</v>
      </c>
      <c r="AV298" s="65" t="n">
        <f aca="false">Tabla_Simulada!AV298-Tabla_ValidaciónMétodo!AV298</f>
        <v>0</v>
      </c>
      <c r="AW298" s="66" t="n">
        <f aca="false">Tabla_Simulada!AW298-Tabla_ValidaciónMétodo!AW298</f>
        <v>0</v>
      </c>
      <c r="AX298" s="65" t="n">
        <f aca="false">Tabla_Simulada!AX298-Tabla_ValidaciónMétodo!AX298</f>
        <v>0</v>
      </c>
    </row>
    <row r="299" customFormat="false" ht="15" hidden="false" customHeight="false" outlineLevel="0" collapsed="false">
      <c r="A299" s="72" t="s">
        <v>48</v>
      </c>
      <c r="B299" s="65" t="n">
        <f aca="false">Tabla_Simulada!B299-Tabla_ValidaciónMétodo!B299</f>
        <v>0</v>
      </c>
      <c r="C299" s="65" t="n">
        <f aca="false">Tabla_Simulada!C299-Tabla_ValidaciónMétodo!C299</f>
        <v>0</v>
      </c>
      <c r="D299" s="65" t="n">
        <f aca="false">Tabla_Simulada!D299-Tabla_ValidaciónMétodo!D299</f>
        <v>0</v>
      </c>
      <c r="E299" s="65" t="n">
        <f aca="false">Tabla_Simulada!E299-Tabla_ValidaciónMétodo!E299</f>
        <v>0</v>
      </c>
      <c r="F299" s="65" t="n">
        <f aca="false">Tabla_Simulada!F299-Tabla_ValidaciónMétodo!F299</f>
        <v>0</v>
      </c>
      <c r="G299" s="65" t="n">
        <f aca="false">Tabla_Simulada!G299-Tabla_ValidaciónMétodo!G299</f>
        <v>0</v>
      </c>
      <c r="H299" s="65" t="n">
        <f aca="false">Tabla_Simulada!H299-Tabla_ValidaciónMétodo!H299</f>
        <v>0</v>
      </c>
      <c r="I299" s="66" t="n">
        <f aca="false">Tabla_Simulada!I299-Tabla_ValidaciónMétodo!I299</f>
        <v>0</v>
      </c>
      <c r="J299" s="65" t="n">
        <f aca="false">Tabla_Simulada!J299-Tabla_ValidaciónMétodo!J299</f>
        <v>0</v>
      </c>
      <c r="K299" s="66" t="n">
        <f aca="false">Tabla_Simulada!K299-Tabla_ValidaciónMétodo!K299</f>
        <v>0</v>
      </c>
      <c r="L299" s="65" t="n">
        <f aca="false">Tabla_Simulada!L299-Tabla_ValidaciónMétodo!L299</f>
        <v>0</v>
      </c>
      <c r="M299" s="66" t="n">
        <f aca="false">Tabla_Simulada!M299-Tabla_ValidaciónMétodo!M299</f>
        <v>0</v>
      </c>
      <c r="N299" s="65" t="n">
        <f aca="false">Tabla_Simulada!N299-Tabla_ValidaciónMétodo!N299</f>
        <v>0</v>
      </c>
      <c r="O299" s="65" t="n">
        <f aca="false">Tabla_Simulada!O299-Tabla_ValidaciónMétodo!O299</f>
        <v>0</v>
      </c>
      <c r="P299" s="65" t="n">
        <f aca="false">Tabla_Simulada!P299-Tabla_ValidaciónMétodo!P299</f>
        <v>0</v>
      </c>
      <c r="Q299" s="65" t="n">
        <f aca="false">Tabla_Simulada!Q299-Tabla_ValidaciónMétodo!Q299</f>
        <v>0</v>
      </c>
      <c r="S299" s="65" t="n">
        <f aca="false">Tabla_Simulada!S299-Tabla_ValidaciónMétodo!S299</f>
        <v>0</v>
      </c>
      <c r="T299" s="65" t="n">
        <f aca="false">Tabla_Simulada!T299-Tabla_ValidaciónMétodo!T299</f>
        <v>0</v>
      </c>
      <c r="U299" s="65" t="n">
        <f aca="false">Tabla_Simulada!U299-Tabla_ValidaciónMétodo!U299</f>
        <v>0</v>
      </c>
      <c r="V299" s="65" t="n">
        <f aca="false">Tabla_Simulada!V299-Tabla_ValidaciónMétodo!V299</f>
        <v>0</v>
      </c>
      <c r="W299" s="65" t="n">
        <f aca="false">Tabla_Simulada!W299-Tabla_ValidaciónMétodo!W299</f>
        <v>0</v>
      </c>
      <c r="X299" s="65" t="n">
        <f aca="false">Tabla_Simulada!X299-Tabla_ValidaciónMétodo!X299</f>
        <v>0</v>
      </c>
      <c r="Y299" s="65" t="n">
        <f aca="false">Tabla_Simulada!Y299-Tabla_ValidaciónMétodo!Y299</f>
        <v>0</v>
      </c>
      <c r="Z299" s="65" t="n">
        <f aca="false">Tabla_Simulada!Z299-Tabla_ValidaciónMétodo!Z299</f>
        <v>0</v>
      </c>
      <c r="AC299" s="73" t="n">
        <f aca="false">Tabla_Simulada!AC299-Tabla_ValidaciónMétodo!AC299</f>
        <v>0</v>
      </c>
      <c r="AD299" s="74" t="n">
        <f aca="false">Tabla_Simulada!AD299-Tabla_ValidaciónMétodo!AD299</f>
        <v>0</v>
      </c>
      <c r="AE299" s="75" t="n">
        <f aca="false">Tabla_Simulada!AE299-Tabla_ValidaciónMétodo!AE299</f>
        <v>0</v>
      </c>
      <c r="AF299" s="74" t="n">
        <f aca="false">Tabla_Simulada!AF299-Tabla_ValidaciónMétodo!AF299</f>
        <v>0</v>
      </c>
      <c r="AG299" s="74" t="n">
        <f aca="false">Tabla_Simulada!AG299-Tabla_ValidaciónMétodo!AG299</f>
        <v>0</v>
      </c>
      <c r="AH299" s="74" t="n">
        <f aca="false">Tabla_Simulada!AH299-Tabla_ValidaciónMétodo!AH299</f>
        <v>0</v>
      </c>
      <c r="AI299" s="74" t="n">
        <f aca="false">Tabla_Simulada!AI299-Tabla_ValidaciónMétodo!AI299</f>
        <v>0</v>
      </c>
      <c r="AJ299" s="74" t="n">
        <f aca="false">Tabla_Simulada!AJ299-Tabla_ValidaciónMétodo!AJ299</f>
        <v>0</v>
      </c>
      <c r="AK299" s="74" t="n">
        <f aca="false">Tabla_Simulada!AK299-Tabla_ValidaciónMétodo!AK299</f>
        <v>0</v>
      </c>
      <c r="AL299" s="74" t="n">
        <f aca="false">Tabla_Simulada!AL299-Tabla_ValidaciónMétodo!AL299</f>
        <v>0</v>
      </c>
      <c r="AM299" s="74" t="n">
        <f aca="false">Tabla_Simulada!AM299-Tabla_ValidaciónMétodo!AM299</f>
        <v>0</v>
      </c>
      <c r="AO299" s="66" t="n">
        <f aca="false">Tabla_Simulada!AO299-Tabla_ValidaciónMétodo!AO299</f>
        <v>0</v>
      </c>
      <c r="AP299" s="65" t="n">
        <f aca="false">Tabla_Simulada!AP299-Tabla_ValidaciónMétodo!AP299</f>
        <v>0</v>
      </c>
      <c r="AQ299" s="66" t="n">
        <f aca="false">Tabla_Simulada!AQ299-Tabla_ValidaciónMétodo!AQ299</f>
        <v>0</v>
      </c>
      <c r="AR299" s="65" t="n">
        <f aca="false">Tabla_Simulada!AR299-Tabla_ValidaciónMétodo!AR299</f>
        <v>0</v>
      </c>
      <c r="AS299" s="66" t="n">
        <f aca="false">Tabla_Simulada!AS299-Tabla_ValidaciónMétodo!AS299</f>
        <v>0</v>
      </c>
      <c r="AT299" s="65" t="n">
        <f aca="false">Tabla_Simulada!AT299-Tabla_ValidaciónMétodo!AT299</f>
        <v>0</v>
      </c>
      <c r="AU299" s="66" t="n">
        <f aca="false">Tabla_Simulada!AU299-Tabla_ValidaciónMétodo!AU299</f>
        <v>0</v>
      </c>
      <c r="AV299" s="65" t="n">
        <f aca="false">Tabla_Simulada!AV299-Tabla_ValidaciónMétodo!AV299</f>
        <v>0</v>
      </c>
      <c r="AW299" s="66" t="n">
        <f aca="false">Tabla_Simulada!AW299-Tabla_ValidaciónMétodo!AW299</f>
        <v>0</v>
      </c>
      <c r="AX299" s="65" t="n">
        <f aca="false">Tabla_Simulada!AX299-Tabla_ValidaciónMétodo!AX299</f>
        <v>0</v>
      </c>
    </row>
    <row r="300" customFormat="false" ht="15" hidden="false" customHeight="false" outlineLevel="0" collapsed="false">
      <c r="A300" s="72" t="s">
        <v>49</v>
      </c>
      <c r="B300" s="65" t="n">
        <f aca="false">Tabla_Simulada!B300-Tabla_ValidaciónMétodo!B300</f>
        <v>0</v>
      </c>
      <c r="C300" s="65" t="n">
        <f aca="false">Tabla_Simulada!C300-Tabla_ValidaciónMétodo!C300</f>
        <v>0</v>
      </c>
      <c r="D300" s="65" t="n">
        <f aca="false">Tabla_Simulada!D300-Tabla_ValidaciónMétodo!D300</f>
        <v>0</v>
      </c>
      <c r="E300" s="65" t="n">
        <f aca="false">Tabla_Simulada!E300-Tabla_ValidaciónMétodo!E300</f>
        <v>0</v>
      </c>
      <c r="F300" s="65" t="n">
        <f aca="false">Tabla_Simulada!F300-Tabla_ValidaciónMétodo!F300</f>
        <v>0</v>
      </c>
      <c r="G300" s="65" t="n">
        <f aca="false">Tabla_Simulada!G300-Tabla_ValidaciónMétodo!G300</f>
        <v>0</v>
      </c>
      <c r="H300" s="65" t="n">
        <f aca="false">Tabla_Simulada!H300-Tabla_ValidaciónMétodo!H300</f>
        <v>0</v>
      </c>
      <c r="I300" s="66" t="n">
        <f aca="false">Tabla_Simulada!I300-Tabla_ValidaciónMétodo!I300</f>
        <v>0</v>
      </c>
      <c r="J300" s="65" t="n">
        <f aca="false">Tabla_Simulada!J300-Tabla_ValidaciónMétodo!J300</f>
        <v>0</v>
      </c>
      <c r="K300" s="66" t="n">
        <f aca="false">Tabla_Simulada!K300-Tabla_ValidaciónMétodo!K300</f>
        <v>0</v>
      </c>
      <c r="L300" s="65" t="n">
        <f aca="false">Tabla_Simulada!L300-Tabla_ValidaciónMétodo!L300</f>
        <v>0</v>
      </c>
      <c r="M300" s="66" t="n">
        <f aca="false">Tabla_Simulada!M300-Tabla_ValidaciónMétodo!M300</f>
        <v>0</v>
      </c>
      <c r="N300" s="65" t="n">
        <f aca="false">Tabla_Simulada!N300-Tabla_ValidaciónMétodo!N300</f>
        <v>0</v>
      </c>
      <c r="O300" s="65" t="n">
        <f aca="false">Tabla_Simulada!O300-Tabla_ValidaciónMétodo!O300</f>
        <v>0</v>
      </c>
      <c r="P300" s="65" t="n">
        <f aca="false">Tabla_Simulada!P300-Tabla_ValidaciónMétodo!P300</f>
        <v>0</v>
      </c>
      <c r="Q300" s="65" t="n">
        <f aca="false">Tabla_Simulada!Q300-Tabla_ValidaciónMétodo!Q300</f>
        <v>0</v>
      </c>
      <c r="S300" s="65" t="n">
        <f aca="false">Tabla_Simulada!S300-Tabla_ValidaciónMétodo!S300</f>
        <v>0</v>
      </c>
      <c r="T300" s="65" t="n">
        <f aca="false">Tabla_Simulada!T300-Tabla_ValidaciónMétodo!T300</f>
        <v>0</v>
      </c>
      <c r="U300" s="65" t="n">
        <f aca="false">Tabla_Simulada!U300-Tabla_ValidaciónMétodo!U300</f>
        <v>0</v>
      </c>
      <c r="V300" s="65" t="n">
        <f aca="false">Tabla_Simulada!V300-Tabla_ValidaciónMétodo!V300</f>
        <v>0</v>
      </c>
      <c r="W300" s="65" t="n">
        <f aca="false">Tabla_Simulada!W300-Tabla_ValidaciónMétodo!W300</f>
        <v>0</v>
      </c>
      <c r="X300" s="65" t="n">
        <f aca="false">Tabla_Simulada!X300-Tabla_ValidaciónMétodo!X300</f>
        <v>0</v>
      </c>
      <c r="Y300" s="65" t="n">
        <f aca="false">Tabla_Simulada!Y300-Tabla_ValidaciónMétodo!Y300</f>
        <v>0</v>
      </c>
      <c r="Z300" s="65" t="n">
        <f aca="false">Tabla_Simulada!Z300-Tabla_ValidaciónMétodo!Z300</f>
        <v>0</v>
      </c>
      <c r="AC300" s="73" t="n">
        <f aca="false">Tabla_Simulada!AC300-Tabla_ValidaciónMétodo!AC300</f>
        <v>0</v>
      </c>
      <c r="AD300" s="74" t="n">
        <f aca="false">Tabla_Simulada!AD300-Tabla_ValidaciónMétodo!AD300</f>
        <v>0</v>
      </c>
      <c r="AE300" s="75" t="n">
        <f aca="false">Tabla_Simulada!AE300-Tabla_ValidaciónMétodo!AE300</f>
        <v>0</v>
      </c>
      <c r="AF300" s="74" t="n">
        <f aca="false">Tabla_Simulada!AF300-Tabla_ValidaciónMétodo!AF300</f>
        <v>0</v>
      </c>
      <c r="AG300" s="74" t="n">
        <f aca="false">Tabla_Simulada!AG300-Tabla_ValidaciónMétodo!AG300</f>
        <v>0</v>
      </c>
      <c r="AH300" s="74" t="n">
        <f aca="false">Tabla_Simulada!AH300-Tabla_ValidaciónMétodo!AH300</f>
        <v>0</v>
      </c>
      <c r="AI300" s="74" t="n">
        <f aca="false">Tabla_Simulada!AI300-Tabla_ValidaciónMétodo!AI300</f>
        <v>0</v>
      </c>
      <c r="AJ300" s="74" t="n">
        <f aca="false">Tabla_Simulada!AJ300-Tabla_ValidaciónMétodo!AJ300</f>
        <v>0</v>
      </c>
      <c r="AK300" s="74" t="n">
        <f aca="false">Tabla_Simulada!AK300-Tabla_ValidaciónMétodo!AK300</f>
        <v>0</v>
      </c>
      <c r="AL300" s="74" t="n">
        <f aca="false">Tabla_Simulada!AL300-Tabla_ValidaciónMétodo!AL300</f>
        <v>0</v>
      </c>
      <c r="AM300" s="74" t="n">
        <f aca="false">Tabla_Simulada!AM300-Tabla_ValidaciónMétodo!AM300</f>
        <v>0</v>
      </c>
      <c r="AO300" s="66" t="n">
        <f aca="false">Tabla_Simulada!AO300-Tabla_ValidaciónMétodo!AO300</f>
        <v>0</v>
      </c>
      <c r="AP300" s="65" t="n">
        <f aca="false">Tabla_Simulada!AP300-Tabla_ValidaciónMétodo!AP300</f>
        <v>0</v>
      </c>
      <c r="AQ300" s="66" t="n">
        <f aca="false">Tabla_Simulada!AQ300-Tabla_ValidaciónMétodo!AQ300</f>
        <v>0</v>
      </c>
      <c r="AR300" s="65" t="n">
        <f aca="false">Tabla_Simulada!AR300-Tabla_ValidaciónMétodo!AR300</f>
        <v>0</v>
      </c>
      <c r="AS300" s="66" t="n">
        <f aca="false">Tabla_Simulada!AS300-Tabla_ValidaciónMétodo!AS300</f>
        <v>0</v>
      </c>
      <c r="AT300" s="65" t="n">
        <f aca="false">Tabla_Simulada!AT300-Tabla_ValidaciónMétodo!AT300</f>
        <v>0</v>
      </c>
      <c r="AU300" s="66" t="n">
        <f aca="false">Tabla_Simulada!AU300-Tabla_ValidaciónMétodo!AU300</f>
        <v>0</v>
      </c>
      <c r="AV300" s="65" t="n">
        <f aca="false">Tabla_Simulada!AV300-Tabla_ValidaciónMétodo!AV300</f>
        <v>0</v>
      </c>
      <c r="AW300" s="66" t="n">
        <f aca="false">Tabla_Simulada!AW300-Tabla_ValidaciónMétodo!AW300</f>
        <v>0</v>
      </c>
      <c r="AX300" s="65" t="n">
        <f aca="false">Tabla_Simulada!AX300-Tabla_ValidaciónMétodo!AX300</f>
        <v>0</v>
      </c>
    </row>
    <row r="301" customFormat="false" ht="15" hidden="false" customHeight="false" outlineLevel="0" collapsed="false">
      <c r="A301" s="72" t="s">
        <v>50</v>
      </c>
      <c r="B301" s="65" t="n">
        <f aca="false">Tabla_Simulada!B301-Tabla_ValidaciónMétodo!B301</f>
        <v>0</v>
      </c>
      <c r="C301" s="65" t="n">
        <f aca="false">Tabla_Simulada!C301-Tabla_ValidaciónMétodo!C301</f>
        <v>0</v>
      </c>
      <c r="D301" s="65" t="n">
        <f aca="false">Tabla_Simulada!D301-Tabla_ValidaciónMétodo!D301</f>
        <v>0</v>
      </c>
      <c r="E301" s="65" t="n">
        <f aca="false">Tabla_Simulada!E301-Tabla_ValidaciónMétodo!E301</f>
        <v>0</v>
      </c>
      <c r="F301" s="65" t="n">
        <f aca="false">Tabla_Simulada!F301-Tabla_ValidaciónMétodo!F301</f>
        <v>0</v>
      </c>
      <c r="G301" s="65" t="n">
        <f aca="false">Tabla_Simulada!G301-Tabla_ValidaciónMétodo!G301</f>
        <v>0</v>
      </c>
      <c r="H301" s="65" t="n">
        <f aca="false">Tabla_Simulada!H301-Tabla_ValidaciónMétodo!H301</f>
        <v>0</v>
      </c>
      <c r="I301" s="66" t="n">
        <f aca="false">Tabla_Simulada!I301-Tabla_ValidaciónMétodo!I301</f>
        <v>0</v>
      </c>
      <c r="J301" s="65" t="n">
        <f aca="false">Tabla_Simulada!J301-Tabla_ValidaciónMétodo!J301</f>
        <v>0</v>
      </c>
      <c r="K301" s="66" t="n">
        <f aca="false">Tabla_Simulada!K301-Tabla_ValidaciónMétodo!K301</f>
        <v>0</v>
      </c>
      <c r="L301" s="65" t="n">
        <f aca="false">Tabla_Simulada!L301-Tabla_ValidaciónMétodo!L301</f>
        <v>0</v>
      </c>
      <c r="M301" s="66" t="n">
        <f aca="false">Tabla_Simulada!M301-Tabla_ValidaciónMétodo!M301</f>
        <v>0</v>
      </c>
      <c r="N301" s="65" t="n">
        <f aca="false">Tabla_Simulada!N301-Tabla_ValidaciónMétodo!N301</f>
        <v>0</v>
      </c>
      <c r="O301" s="65" t="n">
        <f aca="false">Tabla_Simulada!O301-Tabla_ValidaciónMétodo!O301</f>
        <v>0</v>
      </c>
      <c r="P301" s="65" t="n">
        <f aca="false">Tabla_Simulada!P301-Tabla_ValidaciónMétodo!P301</f>
        <v>0</v>
      </c>
      <c r="Q301" s="65" t="n">
        <f aca="false">Tabla_Simulada!Q301-Tabla_ValidaciónMétodo!Q301</f>
        <v>0</v>
      </c>
      <c r="S301" s="65" t="n">
        <f aca="false">Tabla_Simulada!S301-Tabla_ValidaciónMétodo!S301</f>
        <v>0</v>
      </c>
      <c r="T301" s="65" t="n">
        <f aca="false">Tabla_Simulada!T301-Tabla_ValidaciónMétodo!T301</f>
        <v>0</v>
      </c>
      <c r="U301" s="65" t="n">
        <f aca="false">Tabla_Simulada!U301-Tabla_ValidaciónMétodo!U301</f>
        <v>0</v>
      </c>
      <c r="V301" s="65" t="n">
        <f aca="false">Tabla_Simulada!V301-Tabla_ValidaciónMétodo!V301</f>
        <v>0</v>
      </c>
      <c r="W301" s="65" t="n">
        <f aca="false">Tabla_Simulada!W301-Tabla_ValidaciónMétodo!W301</f>
        <v>0</v>
      </c>
      <c r="X301" s="65" t="n">
        <f aca="false">Tabla_Simulada!X301-Tabla_ValidaciónMétodo!X301</f>
        <v>0</v>
      </c>
      <c r="Y301" s="65" t="n">
        <f aca="false">Tabla_Simulada!Y301-Tabla_ValidaciónMétodo!Y301</f>
        <v>0</v>
      </c>
      <c r="Z301" s="65" t="n">
        <f aca="false">Tabla_Simulada!Z301-Tabla_ValidaciónMétodo!Z301</f>
        <v>0</v>
      </c>
      <c r="AC301" s="73" t="n">
        <f aca="false">Tabla_Simulada!AC301-Tabla_ValidaciónMétodo!AC301</f>
        <v>0</v>
      </c>
      <c r="AD301" s="74" t="n">
        <f aca="false">Tabla_Simulada!AD301-Tabla_ValidaciónMétodo!AD301</f>
        <v>0</v>
      </c>
      <c r="AE301" s="75" t="n">
        <f aca="false">Tabla_Simulada!AE301-Tabla_ValidaciónMétodo!AE301</f>
        <v>0</v>
      </c>
      <c r="AF301" s="74" t="n">
        <f aca="false">Tabla_Simulada!AF301-Tabla_ValidaciónMétodo!AF301</f>
        <v>0</v>
      </c>
      <c r="AG301" s="74" t="n">
        <f aca="false">Tabla_Simulada!AG301-Tabla_ValidaciónMétodo!AG301</f>
        <v>0</v>
      </c>
      <c r="AH301" s="74" t="n">
        <f aca="false">Tabla_Simulada!AH301-Tabla_ValidaciónMétodo!AH301</f>
        <v>0</v>
      </c>
      <c r="AI301" s="74" t="n">
        <f aca="false">Tabla_Simulada!AI301-Tabla_ValidaciónMétodo!AI301</f>
        <v>0</v>
      </c>
      <c r="AJ301" s="74" t="n">
        <f aca="false">Tabla_Simulada!AJ301-Tabla_ValidaciónMétodo!AJ301</f>
        <v>0</v>
      </c>
      <c r="AK301" s="74" t="n">
        <f aca="false">Tabla_Simulada!AK301-Tabla_ValidaciónMétodo!AK301</f>
        <v>0</v>
      </c>
      <c r="AL301" s="74" t="n">
        <f aca="false">Tabla_Simulada!AL301-Tabla_ValidaciónMétodo!AL301</f>
        <v>0</v>
      </c>
      <c r="AM301" s="74" t="n">
        <f aca="false">Tabla_Simulada!AM301-Tabla_ValidaciónMétodo!AM301</f>
        <v>0</v>
      </c>
      <c r="AO301" s="66" t="n">
        <f aca="false">Tabla_Simulada!AO301-Tabla_ValidaciónMétodo!AO301</f>
        <v>0</v>
      </c>
      <c r="AP301" s="65" t="n">
        <f aca="false">Tabla_Simulada!AP301-Tabla_ValidaciónMétodo!AP301</f>
        <v>0</v>
      </c>
      <c r="AQ301" s="66" t="n">
        <f aca="false">Tabla_Simulada!AQ301-Tabla_ValidaciónMétodo!AQ301</f>
        <v>0</v>
      </c>
      <c r="AR301" s="65" t="n">
        <f aca="false">Tabla_Simulada!AR301-Tabla_ValidaciónMétodo!AR301</f>
        <v>0</v>
      </c>
      <c r="AS301" s="66" t="n">
        <f aca="false">Tabla_Simulada!AS301-Tabla_ValidaciónMétodo!AS301</f>
        <v>0</v>
      </c>
      <c r="AT301" s="65" t="n">
        <f aca="false">Tabla_Simulada!AT301-Tabla_ValidaciónMétodo!AT301</f>
        <v>0</v>
      </c>
      <c r="AU301" s="66" t="n">
        <f aca="false">Tabla_Simulada!AU301-Tabla_ValidaciónMétodo!AU301</f>
        <v>0</v>
      </c>
      <c r="AV301" s="65" t="n">
        <f aca="false">Tabla_Simulada!AV301-Tabla_ValidaciónMétodo!AV301</f>
        <v>0</v>
      </c>
      <c r="AW301" s="66" t="n">
        <f aca="false">Tabla_Simulada!AW301-Tabla_ValidaciónMétodo!AW301</f>
        <v>0</v>
      </c>
      <c r="AX301" s="65" t="n">
        <f aca="false">Tabla_Simulada!AX301-Tabla_ValidaciónMétodo!AX301</f>
        <v>0</v>
      </c>
    </row>
    <row r="302" customFormat="false" ht="15" hidden="false" customHeight="false" outlineLevel="0" collapsed="false">
      <c r="A302" s="72" t="s">
        <v>51</v>
      </c>
      <c r="B302" s="65" t="n">
        <f aca="false">Tabla_Simulada!B302-Tabla_ValidaciónMétodo!B302</f>
        <v>0</v>
      </c>
      <c r="C302" s="65" t="n">
        <f aca="false">Tabla_Simulada!C302-Tabla_ValidaciónMétodo!C302</f>
        <v>0</v>
      </c>
      <c r="D302" s="65" t="n">
        <f aca="false">Tabla_Simulada!D302-Tabla_ValidaciónMétodo!D302</f>
        <v>0</v>
      </c>
      <c r="E302" s="65" t="n">
        <f aca="false">Tabla_Simulada!E302-Tabla_ValidaciónMétodo!E302</f>
        <v>0</v>
      </c>
      <c r="F302" s="65" t="n">
        <f aca="false">Tabla_Simulada!F302-Tabla_ValidaciónMétodo!F302</f>
        <v>0</v>
      </c>
      <c r="G302" s="65" t="n">
        <f aca="false">Tabla_Simulada!G302-Tabla_ValidaciónMétodo!G302</f>
        <v>0</v>
      </c>
      <c r="H302" s="65" t="n">
        <f aca="false">Tabla_Simulada!H302-Tabla_ValidaciónMétodo!H302</f>
        <v>0</v>
      </c>
      <c r="I302" s="66" t="n">
        <f aca="false">Tabla_Simulada!I302-Tabla_ValidaciónMétodo!I302</f>
        <v>0</v>
      </c>
      <c r="J302" s="65" t="n">
        <f aca="false">Tabla_Simulada!J302-Tabla_ValidaciónMétodo!J302</f>
        <v>0</v>
      </c>
      <c r="K302" s="66" t="n">
        <f aca="false">Tabla_Simulada!K302-Tabla_ValidaciónMétodo!K302</f>
        <v>0</v>
      </c>
      <c r="L302" s="65" t="n">
        <f aca="false">Tabla_Simulada!L302-Tabla_ValidaciónMétodo!L302</f>
        <v>0</v>
      </c>
      <c r="M302" s="66" t="n">
        <f aca="false">Tabla_Simulada!M302-Tabla_ValidaciónMétodo!M302</f>
        <v>0</v>
      </c>
      <c r="N302" s="65" t="n">
        <f aca="false">Tabla_Simulada!N302-Tabla_ValidaciónMétodo!N302</f>
        <v>0</v>
      </c>
      <c r="O302" s="65" t="n">
        <f aca="false">Tabla_Simulada!O302-Tabla_ValidaciónMétodo!O302</f>
        <v>0</v>
      </c>
      <c r="P302" s="65" t="n">
        <f aca="false">Tabla_Simulada!P302-Tabla_ValidaciónMétodo!P302</f>
        <v>0</v>
      </c>
      <c r="Q302" s="65" t="n">
        <f aca="false">Tabla_Simulada!Q302-Tabla_ValidaciónMétodo!Q302</f>
        <v>0</v>
      </c>
      <c r="S302" s="65" t="n">
        <f aca="false">Tabla_Simulada!S302-Tabla_ValidaciónMétodo!S302</f>
        <v>0</v>
      </c>
      <c r="T302" s="65" t="n">
        <f aca="false">Tabla_Simulada!T302-Tabla_ValidaciónMétodo!T302</f>
        <v>0</v>
      </c>
      <c r="U302" s="65" t="n">
        <f aca="false">Tabla_Simulada!U302-Tabla_ValidaciónMétodo!U302</f>
        <v>0</v>
      </c>
      <c r="V302" s="65" t="n">
        <f aca="false">Tabla_Simulada!V302-Tabla_ValidaciónMétodo!V302</f>
        <v>0</v>
      </c>
      <c r="W302" s="65" t="n">
        <f aca="false">Tabla_Simulada!W302-Tabla_ValidaciónMétodo!W302</f>
        <v>0</v>
      </c>
      <c r="X302" s="65" t="n">
        <f aca="false">Tabla_Simulada!X302-Tabla_ValidaciónMétodo!X302</f>
        <v>0</v>
      </c>
      <c r="Y302" s="65" t="n">
        <f aca="false">Tabla_Simulada!Y302-Tabla_ValidaciónMétodo!Y302</f>
        <v>0</v>
      </c>
      <c r="Z302" s="65" t="n">
        <f aca="false">Tabla_Simulada!Z302-Tabla_ValidaciónMétodo!Z302</f>
        <v>0</v>
      </c>
      <c r="AC302" s="73" t="n">
        <f aca="false">Tabla_Simulada!AC302-Tabla_ValidaciónMétodo!AC302</f>
        <v>0</v>
      </c>
      <c r="AD302" s="74" t="n">
        <f aca="false">Tabla_Simulada!AD302-Tabla_ValidaciónMétodo!AD302</f>
        <v>0</v>
      </c>
      <c r="AE302" s="75" t="n">
        <f aca="false">Tabla_Simulada!AE302-Tabla_ValidaciónMétodo!AE302</f>
        <v>0</v>
      </c>
      <c r="AF302" s="74" t="n">
        <f aca="false">Tabla_Simulada!AF302-Tabla_ValidaciónMétodo!AF302</f>
        <v>0</v>
      </c>
      <c r="AG302" s="74" t="n">
        <f aca="false">Tabla_Simulada!AG302-Tabla_ValidaciónMétodo!AG302</f>
        <v>0</v>
      </c>
      <c r="AH302" s="74" t="n">
        <f aca="false">Tabla_Simulada!AH302-Tabla_ValidaciónMétodo!AH302</f>
        <v>0</v>
      </c>
      <c r="AI302" s="74" t="n">
        <f aca="false">Tabla_Simulada!AI302-Tabla_ValidaciónMétodo!AI302</f>
        <v>0</v>
      </c>
      <c r="AJ302" s="74" t="n">
        <f aca="false">Tabla_Simulada!AJ302-Tabla_ValidaciónMétodo!AJ302</f>
        <v>0</v>
      </c>
      <c r="AK302" s="74" t="n">
        <f aca="false">Tabla_Simulada!AK302-Tabla_ValidaciónMétodo!AK302</f>
        <v>0</v>
      </c>
      <c r="AL302" s="74" t="n">
        <f aca="false">Tabla_Simulada!AL302-Tabla_ValidaciónMétodo!AL302</f>
        <v>0</v>
      </c>
      <c r="AM302" s="74" t="n">
        <f aca="false">Tabla_Simulada!AM302-Tabla_ValidaciónMétodo!AM302</f>
        <v>0</v>
      </c>
      <c r="AO302" s="66" t="n">
        <f aca="false">Tabla_Simulada!AO302-Tabla_ValidaciónMétodo!AO302</f>
        <v>0</v>
      </c>
      <c r="AP302" s="65" t="n">
        <f aca="false">Tabla_Simulada!AP302-Tabla_ValidaciónMétodo!AP302</f>
        <v>0</v>
      </c>
      <c r="AQ302" s="66" t="n">
        <f aca="false">Tabla_Simulada!AQ302-Tabla_ValidaciónMétodo!AQ302</f>
        <v>0</v>
      </c>
      <c r="AR302" s="65" t="n">
        <f aca="false">Tabla_Simulada!AR302-Tabla_ValidaciónMétodo!AR302</f>
        <v>0</v>
      </c>
      <c r="AS302" s="66" t="n">
        <f aca="false">Tabla_Simulada!AS302-Tabla_ValidaciónMétodo!AS302</f>
        <v>0</v>
      </c>
      <c r="AT302" s="65" t="n">
        <f aca="false">Tabla_Simulada!AT302-Tabla_ValidaciónMétodo!AT302</f>
        <v>0</v>
      </c>
      <c r="AU302" s="66" t="n">
        <f aca="false">Tabla_Simulada!AU302-Tabla_ValidaciónMétodo!AU302</f>
        <v>0</v>
      </c>
      <c r="AV302" s="65" t="n">
        <f aca="false">Tabla_Simulada!AV302-Tabla_ValidaciónMétodo!AV302</f>
        <v>0</v>
      </c>
      <c r="AW302" s="66" t="n">
        <f aca="false">Tabla_Simulada!AW302-Tabla_ValidaciónMétodo!AW302</f>
        <v>0</v>
      </c>
      <c r="AX302" s="65" t="n">
        <f aca="false">Tabla_Simulada!AX302-Tabla_ValidaciónMétodo!AX302</f>
        <v>0</v>
      </c>
    </row>
    <row r="303" customFormat="false" ht="15" hidden="false" customHeight="false" outlineLevel="0" collapsed="false">
      <c r="A303" s="72" t="s">
        <v>52</v>
      </c>
      <c r="B303" s="65" t="n">
        <f aca="false">Tabla_Simulada!B303-Tabla_ValidaciónMétodo!B303</f>
        <v>0</v>
      </c>
      <c r="C303" s="65" t="n">
        <f aca="false">Tabla_Simulada!C303-Tabla_ValidaciónMétodo!C303</f>
        <v>0</v>
      </c>
      <c r="D303" s="65" t="n">
        <f aca="false">Tabla_Simulada!D303-Tabla_ValidaciónMétodo!D303</f>
        <v>0</v>
      </c>
      <c r="E303" s="65" t="n">
        <f aca="false">Tabla_Simulada!E303-Tabla_ValidaciónMétodo!E303</f>
        <v>0</v>
      </c>
      <c r="F303" s="65" t="n">
        <f aca="false">Tabla_Simulada!F303-Tabla_ValidaciónMétodo!F303</f>
        <v>0</v>
      </c>
      <c r="G303" s="65" t="n">
        <f aca="false">Tabla_Simulada!G303-Tabla_ValidaciónMétodo!G303</f>
        <v>0</v>
      </c>
      <c r="H303" s="65" t="n">
        <f aca="false">Tabla_Simulada!H303-Tabla_ValidaciónMétodo!H303</f>
        <v>0</v>
      </c>
      <c r="I303" s="66" t="n">
        <f aca="false">Tabla_Simulada!I303-Tabla_ValidaciónMétodo!I303</f>
        <v>0</v>
      </c>
      <c r="J303" s="65" t="n">
        <f aca="false">Tabla_Simulada!J303-Tabla_ValidaciónMétodo!J303</f>
        <v>0</v>
      </c>
      <c r="K303" s="66" t="n">
        <f aca="false">Tabla_Simulada!K303-Tabla_ValidaciónMétodo!K303</f>
        <v>0</v>
      </c>
      <c r="L303" s="65" t="n">
        <f aca="false">Tabla_Simulada!L303-Tabla_ValidaciónMétodo!L303</f>
        <v>0</v>
      </c>
      <c r="M303" s="66" t="n">
        <f aca="false">Tabla_Simulada!M303-Tabla_ValidaciónMétodo!M303</f>
        <v>0</v>
      </c>
      <c r="N303" s="65" t="n">
        <f aca="false">Tabla_Simulada!N303-Tabla_ValidaciónMétodo!N303</f>
        <v>0</v>
      </c>
      <c r="O303" s="65" t="n">
        <f aca="false">Tabla_Simulada!O303-Tabla_ValidaciónMétodo!O303</f>
        <v>0</v>
      </c>
      <c r="P303" s="65" t="n">
        <f aca="false">Tabla_Simulada!P303-Tabla_ValidaciónMétodo!P303</f>
        <v>0</v>
      </c>
      <c r="Q303" s="65" t="n">
        <f aca="false">Tabla_Simulada!Q303-Tabla_ValidaciónMétodo!Q303</f>
        <v>0</v>
      </c>
      <c r="S303" s="65" t="n">
        <f aca="false">Tabla_Simulada!S303-Tabla_ValidaciónMétodo!S303</f>
        <v>0</v>
      </c>
      <c r="T303" s="65" t="n">
        <f aca="false">Tabla_Simulada!T303-Tabla_ValidaciónMétodo!T303</f>
        <v>0</v>
      </c>
      <c r="U303" s="65" t="n">
        <f aca="false">Tabla_Simulada!U303-Tabla_ValidaciónMétodo!U303</f>
        <v>0</v>
      </c>
      <c r="V303" s="65" t="n">
        <f aca="false">Tabla_Simulada!V303-Tabla_ValidaciónMétodo!V303</f>
        <v>0</v>
      </c>
      <c r="W303" s="65" t="n">
        <f aca="false">Tabla_Simulada!W303-Tabla_ValidaciónMétodo!W303</f>
        <v>0</v>
      </c>
      <c r="X303" s="65" t="n">
        <f aca="false">Tabla_Simulada!X303-Tabla_ValidaciónMétodo!X303</f>
        <v>0</v>
      </c>
      <c r="Y303" s="65" t="n">
        <f aca="false">Tabla_Simulada!Y303-Tabla_ValidaciónMétodo!Y303</f>
        <v>0</v>
      </c>
      <c r="Z303" s="65" t="n">
        <f aca="false">Tabla_Simulada!Z303-Tabla_ValidaciónMétodo!Z303</f>
        <v>0</v>
      </c>
      <c r="AC303" s="73" t="n">
        <f aca="false">Tabla_Simulada!AC303-Tabla_ValidaciónMétodo!AC303</f>
        <v>0</v>
      </c>
      <c r="AD303" s="74" t="n">
        <f aca="false">Tabla_Simulada!AD303-Tabla_ValidaciónMétodo!AD303</f>
        <v>0</v>
      </c>
      <c r="AE303" s="75" t="n">
        <f aca="false">Tabla_Simulada!AE303-Tabla_ValidaciónMétodo!AE303</f>
        <v>0</v>
      </c>
      <c r="AF303" s="74" t="n">
        <f aca="false">Tabla_Simulada!AF303-Tabla_ValidaciónMétodo!AF303</f>
        <v>0</v>
      </c>
      <c r="AG303" s="74" t="n">
        <f aca="false">Tabla_Simulada!AG303-Tabla_ValidaciónMétodo!AG303</f>
        <v>0</v>
      </c>
      <c r="AH303" s="74" t="n">
        <f aca="false">Tabla_Simulada!AH303-Tabla_ValidaciónMétodo!AH303</f>
        <v>0</v>
      </c>
      <c r="AI303" s="74" t="n">
        <f aca="false">Tabla_Simulada!AI303-Tabla_ValidaciónMétodo!AI303</f>
        <v>0</v>
      </c>
      <c r="AJ303" s="74" t="n">
        <f aca="false">Tabla_Simulada!AJ303-Tabla_ValidaciónMétodo!AJ303</f>
        <v>0</v>
      </c>
      <c r="AK303" s="74" t="n">
        <f aca="false">Tabla_Simulada!AK303-Tabla_ValidaciónMétodo!AK303</f>
        <v>0</v>
      </c>
      <c r="AL303" s="74" t="n">
        <f aca="false">Tabla_Simulada!AL303-Tabla_ValidaciónMétodo!AL303</f>
        <v>0</v>
      </c>
      <c r="AM303" s="74" t="n">
        <f aca="false">Tabla_Simulada!AM303-Tabla_ValidaciónMétodo!AM303</f>
        <v>0</v>
      </c>
      <c r="AO303" s="66" t="n">
        <f aca="false">Tabla_Simulada!AO303-Tabla_ValidaciónMétodo!AO303</f>
        <v>0</v>
      </c>
      <c r="AP303" s="65" t="n">
        <f aca="false">Tabla_Simulada!AP303-Tabla_ValidaciónMétodo!AP303</f>
        <v>0</v>
      </c>
      <c r="AQ303" s="66" t="n">
        <f aca="false">Tabla_Simulada!AQ303-Tabla_ValidaciónMétodo!AQ303</f>
        <v>0</v>
      </c>
      <c r="AR303" s="65" t="n">
        <f aca="false">Tabla_Simulada!AR303-Tabla_ValidaciónMétodo!AR303</f>
        <v>0</v>
      </c>
      <c r="AS303" s="66" t="n">
        <f aca="false">Tabla_Simulada!AS303-Tabla_ValidaciónMétodo!AS303</f>
        <v>0</v>
      </c>
      <c r="AT303" s="65" t="n">
        <f aca="false">Tabla_Simulada!AT303-Tabla_ValidaciónMétodo!AT303</f>
        <v>0</v>
      </c>
      <c r="AU303" s="66" t="n">
        <f aca="false">Tabla_Simulada!AU303-Tabla_ValidaciónMétodo!AU303</f>
        <v>0</v>
      </c>
      <c r="AV303" s="65" t="n">
        <f aca="false">Tabla_Simulada!AV303-Tabla_ValidaciónMétodo!AV303</f>
        <v>0</v>
      </c>
      <c r="AW303" s="66" t="n">
        <f aca="false">Tabla_Simulada!AW303-Tabla_ValidaciónMétodo!AW303</f>
        <v>0</v>
      </c>
      <c r="AX303" s="65" t="n">
        <f aca="false">Tabla_Simulada!AX303-Tabla_ValidaciónMétodo!AX303</f>
        <v>0</v>
      </c>
    </row>
    <row r="304" customFormat="false" ht="15" hidden="false" customHeight="false" outlineLevel="0" collapsed="false">
      <c r="A304" s="72" t="s">
        <v>53</v>
      </c>
      <c r="B304" s="65" t="n">
        <f aca="false">Tabla_Simulada!B304-Tabla_ValidaciónMétodo!B304</f>
        <v>0</v>
      </c>
      <c r="C304" s="65" t="n">
        <f aca="false">Tabla_Simulada!C304-Tabla_ValidaciónMétodo!C304</f>
        <v>0</v>
      </c>
      <c r="D304" s="65" t="n">
        <f aca="false">Tabla_Simulada!D304-Tabla_ValidaciónMétodo!D304</f>
        <v>0</v>
      </c>
      <c r="E304" s="65" t="n">
        <f aca="false">Tabla_Simulada!E304-Tabla_ValidaciónMétodo!E304</f>
        <v>0</v>
      </c>
      <c r="F304" s="65" t="n">
        <f aca="false">Tabla_Simulada!F304-Tabla_ValidaciónMétodo!F304</f>
        <v>0</v>
      </c>
      <c r="G304" s="65" t="n">
        <f aca="false">Tabla_Simulada!G304-Tabla_ValidaciónMétodo!G304</f>
        <v>0</v>
      </c>
      <c r="H304" s="65" t="n">
        <f aca="false">Tabla_Simulada!H304-Tabla_ValidaciónMétodo!H304</f>
        <v>0</v>
      </c>
      <c r="I304" s="66" t="n">
        <f aca="false">Tabla_Simulada!I304-Tabla_ValidaciónMétodo!I304</f>
        <v>0</v>
      </c>
      <c r="J304" s="65" t="n">
        <f aca="false">Tabla_Simulada!J304-Tabla_ValidaciónMétodo!J304</f>
        <v>0</v>
      </c>
      <c r="K304" s="66" t="n">
        <f aca="false">Tabla_Simulada!K304-Tabla_ValidaciónMétodo!K304</f>
        <v>0</v>
      </c>
      <c r="L304" s="65" t="n">
        <f aca="false">Tabla_Simulada!L304-Tabla_ValidaciónMétodo!L304</f>
        <v>0</v>
      </c>
      <c r="M304" s="66" t="n">
        <f aca="false">Tabla_Simulada!M304-Tabla_ValidaciónMétodo!M304</f>
        <v>0</v>
      </c>
      <c r="N304" s="65" t="n">
        <f aca="false">Tabla_Simulada!N304-Tabla_ValidaciónMétodo!N304</f>
        <v>0</v>
      </c>
      <c r="O304" s="65" t="n">
        <f aca="false">Tabla_Simulada!O304-Tabla_ValidaciónMétodo!O304</f>
        <v>0</v>
      </c>
      <c r="P304" s="65" t="n">
        <f aca="false">Tabla_Simulada!P304-Tabla_ValidaciónMétodo!P304</f>
        <v>0</v>
      </c>
      <c r="Q304" s="65" t="n">
        <f aca="false">Tabla_Simulada!Q304-Tabla_ValidaciónMétodo!Q304</f>
        <v>0</v>
      </c>
      <c r="S304" s="65" t="n">
        <f aca="false">Tabla_Simulada!S304-Tabla_ValidaciónMétodo!S304</f>
        <v>0</v>
      </c>
      <c r="T304" s="65" t="n">
        <f aca="false">Tabla_Simulada!T304-Tabla_ValidaciónMétodo!T304</f>
        <v>0</v>
      </c>
      <c r="U304" s="65" t="n">
        <f aca="false">Tabla_Simulada!U304-Tabla_ValidaciónMétodo!U304</f>
        <v>0</v>
      </c>
      <c r="V304" s="65" t="n">
        <f aca="false">Tabla_Simulada!V304-Tabla_ValidaciónMétodo!V304</f>
        <v>0</v>
      </c>
      <c r="W304" s="65" t="n">
        <f aca="false">Tabla_Simulada!W304-Tabla_ValidaciónMétodo!W304</f>
        <v>0</v>
      </c>
      <c r="X304" s="65" t="n">
        <f aca="false">Tabla_Simulada!X304-Tabla_ValidaciónMétodo!X304</f>
        <v>0</v>
      </c>
      <c r="Y304" s="65" t="n">
        <f aca="false">Tabla_Simulada!Y304-Tabla_ValidaciónMétodo!Y304</f>
        <v>0</v>
      </c>
      <c r="Z304" s="65" t="n">
        <f aca="false">Tabla_Simulada!Z304-Tabla_ValidaciónMétodo!Z304</f>
        <v>0</v>
      </c>
      <c r="AC304" s="73" t="n">
        <f aca="false">Tabla_Simulada!AC304-Tabla_ValidaciónMétodo!AC304</f>
        <v>0</v>
      </c>
      <c r="AD304" s="74" t="n">
        <f aca="false">Tabla_Simulada!AD304-Tabla_ValidaciónMétodo!AD304</f>
        <v>0</v>
      </c>
      <c r="AE304" s="75" t="n">
        <f aca="false">Tabla_Simulada!AE304-Tabla_ValidaciónMétodo!AE304</f>
        <v>0</v>
      </c>
      <c r="AF304" s="74" t="n">
        <f aca="false">Tabla_Simulada!AF304-Tabla_ValidaciónMétodo!AF304</f>
        <v>0</v>
      </c>
      <c r="AG304" s="74" t="n">
        <f aca="false">Tabla_Simulada!AG304-Tabla_ValidaciónMétodo!AG304</f>
        <v>0</v>
      </c>
      <c r="AH304" s="74" t="n">
        <f aca="false">Tabla_Simulada!AH304-Tabla_ValidaciónMétodo!AH304</f>
        <v>0</v>
      </c>
      <c r="AI304" s="74" t="n">
        <f aca="false">Tabla_Simulada!AI304-Tabla_ValidaciónMétodo!AI304</f>
        <v>0</v>
      </c>
      <c r="AJ304" s="74" t="n">
        <f aca="false">Tabla_Simulada!AJ304-Tabla_ValidaciónMétodo!AJ304</f>
        <v>0</v>
      </c>
      <c r="AK304" s="74" t="n">
        <f aca="false">Tabla_Simulada!AK304-Tabla_ValidaciónMétodo!AK304</f>
        <v>0</v>
      </c>
      <c r="AL304" s="74" t="n">
        <f aca="false">Tabla_Simulada!AL304-Tabla_ValidaciónMétodo!AL304</f>
        <v>0</v>
      </c>
      <c r="AM304" s="74" t="n">
        <f aca="false">Tabla_Simulada!AM304-Tabla_ValidaciónMétodo!AM304</f>
        <v>0</v>
      </c>
      <c r="AO304" s="66" t="n">
        <f aca="false">Tabla_Simulada!AO304-Tabla_ValidaciónMétodo!AO304</f>
        <v>0</v>
      </c>
      <c r="AP304" s="65" t="n">
        <f aca="false">Tabla_Simulada!AP304-Tabla_ValidaciónMétodo!AP304</f>
        <v>0</v>
      </c>
      <c r="AQ304" s="66" t="n">
        <f aca="false">Tabla_Simulada!AQ304-Tabla_ValidaciónMétodo!AQ304</f>
        <v>0</v>
      </c>
      <c r="AR304" s="65" t="n">
        <f aca="false">Tabla_Simulada!AR304-Tabla_ValidaciónMétodo!AR304</f>
        <v>0</v>
      </c>
      <c r="AS304" s="66" t="n">
        <f aca="false">Tabla_Simulada!AS304-Tabla_ValidaciónMétodo!AS304</f>
        <v>0</v>
      </c>
      <c r="AT304" s="65" t="n">
        <f aca="false">Tabla_Simulada!AT304-Tabla_ValidaciónMétodo!AT304</f>
        <v>0</v>
      </c>
      <c r="AU304" s="66" t="n">
        <f aca="false">Tabla_Simulada!AU304-Tabla_ValidaciónMétodo!AU304</f>
        <v>0</v>
      </c>
      <c r="AV304" s="65" t="n">
        <f aca="false">Tabla_Simulada!AV304-Tabla_ValidaciónMétodo!AV304</f>
        <v>0</v>
      </c>
      <c r="AW304" s="66" t="n">
        <f aca="false">Tabla_Simulada!AW304-Tabla_ValidaciónMétodo!AW304</f>
        <v>0</v>
      </c>
      <c r="AX304" s="65" t="n">
        <f aca="false">Tabla_Simulada!AX304-Tabla_ValidaciónMétodo!AX304</f>
        <v>0</v>
      </c>
    </row>
    <row r="305" customFormat="false" ht="15" hidden="false" customHeight="false" outlineLevel="0" collapsed="false">
      <c r="A305" s="72" t="s">
        <v>54</v>
      </c>
      <c r="B305" s="65" t="n">
        <f aca="false">Tabla_Simulada!B305-Tabla_ValidaciónMétodo!B305</f>
        <v>0</v>
      </c>
      <c r="C305" s="65" t="n">
        <f aca="false">Tabla_Simulada!C305-Tabla_ValidaciónMétodo!C305</f>
        <v>0</v>
      </c>
      <c r="D305" s="65" t="n">
        <f aca="false">Tabla_Simulada!D305-Tabla_ValidaciónMétodo!D305</f>
        <v>0</v>
      </c>
      <c r="E305" s="65" t="n">
        <f aca="false">Tabla_Simulada!E305-Tabla_ValidaciónMétodo!E305</f>
        <v>0</v>
      </c>
      <c r="F305" s="65" t="n">
        <f aca="false">Tabla_Simulada!F305-Tabla_ValidaciónMétodo!F305</f>
        <v>0</v>
      </c>
      <c r="G305" s="65" t="n">
        <f aca="false">Tabla_Simulada!G305-Tabla_ValidaciónMétodo!G305</f>
        <v>0</v>
      </c>
      <c r="H305" s="65" t="n">
        <f aca="false">Tabla_Simulada!H305-Tabla_ValidaciónMétodo!H305</f>
        <v>0</v>
      </c>
      <c r="I305" s="66" t="n">
        <f aca="false">Tabla_Simulada!I305-Tabla_ValidaciónMétodo!I305</f>
        <v>0</v>
      </c>
      <c r="J305" s="65" t="n">
        <f aca="false">Tabla_Simulada!J305-Tabla_ValidaciónMétodo!J305</f>
        <v>0</v>
      </c>
      <c r="K305" s="66" t="n">
        <f aca="false">Tabla_Simulada!K305-Tabla_ValidaciónMétodo!K305</f>
        <v>0</v>
      </c>
      <c r="L305" s="65" t="n">
        <f aca="false">Tabla_Simulada!L305-Tabla_ValidaciónMétodo!L305</f>
        <v>0</v>
      </c>
      <c r="M305" s="66" t="n">
        <f aca="false">Tabla_Simulada!M305-Tabla_ValidaciónMétodo!M305</f>
        <v>0</v>
      </c>
      <c r="N305" s="65" t="n">
        <f aca="false">Tabla_Simulada!N305-Tabla_ValidaciónMétodo!N305</f>
        <v>0</v>
      </c>
      <c r="O305" s="65" t="n">
        <f aca="false">Tabla_Simulada!O305-Tabla_ValidaciónMétodo!O305</f>
        <v>0</v>
      </c>
      <c r="P305" s="65" t="n">
        <f aca="false">Tabla_Simulada!P305-Tabla_ValidaciónMétodo!P305</f>
        <v>0</v>
      </c>
      <c r="Q305" s="65" t="n">
        <f aca="false">Tabla_Simulada!Q305-Tabla_ValidaciónMétodo!Q305</f>
        <v>0</v>
      </c>
      <c r="S305" s="65" t="n">
        <f aca="false">Tabla_Simulada!S305-Tabla_ValidaciónMétodo!S305</f>
        <v>0</v>
      </c>
      <c r="T305" s="65" t="n">
        <f aca="false">Tabla_Simulada!T305-Tabla_ValidaciónMétodo!T305</f>
        <v>0</v>
      </c>
      <c r="U305" s="65" t="n">
        <f aca="false">Tabla_Simulada!U305-Tabla_ValidaciónMétodo!U305</f>
        <v>0</v>
      </c>
      <c r="V305" s="65" t="n">
        <f aca="false">Tabla_Simulada!V305-Tabla_ValidaciónMétodo!V305</f>
        <v>0</v>
      </c>
      <c r="W305" s="65" t="n">
        <f aca="false">Tabla_Simulada!W305-Tabla_ValidaciónMétodo!W305</f>
        <v>0</v>
      </c>
      <c r="X305" s="65" t="n">
        <f aca="false">Tabla_Simulada!X305-Tabla_ValidaciónMétodo!X305</f>
        <v>0</v>
      </c>
      <c r="Y305" s="65" t="n">
        <f aca="false">Tabla_Simulada!Y305-Tabla_ValidaciónMétodo!Y305</f>
        <v>0</v>
      </c>
      <c r="Z305" s="65" t="n">
        <f aca="false">Tabla_Simulada!Z305-Tabla_ValidaciónMétodo!Z305</f>
        <v>0</v>
      </c>
      <c r="AC305" s="73" t="n">
        <f aca="false">Tabla_Simulada!AC305-Tabla_ValidaciónMétodo!AC305</f>
        <v>0</v>
      </c>
      <c r="AD305" s="74" t="n">
        <f aca="false">Tabla_Simulada!AD305-Tabla_ValidaciónMétodo!AD305</f>
        <v>0</v>
      </c>
      <c r="AE305" s="75" t="n">
        <f aca="false">Tabla_Simulada!AE305-Tabla_ValidaciónMétodo!AE305</f>
        <v>0</v>
      </c>
      <c r="AF305" s="74" t="n">
        <f aca="false">Tabla_Simulada!AF305-Tabla_ValidaciónMétodo!AF305</f>
        <v>0</v>
      </c>
      <c r="AG305" s="74" t="n">
        <f aca="false">Tabla_Simulada!AG305-Tabla_ValidaciónMétodo!AG305</f>
        <v>0</v>
      </c>
      <c r="AH305" s="74" t="n">
        <f aca="false">Tabla_Simulada!AH305-Tabla_ValidaciónMétodo!AH305</f>
        <v>0</v>
      </c>
      <c r="AI305" s="74" t="n">
        <f aca="false">Tabla_Simulada!AI305-Tabla_ValidaciónMétodo!AI305</f>
        <v>0</v>
      </c>
      <c r="AJ305" s="74" t="n">
        <f aca="false">Tabla_Simulada!AJ305-Tabla_ValidaciónMétodo!AJ305</f>
        <v>0</v>
      </c>
      <c r="AK305" s="74" t="n">
        <f aca="false">Tabla_Simulada!AK305-Tabla_ValidaciónMétodo!AK305</f>
        <v>0</v>
      </c>
      <c r="AL305" s="74" t="n">
        <f aca="false">Tabla_Simulada!AL305-Tabla_ValidaciónMétodo!AL305</f>
        <v>0</v>
      </c>
      <c r="AM305" s="74" t="n">
        <f aca="false">Tabla_Simulada!AM305-Tabla_ValidaciónMétodo!AM305</f>
        <v>0</v>
      </c>
      <c r="AO305" s="66" t="n">
        <f aca="false">Tabla_Simulada!AO305-Tabla_ValidaciónMétodo!AO305</f>
        <v>0</v>
      </c>
      <c r="AP305" s="65" t="n">
        <f aca="false">Tabla_Simulada!AP305-Tabla_ValidaciónMétodo!AP305</f>
        <v>0</v>
      </c>
      <c r="AQ305" s="66" t="n">
        <f aca="false">Tabla_Simulada!AQ305-Tabla_ValidaciónMétodo!AQ305</f>
        <v>0</v>
      </c>
      <c r="AR305" s="65" t="n">
        <f aca="false">Tabla_Simulada!AR305-Tabla_ValidaciónMétodo!AR305</f>
        <v>0</v>
      </c>
      <c r="AS305" s="66" t="n">
        <f aca="false">Tabla_Simulada!AS305-Tabla_ValidaciónMétodo!AS305</f>
        <v>0</v>
      </c>
      <c r="AT305" s="65" t="n">
        <f aca="false">Tabla_Simulada!AT305-Tabla_ValidaciónMétodo!AT305</f>
        <v>0</v>
      </c>
      <c r="AU305" s="66" t="n">
        <f aca="false">Tabla_Simulada!AU305-Tabla_ValidaciónMétodo!AU305</f>
        <v>0</v>
      </c>
      <c r="AV305" s="65" t="n">
        <f aca="false">Tabla_Simulada!AV305-Tabla_ValidaciónMétodo!AV305</f>
        <v>0</v>
      </c>
      <c r="AW305" s="66" t="n">
        <f aca="false">Tabla_Simulada!AW305-Tabla_ValidaciónMétodo!AW305</f>
        <v>0</v>
      </c>
      <c r="AX305" s="65" t="n">
        <f aca="false">Tabla_Simulada!AX305-Tabla_ValidaciónMétodo!AX305</f>
        <v>0</v>
      </c>
    </row>
    <row r="306" customFormat="false" ht="15" hidden="false" customHeight="false" outlineLevel="0" collapsed="false">
      <c r="A306" s="72" t="s">
        <v>55</v>
      </c>
      <c r="B306" s="65" t="n">
        <f aca="false">Tabla_Simulada!B306-Tabla_ValidaciónMétodo!B306</f>
        <v>0</v>
      </c>
      <c r="C306" s="65" t="n">
        <f aca="false">Tabla_Simulada!C306-Tabla_ValidaciónMétodo!C306</f>
        <v>0</v>
      </c>
      <c r="D306" s="65" t="n">
        <f aca="false">Tabla_Simulada!D306-Tabla_ValidaciónMétodo!D306</f>
        <v>0</v>
      </c>
      <c r="E306" s="65" t="n">
        <f aca="false">Tabla_Simulada!E306-Tabla_ValidaciónMétodo!E306</f>
        <v>0</v>
      </c>
      <c r="F306" s="65" t="n">
        <f aca="false">Tabla_Simulada!F306-Tabla_ValidaciónMétodo!F306</f>
        <v>0</v>
      </c>
      <c r="G306" s="65" t="n">
        <f aca="false">Tabla_Simulada!G306-Tabla_ValidaciónMétodo!G306</f>
        <v>0</v>
      </c>
      <c r="H306" s="65" t="n">
        <f aca="false">Tabla_Simulada!H306-Tabla_ValidaciónMétodo!H306</f>
        <v>0</v>
      </c>
      <c r="I306" s="66" t="n">
        <f aca="false">Tabla_Simulada!I306-Tabla_ValidaciónMétodo!I306</f>
        <v>0</v>
      </c>
      <c r="J306" s="65" t="n">
        <f aca="false">Tabla_Simulada!J306-Tabla_ValidaciónMétodo!J306</f>
        <v>0</v>
      </c>
      <c r="K306" s="66" t="n">
        <f aca="false">Tabla_Simulada!K306-Tabla_ValidaciónMétodo!K306</f>
        <v>0</v>
      </c>
      <c r="L306" s="65" t="n">
        <f aca="false">Tabla_Simulada!L306-Tabla_ValidaciónMétodo!L306</f>
        <v>0</v>
      </c>
      <c r="M306" s="66" t="n">
        <f aca="false">Tabla_Simulada!M306-Tabla_ValidaciónMétodo!M306</f>
        <v>0</v>
      </c>
      <c r="N306" s="65" t="n">
        <f aca="false">Tabla_Simulada!N306-Tabla_ValidaciónMétodo!N306</f>
        <v>0</v>
      </c>
      <c r="O306" s="65" t="n">
        <f aca="false">Tabla_Simulada!O306-Tabla_ValidaciónMétodo!O306</f>
        <v>0</v>
      </c>
      <c r="P306" s="65" t="n">
        <f aca="false">Tabla_Simulada!P306-Tabla_ValidaciónMétodo!P306</f>
        <v>0</v>
      </c>
      <c r="Q306" s="65" t="n">
        <f aca="false">Tabla_Simulada!Q306-Tabla_ValidaciónMétodo!Q306</f>
        <v>0</v>
      </c>
      <c r="S306" s="65" t="n">
        <f aca="false">Tabla_Simulada!S306-Tabla_ValidaciónMétodo!S306</f>
        <v>0</v>
      </c>
      <c r="T306" s="65" t="n">
        <f aca="false">Tabla_Simulada!T306-Tabla_ValidaciónMétodo!T306</f>
        <v>0</v>
      </c>
      <c r="U306" s="65" t="n">
        <f aca="false">Tabla_Simulada!U306-Tabla_ValidaciónMétodo!U306</f>
        <v>0</v>
      </c>
      <c r="V306" s="65" t="n">
        <f aca="false">Tabla_Simulada!V306-Tabla_ValidaciónMétodo!V306</f>
        <v>0</v>
      </c>
      <c r="W306" s="65" t="n">
        <f aca="false">Tabla_Simulada!W306-Tabla_ValidaciónMétodo!W306</f>
        <v>0</v>
      </c>
      <c r="X306" s="65" t="n">
        <f aca="false">Tabla_Simulada!X306-Tabla_ValidaciónMétodo!X306</f>
        <v>0</v>
      </c>
      <c r="Y306" s="65" t="n">
        <f aca="false">Tabla_Simulada!Y306-Tabla_ValidaciónMétodo!Y306</f>
        <v>0</v>
      </c>
      <c r="Z306" s="65" t="n">
        <f aca="false">Tabla_Simulada!Z306-Tabla_ValidaciónMétodo!Z306</f>
        <v>0</v>
      </c>
      <c r="AC306" s="73" t="n">
        <f aca="false">Tabla_Simulada!AC306-Tabla_ValidaciónMétodo!AC306</f>
        <v>0</v>
      </c>
      <c r="AD306" s="74" t="n">
        <f aca="false">Tabla_Simulada!AD306-Tabla_ValidaciónMétodo!AD306</f>
        <v>0</v>
      </c>
      <c r="AE306" s="75" t="n">
        <f aca="false">Tabla_Simulada!AE306-Tabla_ValidaciónMétodo!AE306</f>
        <v>0</v>
      </c>
      <c r="AF306" s="74" t="n">
        <f aca="false">Tabla_Simulada!AF306-Tabla_ValidaciónMétodo!AF306</f>
        <v>0</v>
      </c>
      <c r="AG306" s="74" t="n">
        <f aca="false">Tabla_Simulada!AG306-Tabla_ValidaciónMétodo!AG306</f>
        <v>0</v>
      </c>
      <c r="AH306" s="74" t="n">
        <f aca="false">Tabla_Simulada!AH306-Tabla_ValidaciónMétodo!AH306</f>
        <v>0</v>
      </c>
      <c r="AI306" s="74" t="n">
        <f aca="false">Tabla_Simulada!AI306-Tabla_ValidaciónMétodo!AI306</f>
        <v>0</v>
      </c>
      <c r="AJ306" s="74" t="n">
        <f aca="false">Tabla_Simulada!AJ306-Tabla_ValidaciónMétodo!AJ306</f>
        <v>0</v>
      </c>
      <c r="AK306" s="74" t="n">
        <f aca="false">Tabla_Simulada!AK306-Tabla_ValidaciónMétodo!AK306</f>
        <v>0</v>
      </c>
      <c r="AL306" s="74" t="n">
        <f aca="false">Tabla_Simulada!AL306-Tabla_ValidaciónMétodo!AL306</f>
        <v>0</v>
      </c>
      <c r="AM306" s="74" t="n">
        <f aca="false">Tabla_Simulada!AM306-Tabla_ValidaciónMétodo!AM306</f>
        <v>0</v>
      </c>
      <c r="AO306" s="66" t="n">
        <f aca="false">Tabla_Simulada!AO306-Tabla_ValidaciónMétodo!AO306</f>
        <v>0</v>
      </c>
      <c r="AP306" s="65" t="n">
        <f aca="false">Tabla_Simulada!AP306-Tabla_ValidaciónMétodo!AP306</f>
        <v>0</v>
      </c>
      <c r="AQ306" s="66" t="n">
        <f aca="false">Tabla_Simulada!AQ306-Tabla_ValidaciónMétodo!AQ306</f>
        <v>0</v>
      </c>
      <c r="AR306" s="65" t="n">
        <f aca="false">Tabla_Simulada!AR306-Tabla_ValidaciónMétodo!AR306</f>
        <v>0</v>
      </c>
      <c r="AS306" s="66" t="n">
        <f aca="false">Tabla_Simulada!AS306-Tabla_ValidaciónMétodo!AS306</f>
        <v>0</v>
      </c>
      <c r="AT306" s="65" t="n">
        <f aca="false">Tabla_Simulada!AT306-Tabla_ValidaciónMétodo!AT306</f>
        <v>0</v>
      </c>
      <c r="AU306" s="66" t="n">
        <f aca="false">Tabla_Simulada!AU306-Tabla_ValidaciónMétodo!AU306</f>
        <v>0</v>
      </c>
      <c r="AV306" s="65" t="n">
        <f aca="false">Tabla_Simulada!AV306-Tabla_ValidaciónMétodo!AV306</f>
        <v>0</v>
      </c>
      <c r="AW306" s="66" t="n">
        <f aca="false">Tabla_Simulada!AW306-Tabla_ValidaciónMétodo!AW306</f>
        <v>0</v>
      </c>
      <c r="AX306" s="65" t="n">
        <f aca="false">Tabla_Simulada!AX306-Tabla_ValidaciónMétodo!AX306</f>
        <v>0</v>
      </c>
    </row>
    <row r="307" customFormat="false" ht="15" hidden="false" customHeight="false" outlineLevel="0" collapsed="false">
      <c r="A307" s="72" t="s">
        <v>56</v>
      </c>
      <c r="B307" s="65" t="n">
        <f aca="false">Tabla_Simulada!B307-Tabla_ValidaciónMétodo!B307</f>
        <v>0</v>
      </c>
      <c r="C307" s="65" t="n">
        <f aca="false">Tabla_Simulada!C307-Tabla_ValidaciónMétodo!C307</f>
        <v>0</v>
      </c>
      <c r="D307" s="65" t="n">
        <f aca="false">Tabla_Simulada!D307-Tabla_ValidaciónMétodo!D307</f>
        <v>0</v>
      </c>
      <c r="E307" s="65" t="n">
        <f aca="false">Tabla_Simulada!E307-Tabla_ValidaciónMétodo!E307</f>
        <v>0</v>
      </c>
      <c r="F307" s="65" t="n">
        <f aca="false">Tabla_Simulada!F307-Tabla_ValidaciónMétodo!F307</f>
        <v>0</v>
      </c>
      <c r="G307" s="65" t="n">
        <f aca="false">Tabla_Simulada!G307-Tabla_ValidaciónMétodo!G307</f>
        <v>0</v>
      </c>
      <c r="H307" s="65" t="n">
        <f aca="false">Tabla_Simulada!H307-Tabla_ValidaciónMétodo!H307</f>
        <v>0</v>
      </c>
      <c r="I307" s="66" t="n">
        <f aca="false">Tabla_Simulada!I307-Tabla_ValidaciónMétodo!I307</f>
        <v>0</v>
      </c>
      <c r="J307" s="65" t="n">
        <f aca="false">Tabla_Simulada!J307-Tabla_ValidaciónMétodo!J307</f>
        <v>0</v>
      </c>
      <c r="K307" s="66" t="n">
        <f aca="false">Tabla_Simulada!K307-Tabla_ValidaciónMétodo!K307</f>
        <v>0</v>
      </c>
      <c r="L307" s="65" t="n">
        <f aca="false">Tabla_Simulada!L307-Tabla_ValidaciónMétodo!L307</f>
        <v>0</v>
      </c>
      <c r="M307" s="66" t="n">
        <f aca="false">Tabla_Simulada!M307-Tabla_ValidaciónMétodo!M307</f>
        <v>0</v>
      </c>
      <c r="N307" s="65" t="n">
        <f aca="false">Tabla_Simulada!N307-Tabla_ValidaciónMétodo!N307</f>
        <v>0</v>
      </c>
      <c r="O307" s="65" t="n">
        <f aca="false">Tabla_Simulada!O307-Tabla_ValidaciónMétodo!O307</f>
        <v>0</v>
      </c>
      <c r="P307" s="65" t="n">
        <f aca="false">Tabla_Simulada!P307-Tabla_ValidaciónMétodo!P307</f>
        <v>0</v>
      </c>
      <c r="Q307" s="65" t="n">
        <f aca="false">Tabla_Simulada!Q307-Tabla_ValidaciónMétodo!Q307</f>
        <v>0</v>
      </c>
      <c r="S307" s="65" t="n">
        <f aca="false">Tabla_Simulada!S307-Tabla_ValidaciónMétodo!S307</f>
        <v>0</v>
      </c>
      <c r="T307" s="65" t="n">
        <f aca="false">Tabla_Simulada!T307-Tabla_ValidaciónMétodo!T307</f>
        <v>0</v>
      </c>
      <c r="U307" s="65" t="n">
        <f aca="false">Tabla_Simulada!U307-Tabla_ValidaciónMétodo!U307</f>
        <v>0</v>
      </c>
      <c r="V307" s="65" t="n">
        <f aca="false">Tabla_Simulada!V307-Tabla_ValidaciónMétodo!V307</f>
        <v>0</v>
      </c>
      <c r="W307" s="65" t="n">
        <f aca="false">Tabla_Simulada!W307-Tabla_ValidaciónMétodo!W307</f>
        <v>0</v>
      </c>
      <c r="X307" s="65" t="n">
        <f aca="false">Tabla_Simulada!X307-Tabla_ValidaciónMétodo!X307</f>
        <v>0</v>
      </c>
      <c r="Y307" s="65" t="n">
        <f aca="false">Tabla_Simulada!Y307-Tabla_ValidaciónMétodo!Y307</f>
        <v>0</v>
      </c>
      <c r="Z307" s="65" t="n">
        <f aca="false">Tabla_Simulada!Z307-Tabla_ValidaciónMétodo!Z307</f>
        <v>0</v>
      </c>
      <c r="AC307" s="73" t="n">
        <f aca="false">Tabla_Simulada!AC307-Tabla_ValidaciónMétodo!AC307</f>
        <v>0</v>
      </c>
      <c r="AD307" s="74" t="n">
        <f aca="false">Tabla_Simulada!AD307-Tabla_ValidaciónMétodo!AD307</f>
        <v>0</v>
      </c>
      <c r="AE307" s="75" t="n">
        <f aca="false">Tabla_Simulada!AE307-Tabla_ValidaciónMétodo!AE307</f>
        <v>0</v>
      </c>
      <c r="AF307" s="74" t="n">
        <f aca="false">Tabla_Simulada!AF307-Tabla_ValidaciónMétodo!AF307</f>
        <v>0</v>
      </c>
      <c r="AG307" s="74" t="n">
        <f aca="false">Tabla_Simulada!AG307-Tabla_ValidaciónMétodo!AG307</f>
        <v>0</v>
      </c>
      <c r="AH307" s="74" t="n">
        <f aca="false">Tabla_Simulada!AH307-Tabla_ValidaciónMétodo!AH307</f>
        <v>0</v>
      </c>
      <c r="AI307" s="74" t="n">
        <f aca="false">Tabla_Simulada!AI307-Tabla_ValidaciónMétodo!AI307</f>
        <v>0</v>
      </c>
      <c r="AJ307" s="74" t="n">
        <f aca="false">Tabla_Simulada!AJ307-Tabla_ValidaciónMétodo!AJ307</f>
        <v>0</v>
      </c>
      <c r="AK307" s="74" t="n">
        <f aca="false">Tabla_Simulada!AK307-Tabla_ValidaciónMétodo!AK307</f>
        <v>0</v>
      </c>
      <c r="AL307" s="74" t="n">
        <f aca="false">Tabla_Simulada!AL307-Tabla_ValidaciónMétodo!AL307</f>
        <v>0</v>
      </c>
      <c r="AM307" s="74" t="n">
        <f aca="false">Tabla_Simulada!AM307-Tabla_ValidaciónMétodo!AM307</f>
        <v>0</v>
      </c>
      <c r="AO307" s="66" t="n">
        <f aca="false">Tabla_Simulada!AO307-Tabla_ValidaciónMétodo!AO307</f>
        <v>0</v>
      </c>
      <c r="AP307" s="65" t="n">
        <f aca="false">Tabla_Simulada!AP307-Tabla_ValidaciónMétodo!AP307</f>
        <v>0</v>
      </c>
      <c r="AQ307" s="66" t="n">
        <f aca="false">Tabla_Simulada!AQ307-Tabla_ValidaciónMétodo!AQ307</f>
        <v>0</v>
      </c>
      <c r="AR307" s="65" t="n">
        <f aca="false">Tabla_Simulada!AR307-Tabla_ValidaciónMétodo!AR307</f>
        <v>0</v>
      </c>
      <c r="AS307" s="66" t="n">
        <f aca="false">Tabla_Simulada!AS307-Tabla_ValidaciónMétodo!AS307</f>
        <v>0</v>
      </c>
      <c r="AT307" s="65" t="n">
        <f aca="false">Tabla_Simulada!AT307-Tabla_ValidaciónMétodo!AT307</f>
        <v>0</v>
      </c>
      <c r="AU307" s="66" t="n">
        <f aca="false">Tabla_Simulada!AU307-Tabla_ValidaciónMétodo!AU307</f>
        <v>0</v>
      </c>
      <c r="AV307" s="65" t="n">
        <f aca="false">Tabla_Simulada!AV307-Tabla_ValidaciónMétodo!AV307</f>
        <v>0</v>
      </c>
      <c r="AW307" s="66" t="n">
        <f aca="false">Tabla_Simulada!AW307-Tabla_ValidaciónMétodo!AW307</f>
        <v>0</v>
      </c>
      <c r="AX307" s="65" t="n">
        <f aca="false">Tabla_Simulada!AX307-Tabla_ValidaciónMétodo!AX307</f>
        <v>0</v>
      </c>
    </row>
    <row r="308" customFormat="false" ht="15" hidden="false" customHeight="false" outlineLevel="0" collapsed="false">
      <c r="A308" s="72" t="s">
        <v>57</v>
      </c>
      <c r="B308" s="65" t="n">
        <f aca="false">Tabla_Simulada!B308-Tabla_ValidaciónMétodo!B308</f>
        <v>0</v>
      </c>
      <c r="C308" s="65" t="n">
        <f aca="false">Tabla_Simulada!C308-Tabla_ValidaciónMétodo!C308</f>
        <v>0</v>
      </c>
      <c r="D308" s="65" t="n">
        <f aca="false">Tabla_Simulada!D308-Tabla_ValidaciónMétodo!D308</f>
        <v>0</v>
      </c>
      <c r="E308" s="65" t="n">
        <f aca="false">Tabla_Simulada!E308-Tabla_ValidaciónMétodo!E308</f>
        <v>0</v>
      </c>
      <c r="F308" s="65" t="n">
        <f aca="false">Tabla_Simulada!F308-Tabla_ValidaciónMétodo!F308</f>
        <v>0</v>
      </c>
      <c r="G308" s="65" t="n">
        <f aca="false">Tabla_Simulada!G308-Tabla_ValidaciónMétodo!G308</f>
        <v>0</v>
      </c>
      <c r="H308" s="65" t="n">
        <f aca="false">Tabla_Simulada!H308-Tabla_ValidaciónMétodo!H308</f>
        <v>0</v>
      </c>
      <c r="I308" s="66" t="n">
        <f aca="false">Tabla_Simulada!I308-Tabla_ValidaciónMétodo!I308</f>
        <v>0</v>
      </c>
      <c r="J308" s="65" t="n">
        <f aca="false">Tabla_Simulada!J308-Tabla_ValidaciónMétodo!J308</f>
        <v>0</v>
      </c>
      <c r="K308" s="66" t="n">
        <f aca="false">Tabla_Simulada!K308-Tabla_ValidaciónMétodo!K308</f>
        <v>0</v>
      </c>
      <c r="L308" s="65" t="n">
        <f aca="false">Tabla_Simulada!L308-Tabla_ValidaciónMétodo!L308</f>
        <v>0</v>
      </c>
      <c r="M308" s="66" t="n">
        <f aca="false">Tabla_Simulada!M308-Tabla_ValidaciónMétodo!M308</f>
        <v>0</v>
      </c>
      <c r="N308" s="65" t="n">
        <f aca="false">Tabla_Simulada!N308-Tabla_ValidaciónMétodo!N308</f>
        <v>0</v>
      </c>
      <c r="O308" s="65" t="n">
        <f aca="false">Tabla_Simulada!O308-Tabla_ValidaciónMétodo!O308</f>
        <v>0</v>
      </c>
      <c r="P308" s="65" t="n">
        <f aca="false">Tabla_Simulada!P308-Tabla_ValidaciónMétodo!P308</f>
        <v>0</v>
      </c>
      <c r="Q308" s="65" t="n">
        <f aca="false">Tabla_Simulada!Q308-Tabla_ValidaciónMétodo!Q308</f>
        <v>0</v>
      </c>
      <c r="S308" s="65" t="n">
        <f aca="false">Tabla_Simulada!S308-Tabla_ValidaciónMétodo!S308</f>
        <v>0</v>
      </c>
      <c r="T308" s="65" t="n">
        <f aca="false">Tabla_Simulada!T308-Tabla_ValidaciónMétodo!T308</f>
        <v>0</v>
      </c>
      <c r="U308" s="65" t="n">
        <f aca="false">Tabla_Simulada!U308-Tabla_ValidaciónMétodo!U308</f>
        <v>0</v>
      </c>
      <c r="V308" s="65" t="n">
        <f aca="false">Tabla_Simulada!V308-Tabla_ValidaciónMétodo!V308</f>
        <v>0</v>
      </c>
      <c r="W308" s="65" t="n">
        <f aca="false">Tabla_Simulada!W308-Tabla_ValidaciónMétodo!W308</f>
        <v>0</v>
      </c>
      <c r="X308" s="65" t="n">
        <f aca="false">Tabla_Simulada!X308-Tabla_ValidaciónMétodo!X308</f>
        <v>0</v>
      </c>
      <c r="Y308" s="65" t="n">
        <f aca="false">Tabla_Simulada!Y308-Tabla_ValidaciónMétodo!Y308</f>
        <v>0</v>
      </c>
      <c r="Z308" s="65" t="n">
        <f aca="false">Tabla_Simulada!Z308-Tabla_ValidaciónMétodo!Z308</f>
        <v>0</v>
      </c>
      <c r="AC308" s="73" t="n">
        <f aca="false">Tabla_Simulada!AC308-Tabla_ValidaciónMétodo!AC308</f>
        <v>0</v>
      </c>
      <c r="AD308" s="74" t="n">
        <f aca="false">Tabla_Simulada!AD308-Tabla_ValidaciónMétodo!AD308</f>
        <v>0</v>
      </c>
      <c r="AE308" s="75" t="n">
        <f aca="false">Tabla_Simulada!AE308-Tabla_ValidaciónMétodo!AE308</f>
        <v>0</v>
      </c>
      <c r="AF308" s="74" t="n">
        <f aca="false">Tabla_Simulada!AF308-Tabla_ValidaciónMétodo!AF308</f>
        <v>0</v>
      </c>
      <c r="AG308" s="74" t="n">
        <f aca="false">Tabla_Simulada!AG308-Tabla_ValidaciónMétodo!AG308</f>
        <v>0</v>
      </c>
      <c r="AH308" s="74" t="n">
        <f aca="false">Tabla_Simulada!AH308-Tabla_ValidaciónMétodo!AH308</f>
        <v>0</v>
      </c>
      <c r="AI308" s="74" t="n">
        <f aca="false">Tabla_Simulada!AI308-Tabla_ValidaciónMétodo!AI308</f>
        <v>0</v>
      </c>
      <c r="AJ308" s="74" t="n">
        <f aca="false">Tabla_Simulada!AJ308-Tabla_ValidaciónMétodo!AJ308</f>
        <v>0</v>
      </c>
      <c r="AK308" s="74" t="n">
        <f aca="false">Tabla_Simulada!AK308-Tabla_ValidaciónMétodo!AK308</f>
        <v>0</v>
      </c>
      <c r="AL308" s="74" t="n">
        <f aca="false">Tabla_Simulada!AL308-Tabla_ValidaciónMétodo!AL308</f>
        <v>0</v>
      </c>
      <c r="AM308" s="74" t="n">
        <f aca="false">Tabla_Simulada!AM308-Tabla_ValidaciónMétodo!AM308</f>
        <v>0</v>
      </c>
      <c r="AO308" s="66" t="n">
        <f aca="false">Tabla_Simulada!AO308-Tabla_ValidaciónMétodo!AO308</f>
        <v>0</v>
      </c>
      <c r="AP308" s="65" t="n">
        <f aca="false">Tabla_Simulada!AP308-Tabla_ValidaciónMétodo!AP308</f>
        <v>0</v>
      </c>
      <c r="AQ308" s="66" t="n">
        <f aca="false">Tabla_Simulada!AQ308-Tabla_ValidaciónMétodo!AQ308</f>
        <v>0</v>
      </c>
      <c r="AR308" s="65" t="n">
        <f aca="false">Tabla_Simulada!AR308-Tabla_ValidaciónMétodo!AR308</f>
        <v>0</v>
      </c>
      <c r="AS308" s="66" t="n">
        <f aca="false">Tabla_Simulada!AS308-Tabla_ValidaciónMétodo!AS308</f>
        <v>0</v>
      </c>
      <c r="AT308" s="65" t="n">
        <f aca="false">Tabla_Simulada!AT308-Tabla_ValidaciónMétodo!AT308</f>
        <v>0</v>
      </c>
      <c r="AU308" s="66" t="n">
        <f aca="false">Tabla_Simulada!AU308-Tabla_ValidaciónMétodo!AU308</f>
        <v>0</v>
      </c>
      <c r="AV308" s="65" t="n">
        <f aca="false">Tabla_Simulada!AV308-Tabla_ValidaciónMétodo!AV308</f>
        <v>0</v>
      </c>
      <c r="AW308" s="66" t="n">
        <f aca="false">Tabla_Simulada!AW308-Tabla_ValidaciónMétodo!AW308</f>
        <v>0</v>
      </c>
      <c r="AX308" s="65" t="n">
        <f aca="false">Tabla_Simulada!AX308-Tabla_ValidaciónMétodo!AX308</f>
        <v>0</v>
      </c>
    </row>
    <row r="309" customFormat="false" ht="15" hidden="false" customHeight="false" outlineLevel="0" collapsed="false">
      <c r="A309" s="72" t="s">
        <v>58</v>
      </c>
      <c r="B309" s="65" t="n">
        <f aca="false">Tabla_Simulada!B309-Tabla_ValidaciónMétodo!B309</f>
        <v>0</v>
      </c>
      <c r="C309" s="65" t="n">
        <f aca="false">Tabla_Simulada!C309-Tabla_ValidaciónMétodo!C309</f>
        <v>0</v>
      </c>
      <c r="D309" s="65" t="n">
        <f aca="false">Tabla_Simulada!D309-Tabla_ValidaciónMétodo!D309</f>
        <v>0</v>
      </c>
      <c r="E309" s="65" t="n">
        <f aca="false">Tabla_Simulada!E309-Tabla_ValidaciónMétodo!E309</f>
        <v>0</v>
      </c>
      <c r="F309" s="65" t="n">
        <f aca="false">Tabla_Simulada!F309-Tabla_ValidaciónMétodo!F309</f>
        <v>0</v>
      </c>
      <c r="G309" s="65" t="n">
        <f aca="false">Tabla_Simulada!G309-Tabla_ValidaciónMétodo!G309</f>
        <v>0</v>
      </c>
      <c r="H309" s="65" t="n">
        <f aca="false">Tabla_Simulada!H309-Tabla_ValidaciónMétodo!H309</f>
        <v>0</v>
      </c>
      <c r="I309" s="66" t="n">
        <f aca="false">Tabla_Simulada!I309-Tabla_ValidaciónMétodo!I309</f>
        <v>0</v>
      </c>
      <c r="J309" s="65" t="n">
        <f aca="false">Tabla_Simulada!J309-Tabla_ValidaciónMétodo!J309</f>
        <v>0</v>
      </c>
      <c r="K309" s="66" t="n">
        <f aca="false">Tabla_Simulada!K309-Tabla_ValidaciónMétodo!K309</f>
        <v>0</v>
      </c>
      <c r="L309" s="65" t="n">
        <f aca="false">Tabla_Simulada!L309-Tabla_ValidaciónMétodo!L309</f>
        <v>0</v>
      </c>
      <c r="M309" s="66" t="n">
        <f aca="false">Tabla_Simulada!M309-Tabla_ValidaciónMétodo!M309</f>
        <v>0</v>
      </c>
      <c r="N309" s="65" t="n">
        <f aca="false">Tabla_Simulada!N309-Tabla_ValidaciónMétodo!N309</f>
        <v>0</v>
      </c>
      <c r="O309" s="65" t="n">
        <f aca="false">Tabla_Simulada!O309-Tabla_ValidaciónMétodo!O309</f>
        <v>0</v>
      </c>
      <c r="P309" s="65" t="n">
        <f aca="false">Tabla_Simulada!P309-Tabla_ValidaciónMétodo!P309</f>
        <v>0</v>
      </c>
      <c r="Q309" s="65" t="n">
        <f aca="false">Tabla_Simulada!Q309-Tabla_ValidaciónMétodo!Q309</f>
        <v>0</v>
      </c>
      <c r="S309" s="65" t="n">
        <f aca="false">Tabla_Simulada!S309-Tabla_ValidaciónMétodo!S309</f>
        <v>0</v>
      </c>
      <c r="T309" s="65" t="n">
        <f aca="false">Tabla_Simulada!T309-Tabla_ValidaciónMétodo!T309</f>
        <v>0</v>
      </c>
      <c r="U309" s="65" t="n">
        <f aca="false">Tabla_Simulada!U309-Tabla_ValidaciónMétodo!U309</f>
        <v>0</v>
      </c>
      <c r="V309" s="65" t="n">
        <f aca="false">Tabla_Simulada!V309-Tabla_ValidaciónMétodo!V309</f>
        <v>0</v>
      </c>
      <c r="W309" s="65" t="n">
        <f aca="false">Tabla_Simulada!W309-Tabla_ValidaciónMétodo!W309</f>
        <v>0</v>
      </c>
      <c r="X309" s="65" t="n">
        <f aca="false">Tabla_Simulada!X309-Tabla_ValidaciónMétodo!X309</f>
        <v>0</v>
      </c>
      <c r="Y309" s="65" t="n">
        <f aca="false">Tabla_Simulada!Y309-Tabla_ValidaciónMétodo!Y309</f>
        <v>0</v>
      </c>
      <c r="Z309" s="65" t="n">
        <f aca="false">Tabla_Simulada!Z309-Tabla_ValidaciónMétodo!Z309</f>
        <v>0</v>
      </c>
      <c r="AC309" s="73" t="n">
        <f aca="false">Tabla_Simulada!AC309-Tabla_ValidaciónMétodo!AC309</f>
        <v>0</v>
      </c>
      <c r="AD309" s="74" t="n">
        <f aca="false">Tabla_Simulada!AD309-Tabla_ValidaciónMétodo!AD309</f>
        <v>0</v>
      </c>
      <c r="AE309" s="75" t="n">
        <f aca="false">Tabla_Simulada!AE309-Tabla_ValidaciónMétodo!AE309</f>
        <v>0</v>
      </c>
      <c r="AF309" s="74" t="n">
        <f aca="false">Tabla_Simulada!AF309-Tabla_ValidaciónMétodo!AF309</f>
        <v>0</v>
      </c>
      <c r="AG309" s="74" t="n">
        <f aca="false">Tabla_Simulada!AG309-Tabla_ValidaciónMétodo!AG309</f>
        <v>0</v>
      </c>
      <c r="AH309" s="74" t="n">
        <f aca="false">Tabla_Simulada!AH309-Tabla_ValidaciónMétodo!AH309</f>
        <v>0</v>
      </c>
      <c r="AI309" s="74" t="n">
        <f aca="false">Tabla_Simulada!AI309-Tabla_ValidaciónMétodo!AI309</f>
        <v>0</v>
      </c>
      <c r="AJ309" s="74" t="n">
        <f aca="false">Tabla_Simulada!AJ309-Tabla_ValidaciónMétodo!AJ309</f>
        <v>0</v>
      </c>
      <c r="AK309" s="74" t="n">
        <f aca="false">Tabla_Simulada!AK309-Tabla_ValidaciónMétodo!AK309</f>
        <v>0</v>
      </c>
      <c r="AL309" s="74" t="n">
        <f aca="false">Tabla_Simulada!AL309-Tabla_ValidaciónMétodo!AL309</f>
        <v>0</v>
      </c>
      <c r="AM309" s="74" t="n">
        <f aca="false">Tabla_Simulada!AM309-Tabla_ValidaciónMétodo!AM309</f>
        <v>0</v>
      </c>
      <c r="AO309" s="66" t="n">
        <f aca="false">Tabla_Simulada!AO309-Tabla_ValidaciónMétodo!AO309</f>
        <v>0</v>
      </c>
      <c r="AP309" s="65" t="n">
        <f aca="false">Tabla_Simulada!AP309-Tabla_ValidaciónMétodo!AP309</f>
        <v>0</v>
      </c>
      <c r="AQ309" s="66" t="n">
        <f aca="false">Tabla_Simulada!AQ309-Tabla_ValidaciónMétodo!AQ309</f>
        <v>0</v>
      </c>
      <c r="AR309" s="65" t="n">
        <f aca="false">Tabla_Simulada!AR309-Tabla_ValidaciónMétodo!AR309</f>
        <v>0</v>
      </c>
      <c r="AS309" s="66" t="n">
        <f aca="false">Tabla_Simulada!AS309-Tabla_ValidaciónMétodo!AS309</f>
        <v>0</v>
      </c>
      <c r="AT309" s="65" t="n">
        <f aca="false">Tabla_Simulada!AT309-Tabla_ValidaciónMétodo!AT309</f>
        <v>0</v>
      </c>
      <c r="AU309" s="66" t="n">
        <f aca="false">Tabla_Simulada!AU309-Tabla_ValidaciónMétodo!AU309</f>
        <v>0</v>
      </c>
      <c r="AV309" s="65" t="n">
        <f aca="false">Tabla_Simulada!AV309-Tabla_ValidaciónMétodo!AV309</f>
        <v>0</v>
      </c>
      <c r="AW309" s="66" t="n">
        <f aca="false">Tabla_Simulada!AW309-Tabla_ValidaciónMétodo!AW309</f>
        <v>0</v>
      </c>
      <c r="AX309" s="65" t="n">
        <f aca="false">Tabla_Simulada!AX309-Tabla_ValidaciónMétodo!AX309</f>
        <v>0</v>
      </c>
    </row>
    <row r="310" customFormat="false" ht="15" hidden="false" customHeight="false" outlineLevel="0" collapsed="false">
      <c r="A310" s="72" t="s">
        <v>59</v>
      </c>
      <c r="B310" s="65" t="n">
        <f aca="false">Tabla_Simulada!B310-Tabla_ValidaciónMétodo!B310</f>
        <v>0</v>
      </c>
      <c r="C310" s="65" t="n">
        <f aca="false">Tabla_Simulada!C310-Tabla_ValidaciónMétodo!C310</f>
        <v>0</v>
      </c>
      <c r="D310" s="65" t="n">
        <f aca="false">Tabla_Simulada!D310-Tabla_ValidaciónMétodo!D310</f>
        <v>0</v>
      </c>
      <c r="E310" s="65" t="n">
        <f aca="false">Tabla_Simulada!E310-Tabla_ValidaciónMétodo!E310</f>
        <v>0</v>
      </c>
      <c r="F310" s="65" t="n">
        <f aca="false">Tabla_Simulada!F310-Tabla_ValidaciónMétodo!F310</f>
        <v>0</v>
      </c>
      <c r="G310" s="65" t="n">
        <f aca="false">Tabla_Simulada!G310-Tabla_ValidaciónMétodo!G310</f>
        <v>0</v>
      </c>
      <c r="H310" s="65" t="n">
        <f aca="false">Tabla_Simulada!H310-Tabla_ValidaciónMétodo!H310</f>
        <v>0</v>
      </c>
      <c r="I310" s="66" t="n">
        <f aca="false">Tabla_Simulada!I310-Tabla_ValidaciónMétodo!I310</f>
        <v>0</v>
      </c>
      <c r="J310" s="65" t="n">
        <f aca="false">Tabla_Simulada!J310-Tabla_ValidaciónMétodo!J310</f>
        <v>0</v>
      </c>
      <c r="K310" s="66" t="n">
        <f aca="false">Tabla_Simulada!K310-Tabla_ValidaciónMétodo!K310</f>
        <v>0</v>
      </c>
      <c r="L310" s="65" t="n">
        <f aca="false">Tabla_Simulada!L310-Tabla_ValidaciónMétodo!L310</f>
        <v>0</v>
      </c>
      <c r="M310" s="66" t="n">
        <f aca="false">Tabla_Simulada!M310-Tabla_ValidaciónMétodo!M310</f>
        <v>0</v>
      </c>
      <c r="N310" s="65" t="n">
        <f aca="false">Tabla_Simulada!N310-Tabla_ValidaciónMétodo!N310</f>
        <v>0</v>
      </c>
      <c r="O310" s="65" t="n">
        <f aca="false">Tabla_Simulada!O310-Tabla_ValidaciónMétodo!O310</f>
        <v>0</v>
      </c>
      <c r="P310" s="65" t="n">
        <f aca="false">Tabla_Simulada!P310-Tabla_ValidaciónMétodo!P310</f>
        <v>0</v>
      </c>
      <c r="Q310" s="65" t="n">
        <f aca="false">Tabla_Simulada!Q310-Tabla_ValidaciónMétodo!Q310</f>
        <v>0</v>
      </c>
      <c r="S310" s="65" t="n">
        <f aca="false">Tabla_Simulada!S310-Tabla_ValidaciónMétodo!S310</f>
        <v>0</v>
      </c>
      <c r="T310" s="65" t="n">
        <f aca="false">Tabla_Simulada!T310-Tabla_ValidaciónMétodo!T310</f>
        <v>0</v>
      </c>
      <c r="U310" s="65" t="n">
        <f aca="false">Tabla_Simulada!U310-Tabla_ValidaciónMétodo!U310</f>
        <v>0</v>
      </c>
      <c r="V310" s="65" t="n">
        <f aca="false">Tabla_Simulada!V310-Tabla_ValidaciónMétodo!V310</f>
        <v>0</v>
      </c>
      <c r="W310" s="65" t="n">
        <f aca="false">Tabla_Simulada!W310-Tabla_ValidaciónMétodo!W310</f>
        <v>0</v>
      </c>
      <c r="X310" s="65" t="n">
        <f aca="false">Tabla_Simulada!X310-Tabla_ValidaciónMétodo!X310</f>
        <v>0</v>
      </c>
      <c r="Y310" s="65" t="n">
        <f aca="false">Tabla_Simulada!Y310-Tabla_ValidaciónMétodo!Y310</f>
        <v>0</v>
      </c>
      <c r="Z310" s="65" t="n">
        <f aca="false">Tabla_Simulada!Z310-Tabla_ValidaciónMétodo!Z310</f>
        <v>0</v>
      </c>
      <c r="AC310" s="73" t="n">
        <f aca="false">Tabla_Simulada!AC310-Tabla_ValidaciónMétodo!AC310</f>
        <v>0</v>
      </c>
      <c r="AD310" s="74" t="n">
        <f aca="false">Tabla_Simulada!AD310-Tabla_ValidaciónMétodo!AD310</f>
        <v>0</v>
      </c>
      <c r="AE310" s="75" t="n">
        <f aca="false">Tabla_Simulada!AE310-Tabla_ValidaciónMétodo!AE310</f>
        <v>0</v>
      </c>
      <c r="AF310" s="74" t="n">
        <f aca="false">Tabla_Simulada!AF310-Tabla_ValidaciónMétodo!AF310</f>
        <v>0</v>
      </c>
      <c r="AG310" s="74" t="n">
        <f aca="false">Tabla_Simulada!AG310-Tabla_ValidaciónMétodo!AG310</f>
        <v>0</v>
      </c>
      <c r="AH310" s="74" t="n">
        <f aca="false">Tabla_Simulada!AH310-Tabla_ValidaciónMétodo!AH310</f>
        <v>0</v>
      </c>
      <c r="AI310" s="74" t="n">
        <f aca="false">Tabla_Simulada!AI310-Tabla_ValidaciónMétodo!AI310</f>
        <v>0</v>
      </c>
      <c r="AJ310" s="74" t="n">
        <f aca="false">Tabla_Simulada!AJ310-Tabla_ValidaciónMétodo!AJ310</f>
        <v>0</v>
      </c>
      <c r="AK310" s="74" t="n">
        <f aca="false">Tabla_Simulada!AK310-Tabla_ValidaciónMétodo!AK310</f>
        <v>0</v>
      </c>
      <c r="AL310" s="74" t="n">
        <f aca="false">Tabla_Simulada!AL310-Tabla_ValidaciónMétodo!AL310</f>
        <v>0</v>
      </c>
      <c r="AM310" s="74" t="n">
        <f aca="false">Tabla_Simulada!AM310-Tabla_ValidaciónMétodo!AM310</f>
        <v>0</v>
      </c>
      <c r="AO310" s="66" t="n">
        <f aca="false">Tabla_Simulada!AO310-Tabla_ValidaciónMétodo!AO310</f>
        <v>0</v>
      </c>
      <c r="AP310" s="65" t="n">
        <f aca="false">Tabla_Simulada!AP310-Tabla_ValidaciónMétodo!AP310</f>
        <v>0</v>
      </c>
      <c r="AQ310" s="66" t="n">
        <f aca="false">Tabla_Simulada!AQ310-Tabla_ValidaciónMétodo!AQ310</f>
        <v>0</v>
      </c>
      <c r="AR310" s="65" t="n">
        <f aca="false">Tabla_Simulada!AR310-Tabla_ValidaciónMétodo!AR310</f>
        <v>0</v>
      </c>
      <c r="AS310" s="66" t="n">
        <f aca="false">Tabla_Simulada!AS310-Tabla_ValidaciónMétodo!AS310</f>
        <v>0</v>
      </c>
      <c r="AT310" s="65" t="n">
        <f aca="false">Tabla_Simulada!AT310-Tabla_ValidaciónMétodo!AT310</f>
        <v>0</v>
      </c>
      <c r="AU310" s="66" t="n">
        <f aca="false">Tabla_Simulada!AU310-Tabla_ValidaciónMétodo!AU310</f>
        <v>0</v>
      </c>
      <c r="AV310" s="65" t="n">
        <f aca="false">Tabla_Simulada!AV310-Tabla_ValidaciónMétodo!AV310</f>
        <v>0</v>
      </c>
      <c r="AW310" s="66" t="n">
        <f aca="false">Tabla_Simulada!AW310-Tabla_ValidaciónMétodo!AW310</f>
        <v>0</v>
      </c>
      <c r="AX310" s="65" t="n">
        <f aca="false">Tabla_Simulada!AX310-Tabla_ValidaciónMétodo!AX310</f>
        <v>0</v>
      </c>
    </row>
    <row r="311" customFormat="false" ht="15" hidden="false" customHeight="false" outlineLevel="0" collapsed="false">
      <c r="A311" s="72" t="s">
        <v>60</v>
      </c>
      <c r="B311" s="65" t="n">
        <f aca="false">Tabla_Simulada!B311-Tabla_ValidaciónMétodo!B311</f>
        <v>0</v>
      </c>
      <c r="C311" s="65" t="n">
        <f aca="false">Tabla_Simulada!C311-Tabla_ValidaciónMétodo!C311</f>
        <v>0</v>
      </c>
      <c r="D311" s="65" t="n">
        <f aca="false">Tabla_Simulada!D311-Tabla_ValidaciónMétodo!D311</f>
        <v>0</v>
      </c>
      <c r="E311" s="65" t="n">
        <f aca="false">Tabla_Simulada!E311-Tabla_ValidaciónMétodo!E311</f>
        <v>0</v>
      </c>
      <c r="F311" s="65" t="n">
        <f aca="false">Tabla_Simulada!F311-Tabla_ValidaciónMétodo!F311</f>
        <v>0</v>
      </c>
      <c r="G311" s="65" t="n">
        <f aca="false">Tabla_Simulada!G311-Tabla_ValidaciónMétodo!G311</f>
        <v>0</v>
      </c>
      <c r="H311" s="65" t="n">
        <f aca="false">Tabla_Simulada!H311-Tabla_ValidaciónMétodo!H311</f>
        <v>0</v>
      </c>
      <c r="I311" s="66" t="n">
        <f aca="false">Tabla_Simulada!I311-Tabla_ValidaciónMétodo!I311</f>
        <v>0</v>
      </c>
      <c r="J311" s="65" t="n">
        <f aca="false">Tabla_Simulada!J311-Tabla_ValidaciónMétodo!J311</f>
        <v>0</v>
      </c>
      <c r="K311" s="66" t="n">
        <f aca="false">Tabla_Simulada!K311-Tabla_ValidaciónMétodo!K311</f>
        <v>0</v>
      </c>
      <c r="L311" s="65" t="n">
        <f aca="false">Tabla_Simulada!L311-Tabla_ValidaciónMétodo!L311</f>
        <v>0</v>
      </c>
      <c r="M311" s="66" t="n">
        <f aca="false">Tabla_Simulada!M311-Tabla_ValidaciónMétodo!M311</f>
        <v>0</v>
      </c>
      <c r="N311" s="65" t="n">
        <f aca="false">Tabla_Simulada!N311-Tabla_ValidaciónMétodo!N311</f>
        <v>0</v>
      </c>
      <c r="O311" s="65" t="n">
        <f aca="false">Tabla_Simulada!O311-Tabla_ValidaciónMétodo!O311</f>
        <v>0</v>
      </c>
      <c r="P311" s="65" t="n">
        <f aca="false">Tabla_Simulada!P311-Tabla_ValidaciónMétodo!P311</f>
        <v>0</v>
      </c>
      <c r="Q311" s="65" t="n">
        <f aca="false">Tabla_Simulada!Q311-Tabla_ValidaciónMétodo!Q311</f>
        <v>0</v>
      </c>
      <c r="S311" s="65" t="n">
        <f aca="false">Tabla_Simulada!S311-Tabla_ValidaciónMétodo!S311</f>
        <v>0</v>
      </c>
      <c r="T311" s="65" t="n">
        <f aca="false">Tabla_Simulada!T311-Tabla_ValidaciónMétodo!T311</f>
        <v>0</v>
      </c>
      <c r="U311" s="65" t="n">
        <f aca="false">Tabla_Simulada!U311-Tabla_ValidaciónMétodo!U311</f>
        <v>0</v>
      </c>
      <c r="V311" s="65" t="n">
        <f aca="false">Tabla_Simulada!V311-Tabla_ValidaciónMétodo!V311</f>
        <v>0</v>
      </c>
      <c r="W311" s="65" t="n">
        <f aca="false">Tabla_Simulada!W311-Tabla_ValidaciónMétodo!W311</f>
        <v>0</v>
      </c>
      <c r="X311" s="65" t="n">
        <f aca="false">Tabla_Simulada!X311-Tabla_ValidaciónMétodo!X311</f>
        <v>0</v>
      </c>
      <c r="Y311" s="65" t="n">
        <f aca="false">Tabla_Simulada!Y311-Tabla_ValidaciónMétodo!Y311</f>
        <v>0</v>
      </c>
      <c r="Z311" s="65" t="n">
        <f aca="false">Tabla_Simulada!Z311-Tabla_ValidaciónMétodo!Z311</f>
        <v>0</v>
      </c>
      <c r="AC311" s="73" t="n">
        <f aca="false">Tabla_Simulada!AC311-Tabla_ValidaciónMétodo!AC311</f>
        <v>0</v>
      </c>
      <c r="AD311" s="74" t="n">
        <f aca="false">Tabla_Simulada!AD311-Tabla_ValidaciónMétodo!AD311</f>
        <v>0</v>
      </c>
      <c r="AE311" s="75" t="n">
        <f aca="false">Tabla_Simulada!AE311-Tabla_ValidaciónMétodo!AE311</f>
        <v>0</v>
      </c>
      <c r="AF311" s="74" t="n">
        <f aca="false">Tabla_Simulada!AF311-Tabla_ValidaciónMétodo!AF311</f>
        <v>0</v>
      </c>
      <c r="AG311" s="74" t="n">
        <f aca="false">Tabla_Simulada!AG311-Tabla_ValidaciónMétodo!AG311</f>
        <v>0</v>
      </c>
      <c r="AH311" s="74" t="n">
        <f aca="false">Tabla_Simulada!AH311-Tabla_ValidaciónMétodo!AH311</f>
        <v>0</v>
      </c>
      <c r="AI311" s="74" t="n">
        <f aca="false">Tabla_Simulada!AI311-Tabla_ValidaciónMétodo!AI311</f>
        <v>0</v>
      </c>
      <c r="AJ311" s="74" t="n">
        <f aca="false">Tabla_Simulada!AJ311-Tabla_ValidaciónMétodo!AJ311</f>
        <v>0</v>
      </c>
      <c r="AK311" s="74" t="n">
        <f aca="false">Tabla_Simulada!AK311-Tabla_ValidaciónMétodo!AK311</f>
        <v>0</v>
      </c>
      <c r="AL311" s="74" t="n">
        <f aca="false">Tabla_Simulada!AL311-Tabla_ValidaciónMétodo!AL311</f>
        <v>0</v>
      </c>
      <c r="AM311" s="74" t="n">
        <f aca="false">Tabla_Simulada!AM311-Tabla_ValidaciónMétodo!AM311</f>
        <v>0</v>
      </c>
      <c r="AO311" s="66" t="n">
        <f aca="false">Tabla_Simulada!AO311-Tabla_ValidaciónMétodo!AO311</f>
        <v>0</v>
      </c>
      <c r="AP311" s="65" t="n">
        <f aca="false">Tabla_Simulada!AP311-Tabla_ValidaciónMétodo!AP311</f>
        <v>0</v>
      </c>
      <c r="AQ311" s="66" t="n">
        <f aca="false">Tabla_Simulada!AQ311-Tabla_ValidaciónMétodo!AQ311</f>
        <v>0</v>
      </c>
      <c r="AR311" s="65" t="n">
        <f aca="false">Tabla_Simulada!AR311-Tabla_ValidaciónMétodo!AR311</f>
        <v>0</v>
      </c>
      <c r="AS311" s="66" t="n">
        <f aca="false">Tabla_Simulada!AS311-Tabla_ValidaciónMétodo!AS311</f>
        <v>0</v>
      </c>
      <c r="AT311" s="65" t="n">
        <f aca="false">Tabla_Simulada!AT311-Tabla_ValidaciónMétodo!AT311</f>
        <v>0</v>
      </c>
      <c r="AU311" s="66" t="n">
        <f aca="false">Tabla_Simulada!AU311-Tabla_ValidaciónMétodo!AU311</f>
        <v>0</v>
      </c>
      <c r="AV311" s="65" t="n">
        <f aca="false">Tabla_Simulada!AV311-Tabla_ValidaciónMétodo!AV311</f>
        <v>0</v>
      </c>
      <c r="AW311" s="66" t="n">
        <f aca="false">Tabla_Simulada!AW311-Tabla_ValidaciónMétodo!AW311</f>
        <v>0</v>
      </c>
      <c r="AX311" s="65" t="n">
        <f aca="false">Tabla_Simulada!AX311-Tabla_ValidaciónMétodo!AX311</f>
        <v>0</v>
      </c>
    </row>
    <row r="312" customFormat="false" ht="15" hidden="false" customHeight="false" outlineLevel="0" collapsed="false">
      <c r="A312" s="72" t="s">
        <v>61</v>
      </c>
      <c r="B312" s="65" t="n">
        <f aca="false">Tabla_Simulada!B312-Tabla_ValidaciónMétodo!B312</f>
        <v>0</v>
      </c>
      <c r="C312" s="65" t="n">
        <f aca="false">Tabla_Simulada!C312-Tabla_ValidaciónMétodo!C312</f>
        <v>0</v>
      </c>
      <c r="D312" s="65" t="n">
        <f aca="false">Tabla_Simulada!D312-Tabla_ValidaciónMétodo!D312</f>
        <v>0</v>
      </c>
      <c r="E312" s="65" t="n">
        <f aca="false">Tabla_Simulada!E312-Tabla_ValidaciónMétodo!E312</f>
        <v>0</v>
      </c>
      <c r="F312" s="65" t="n">
        <f aca="false">Tabla_Simulada!F312-Tabla_ValidaciónMétodo!F312</f>
        <v>0</v>
      </c>
      <c r="G312" s="65" t="n">
        <f aca="false">Tabla_Simulada!G312-Tabla_ValidaciónMétodo!G312</f>
        <v>0</v>
      </c>
      <c r="H312" s="65" t="n">
        <f aca="false">Tabla_Simulada!H312-Tabla_ValidaciónMétodo!H312</f>
        <v>0</v>
      </c>
      <c r="I312" s="66" t="n">
        <f aca="false">Tabla_Simulada!I312-Tabla_ValidaciónMétodo!I312</f>
        <v>0</v>
      </c>
      <c r="J312" s="65" t="n">
        <f aca="false">Tabla_Simulada!J312-Tabla_ValidaciónMétodo!J312</f>
        <v>0</v>
      </c>
      <c r="K312" s="66" t="n">
        <f aca="false">Tabla_Simulada!K312-Tabla_ValidaciónMétodo!K312</f>
        <v>0</v>
      </c>
      <c r="L312" s="65" t="n">
        <f aca="false">Tabla_Simulada!L312-Tabla_ValidaciónMétodo!L312</f>
        <v>0</v>
      </c>
      <c r="M312" s="66" t="n">
        <f aca="false">Tabla_Simulada!M312-Tabla_ValidaciónMétodo!M312</f>
        <v>0</v>
      </c>
      <c r="N312" s="65" t="n">
        <f aca="false">Tabla_Simulada!N312-Tabla_ValidaciónMétodo!N312</f>
        <v>0</v>
      </c>
      <c r="O312" s="65" t="n">
        <f aca="false">Tabla_Simulada!O312-Tabla_ValidaciónMétodo!O312</f>
        <v>0</v>
      </c>
      <c r="P312" s="65" t="n">
        <f aca="false">Tabla_Simulada!P312-Tabla_ValidaciónMétodo!P312</f>
        <v>0</v>
      </c>
      <c r="Q312" s="65" t="n">
        <f aca="false">Tabla_Simulada!Q312-Tabla_ValidaciónMétodo!Q312</f>
        <v>0</v>
      </c>
      <c r="S312" s="65" t="n">
        <f aca="false">Tabla_Simulada!S312-Tabla_ValidaciónMétodo!S312</f>
        <v>0</v>
      </c>
      <c r="T312" s="65" t="n">
        <f aca="false">Tabla_Simulada!T312-Tabla_ValidaciónMétodo!T312</f>
        <v>0</v>
      </c>
      <c r="U312" s="65" t="n">
        <f aca="false">Tabla_Simulada!U312-Tabla_ValidaciónMétodo!U312</f>
        <v>0</v>
      </c>
      <c r="V312" s="65" t="n">
        <f aca="false">Tabla_Simulada!V312-Tabla_ValidaciónMétodo!V312</f>
        <v>0</v>
      </c>
      <c r="W312" s="65" t="n">
        <f aca="false">Tabla_Simulada!W312-Tabla_ValidaciónMétodo!W312</f>
        <v>0</v>
      </c>
      <c r="X312" s="65" t="n">
        <f aca="false">Tabla_Simulada!X312-Tabla_ValidaciónMétodo!X312</f>
        <v>0</v>
      </c>
      <c r="Y312" s="65" t="n">
        <f aca="false">Tabla_Simulada!Y312-Tabla_ValidaciónMétodo!Y312</f>
        <v>0</v>
      </c>
      <c r="Z312" s="65" t="n">
        <f aca="false">Tabla_Simulada!Z312-Tabla_ValidaciónMétodo!Z312</f>
        <v>0</v>
      </c>
      <c r="AC312" s="73" t="n">
        <f aca="false">Tabla_Simulada!AC312-Tabla_ValidaciónMétodo!AC312</f>
        <v>0</v>
      </c>
      <c r="AD312" s="74" t="n">
        <f aca="false">Tabla_Simulada!AD312-Tabla_ValidaciónMétodo!AD312</f>
        <v>0</v>
      </c>
      <c r="AE312" s="75" t="n">
        <f aca="false">Tabla_Simulada!AE312-Tabla_ValidaciónMétodo!AE312</f>
        <v>0</v>
      </c>
      <c r="AF312" s="74" t="n">
        <f aca="false">Tabla_Simulada!AF312-Tabla_ValidaciónMétodo!AF312</f>
        <v>0</v>
      </c>
      <c r="AG312" s="74" t="n">
        <f aca="false">Tabla_Simulada!AG312-Tabla_ValidaciónMétodo!AG312</f>
        <v>0</v>
      </c>
      <c r="AH312" s="74" t="n">
        <f aca="false">Tabla_Simulada!AH312-Tabla_ValidaciónMétodo!AH312</f>
        <v>0</v>
      </c>
      <c r="AI312" s="74" t="n">
        <f aca="false">Tabla_Simulada!AI312-Tabla_ValidaciónMétodo!AI312</f>
        <v>0</v>
      </c>
      <c r="AJ312" s="74" t="n">
        <f aca="false">Tabla_Simulada!AJ312-Tabla_ValidaciónMétodo!AJ312</f>
        <v>0</v>
      </c>
      <c r="AK312" s="74" t="n">
        <f aca="false">Tabla_Simulada!AK312-Tabla_ValidaciónMétodo!AK312</f>
        <v>0</v>
      </c>
      <c r="AL312" s="74" t="n">
        <f aca="false">Tabla_Simulada!AL312-Tabla_ValidaciónMétodo!AL312</f>
        <v>0</v>
      </c>
      <c r="AM312" s="74" t="n">
        <f aca="false">Tabla_Simulada!AM312-Tabla_ValidaciónMétodo!AM312</f>
        <v>0</v>
      </c>
      <c r="AO312" s="66" t="n">
        <f aca="false">Tabla_Simulada!AO312-Tabla_ValidaciónMétodo!AO312</f>
        <v>0</v>
      </c>
      <c r="AP312" s="65" t="n">
        <f aca="false">Tabla_Simulada!AP312-Tabla_ValidaciónMétodo!AP312</f>
        <v>0</v>
      </c>
      <c r="AQ312" s="66" t="n">
        <f aca="false">Tabla_Simulada!AQ312-Tabla_ValidaciónMétodo!AQ312</f>
        <v>0</v>
      </c>
      <c r="AR312" s="65" t="n">
        <f aca="false">Tabla_Simulada!AR312-Tabla_ValidaciónMétodo!AR312</f>
        <v>0</v>
      </c>
      <c r="AS312" s="66" t="n">
        <f aca="false">Tabla_Simulada!AS312-Tabla_ValidaciónMétodo!AS312</f>
        <v>0</v>
      </c>
      <c r="AT312" s="65" t="n">
        <f aca="false">Tabla_Simulada!AT312-Tabla_ValidaciónMétodo!AT312</f>
        <v>0</v>
      </c>
      <c r="AU312" s="66" t="n">
        <f aca="false">Tabla_Simulada!AU312-Tabla_ValidaciónMétodo!AU312</f>
        <v>0</v>
      </c>
      <c r="AV312" s="65" t="n">
        <f aca="false">Tabla_Simulada!AV312-Tabla_ValidaciónMétodo!AV312</f>
        <v>0</v>
      </c>
      <c r="AW312" s="66" t="n">
        <f aca="false">Tabla_Simulada!AW312-Tabla_ValidaciónMétodo!AW312</f>
        <v>0</v>
      </c>
      <c r="AX312" s="65" t="n">
        <f aca="false">Tabla_Simulada!AX312-Tabla_ValidaciónMétodo!AX312</f>
        <v>0</v>
      </c>
    </row>
    <row r="313" customFormat="false" ht="15" hidden="false" customHeight="false" outlineLevel="0" collapsed="false">
      <c r="A313" s="72" t="s">
        <v>62</v>
      </c>
      <c r="B313" s="65" t="n">
        <f aca="false">Tabla_Simulada!B313-Tabla_ValidaciónMétodo!B313</f>
        <v>0</v>
      </c>
      <c r="C313" s="65" t="n">
        <f aca="false">Tabla_Simulada!C313-Tabla_ValidaciónMétodo!C313</f>
        <v>0</v>
      </c>
      <c r="D313" s="65" t="n">
        <f aca="false">Tabla_Simulada!D313-Tabla_ValidaciónMétodo!D313</f>
        <v>0</v>
      </c>
      <c r="E313" s="65" t="n">
        <f aca="false">Tabla_Simulada!E313-Tabla_ValidaciónMétodo!E313</f>
        <v>0</v>
      </c>
      <c r="F313" s="65" t="n">
        <f aca="false">Tabla_Simulada!F313-Tabla_ValidaciónMétodo!F313</f>
        <v>0</v>
      </c>
      <c r="G313" s="65" t="n">
        <f aca="false">Tabla_Simulada!G313-Tabla_ValidaciónMétodo!G313</f>
        <v>0</v>
      </c>
      <c r="H313" s="65" t="n">
        <f aca="false">Tabla_Simulada!H313-Tabla_ValidaciónMétodo!H313</f>
        <v>0</v>
      </c>
      <c r="I313" s="66" t="n">
        <f aca="false">Tabla_Simulada!I313-Tabla_ValidaciónMétodo!I313</f>
        <v>0</v>
      </c>
      <c r="J313" s="65" t="n">
        <f aca="false">Tabla_Simulada!J313-Tabla_ValidaciónMétodo!J313</f>
        <v>0</v>
      </c>
      <c r="K313" s="66" t="n">
        <f aca="false">Tabla_Simulada!K313-Tabla_ValidaciónMétodo!K313</f>
        <v>0</v>
      </c>
      <c r="L313" s="65" t="n">
        <f aca="false">Tabla_Simulada!L313-Tabla_ValidaciónMétodo!L313</f>
        <v>0</v>
      </c>
      <c r="M313" s="66" t="n">
        <f aca="false">Tabla_Simulada!M313-Tabla_ValidaciónMétodo!M313</f>
        <v>0</v>
      </c>
      <c r="N313" s="65" t="n">
        <f aca="false">Tabla_Simulada!N313-Tabla_ValidaciónMétodo!N313</f>
        <v>0</v>
      </c>
      <c r="O313" s="65" t="n">
        <f aca="false">Tabla_Simulada!O313-Tabla_ValidaciónMétodo!O313</f>
        <v>0</v>
      </c>
      <c r="P313" s="65" t="n">
        <f aca="false">Tabla_Simulada!P313-Tabla_ValidaciónMétodo!P313</f>
        <v>0</v>
      </c>
      <c r="Q313" s="65" t="n">
        <f aca="false">Tabla_Simulada!Q313-Tabla_ValidaciónMétodo!Q313</f>
        <v>0</v>
      </c>
      <c r="S313" s="65" t="n">
        <f aca="false">Tabla_Simulada!S313-Tabla_ValidaciónMétodo!S313</f>
        <v>0</v>
      </c>
      <c r="T313" s="65" t="n">
        <f aca="false">Tabla_Simulada!T313-Tabla_ValidaciónMétodo!T313</f>
        <v>0</v>
      </c>
      <c r="U313" s="65" t="n">
        <f aca="false">Tabla_Simulada!U313-Tabla_ValidaciónMétodo!U313</f>
        <v>0</v>
      </c>
      <c r="V313" s="65" t="n">
        <f aca="false">Tabla_Simulada!V313-Tabla_ValidaciónMétodo!V313</f>
        <v>0</v>
      </c>
      <c r="W313" s="65" t="n">
        <f aca="false">Tabla_Simulada!W313-Tabla_ValidaciónMétodo!W313</f>
        <v>0</v>
      </c>
      <c r="X313" s="65" t="n">
        <f aca="false">Tabla_Simulada!X313-Tabla_ValidaciónMétodo!X313</f>
        <v>0</v>
      </c>
      <c r="Y313" s="65" t="n">
        <f aca="false">Tabla_Simulada!Y313-Tabla_ValidaciónMétodo!Y313</f>
        <v>0</v>
      </c>
      <c r="Z313" s="65" t="n">
        <f aca="false">Tabla_Simulada!Z313-Tabla_ValidaciónMétodo!Z313</f>
        <v>0</v>
      </c>
      <c r="AC313" s="73" t="n">
        <f aca="false">Tabla_Simulada!AC313-Tabla_ValidaciónMétodo!AC313</f>
        <v>0</v>
      </c>
      <c r="AD313" s="74" t="n">
        <f aca="false">Tabla_Simulada!AD313-Tabla_ValidaciónMétodo!AD313</f>
        <v>0</v>
      </c>
      <c r="AE313" s="75" t="n">
        <f aca="false">Tabla_Simulada!AE313-Tabla_ValidaciónMétodo!AE313</f>
        <v>0</v>
      </c>
      <c r="AF313" s="74" t="n">
        <f aca="false">Tabla_Simulada!AF313-Tabla_ValidaciónMétodo!AF313</f>
        <v>0</v>
      </c>
      <c r="AG313" s="74" t="n">
        <f aca="false">Tabla_Simulada!AG313-Tabla_ValidaciónMétodo!AG313</f>
        <v>0</v>
      </c>
      <c r="AH313" s="74" t="n">
        <f aca="false">Tabla_Simulada!AH313-Tabla_ValidaciónMétodo!AH313</f>
        <v>0</v>
      </c>
      <c r="AI313" s="74" t="n">
        <f aca="false">Tabla_Simulada!AI313-Tabla_ValidaciónMétodo!AI313</f>
        <v>0</v>
      </c>
      <c r="AJ313" s="74" t="n">
        <f aca="false">Tabla_Simulada!AJ313-Tabla_ValidaciónMétodo!AJ313</f>
        <v>0</v>
      </c>
      <c r="AK313" s="74" t="n">
        <f aca="false">Tabla_Simulada!AK313-Tabla_ValidaciónMétodo!AK313</f>
        <v>0</v>
      </c>
      <c r="AL313" s="74" t="n">
        <f aca="false">Tabla_Simulada!AL313-Tabla_ValidaciónMétodo!AL313</f>
        <v>0</v>
      </c>
      <c r="AM313" s="74" t="n">
        <f aca="false">Tabla_Simulada!AM313-Tabla_ValidaciónMétodo!AM313</f>
        <v>0</v>
      </c>
      <c r="AO313" s="66" t="n">
        <f aca="false">Tabla_Simulada!AO313-Tabla_ValidaciónMétodo!AO313</f>
        <v>0</v>
      </c>
      <c r="AP313" s="65" t="n">
        <f aca="false">Tabla_Simulada!AP313-Tabla_ValidaciónMétodo!AP313</f>
        <v>0</v>
      </c>
      <c r="AQ313" s="66" t="n">
        <f aca="false">Tabla_Simulada!AQ313-Tabla_ValidaciónMétodo!AQ313</f>
        <v>0</v>
      </c>
      <c r="AR313" s="65" t="n">
        <f aca="false">Tabla_Simulada!AR313-Tabla_ValidaciónMétodo!AR313</f>
        <v>0</v>
      </c>
      <c r="AS313" s="66" t="n">
        <f aca="false">Tabla_Simulada!AS313-Tabla_ValidaciónMétodo!AS313</f>
        <v>0</v>
      </c>
      <c r="AT313" s="65" t="n">
        <f aca="false">Tabla_Simulada!AT313-Tabla_ValidaciónMétodo!AT313</f>
        <v>0</v>
      </c>
      <c r="AU313" s="66" t="n">
        <f aca="false">Tabla_Simulada!AU313-Tabla_ValidaciónMétodo!AU313</f>
        <v>0</v>
      </c>
      <c r="AV313" s="65" t="n">
        <f aca="false">Tabla_Simulada!AV313-Tabla_ValidaciónMétodo!AV313</f>
        <v>0</v>
      </c>
      <c r="AW313" s="66" t="n">
        <f aca="false">Tabla_Simulada!AW313-Tabla_ValidaciónMétodo!AW313</f>
        <v>0</v>
      </c>
      <c r="AX313" s="65" t="n">
        <f aca="false">Tabla_Simulada!AX313-Tabla_ValidaciónMétodo!AX313</f>
        <v>0</v>
      </c>
    </row>
    <row r="314" customFormat="false" ht="15" hidden="false" customHeight="false" outlineLevel="0" collapsed="false">
      <c r="A314" s="72" t="s">
        <v>63</v>
      </c>
      <c r="B314" s="65" t="n">
        <f aca="false">Tabla_Simulada!B314-Tabla_ValidaciónMétodo!B314</f>
        <v>0</v>
      </c>
      <c r="C314" s="65" t="n">
        <f aca="false">Tabla_Simulada!C314-Tabla_ValidaciónMétodo!C314</f>
        <v>0</v>
      </c>
      <c r="D314" s="65" t="n">
        <f aca="false">Tabla_Simulada!D314-Tabla_ValidaciónMétodo!D314</f>
        <v>0</v>
      </c>
      <c r="E314" s="65" t="n">
        <f aca="false">Tabla_Simulada!E314-Tabla_ValidaciónMétodo!E314</f>
        <v>0</v>
      </c>
      <c r="F314" s="65" t="n">
        <f aca="false">Tabla_Simulada!F314-Tabla_ValidaciónMétodo!F314</f>
        <v>0</v>
      </c>
      <c r="G314" s="65" t="n">
        <f aca="false">Tabla_Simulada!G314-Tabla_ValidaciónMétodo!G314</f>
        <v>0</v>
      </c>
      <c r="H314" s="65" t="n">
        <f aca="false">Tabla_Simulada!H314-Tabla_ValidaciónMétodo!H314</f>
        <v>0</v>
      </c>
      <c r="I314" s="66" t="n">
        <f aca="false">Tabla_Simulada!I314-Tabla_ValidaciónMétodo!I314</f>
        <v>0</v>
      </c>
      <c r="J314" s="65" t="n">
        <f aca="false">Tabla_Simulada!J314-Tabla_ValidaciónMétodo!J314</f>
        <v>0</v>
      </c>
      <c r="K314" s="66" t="n">
        <f aca="false">Tabla_Simulada!K314-Tabla_ValidaciónMétodo!K314</f>
        <v>0</v>
      </c>
      <c r="L314" s="65" t="n">
        <f aca="false">Tabla_Simulada!L314-Tabla_ValidaciónMétodo!L314</f>
        <v>0</v>
      </c>
      <c r="M314" s="66" t="n">
        <f aca="false">Tabla_Simulada!M314-Tabla_ValidaciónMétodo!M314</f>
        <v>0</v>
      </c>
      <c r="N314" s="65" t="n">
        <f aca="false">Tabla_Simulada!N314-Tabla_ValidaciónMétodo!N314</f>
        <v>0</v>
      </c>
      <c r="O314" s="65" t="n">
        <f aca="false">Tabla_Simulada!O314-Tabla_ValidaciónMétodo!O314</f>
        <v>0</v>
      </c>
      <c r="P314" s="65" t="n">
        <f aca="false">Tabla_Simulada!P314-Tabla_ValidaciónMétodo!P314</f>
        <v>0</v>
      </c>
      <c r="Q314" s="65" t="n">
        <f aca="false">Tabla_Simulada!Q314-Tabla_ValidaciónMétodo!Q314</f>
        <v>0</v>
      </c>
      <c r="S314" s="65" t="n">
        <f aca="false">Tabla_Simulada!S314-Tabla_ValidaciónMétodo!S314</f>
        <v>0</v>
      </c>
      <c r="T314" s="65" t="n">
        <f aca="false">Tabla_Simulada!T314-Tabla_ValidaciónMétodo!T314</f>
        <v>0</v>
      </c>
      <c r="U314" s="65" t="n">
        <f aca="false">Tabla_Simulada!U314-Tabla_ValidaciónMétodo!U314</f>
        <v>0</v>
      </c>
      <c r="V314" s="65" t="n">
        <f aca="false">Tabla_Simulada!V314-Tabla_ValidaciónMétodo!V314</f>
        <v>0</v>
      </c>
      <c r="W314" s="65" t="n">
        <f aca="false">Tabla_Simulada!W314-Tabla_ValidaciónMétodo!W314</f>
        <v>0</v>
      </c>
      <c r="X314" s="65" t="n">
        <f aca="false">Tabla_Simulada!X314-Tabla_ValidaciónMétodo!X314</f>
        <v>0</v>
      </c>
      <c r="Y314" s="65" t="n">
        <f aca="false">Tabla_Simulada!Y314-Tabla_ValidaciónMétodo!Y314</f>
        <v>0</v>
      </c>
      <c r="Z314" s="65" t="n">
        <f aca="false">Tabla_Simulada!Z314-Tabla_ValidaciónMétodo!Z314</f>
        <v>0</v>
      </c>
      <c r="AC314" s="73" t="n">
        <f aca="false">Tabla_Simulada!AC314-Tabla_ValidaciónMétodo!AC314</f>
        <v>0</v>
      </c>
      <c r="AD314" s="74" t="n">
        <f aca="false">Tabla_Simulada!AD314-Tabla_ValidaciónMétodo!AD314</f>
        <v>0</v>
      </c>
      <c r="AE314" s="75" t="n">
        <f aca="false">Tabla_Simulada!AE314-Tabla_ValidaciónMétodo!AE314</f>
        <v>0</v>
      </c>
      <c r="AF314" s="74" t="n">
        <f aca="false">Tabla_Simulada!AF314-Tabla_ValidaciónMétodo!AF314</f>
        <v>0</v>
      </c>
      <c r="AG314" s="74" t="n">
        <f aca="false">Tabla_Simulada!AG314-Tabla_ValidaciónMétodo!AG314</f>
        <v>0</v>
      </c>
      <c r="AH314" s="74" t="n">
        <f aca="false">Tabla_Simulada!AH314-Tabla_ValidaciónMétodo!AH314</f>
        <v>0</v>
      </c>
      <c r="AI314" s="74" t="n">
        <f aca="false">Tabla_Simulada!AI314-Tabla_ValidaciónMétodo!AI314</f>
        <v>0</v>
      </c>
      <c r="AJ314" s="74" t="n">
        <f aca="false">Tabla_Simulada!AJ314-Tabla_ValidaciónMétodo!AJ314</f>
        <v>0</v>
      </c>
      <c r="AK314" s="74" t="n">
        <f aca="false">Tabla_Simulada!AK314-Tabla_ValidaciónMétodo!AK314</f>
        <v>0</v>
      </c>
      <c r="AL314" s="74" t="n">
        <f aca="false">Tabla_Simulada!AL314-Tabla_ValidaciónMétodo!AL314</f>
        <v>0</v>
      </c>
      <c r="AM314" s="74" t="n">
        <f aca="false">Tabla_Simulada!AM314-Tabla_ValidaciónMétodo!AM314</f>
        <v>0</v>
      </c>
      <c r="AO314" s="66" t="n">
        <f aca="false">Tabla_Simulada!AO314-Tabla_ValidaciónMétodo!AO314</f>
        <v>0</v>
      </c>
      <c r="AP314" s="65" t="n">
        <f aca="false">Tabla_Simulada!AP314-Tabla_ValidaciónMétodo!AP314</f>
        <v>0</v>
      </c>
      <c r="AQ314" s="66" t="n">
        <f aca="false">Tabla_Simulada!AQ314-Tabla_ValidaciónMétodo!AQ314</f>
        <v>0</v>
      </c>
      <c r="AR314" s="65" t="n">
        <f aca="false">Tabla_Simulada!AR314-Tabla_ValidaciónMétodo!AR314</f>
        <v>0</v>
      </c>
      <c r="AS314" s="66" t="n">
        <f aca="false">Tabla_Simulada!AS314-Tabla_ValidaciónMétodo!AS314</f>
        <v>0</v>
      </c>
      <c r="AT314" s="65" t="n">
        <f aca="false">Tabla_Simulada!AT314-Tabla_ValidaciónMétodo!AT314</f>
        <v>0</v>
      </c>
      <c r="AU314" s="66" t="n">
        <f aca="false">Tabla_Simulada!AU314-Tabla_ValidaciónMétodo!AU314</f>
        <v>0</v>
      </c>
      <c r="AV314" s="65" t="n">
        <f aca="false">Tabla_Simulada!AV314-Tabla_ValidaciónMétodo!AV314</f>
        <v>0</v>
      </c>
      <c r="AW314" s="66" t="n">
        <f aca="false">Tabla_Simulada!AW314-Tabla_ValidaciónMétodo!AW314</f>
        <v>0</v>
      </c>
      <c r="AX314" s="65" t="n">
        <f aca="false">Tabla_Simulada!AX314-Tabla_ValidaciónMétodo!AX314</f>
        <v>0</v>
      </c>
    </row>
    <row r="315" customFormat="false" ht="15" hidden="false" customHeight="false" outlineLevel="0" collapsed="false">
      <c r="A315" s="72" t="s">
        <v>64</v>
      </c>
      <c r="B315" s="65" t="n">
        <f aca="false">Tabla_Simulada!B315-Tabla_ValidaciónMétodo!B315</f>
        <v>0</v>
      </c>
      <c r="C315" s="65" t="n">
        <f aca="false">Tabla_Simulada!C315-Tabla_ValidaciónMétodo!C315</f>
        <v>0</v>
      </c>
      <c r="D315" s="65" t="n">
        <f aca="false">Tabla_Simulada!D315-Tabla_ValidaciónMétodo!D315</f>
        <v>0</v>
      </c>
      <c r="E315" s="65" t="n">
        <f aca="false">Tabla_Simulada!E315-Tabla_ValidaciónMétodo!E315</f>
        <v>0</v>
      </c>
      <c r="F315" s="65" t="n">
        <f aca="false">Tabla_Simulada!F315-Tabla_ValidaciónMétodo!F315</f>
        <v>0</v>
      </c>
      <c r="G315" s="65" t="n">
        <f aca="false">Tabla_Simulada!G315-Tabla_ValidaciónMétodo!G315</f>
        <v>0</v>
      </c>
      <c r="H315" s="65" t="n">
        <f aca="false">Tabla_Simulada!H315-Tabla_ValidaciónMétodo!H315</f>
        <v>0</v>
      </c>
      <c r="I315" s="66" t="n">
        <f aca="false">Tabla_Simulada!I315-Tabla_ValidaciónMétodo!I315</f>
        <v>0</v>
      </c>
      <c r="J315" s="65" t="n">
        <f aca="false">Tabla_Simulada!J315-Tabla_ValidaciónMétodo!J315</f>
        <v>0</v>
      </c>
      <c r="K315" s="66" t="n">
        <f aca="false">Tabla_Simulada!K315-Tabla_ValidaciónMétodo!K315</f>
        <v>0</v>
      </c>
      <c r="L315" s="65" t="n">
        <f aca="false">Tabla_Simulada!L315-Tabla_ValidaciónMétodo!L315</f>
        <v>0</v>
      </c>
      <c r="M315" s="66" t="n">
        <f aca="false">Tabla_Simulada!M315-Tabla_ValidaciónMétodo!M315</f>
        <v>0</v>
      </c>
      <c r="N315" s="65" t="n">
        <f aca="false">Tabla_Simulada!N315-Tabla_ValidaciónMétodo!N315</f>
        <v>0</v>
      </c>
      <c r="O315" s="65" t="n">
        <f aca="false">Tabla_Simulada!O315-Tabla_ValidaciónMétodo!O315</f>
        <v>0</v>
      </c>
      <c r="P315" s="65" t="n">
        <f aca="false">Tabla_Simulada!P315-Tabla_ValidaciónMétodo!P315</f>
        <v>0</v>
      </c>
      <c r="Q315" s="65" t="n">
        <f aca="false">Tabla_Simulada!Q315-Tabla_ValidaciónMétodo!Q315</f>
        <v>0</v>
      </c>
      <c r="S315" s="65" t="n">
        <f aca="false">Tabla_Simulada!S315-Tabla_ValidaciónMétodo!S315</f>
        <v>0</v>
      </c>
      <c r="T315" s="65" t="n">
        <f aca="false">Tabla_Simulada!T315-Tabla_ValidaciónMétodo!T315</f>
        <v>0</v>
      </c>
      <c r="U315" s="65" t="n">
        <f aca="false">Tabla_Simulada!U315-Tabla_ValidaciónMétodo!U315</f>
        <v>0</v>
      </c>
      <c r="V315" s="65" t="n">
        <f aca="false">Tabla_Simulada!V315-Tabla_ValidaciónMétodo!V315</f>
        <v>0</v>
      </c>
      <c r="W315" s="65" t="n">
        <f aca="false">Tabla_Simulada!W315-Tabla_ValidaciónMétodo!W315</f>
        <v>0</v>
      </c>
      <c r="X315" s="65" t="n">
        <f aca="false">Tabla_Simulada!X315-Tabla_ValidaciónMétodo!X315</f>
        <v>0</v>
      </c>
      <c r="Y315" s="65" t="n">
        <f aca="false">Tabla_Simulada!Y315-Tabla_ValidaciónMétodo!Y315</f>
        <v>0</v>
      </c>
      <c r="Z315" s="65" t="n">
        <f aca="false">Tabla_Simulada!Z315-Tabla_ValidaciónMétodo!Z315</f>
        <v>0</v>
      </c>
      <c r="AC315" s="73" t="n">
        <f aca="false">Tabla_Simulada!AC315-Tabla_ValidaciónMétodo!AC315</f>
        <v>0</v>
      </c>
      <c r="AD315" s="74" t="n">
        <f aca="false">Tabla_Simulada!AD315-Tabla_ValidaciónMétodo!AD315</f>
        <v>0</v>
      </c>
      <c r="AE315" s="75" t="n">
        <f aca="false">Tabla_Simulada!AE315-Tabla_ValidaciónMétodo!AE315</f>
        <v>0</v>
      </c>
      <c r="AF315" s="74" t="n">
        <f aca="false">Tabla_Simulada!AF315-Tabla_ValidaciónMétodo!AF315</f>
        <v>0</v>
      </c>
      <c r="AG315" s="74" t="n">
        <f aca="false">Tabla_Simulada!AG315-Tabla_ValidaciónMétodo!AG315</f>
        <v>0</v>
      </c>
      <c r="AH315" s="74" t="n">
        <f aca="false">Tabla_Simulada!AH315-Tabla_ValidaciónMétodo!AH315</f>
        <v>0</v>
      </c>
      <c r="AI315" s="74" t="n">
        <f aca="false">Tabla_Simulada!AI315-Tabla_ValidaciónMétodo!AI315</f>
        <v>0</v>
      </c>
      <c r="AJ315" s="74" t="n">
        <f aca="false">Tabla_Simulada!AJ315-Tabla_ValidaciónMétodo!AJ315</f>
        <v>0</v>
      </c>
      <c r="AK315" s="74" t="n">
        <f aca="false">Tabla_Simulada!AK315-Tabla_ValidaciónMétodo!AK315</f>
        <v>0</v>
      </c>
      <c r="AL315" s="74" t="n">
        <f aca="false">Tabla_Simulada!AL315-Tabla_ValidaciónMétodo!AL315</f>
        <v>0</v>
      </c>
      <c r="AM315" s="74" t="n">
        <f aca="false">Tabla_Simulada!AM315-Tabla_ValidaciónMétodo!AM315</f>
        <v>0</v>
      </c>
      <c r="AO315" s="66" t="n">
        <f aca="false">Tabla_Simulada!AO315-Tabla_ValidaciónMétodo!AO315</f>
        <v>0</v>
      </c>
      <c r="AP315" s="65" t="n">
        <f aca="false">Tabla_Simulada!AP315-Tabla_ValidaciónMétodo!AP315</f>
        <v>0</v>
      </c>
      <c r="AQ315" s="66" t="n">
        <f aca="false">Tabla_Simulada!AQ315-Tabla_ValidaciónMétodo!AQ315</f>
        <v>0</v>
      </c>
      <c r="AR315" s="65" t="n">
        <f aca="false">Tabla_Simulada!AR315-Tabla_ValidaciónMétodo!AR315</f>
        <v>0</v>
      </c>
      <c r="AS315" s="66" t="n">
        <f aca="false">Tabla_Simulada!AS315-Tabla_ValidaciónMétodo!AS315</f>
        <v>0</v>
      </c>
      <c r="AT315" s="65" t="n">
        <f aca="false">Tabla_Simulada!AT315-Tabla_ValidaciónMétodo!AT315</f>
        <v>0</v>
      </c>
      <c r="AU315" s="66" t="n">
        <f aca="false">Tabla_Simulada!AU315-Tabla_ValidaciónMétodo!AU315</f>
        <v>0</v>
      </c>
      <c r="AV315" s="65" t="n">
        <f aca="false">Tabla_Simulada!AV315-Tabla_ValidaciónMétodo!AV315</f>
        <v>0</v>
      </c>
      <c r="AW315" s="66" t="n">
        <f aca="false">Tabla_Simulada!AW315-Tabla_ValidaciónMétodo!AW315</f>
        <v>0</v>
      </c>
      <c r="AX315" s="65" t="n">
        <f aca="false">Tabla_Simulada!AX315-Tabla_ValidaciónMétodo!AX315</f>
        <v>0</v>
      </c>
    </row>
    <row r="316" customFormat="false" ht="15" hidden="false" customHeight="false" outlineLevel="0" collapsed="false">
      <c r="A316" s="72" t="s">
        <v>65</v>
      </c>
      <c r="B316" s="65" t="n">
        <f aca="false">Tabla_Simulada!B316-Tabla_ValidaciónMétodo!B316</f>
        <v>0</v>
      </c>
      <c r="C316" s="65" t="n">
        <f aca="false">Tabla_Simulada!C316-Tabla_ValidaciónMétodo!C316</f>
        <v>0</v>
      </c>
      <c r="D316" s="65" t="n">
        <f aca="false">Tabla_Simulada!D316-Tabla_ValidaciónMétodo!D316</f>
        <v>0</v>
      </c>
      <c r="E316" s="65" t="n">
        <f aca="false">Tabla_Simulada!E316-Tabla_ValidaciónMétodo!E316</f>
        <v>0</v>
      </c>
      <c r="F316" s="65" t="n">
        <f aca="false">Tabla_Simulada!F316-Tabla_ValidaciónMétodo!F316</f>
        <v>0</v>
      </c>
      <c r="G316" s="65" t="n">
        <f aca="false">Tabla_Simulada!G316-Tabla_ValidaciónMétodo!G316</f>
        <v>0</v>
      </c>
      <c r="H316" s="65" t="n">
        <f aca="false">Tabla_Simulada!H316-Tabla_ValidaciónMétodo!H316</f>
        <v>0</v>
      </c>
      <c r="I316" s="66" t="n">
        <f aca="false">Tabla_Simulada!I316-Tabla_ValidaciónMétodo!I316</f>
        <v>0</v>
      </c>
      <c r="J316" s="65" t="n">
        <f aca="false">Tabla_Simulada!J316-Tabla_ValidaciónMétodo!J316</f>
        <v>0</v>
      </c>
      <c r="K316" s="66" t="n">
        <f aca="false">Tabla_Simulada!K316-Tabla_ValidaciónMétodo!K316</f>
        <v>0</v>
      </c>
      <c r="L316" s="65" t="n">
        <f aca="false">Tabla_Simulada!L316-Tabla_ValidaciónMétodo!L316</f>
        <v>0</v>
      </c>
      <c r="M316" s="66" t="n">
        <f aca="false">Tabla_Simulada!M316-Tabla_ValidaciónMétodo!M316</f>
        <v>0</v>
      </c>
      <c r="N316" s="65" t="n">
        <f aca="false">Tabla_Simulada!N316-Tabla_ValidaciónMétodo!N316</f>
        <v>0</v>
      </c>
      <c r="O316" s="65" t="n">
        <f aca="false">Tabla_Simulada!O316-Tabla_ValidaciónMétodo!O316</f>
        <v>0</v>
      </c>
      <c r="P316" s="65" t="n">
        <f aca="false">Tabla_Simulada!P316-Tabla_ValidaciónMétodo!P316</f>
        <v>0</v>
      </c>
      <c r="Q316" s="65" t="n">
        <f aca="false">Tabla_Simulada!Q316-Tabla_ValidaciónMétodo!Q316</f>
        <v>0</v>
      </c>
      <c r="S316" s="65" t="n">
        <f aca="false">Tabla_Simulada!S316-Tabla_ValidaciónMétodo!S316</f>
        <v>0</v>
      </c>
      <c r="T316" s="65" t="n">
        <f aca="false">Tabla_Simulada!T316-Tabla_ValidaciónMétodo!T316</f>
        <v>0</v>
      </c>
      <c r="U316" s="65" t="n">
        <f aca="false">Tabla_Simulada!U316-Tabla_ValidaciónMétodo!U316</f>
        <v>0</v>
      </c>
      <c r="V316" s="65" t="n">
        <f aca="false">Tabla_Simulada!V316-Tabla_ValidaciónMétodo!V316</f>
        <v>0</v>
      </c>
      <c r="W316" s="65" t="n">
        <f aca="false">Tabla_Simulada!W316-Tabla_ValidaciónMétodo!W316</f>
        <v>0</v>
      </c>
      <c r="X316" s="65" t="n">
        <f aca="false">Tabla_Simulada!X316-Tabla_ValidaciónMétodo!X316</f>
        <v>0</v>
      </c>
      <c r="Y316" s="65" t="n">
        <f aca="false">Tabla_Simulada!Y316-Tabla_ValidaciónMétodo!Y316</f>
        <v>0</v>
      </c>
      <c r="Z316" s="65" t="n">
        <f aca="false">Tabla_Simulada!Z316-Tabla_ValidaciónMétodo!Z316</f>
        <v>0</v>
      </c>
      <c r="AC316" s="73" t="n">
        <f aca="false">Tabla_Simulada!AC316-Tabla_ValidaciónMétodo!AC316</f>
        <v>0</v>
      </c>
      <c r="AD316" s="74" t="n">
        <f aca="false">Tabla_Simulada!AD316-Tabla_ValidaciónMétodo!AD316</f>
        <v>0</v>
      </c>
      <c r="AE316" s="75" t="n">
        <f aca="false">Tabla_Simulada!AE316-Tabla_ValidaciónMétodo!AE316</f>
        <v>0</v>
      </c>
      <c r="AF316" s="74" t="n">
        <f aca="false">Tabla_Simulada!AF316-Tabla_ValidaciónMétodo!AF316</f>
        <v>0</v>
      </c>
      <c r="AG316" s="74" t="n">
        <f aca="false">Tabla_Simulada!AG316-Tabla_ValidaciónMétodo!AG316</f>
        <v>0</v>
      </c>
      <c r="AH316" s="74" t="n">
        <f aca="false">Tabla_Simulada!AH316-Tabla_ValidaciónMétodo!AH316</f>
        <v>0</v>
      </c>
      <c r="AI316" s="74" t="n">
        <f aca="false">Tabla_Simulada!AI316-Tabla_ValidaciónMétodo!AI316</f>
        <v>0</v>
      </c>
      <c r="AJ316" s="74" t="n">
        <f aca="false">Tabla_Simulada!AJ316-Tabla_ValidaciónMétodo!AJ316</f>
        <v>0</v>
      </c>
      <c r="AK316" s="74" t="n">
        <f aca="false">Tabla_Simulada!AK316-Tabla_ValidaciónMétodo!AK316</f>
        <v>0</v>
      </c>
      <c r="AL316" s="74" t="n">
        <f aca="false">Tabla_Simulada!AL316-Tabla_ValidaciónMétodo!AL316</f>
        <v>0</v>
      </c>
      <c r="AM316" s="74" t="n">
        <f aca="false">Tabla_Simulada!AM316-Tabla_ValidaciónMétodo!AM316</f>
        <v>0</v>
      </c>
      <c r="AO316" s="66" t="n">
        <f aca="false">Tabla_Simulada!AO316-Tabla_ValidaciónMétodo!AO316</f>
        <v>0</v>
      </c>
      <c r="AP316" s="65" t="n">
        <f aca="false">Tabla_Simulada!AP316-Tabla_ValidaciónMétodo!AP316</f>
        <v>0</v>
      </c>
      <c r="AQ316" s="66" t="n">
        <f aca="false">Tabla_Simulada!AQ316-Tabla_ValidaciónMétodo!AQ316</f>
        <v>0</v>
      </c>
      <c r="AR316" s="65" t="n">
        <f aca="false">Tabla_Simulada!AR316-Tabla_ValidaciónMétodo!AR316</f>
        <v>0</v>
      </c>
      <c r="AS316" s="66" t="n">
        <f aca="false">Tabla_Simulada!AS316-Tabla_ValidaciónMétodo!AS316</f>
        <v>0</v>
      </c>
      <c r="AT316" s="65" t="n">
        <f aca="false">Tabla_Simulada!AT316-Tabla_ValidaciónMétodo!AT316</f>
        <v>0</v>
      </c>
      <c r="AU316" s="66" t="n">
        <f aca="false">Tabla_Simulada!AU316-Tabla_ValidaciónMétodo!AU316</f>
        <v>0</v>
      </c>
      <c r="AV316" s="65" t="n">
        <f aca="false">Tabla_Simulada!AV316-Tabla_ValidaciónMétodo!AV316</f>
        <v>0</v>
      </c>
      <c r="AW316" s="66" t="n">
        <f aca="false">Tabla_Simulada!AW316-Tabla_ValidaciónMétodo!AW316</f>
        <v>0</v>
      </c>
      <c r="AX316" s="65" t="n">
        <f aca="false">Tabla_Simulada!AX316-Tabla_ValidaciónMétodo!AX316</f>
        <v>0</v>
      </c>
    </row>
    <row r="317" customFormat="false" ht="15" hidden="false" customHeight="false" outlineLevel="0" collapsed="false">
      <c r="A317" s="72" t="s">
        <v>66</v>
      </c>
      <c r="B317" s="65" t="n">
        <f aca="false">Tabla_Simulada!B317-Tabla_ValidaciónMétodo!B317</f>
        <v>0</v>
      </c>
      <c r="C317" s="65" t="n">
        <f aca="false">Tabla_Simulada!C317-Tabla_ValidaciónMétodo!C317</f>
        <v>0</v>
      </c>
      <c r="D317" s="65" t="n">
        <f aca="false">Tabla_Simulada!D317-Tabla_ValidaciónMétodo!D317</f>
        <v>0</v>
      </c>
      <c r="E317" s="65" t="n">
        <f aca="false">Tabla_Simulada!E317-Tabla_ValidaciónMétodo!E317</f>
        <v>0</v>
      </c>
      <c r="F317" s="65" t="n">
        <f aca="false">Tabla_Simulada!F317-Tabla_ValidaciónMétodo!F317</f>
        <v>0</v>
      </c>
      <c r="G317" s="65" t="n">
        <f aca="false">Tabla_Simulada!G317-Tabla_ValidaciónMétodo!G317</f>
        <v>0</v>
      </c>
      <c r="H317" s="65" t="n">
        <f aca="false">Tabla_Simulada!H317-Tabla_ValidaciónMétodo!H317</f>
        <v>0</v>
      </c>
      <c r="I317" s="66" t="n">
        <f aca="false">Tabla_Simulada!I317-Tabla_ValidaciónMétodo!I317</f>
        <v>0</v>
      </c>
      <c r="J317" s="65" t="n">
        <f aca="false">Tabla_Simulada!J317-Tabla_ValidaciónMétodo!J317</f>
        <v>0</v>
      </c>
      <c r="K317" s="66" t="n">
        <f aca="false">Tabla_Simulada!K317-Tabla_ValidaciónMétodo!K317</f>
        <v>0</v>
      </c>
      <c r="L317" s="65" t="n">
        <f aca="false">Tabla_Simulada!L317-Tabla_ValidaciónMétodo!L317</f>
        <v>0</v>
      </c>
      <c r="M317" s="66" t="n">
        <f aca="false">Tabla_Simulada!M317-Tabla_ValidaciónMétodo!M317</f>
        <v>0</v>
      </c>
      <c r="N317" s="65" t="n">
        <f aca="false">Tabla_Simulada!N317-Tabla_ValidaciónMétodo!N317</f>
        <v>0</v>
      </c>
      <c r="O317" s="65" t="n">
        <f aca="false">Tabla_Simulada!O317-Tabla_ValidaciónMétodo!O317</f>
        <v>0</v>
      </c>
      <c r="P317" s="65" t="n">
        <f aca="false">Tabla_Simulada!P317-Tabla_ValidaciónMétodo!P317</f>
        <v>0</v>
      </c>
      <c r="Q317" s="65" t="n">
        <f aca="false">Tabla_Simulada!Q317-Tabla_ValidaciónMétodo!Q317</f>
        <v>0</v>
      </c>
      <c r="S317" s="65" t="n">
        <f aca="false">Tabla_Simulada!S317-Tabla_ValidaciónMétodo!S317</f>
        <v>0</v>
      </c>
      <c r="T317" s="65" t="n">
        <f aca="false">Tabla_Simulada!T317-Tabla_ValidaciónMétodo!T317</f>
        <v>0</v>
      </c>
      <c r="U317" s="65" t="n">
        <f aca="false">Tabla_Simulada!U317-Tabla_ValidaciónMétodo!U317</f>
        <v>0</v>
      </c>
      <c r="V317" s="65" t="n">
        <f aca="false">Tabla_Simulada!V317-Tabla_ValidaciónMétodo!V317</f>
        <v>0</v>
      </c>
      <c r="W317" s="65" t="n">
        <f aca="false">Tabla_Simulada!W317-Tabla_ValidaciónMétodo!W317</f>
        <v>0</v>
      </c>
      <c r="X317" s="65" t="n">
        <f aca="false">Tabla_Simulada!X317-Tabla_ValidaciónMétodo!X317</f>
        <v>0</v>
      </c>
      <c r="Y317" s="65" t="n">
        <f aca="false">Tabla_Simulada!Y317-Tabla_ValidaciónMétodo!Y317</f>
        <v>0</v>
      </c>
      <c r="Z317" s="65" t="n">
        <f aca="false">Tabla_Simulada!Z317-Tabla_ValidaciónMétodo!Z317</f>
        <v>0</v>
      </c>
      <c r="AC317" s="73" t="n">
        <f aca="false">Tabla_Simulada!AC317-Tabla_ValidaciónMétodo!AC317</f>
        <v>0</v>
      </c>
      <c r="AD317" s="74" t="n">
        <f aca="false">Tabla_Simulada!AD317-Tabla_ValidaciónMétodo!AD317</f>
        <v>0</v>
      </c>
      <c r="AE317" s="75" t="n">
        <f aca="false">Tabla_Simulada!AE317-Tabla_ValidaciónMétodo!AE317</f>
        <v>0</v>
      </c>
      <c r="AF317" s="74" t="n">
        <f aca="false">Tabla_Simulada!AF317-Tabla_ValidaciónMétodo!AF317</f>
        <v>0</v>
      </c>
      <c r="AG317" s="74" t="n">
        <f aca="false">Tabla_Simulada!AG317-Tabla_ValidaciónMétodo!AG317</f>
        <v>0</v>
      </c>
      <c r="AH317" s="74" t="n">
        <f aca="false">Tabla_Simulada!AH317-Tabla_ValidaciónMétodo!AH317</f>
        <v>0</v>
      </c>
      <c r="AI317" s="74" t="n">
        <f aca="false">Tabla_Simulada!AI317-Tabla_ValidaciónMétodo!AI317</f>
        <v>0</v>
      </c>
      <c r="AJ317" s="74" t="n">
        <f aca="false">Tabla_Simulada!AJ317-Tabla_ValidaciónMétodo!AJ317</f>
        <v>0</v>
      </c>
      <c r="AK317" s="74" t="n">
        <f aca="false">Tabla_Simulada!AK317-Tabla_ValidaciónMétodo!AK317</f>
        <v>0</v>
      </c>
      <c r="AL317" s="74" t="n">
        <f aca="false">Tabla_Simulada!AL317-Tabla_ValidaciónMétodo!AL317</f>
        <v>0</v>
      </c>
      <c r="AM317" s="74" t="n">
        <f aca="false">Tabla_Simulada!AM317-Tabla_ValidaciónMétodo!AM317</f>
        <v>0</v>
      </c>
      <c r="AO317" s="66" t="n">
        <f aca="false">Tabla_Simulada!AO317-Tabla_ValidaciónMétodo!AO317</f>
        <v>0</v>
      </c>
      <c r="AP317" s="65" t="n">
        <f aca="false">Tabla_Simulada!AP317-Tabla_ValidaciónMétodo!AP317</f>
        <v>0</v>
      </c>
      <c r="AQ317" s="66" t="n">
        <f aca="false">Tabla_Simulada!AQ317-Tabla_ValidaciónMétodo!AQ317</f>
        <v>0</v>
      </c>
      <c r="AR317" s="65" t="n">
        <f aca="false">Tabla_Simulada!AR317-Tabla_ValidaciónMétodo!AR317</f>
        <v>0</v>
      </c>
      <c r="AS317" s="66" t="n">
        <f aca="false">Tabla_Simulada!AS317-Tabla_ValidaciónMétodo!AS317</f>
        <v>0</v>
      </c>
      <c r="AT317" s="65" t="n">
        <f aca="false">Tabla_Simulada!AT317-Tabla_ValidaciónMétodo!AT317</f>
        <v>0</v>
      </c>
      <c r="AU317" s="66" t="n">
        <f aca="false">Tabla_Simulada!AU317-Tabla_ValidaciónMétodo!AU317</f>
        <v>0</v>
      </c>
      <c r="AV317" s="65" t="n">
        <f aca="false">Tabla_Simulada!AV317-Tabla_ValidaciónMétodo!AV317</f>
        <v>0</v>
      </c>
      <c r="AW317" s="66" t="n">
        <f aca="false">Tabla_Simulada!AW317-Tabla_ValidaciónMétodo!AW317</f>
        <v>0</v>
      </c>
      <c r="AX317" s="65" t="n">
        <f aca="false">Tabla_Simulada!AX317-Tabla_ValidaciónMétodo!AX317</f>
        <v>0</v>
      </c>
    </row>
    <row r="318" customFormat="false" ht="15" hidden="false" customHeight="false" outlineLevel="0" collapsed="false">
      <c r="A318" s="72" t="s">
        <v>67</v>
      </c>
      <c r="B318" s="65" t="n">
        <f aca="false">Tabla_Simulada!B318-Tabla_ValidaciónMétodo!B318</f>
        <v>0</v>
      </c>
      <c r="C318" s="65" t="n">
        <f aca="false">Tabla_Simulada!C318-Tabla_ValidaciónMétodo!C318</f>
        <v>0</v>
      </c>
      <c r="D318" s="65" t="n">
        <f aca="false">Tabla_Simulada!D318-Tabla_ValidaciónMétodo!D318</f>
        <v>0</v>
      </c>
      <c r="E318" s="65" t="n">
        <f aca="false">Tabla_Simulada!E318-Tabla_ValidaciónMétodo!E318</f>
        <v>0</v>
      </c>
      <c r="F318" s="65" t="n">
        <f aca="false">Tabla_Simulada!F318-Tabla_ValidaciónMétodo!F318</f>
        <v>0</v>
      </c>
      <c r="G318" s="65" t="n">
        <f aca="false">Tabla_Simulada!G318-Tabla_ValidaciónMétodo!G318</f>
        <v>0</v>
      </c>
      <c r="H318" s="65" t="n">
        <f aca="false">Tabla_Simulada!H318-Tabla_ValidaciónMétodo!H318</f>
        <v>0</v>
      </c>
      <c r="I318" s="66" t="n">
        <f aca="false">Tabla_Simulada!I318-Tabla_ValidaciónMétodo!I318</f>
        <v>0</v>
      </c>
      <c r="J318" s="65" t="n">
        <f aca="false">Tabla_Simulada!J318-Tabla_ValidaciónMétodo!J318</f>
        <v>0</v>
      </c>
      <c r="K318" s="66" t="n">
        <f aca="false">Tabla_Simulada!K318-Tabla_ValidaciónMétodo!K318</f>
        <v>0</v>
      </c>
      <c r="L318" s="65" t="n">
        <f aca="false">Tabla_Simulada!L318-Tabla_ValidaciónMétodo!L318</f>
        <v>0</v>
      </c>
      <c r="M318" s="66" t="n">
        <f aca="false">Tabla_Simulada!M318-Tabla_ValidaciónMétodo!M318</f>
        <v>0</v>
      </c>
      <c r="N318" s="65" t="n">
        <f aca="false">Tabla_Simulada!N318-Tabla_ValidaciónMétodo!N318</f>
        <v>0</v>
      </c>
      <c r="O318" s="65" t="n">
        <f aca="false">Tabla_Simulada!O318-Tabla_ValidaciónMétodo!O318</f>
        <v>0</v>
      </c>
      <c r="P318" s="65" t="n">
        <f aca="false">Tabla_Simulada!P318-Tabla_ValidaciónMétodo!P318</f>
        <v>0</v>
      </c>
      <c r="Q318" s="65" t="n">
        <f aca="false">Tabla_Simulada!Q318-Tabla_ValidaciónMétodo!Q318</f>
        <v>0</v>
      </c>
      <c r="S318" s="65" t="n">
        <f aca="false">Tabla_Simulada!S318-Tabla_ValidaciónMétodo!S318</f>
        <v>0</v>
      </c>
      <c r="T318" s="65" t="n">
        <f aca="false">Tabla_Simulada!T318-Tabla_ValidaciónMétodo!T318</f>
        <v>0</v>
      </c>
      <c r="U318" s="65" t="n">
        <f aca="false">Tabla_Simulada!U318-Tabla_ValidaciónMétodo!U318</f>
        <v>0</v>
      </c>
      <c r="V318" s="65" t="n">
        <f aca="false">Tabla_Simulada!V318-Tabla_ValidaciónMétodo!V318</f>
        <v>0</v>
      </c>
      <c r="W318" s="65" t="n">
        <f aca="false">Tabla_Simulada!W318-Tabla_ValidaciónMétodo!W318</f>
        <v>0</v>
      </c>
      <c r="X318" s="65" t="n">
        <f aca="false">Tabla_Simulada!X318-Tabla_ValidaciónMétodo!X318</f>
        <v>0</v>
      </c>
      <c r="Y318" s="65" t="n">
        <f aca="false">Tabla_Simulada!Y318-Tabla_ValidaciónMétodo!Y318</f>
        <v>0</v>
      </c>
      <c r="Z318" s="65" t="n">
        <f aca="false">Tabla_Simulada!Z318-Tabla_ValidaciónMétodo!Z318</f>
        <v>0</v>
      </c>
      <c r="AC318" s="73" t="n">
        <f aca="false">Tabla_Simulada!AC318-Tabla_ValidaciónMétodo!AC318</f>
        <v>0</v>
      </c>
      <c r="AD318" s="74" t="n">
        <f aca="false">Tabla_Simulada!AD318-Tabla_ValidaciónMétodo!AD318</f>
        <v>0</v>
      </c>
      <c r="AE318" s="75" t="n">
        <f aca="false">Tabla_Simulada!AE318-Tabla_ValidaciónMétodo!AE318</f>
        <v>0</v>
      </c>
      <c r="AF318" s="74" t="n">
        <f aca="false">Tabla_Simulada!AF318-Tabla_ValidaciónMétodo!AF318</f>
        <v>0</v>
      </c>
      <c r="AG318" s="74" t="n">
        <f aca="false">Tabla_Simulada!AG318-Tabla_ValidaciónMétodo!AG318</f>
        <v>0</v>
      </c>
      <c r="AH318" s="74" t="n">
        <f aca="false">Tabla_Simulada!AH318-Tabla_ValidaciónMétodo!AH318</f>
        <v>0</v>
      </c>
      <c r="AI318" s="74" t="n">
        <f aca="false">Tabla_Simulada!AI318-Tabla_ValidaciónMétodo!AI318</f>
        <v>0</v>
      </c>
      <c r="AJ318" s="74" t="n">
        <f aca="false">Tabla_Simulada!AJ318-Tabla_ValidaciónMétodo!AJ318</f>
        <v>0</v>
      </c>
      <c r="AK318" s="74" t="n">
        <f aca="false">Tabla_Simulada!AK318-Tabla_ValidaciónMétodo!AK318</f>
        <v>0</v>
      </c>
      <c r="AL318" s="74" t="n">
        <f aca="false">Tabla_Simulada!AL318-Tabla_ValidaciónMétodo!AL318</f>
        <v>0</v>
      </c>
      <c r="AM318" s="74" t="n">
        <f aca="false">Tabla_Simulada!AM318-Tabla_ValidaciónMétodo!AM318</f>
        <v>0</v>
      </c>
      <c r="AO318" s="66" t="n">
        <f aca="false">Tabla_Simulada!AO318-Tabla_ValidaciónMétodo!AO318</f>
        <v>0</v>
      </c>
      <c r="AP318" s="65" t="n">
        <f aca="false">Tabla_Simulada!AP318-Tabla_ValidaciónMétodo!AP318</f>
        <v>0</v>
      </c>
      <c r="AQ318" s="66" t="n">
        <f aca="false">Tabla_Simulada!AQ318-Tabla_ValidaciónMétodo!AQ318</f>
        <v>0</v>
      </c>
      <c r="AR318" s="65" t="n">
        <f aca="false">Tabla_Simulada!AR318-Tabla_ValidaciónMétodo!AR318</f>
        <v>0</v>
      </c>
      <c r="AS318" s="66" t="n">
        <f aca="false">Tabla_Simulada!AS318-Tabla_ValidaciónMétodo!AS318</f>
        <v>0</v>
      </c>
      <c r="AT318" s="65" t="n">
        <f aca="false">Tabla_Simulada!AT318-Tabla_ValidaciónMétodo!AT318</f>
        <v>0</v>
      </c>
      <c r="AU318" s="66" t="n">
        <f aca="false">Tabla_Simulada!AU318-Tabla_ValidaciónMétodo!AU318</f>
        <v>0</v>
      </c>
      <c r="AV318" s="65" t="n">
        <f aca="false">Tabla_Simulada!AV318-Tabla_ValidaciónMétodo!AV318</f>
        <v>0</v>
      </c>
      <c r="AW318" s="66" t="n">
        <f aca="false">Tabla_Simulada!AW318-Tabla_ValidaciónMétodo!AW318</f>
        <v>0</v>
      </c>
      <c r="AX318" s="65" t="n">
        <f aca="false">Tabla_Simulada!AX318-Tabla_ValidaciónMétodo!AX318</f>
        <v>0</v>
      </c>
    </row>
    <row r="319" customFormat="false" ht="15" hidden="false" customHeight="false" outlineLevel="0" collapsed="false">
      <c r="A319" s="72" t="s">
        <v>68</v>
      </c>
      <c r="B319" s="65" t="n">
        <f aca="false">Tabla_Simulada!B319-Tabla_ValidaciónMétodo!B319</f>
        <v>0</v>
      </c>
      <c r="C319" s="65" t="n">
        <f aca="false">Tabla_Simulada!C319-Tabla_ValidaciónMétodo!C319</f>
        <v>0</v>
      </c>
      <c r="D319" s="65" t="n">
        <f aca="false">Tabla_Simulada!D319-Tabla_ValidaciónMétodo!D319</f>
        <v>0</v>
      </c>
      <c r="E319" s="65" t="n">
        <f aca="false">Tabla_Simulada!E319-Tabla_ValidaciónMétodo!E319</f>
        <v>0</v>
      </c>
      <c r="F319" s="65" t="n">
        <f aca="false">Tabla_Simulada!F319-Tabla_ValidaciónMétodo!F319</f>
        <v>0</v>
      </c>
      <c r="G319" s="65" t="n">
        <f aca="false">Tabla_Simulada!G319-Tabla_ValidaciónMétodo!G319</f>
        <v>0</v>
      </c>
      <c r="H319" s="65" t="n">
        <f aca="false">Tabla_Simulada!H319-Tabla_ValidaciónMétodo!H319</f>
        <v>0</v>
      </c>
      <c r="I319" s="66" t="n">
        <f aca="false">Tabla_Simulada!I319-Tabla_ValidaciónMétodo!I319</f>
        <v>0</v>
      </c>
      <c r="J319" s="65" t="n">
        <f aca="false">Tabla_Simulada!J319-Tabla_ValidaciónMétodo!J319</f>
        <v>0</v>
      </c>
      <c r="K319" s="66" t="n">
        <f aca="false">Tabla_Simulada!K319-Tabla_ValidaciónMétodo!K319</f>
        <v>0</v>
      </c>
      <c r="L319" s="65" t="n">
        <f aca="false">Tabla_Simulada!L319-Tabla_ValidaciónMétodo!L319</f>
        <v>0</v>
      </c>
      <c r="M319" s="66" t="n">
        <f aca="false">Tabla_Simulada!M319-Tabla_ValidaciónMétodo!M319</f>
        <v>0</v>
      </c>
      <c r="N319" s="65" t="n">
        <f aca="false">Tabla_Simulada!N319-Tabla_ValidaciónMétodo!N319</f>
        <v>0</v>
      </c>
      <c r="O319" s="65" t="n">
        <f aca="false">Tabla_Simulada!O319-Tabla_ValidaciónMétodo!O319</f>
        <v>0</v>
      </c>
      <c r="P319" s="65" t="n">
        <f aca="false">Tabla_Simulada!P319-Tabla_ValidaciónMétodo!P319</f>
        <v>0</v>
      </c>
      <c r="Q319" s="65" t="n">
        <f aca="false">Tabla_Simulada!Q319-Tabla_ValidaciónMétodo!Q319</f>
        <v>0</v>
      </c>
      <c r="S319" s="65" t="n">
        <f aca="false">Tabla_Simulada!S319-Tabla_ValidaciónMétodo!S319</f>
        <v>0</v>
      </c>
      <c r="T319" s="65" t="n">
        <f aca="false">Tabla_Simulada!T319-Tabla_ValidaciónMétodo!T319</f>
        <v>0</v>
      </c>
      <c r="U319" s="65" t="n">
        <f aca="false">Tabla_Simulada!U319-Tabla_ValidaciónMétodo!U319</f>
        <v>0</v>
      </c>
      <c r="V319" s="65" t="n">
        <f aca="false">Tabla_Simulada!V319-Tabla_ValidaciónMétodo!V319</f>
        <v>0</v>
      </c>
      <c r="W319" s="65" t="n">
        <f aca="false">Tabla_Simulada!W319-Tabla_ValidaciónMétodo!W319</f>
        <v>0</v>
      </c>
      <c r="X319" s="65" t="n">
        <f aca="false">Tabla_Simulada!X319-Tabla_ValidaciónMétodo!X319</f>
        <v>0</v>
      </c>
      <c r="Y319" s="65" t="n">
        <f aca="false">Tabla_Simulada!Y319-Tabla_ValidaciónMétodo!Y319</f>
        <v>0</v>
      </c>
      <c r="Z319" s="65" t="n">
        <f aca="false">Tabla_Simulada!Z319-Tabla_ValidaciónMétodo!Z319</f>
        <v>0</v>
      </c>
      <c r="AC319" s="73" t="n">
        <f aca="false">Tabla_Simulada!AC319-Tabla_ValidaciónMétodo!AC319</f>
        <v>0</v>
      </c>
      <c r="AD319" s="74" t="n">
        <f aca="false">Tabla_Simulada!AD319-Tabla_ValidaciónMétodo!AD319</f>
        <v>0</v>
      </c>
      <c r="AE319" s="75" t="n">
        <f aca="false">Tabla_Simulada!AE319-Tabla_ValidaciónMétodo!AE319</f>
        <v>0</v>
      </c>
      <c r="AF319" s="74" t="n">
        <f aca="false">Tabla_Simulada!AF319-Tabla_ValidaciónMétodo!AF319</f>
        <v>0</v>
      </c>
      <c r="AG319" s="74" t="n">
        <f aca="false">Tabla_Simulada!AG319-Tabla_ValidaciónMétodo!AG319</f>
        <v>0</v>
      </c>
      <c r="AH319" s="74" t="n">
        <f aca="false">Tabla_Simulada!AH319-Tabla_ValidaciónMétodo!AH319</f>
        <v>0</v>
      </c>
      <c r="AI319" s="74" t="n">
        <f aca="false">Tabla_Simulada!AI319-Tabla_ValidaciónMétodo!AI319</f>
        <v>0</v>
      </c>
      <c r="AJ319" s="74" t="n">
        <f aca="false">Tabla_Simulada!AJ319-Tabla_ValidaciónMétodo!AJ319</f>
        <v>0</v>
      </c>
      <c r="AK319" s="74" t="n">
        <f aca="false">Tabla_Simulada!AK319-Tabla_ValidaciónMétodo!AK319</f>
        <v>0</v>
      </c>
      <c r="AL319" s="74" t="n">
        <f aca="false">Tabla_Simulada!AL319-Tabla_ValidaciónMétodo!AL319</f>
        <v>0</v>
      </c>
      <c r="AM319" s="74" t="n">
        <f aca="false">Tabla_Simulada!AM319-Tabla_ValidaciónMétodo!AM319</f>
        <v>0</v>
      </c>
      <c r="AO319" s="66" t="n">
        <f aca="false">Tabla_Simulada!AO319-Tabla_ValidaciónMétodo!AO319</f>
        <v>0</v>
      </c>
      <c r="AP319" s="65" t="n">
        <f aca="false">Tabla_Simulada!AP319-Tabla_ValidaciónMétodo!AP319</f>
        <v>0</v>
      </c>
      <c r="AQ319" s="66" t="n">
        <f aca="false">Tabla_Simulada!AQ319-Tabla_ValidaciónMétodo!AQ319</f>
        <v>0</v>
      </c>
      <c r="AR319" s="65" t="n">
        <f aca="false">Tabla_Simulada!AR319-Tabla_ValidaciónMétodo!AR319</f>
        <v>0</v>
      </c>
      <c r="AS319" s="66" t="n">
        <f aca="false">Tabla_Simulada!AS319-Tabla_ValidaciónMétodo!AS319</f>
        <v>0</v>
      </c>
      <c r="AT319" s="65" t="n">
        <f aca="false">Tabla_Simulada!AT319-Tabla_ValidaciónMétodo!AT319</f>
        <v>0</v>
      </c>
      <c r="AU319" s="66" t="n">
        <f aca="false">Tabla_Simulada!AU319-Tabla_ValidaciónMétodo!AU319</f>
        <v>0</v>
      </c>
      <c r="AV319" s="65" t="n">
        <f aca="false">Tabla_Simulada!AV319-Tabla_ValidaciónMétodo!AV319</f>
        <v>0</v>
      </c>
      <c r="AW319" s="66" t="n">
        <f aca="false">Tabla_Simulada!AW319-Tabla_ValidaciónMétodo!AW319</f>
        <v>0</v>
      </c>
      <c r="AX319" s="65" t="n">
        <f aca="false">Tabla_Simulada!AX319-Tabla_ValidaciónMétodo!AX319</f>
        <v>0</v>
      </c>
    </row>
    <row r="320" customFormat="false" ht="15" hidden="false" customHeight="false" outlineLevel="0" collapsed="false">
      <c r="A320" s="83" t="s">
        <v>71</v>
      </c>
      <c r="B320" s="86" t="n">
        <f aca="false">Tabla_Simulada!B320-Tabla_ValidaciónMétodo!B320</f>
        <v>0</v>
      </c>
      <c r="C320" s="86" t="n">
        <f aca="false">Tabla_Simulada!C320-Tabla_ValidaciónMétodo!C320</f>
        <v>0</v>
      </c>
      <c r="D320" s="86" t="n">
        <f aca="false">Tabla_Simulada!D320-Tabla_ValidaciónMétodo!D320</f>
        <v>0</v>
      </c>
      <c r="E320" s="86" t="n">
        <f aca="false">Tabla_Simulada!E320-Tabla_ValidaciónMétodo!E320</f>
        <v>0</v>
      </c>
      <c r="F320" s="86" t="n">
        <f aca="false">Tabla_Simulada!F320-Tabla_ValidaciónMétodo!F320</f>
        <v>0</v>
      </c>
      <c r="G320" s="86" t="n">
        <f aca="false">Tabla_Simulada!G320-Tabla_ValidaciónMétodo!G320</f>
        <v>0</v>
      </c>
      <c r="H320" s="86" t="n">
        <f aca="false">Tabla_Simulada!H320-Tabla_ValidaciónMétodo!H320</f>
        <v>0</v>
      </c>
      <c r="I320" s="84" t="n">
        <f aca="false">Tabla_Simulada!I320-Tabla_ValidaciónMétodo!I320</f>
        <v>0</v>
      </c>
      <c r="J320" s="86" t="n">
        <f aca="false">Tabla_Simulada!J320-Tabla_ValidaciónMétodo!J320</f>
        <v>0</v>
      </c>
      <c r="K320" s="84" t="n">
        <f aca="false">Tabla_Simulada!K320-Tabla_ValidaciónMétodo!K320</f>
        <v>0</v>
      </c>
      <c r="L320" s="86" t="n">
        <f aca="false">Tabla_Simulada!L320-Tabla_ValidaciónMétodo!L320</f>
        <v>0</v>
      </c>
      <c r="M320" s="84" t="n">
        <f aca="false">Tabla_Simulada!M320-Tabla_ValidaciónMétodo!M320</f>
        <v>0</v>
      </c>
      <c r="N320" s="86" t="n">
        <f aca="false">Tabla_Simulada!N320-Tabla_ValidaciónMétodo!N320</f>
        <v>0</v>
      </c>
      <c r="O320" s="86" t="n">
        <f aca="false">Tabla_Simulada!O320-Tabla_ValidaciónMétodo!O320</f>
        <v>0</v>
      </c>
      <c r="P320" s="86" t="n">
        <f aca="false">Tabla_Simulada!P320-Tabla_ValidaciónMétodo!P320</f>
        <v>0</v>
      </c>
      <c r="Q320" s="86" t="n">
        <f aca="false">Tabla_Simulada!Q320-Tabla_ValidaciónMétodo!Q320</f>
        <v>0</v>
      </c>
      <c r="S320" s="86" t="n">
        <f aca="false">Tabla_Simulada!S320-Tabla_ValidaciónMétodo!S320</f>
        <v>0</v>
      </c>
      <c r="T320" s="86" t="n">
        <f aca="false">Tabla_Simulada!T320-Tabla_ValidaciónMétodo!T320</f>
        <v>0</v>
      </c>
      <c r="U320" s="86" t="n">
        <f aca="false">Tabla_Simulada!U320-Tabla_ValidaciónMétodo!U320</f>
        <v>0</v>
      </c>
      <c r="V320" s="86" t="n">
        <f aca="false">Tabla_Simulada!V320-Tabla_ValidaciónMétodo!V320</f>
        <v>0</v>
      </c>
      <c r="W320" s="86" t="n">
        <f aca="false">Tabla_Simulada!W320-Tabla_ValidaciónMétodo!W320</f>
        <v>0</v>
      </c>
      <c r="X320" s="86" t="n">
        <f aca="false">Tabla_Simulada!X320-Tabla_ValidaciónMétodo!X320</f>
        <v>0</v>
      </c>
      <c r="Y320" s="86" t="n">
        <f aca="false">Tabla_Simulada!Y320-Tabla_ValidaciónMétodo!Y320</f>
        <v>0</v>
      </c>
      <c r="Z320" s="86" t="n">
        <f aca="false">Tabla_Simulada!Z320-Tabla_ValidaciónMétodo!Z320</f>
        <v>0</v>
      </c>
      <c r="AB320" s="89" t="s">
        <v>241</v>
      </c>
      <c r="AC320" s="89" t="n">
        <f aca="false">Tabla_Simulada!AC320-Tabla_ValidaciónMétodo!AC320</f>
        <v>0</v>
      </c>
      <c r="AD320" s="88"/>
      <c r="AE320" s="90" t="n">
        <f aca="false">Tabla_Simulada!AE320-Tabla_ValidaciónMétodo!AE320</f>
        <v>0</v>
      </c>
      <c r="AF320" s="88"/>
      <c r="AG320" s="91" t="n">
        <f aca="false">Tabla_Simulada!AG320-Tabla_ValidaciónMétodo!AG320</f>
        <v>0</v>
      </c>
      <c r="AH320" s="88"/>
      <c r="AI320" s="91" t="n">
        <f aca="false">Tabla_Simulada!AI320-Tabla_ValidaciónMétodo!AI320</f>
        <v>0</v>
      </c>
      <c r="AJ320" s="88"/>
      <c r="AK320" s="91" t="n">
        <f aca="false">Tabla_Simulada!AK320-Tabla_ValidaciónMétodo!AK320</f>
        <v>0</v>
      </c>
      <c r="AL320" s="92"/>
      <c r="AM320" s="91" t="n">
        <f aca="false">Tabla_Simulada!AM320-Tabla_ValidaciónMétodo!AM320</f>
        <v>0</v>
      </c>
      <c r="AO320" s="84" t="n">
        <f aca="false">Tabla_Simulada!AO320-Tabla_ValidaciónMétodo!AO320</f>
        <v>0</v>
      </c>
      <c r="AP320" s="86" t="n">
        <f aca="false">Tabla_Simulada!AP320-Tabla_ValidaciónMétodo!AP320</f>
        <v>0</v>
      </c>
      <c r="AQ320" s="84" t="n">
        <f aca="false">Tabla_Simulada!AQ320-Tabla_ValidaciónMétodo!AQ320</f>
        <v>0</v>
      </c>
      <c r="AR320" s="86" t="n">
        <f aca="false">Tabla_Simulada!AR320-Tabla_ValidaciónMétodo!AR320</f>
        <v>0</v>
      </c>
      <c r="AS320" s="84" t="n">
        <f aca="false">Tabla_Simulada!AS320-Tabla_ValidaciónMétodo!AS320</f>
        <v>0</v>
      </c>
      <c r="AT320" s="86" t="n">
        <f aca="false">Tabla_Simulada!AT320-Tabla_ValidaciónMétodo!AT320</f>
        <v>0</v>
      </c>
      <c r="AU320" s="84" t="n">
        <f aca="false">Tabla_Simulada!AU320-Tabla_ValidaciónMétodo!AU320</f>
        <v>0</v>
      </c>
      <c r="AV320" s="86" t="n">
        <f aca="false">Tabla_Simulada!AV320-Tabla_ValidaciónMétodo!AV320</f>
        <v>0</v>
      </c>
      <c r="AW320" s="84" t="n">
        <f aca="false">Tabla_Simulada!AW320-Tabla_ValidaciónMétodo!AW320</f>
        <v>0</v>
      </c>
      <c r="AX320" s="86" t="n">
        <f aca="false">Tabla_Simulada!AX320-Tabla_ValidaciónMétodo!AX320</f>
        <v>0</v>
      </c>
    </row>
    <row r="321" customFormat="false" ht="15" hidden="false" customHeight="false" outlineLevel="0" collapsed="false">
      <c r="A321" s="43" t="s">
        <v>72</v>
      </c>
      <c r="AB321" s="89" t="s">
        <v>242</v>
      </c>
      <c r="AC321" s="89" t="n">
        <f aca="false">Tabla_Simulada!AC321-Tabla_ValidaciónMétodo!AC321</f>
        <v>0</v>
      </c>
      <c r="AD321" s="88"/>
      <c r="AE321" s="90" t="n">
        <f aca="false">Tabla_Simulada!AE321-Tabla_ValidaciónMétodo!AE321</f>
        <v>0</v>
      </c>
      <c r="AF321" s="88"/>
      <c r="AG321" s="91" t="n">
        <f aca="false">Tabla_Simulada!AG321-Tabla_ValidaciónMétodo!AG321</f>
        <v>0</v>
      </c>
      <c r="AH321" s="88"/>
      <c r="AI321" s="91" t="n">
        <f aca="false">Tabla_Simulada!AI321-Tabla_ValidaciónMétodo!AI321</f>
        <v>0</v>
      </c>
      <c r="AJ321" s="88"/>
      <c r="AK321" s="91" t="n">
        <f aca="false">Tabla_Simulada!AK321-Tabla_ValidaciónMétodo!AK321</f>
        <v>0</v>
      </c>
      <c r="AL321" s="88"/>
      <c r="AM321" s="91"/>
    </row>
    <row r="322" s="43" customFormat="true" ht="15" hidden="false" customHeight="false" outlineLevel="0" collapsed="false">
      <c r="A322" s="43" t="s">
        <v>73</v>
      </c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S322" s="100"/>
      <c r="T322" s="100"/>
      <c r="U322" s="100"/>
      <c r="V322" s="100"/>
      <c r="W322" s="100"/>
      <c r="X322" s="100"/>
      <c r="Y322" s="100"/>
      <c r="Z322" s="100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Z322" s="100"/>
      <c r="BA322" s="100"/>
      <c r="BB322" s="100"/>
      <c r="BC322" s="100"/>
      <c r="BD322" s="100"/>
      <c r="BE322" s="100"/>
      <c r="AME322" s="118"/>
      <c r="AMF322" s="118"/>
      <c r="AMG322" s="118"/>
      <c r="AMH322" s="118"/>
      <c r="AMI322" s="118"/>
      <c r="AMJ322" s="118"/>
    </row>
    <row r="323" customFormat="false" ht="15" hidden="false" customHeight="false" outlineLevel="0" collapsed="false">
      <c r="A323" s="102"/>
    </row>
    <row r="324" customFormat="false" ht="15" hidden="false" customHeight="false" outlineLevel="0" collapsed="false">
      <c r="A324" s="102"/>
    </row>
    <row r="325" customFormat="false" ht="15" hidden="false" customHeight="false" outlineLevel="0" collapsed="false">
      <c r="A325" s="102"/>
    </row>
    <row r="326" customFormat="false" ht="15" hidden="false" customHeight="false" outlineLevel="0" collapsed="false">
      <c r="A326" s="14" t="str">
        <f aca="false">"Tabla " &amp; TEXT((ROW()+24) / 35, "0")</f>
        <v>Tabla 10</v>
      </c>
      <c r="B326" s="14"/>
      <c r="C326" s="14"/>
      <c r="D326" s="14"/>
      <c r="E326" s="14"/>
      <c r="F326" s="14"/>
      <c r="G326" s="14"/>
      <c r="H326" s="14"/>
      <c r="I326" s="14"/>
      <c r="J326" s="14"/>
      <c r="S326" s="140"/>
      <c r="T326" s="140"/>
      <c r="U326" s="140"/>
      <c r="V326" s="140"/>
      <c r="W326" s="140"/>
      <c r="X326" s="140"/>
      <c r="Y326" s="140"/>
      <c r="Z326" s="140"/>
    </row>
    <row r="327" customFormat="false" ht="15" hidden="false" customHeight="false" outlineLevel="0" collapsed="false">
      <c r="A327" s="14" t="s">
        <v>163</v>
      </c>
      <c r="B327" s="14"/>
      <c r="C327" s="14"/>
      <c r="D327" s="14"/>
      <c r="E327" s="14"/>
      <c r="F327" s="14"/>
      <c r="G327" s="14"/>
      <c r="H327" s="14"/>
      <c r="I327" s="14"/>
      <c r="J327" s="14"/>
      <c r="S327" s="140"/>
      <c r="T327" s="140"/>
      <c r="U327" s="140"/>
      <c r="V327" s="140"/>
      <c r="W327" s="140"/>
      <c r="X327" s="140"/>
      <c r="Y327" s="140"/>
      <c r="Z327" s="140"/>
    </row>
    <row r="328" customFormat="false" ht="15.8" hidden="false" customHeight="true" outlineLevel="0" collapsed="false">
      <c r="A328" s="52" t="s">
        <v>30</v>
      </c>
      <c r="B328" s="103" t="s">
        <v>222</v>
      </c>
      <c r="C328" s="103"/>
      <c r="D328" s="103"/>
      <c r="E328" s="103"/>
      <c r="F328" s="103"/>
      <c r="G328" s="103"/>
      <c r="H328" s="103"/>
      <c r="I328" s="54" t="s">
        <v>32</v>
      </c>
      <c r="J328" s="54" t="s">
        <v>33</v>
      </c>
      <c r="K328" s="54" t="s">
        <v>223</v>
      </c>
      <c r="L328" s="54" t="s">
        <v>224</v>
      </c>
      <c r="M328" s="54" t="s">
        <v>225</v>
      </c>
      <c r="N328" s="54" t="s">
        <v>34</v>
      </c>
      <c r="O328" s="54" t="s">
        <v>226</v>
      </c>
      <c r="P328" s="54" t="s">
        <v>227</v>
      </c>
      <c r="Q328" s="54" t="s">
        <v>228</v>
      </c>
      <c r="S328" s="103" t="s">
        <v>222</v>
      </c>
      <c r="T328" s="103"/>
      <c r="U328" s="103"/>
      <c r="V328" s="103"/>
      <c r="W328" s="103"/>
      <c r="X328" s="103"/>
      <c r="Y328" s="103"/>
      <c r="Z328" s="103"/>
      <c r="AC328" s="57" t="s">
        <v>230</v>
      </c>
      <c r="AD328" s="57"/>
      <c r="AE328" s="57" t="s">
        <v>231</v>
      </c>
      <c r="AF328" s="57"/>
      <c r="AG328" s="57" t="s">
        <v>232</v>
      </c>
      <c r="AH328" s="57"/>
      <c r="AI328" s="57" t="s">
        <v>233</v>
      </c>
      <c r="AJ328" s="57"/>
      <c r="AK328" s="57" t="s">
        <v>234</v>
      </c>
      <c r="AL328" s="57"/>
      <c r="AM328" s="58" t="s">
        <v>235</v>
      </c>
      <c r="AO328" s="57" t="s">
        <v>230</v>
      </c>
      <c r="AP328" s="57"/>
      <c r="AQ328" s="57" t="s">
        <v>231</v>
      </c>
      <c r="AR328" s="57"/>
      <c r="AS328" s="57" t="s">
        <v>232</v>
      </c>
      <c r="AT328" s="57"/>
      <c r="AU328" s="57" t="s">
        <v>233</v>
      </c>
      <c r="AV328" s="57"/>
      <c r="AW328" s="58" t="s">
        <v>234</v>
      </c>
      <c r="AX328" s="58"/>
    </row>
    <row r="329" customFormat="false" ht="37.3" hidden="false" customHeight="false" outlineLevel="0" collapsed="false">
      <c r="A329" s="52"/>
      <c r="B329" s="104" t="s">
        <v>164</v>
      </c>
      <c r="C329" s="104" t="s">
        <v>165</v>
      </c>
      <c r="D329" s="104" t="s">
        <v>166</v>
      </c>
      <c r="E329" s="104" t="s">
        <v>167</v>
      </c>
      <c r="F329" s="104" t="s">
        <v>168</v>
      </c>
      <c r="G329" s="104" t="s">
        <v>169</v>
      </c>
      <c r="H329" s="104" t="s">
        <v>170</v>
      </c>
      <c r="I329" s="54"/>
      <c r="J329" s="54"/>
      <c r="K329" s="54"/>
      <c r="L329" s="54"/>
      <c r="M329" s="54"/>
      <c r="N329" s="54"/>
      <c r="O329" s="54"/>
      <c r="P329" s="54"/>
      <c r="Q329" s="54"/>
      <c r="S329" s="104" t="s">
        <v>164</v>
      </c>
      <c r="T329" s="104" t="s">
        <v>165</v>
      </c>
      <c r="U329" s="104" t="s">
        <v>166</v>
      </c>
      <c r="V329" s="104" t="s">
        <v>167</v>
      </c>
      <c r="W329" s="104" t="s">
        <v>168</v>
      </c>
      <c r="X329" s="104" t="s">
        <v>169</v>
      </c>
      <c r="Y329" s="104" t="s">
        <v>170</v>
      </c>
      <c r="Z329" s="54" t="s">
        <v>43</v>
      </c>
      <c r="AC329" s="59" t="s">
        <v>236</v>
      </c>
      <c r="AD329" s="59" t="s">
        <v>237</v>
      </c>
      <c r="AE329" s="59" t="s">
        <v>236</v>
      </c>
      <c r="AF329" s="59" t="s">
        <v>237</v>
      </c>
      <c r="AG329" s="59" t="s">
        <v>236</v>
      </c>
      <c r="AH329" s="59" t="s">
        <v>237</v>
      </c>
      <c r="AI329" s="59" t="s">
        <v>236</v>
      </c>
      <c r="AJ329" s="59" t="s">
        <v>237</v>
      </c>
      <c r="AK329" s="59" t="s">
        <v>236</v>
      </c>
      <c r="AL329" s="59" t="s">
        <v>237</v>
      </c>
      <c r="AM329" s="60" t="s">
        <v>238</v>
      </c>
      <c r="AO329" s="59" t="s">
        <v>239</v>
      </c>
      <c r="AP329" s="59" t="s">
        <v>240</v>
      </c>
      <c r="AQ329" s="59" t="s">
        <v>239</v>
      </c>
      <c r="AR329" s="59" t="s">
        <v>240</v>
      </c>
      <c r="AS329" s="59" t="s">
        <v>239</v>
      </c>
      <c r="AT329" s="59" t="s">
        <v>240</v>
      </c>
      <c r="AU329" s="59" t="s">
        <v>239</v>
      </c>
      <c r="AV329" s="59" t="s">
        <v>240</v>
      </c>
      <c r="AW329" s="59" t="s">
        <v>239</v>
      </c>
      <c r="AX329" s="60" t="s">
        <v>240</v>
      </c>
    </row>
    <row r="330" customFormat="false" ht="15" hidden="false" customHeight="false" outlineLevel="0" collapsed="false">
      <c r="A330" s="61" t="s">
        <v>44</v>
      </c>
      <c r="B330" s="64" t="n">
        <f aca="false">Tabla_Simulada!B330-Tabla_ValidaciónMétodo!B330</f>
        <v>0</v>
      </c>
      <c r="C330" s="64" t="n">
        <f aca="false">Tabla_Simulada!C330-Tabla_ValidaciónMétodo!C330</f>
        <v>0</v>
      </c>
      <c r="D330" s="64" t="n">
        <f aca="false">Tabla_Simulada!D330-Tabla_ValidaciónMétodo!D330</f>
        <v>0</v>
      </c>
      <c r="E330" s="64" t="n">
        <f aca="false">Tabla_Simulada!E330-Tabla_ValidaciónMétodo!E330</f>
        <v>0</v>
      </c>
      <c r="F330" s="64" t="n">
        <f aca="false">Tabla_Simulada!F330-Tabla_ValidaciónMétodo!F330</f>
        <v>0</v>
      </c>
      <c r="G330" s="64" t="n">
        <f aca="false">Tabla_Simulada!G330-Tabla_ValidaciónMétodo!G330</f>
        <v>0</v>
      </c>
      <c r="H330" s="64" t="n">
        <f aca="false">Tabla_Simulada!H330-Tabla_ValidaciónMétodo!H330</f>
        <v>0</v>
      </c>
      <c r="I330" s="63" t="n">
        <f aca="false">Tabla_Simulada!I330-Tabla_ValidaciónMétodo!I330</f>
        <v>0</v>
      </c>
      <c r="J330" s="64" t="n">
        <f aca="false">Tabla_Simulada!J330-Tabla_ValidaciónMétodo!J330</f>
        <v>0</v>
      </c>
      <c r="K330" s="63" t="n">
        <f aca="false">Tabla_Simulada!K330-Tabla_ValidaciónMétodo!K330</f>
        <v>0</v>
      </c>
      <c r="L330" s="65" t="n">
        <f aca="false">Tabla_Simulada!L330-Tabla_ValidaciónMétodo!L330</f>
        <v>0</v>
      </c>
      <c r="M330" s="66" t="n">
        <f aca="false">Tabla_Simulada!M330-Tabla_ValidaciónMétodo!M330</f>
        <v>0</v>
      </c>
      <c r="N330" s="65" t="n">
        <f aca="false">Tabla_Simulada!N330-Tabla_ValidaciónMétodo!N330</f>
        <v>0</v>
      </c>
      <c r="O330" s="65" t="n">
        <f aca="false">Tabla_Simulada!O330-Tabla_ValidaciónMétodo!O330</f>
        <v>0</v>
      </c>
      <c r="P330" s="65" t="n">
        <f aca="false">Tabla_Simulada!P330-Tabla_ValidaciónMétodo!P330</f>
        <v>0</v>
      </c>
      <c r="Q330" s="65" t="n">
        <f aca="false">Tabla_Simulada!Q330-Tabla_ValidaciónMétodo!Q330</f>
        <v>0</v>
      </c>
      <c r="S330" s="64" t="n">
        <f aca="false">Tabla_Simulada!S330-Tabla_ValidaciónMétodo!S330</f>
        <v>0</v>
      </c>
      <c r="T330" s="64" t="n">
        <f aca="false">Tabla_Simulada!T330-Tabla_ValidaciónMétodo!T330</f>
        <v>0</v>
      </c>
      <c r="U330" s="64" t="n">
        <f aca="false">Tabla_Simulada!U330-Tabla_ValidaciónMétodo!U330</f>
        <v>0</v>
      </c>
      <c r="V330" s="64" t="n">
        <f aca="false">Tabla_Simulada!V330-Tabla_ValidaciónMétodo!V330</f>
        <v>0</v>
      </c>
      <c r="W330" s="64" t="n">
        <f aca="false">Tabla_Simulada!W330-Tabla_ValidaciónMétodo!W330</f>
        <v>0</v>
      </c>
      <c r="X330" s="64" t="n">
        <f aca="false">Tabla_Simulada!X330-Tabla_ValidaciónMétodo!X330</f>
        <v>0</v>
      </c>
      <c r="Y330" s="64" t="n">
        <f aca="false">Tabla_Simulada!Y330-Tabla_ValidaciónMétodo!Y330</f>
        <v>0</v>
      </c>
      <c r="Z330" s="64" t="n">
        <f aca="false">Tabla_Simulada!Z330-Tabla_ValidaciónMétodo!Z330</f>
        <v>0</v>
      </c>
      <c r="AC330" s="69" t="n">
        <f aca="false">Tabla_Simulada!AC330-Tabla_ValidaciónMétodo!AC330</f>
        <v>0</v>
      </c>
      <c r="AD330" s="70" t="n">
        <f aca="false">Tabla_Simulada!AD330-Tabla_ValidaciónMétodo!AD330</f>
        <v>0</v>
      </c>
      <c r="AE330" s="71" t="n">
        <f aca="false">Tabla_Simulada!AE330-Tabla_ValidaciónMétodo!AE330</f>
        <v>0</v>
      </c>
      <c r="AF330" s="70" t="n">
        <f aca="false">Tabla_Simulada!AF330-Tabla_ValidaciónMétodo!AF330</f>
        <v>0</v>
      </c>
      <c r="AG330" s="70" t="n">
        <f aca="false">Tabla_Simulada!AG330-Tabla_ValidaciónMétodo!AG330</f>
        <v>0</v>
      </c>
      <c r="AH330" s="70" t="n">
        <f aca="false">Tabla_Simulada!AH330-Tabla_ValidaciónMétodo!AH330</f>
        <v>0</v>
      </c>
      <c r="AI330" s="70" t="n">
        <f aca="false">Tabla_Simulada!AI330-Tabla_ValidaciónMétodo!AI330</f>
        <v>0</v>
      </c>
      <c r="AJ330" s="70" t="n">
        <f aca="false">Tabla_Simulada!AJ330-Tabla_ValidaciónMétodo!AJ330</f>
        <v>0</v>
      </c>
      <c r="AK330" s="70" t="n">
        <f aca="false">Tabla_Simulada!AK330-Tabla_ValidaciónMétodo!AK330</f>
        <v>0</v>
      </c>
      <c r="AL330" s="70" t="n">
        <f aca="false">Tabla_Simulada!AL330-Tabla_ValidaciónMétodo!AL330</f>
        <v>0</v>
      </c>
      <c r="AM330" s="70" t="n">
        <f aca="false">Tabla_Simulada!AM330-Tabla_ValidaciónMétodo!AM330</f>
        <v>0</v>
      </c>
      <c r="AO330" s="63" t="n">
        <f aca="false">Tabla_Simulada!AO330-Tabla_ValidaciónMétodo!AO330</f>
        <v>0</v>
      </c>
      <c r="AP330" s="64" t="n">
        <f aca="false">Tabla_Simulada!AP330-Tabla_ValidaciónMétodo!AP330</f>
        <v>0</v>
      </c>
      <c r="AQ330" s="63" t="n">
        <f aca="false">Tabla_Simulada!AQ330-Tabla_ValidaciónMétodo!AQ330</f>
        <v>0</v>
      </c>
      <c r="AR330" s="64" t="n">
        <f aca="false">Tabla_Simulada!AR330-Tabla_ValidaciónMétodo!AR330</f>
        <v>0</v>
      </c>
      <c r="AS330" s="63" t="n">
        <f aca="false">Tabla_Simulada!AS330-Tabla_ValidaciónMétodo!AS330</f>
        <v>0</v>
      </c>
      <c r="AT330" s="64" t="n">
        <f aca="false">Tabla_Simulada!AT330-Tabla_ValidaciónMétodo!AT330</f>
        <v>0</v>
      </c>
      <c r="AU330" s="63" t="n">
        <f aca="false">Tabla_Simulada!AU330-Tabla_ValidaciónMétodo!AU330</f>
        <v>0</v>
      </c>
      <c r="AV330" s="64" t="n">
        <f aca="false">Tabla_Simulada!AV330-Tabla_ValidaciónMétodo!AV330</f>
        <v>0</v>
      </c>
      <c r="AW330" s="63" t="n">
        <f aca="false">Tabla_Simulada!AW330-Tabla_ValidaciónMétodo!AW330</f>
        <v>0</v>
      </c>
      <c r="AX330" s="64" t="n">
        <f aca="false">Tabla_Simulada!AX330-Tabla_ValidaciónMétodo!AX330</f>
        <v>0</v>
      </c>
    </row>
    <row r="331" customFormat="false" ht="15" hidden="false" customHeight="false" outlineLevel="0" collapsed="false">
      <c r="A331" s="72" t="s">
        <v>45</v>
      </c>
      <c r="B331" s="65" t="n">
        <f aca="false">Tabla_Simulada!B331-Tabla_ValidaciónMétodo!B331</f>
        <v>0</v>
      </c>
      <c r="C331" s="65" t="n">
        <f aca="false">Tabla_Simulada!C331-Tabla_ValidaciónMétodo!C331</f>
        <v>0</v>
      </c>
      <c r="D331" s="65" t="n">
        <f aca="false">Tabla_Simulada!D331-Tabla_ValidaciónMétodo!D331</f>
        <v>0</v>
      </c>
      <c r="E331" s="65" t="n">
        <f aca="false">Tabla_Simulada!E331-Tabla_ValidaciónMétodo!E331</f>
        <v>0</v>
      </c>
      <c r="F331" s="65" t="n">
        <f aca="false">Tabla_Simulada!F331-Tabla_ValidaciónMétodo!F331</f>
        <v>0</v>
      </c>
      <c r="G331" s="65" t="n">
        <f aca="false">Tabla_Simulada!G331-Tabla_ValidaciónMétodo!G331</f>
        <v>0</v>
      </c>
      <c r="H331" s="65" t="n">
        <f aca="false">Tabla_Simulada!H331-Tabla_ValidaciónMétodo!H331</f>
        <v>0</v>
      </c>
      <c r="I331" s="66" t="n">
        <f aca="false">Tabla_Simulada!I331-Tabla_ValidaciónMétodo!I331</f>
        <v>0</v>
      </c>
      <c r="J331" s="65" t="n">
        <f aca="false">Tabla_Simulada!J331-Tabla_ValidaciónMétodo!J331</f>
        <v>0</v>
      </c>
      <c r="K331" s="66" t="n">
        <f aca="false">Tabla_Simulada!K331-Tabla_ValidaciónMétodo!K331</f>
        <v>0</v>
      </c>
      <c r="L331" s="65" t="n">
        <f aca="false">Tabla_Simulada!L331-Tabla_ValidaciónMétodo!L331</f>
        <v>0</v>
      </c>
      <c r="M331" s="66" t="n">
        <f aca="false">Tabla_Simulada!M331-Tabla_ValidaciónMétodo!M331</f>
        <v>0</v>
      </c>
      <c r="N331" s="65" t="n">
        <f aca="false">Tabla_Simulada!N331-Tabla_ValidaciónMétodo!N331</f>
        <v>0</v>
      </c>
      <c r="O331" s="65" t="n">
        <f aca="false">Tabla_Simulada!O331-Tabla_ValidaciónMétodo!O331</f>
        <v>0</v>
      </c>
      <c r="P331" s="65" t="n">
        <f aca="false">Tabla_Simulada!P331-Tabla_ValidaciónMétodo!P331</f>
        <v>0</v>
      </c>
      <c r="Q331" s="65" t="n">
        <f aca="false">Tabla_Simulada!Q331-Tabla_ValidaciónMétodo!Q331</f>
        <v>0</v>
      </c>
      <c r="S331" s="65" t="n">
        <f aca="false">Tabla_Simulada!S331-Tabla_ValidaciónMétodo!S331</f>
        <v>0</v>
      </c>
      <c r="T331" s="65" t="n">
        <f aca="false">Tabla_Simulada!T331-Tabla_ValidaciónMétodo!T331</f>
        <v>0</v>
      </c>
      <c r="U331" s="65" t="n">
        <f aca="false">Tabla_Simulada!U331-Tabla_ValidaciónMétodo!U331</f>
        <v>0</v>
      </c>
      <c r="V331" s="65" t="n">
        <f aca="false">Tabla_Simulada!V331-Tabla_ValidaciónMétodo!V331</f>
        <v>0</v>
      </c>
      <c r="W331" s="65" t="n">
        <f aca="false">Tabla_Simulada!W331-Tabla_ValidaciónMétodo!W331</f>
        <v>0</v>
      </c>
      <c r="X331" s="65" t="n">
        <f aca="false">Tabla_Simulada!X331-Tabla_ValidaciónMétodo!X331</f>
        <v>0</v>
      </c>
      <c r="Y331" s="65" t="n">
        <f aca="false">Tabla_Simulada!Y331-Tabla_ValidaciónMétodo!Y331</f>
        <v>0</v>
      </c>
      <c r="Z331" s="65" t="n">
        <f aca="false">Tabla_Simulada!Z331-Tabla_ValidaciónMétodo!Z331</f>
        <v>0</v>
      </c>
      <c r="AC331" s="73" t="n">
        <f aca="false">Tabla_Simulada!AC331-Tabla_ValidaciónMétodo!AC331</f>
        <v>0</v>
      </c>
      <c r="AD331" s="74" t="n">
        <f aca="false">Tabla_Simulada!AD331-Tabla_ValidaciónMétodo!AD331</f>
        <v>0</v>
      </c>
      <c r="AE331" s="75" t="n">
        <f aca="false">Tabla_Simulada!AE331-Tabla_ValidaciónMétodo!AE331</f>
        <v>0</v>
      </c>
      <c r="AF331" s="74" t="n">
        <f aca="false">Tabla_Simulada!AF331-Tabla_ValidaciónMétodo!AF331</f>
        <v>0</v>
      </c>
      <c r="AG331" s="74" t="n">
        <f aca="false">Tabla_Simulada!AG331-Tabla_ValidaciónMétodo!AG331</f>
        <v>0</v>
      </c>
      <c r="AH331" s="74" t="n">
        <f aca="false">Tabla_Simulada!AH331-Tabla_ValidaciónMétodo!AH331</f>
        <v>0</v>
      </c>
      <c r="AI331" s="74" t="n">
        <f aca="false">Tabla_Simulada!AI331-Tabla_ValidaciónMétodo!AI331</f>
        <v>0</v>
      </c>
      <c r="AJ331" s="74" t="n">
        <f aca="false">Tabla_Simulada!AJ331-Tabla_ValidaciónMétodo!AJ331</f>
        <v>0</v>
      </c>
      <c r="AK331" s="74" t="n">
        <f aca="false">Tabla_Simulada!AK331-Tabla_ValidaciónMétodo!AK331</f>
        <v>0</v>
      </c>
      <c r="AL331" s="74" t="n">
        <f aca="false">Tabla_Simulada!AL331-Tabla_ValidaciónMétodo!AL331</f>
        <v>0</v>
      </c>
      <c r="AM331" s="74" t="n">
        <f aca="false">Tabla_Simulada!AM331-Tabla_ValidaciónMétodo!AM331</f>
        <v>0</v>
      </c>
      <c r="AO331" s="66" t="n">
        <f aca="false">Tabla_Simulada!AO331-Tabla_ValidaciónMétodo!AO331</f>
        <v>0</v>
      </c>
      <c r="AP331" s="65" t="n">
        <f aca="false">Tabla_Simulada!AP331-Tabla_ValidaciónMétodo!AP331</f>
        <v>0</v>
      </c>
      <c r="AQ331" s="66" t="n">
        <f aca="false">Tabla_Simulada!AQ331-Tabla_ValidaciónMétodo!AQ331</f>
        <v>0</v>
      </c>
      <c r="AR331" s="65" t="n">
        <f aca="false">Tabla_Simulada!AR331-Tabla_ValidaciónMétodo!AR331</f>
        <v>0</v>
      </c>
      <c r="AS331" s="66" t="n">
        <f aca="false">Tabla_Simulada!AS331-Tabla_ValidaciónMétodo!AS331</f>
        <v>0</v>
      </c>
      <c r="AT331" s="65" t="n">
        <f aca="false">Tabla_Simulada!AT331-Tabla_ValidaciónMétodo!AT331</f>
        <v>0</v>
      </c>
      <c r="AU331" s="66" t="n">
        <f aca="false">Tabla_Simulada!AU331-Tabla_ValidaciónMétodo!AU331</f>
        <v>0</v>
      </c>
      <c r="AV331" s="65" t="n">
        <f aca="false">Tabla_Simulada!AV331-Tabla_ValidaciónMétodo!AV331</f>
        <v>0</v>
      </c>
      <c r="AW331" s="66" t="n">
        <f aca="false">Tabla_Simulada!AW331-Tabla_ValidaciónMétodo!AW331</f>
        <v>0</v>
      </c>
      <c r="AX331" s="65" t="n">
        <f aca="false">Tabla_Simulada!AX331-Tabla_ValidaciónMétodo!AX331</f>
        <v>0</v>
      </c>
    </row>
    <row r="332" customFormat="false" ht="15" hidden="false" customHeight="false" outlineLevel="0" collapsed="false">
      <c r="A332" s="72" t="s">
        <v>46</v>
      </c>
      <c r="B332" s="65" t="n">
        <f aca="false">Tabla_Simulada!B332-Tabla_ValidaciónMétodo!B332</f>
        <v>0</v>
      </c>
      <c r="C332" s="65" t="n">
        <f aca="false">Tabla_Simulada!C332-Tabla_ValidaciónMétodo!C332</f>
        <v>0</v>
      </c>
      <c r="D332" s="65" t="n">
        <f aca="false">Tabla_Simulada!D332-Tabla_ValidaciónMétodo!D332</f>
        <v>0</v>
      </c>
      <c r="E332" s="65" t="n">
        <f aca="false">Tabla_Simulada!E332-Tabla_ValidaciónMétodo!E332</f>
        <v>0</v>
      </c>
      <c r="F332" s="65" t="n">
        <f aca="false">Tabla_Simulada!F332-Tabla_ValidaciónMétodo!F332</f>
        <v>0</v>
      </c>
      <c r="G332" s="65" t="n">
        <f aca="false">Tabla_Simulada!G332-Tabla_ValidaciónMétodo!G332</f>
        <v>0</v>
      </c>
      <c r="H332" s="65" t="n">
        <f aca="false">Tabla_Simulada!H332-Tabla_ValidaciónMétodo!H332</f>
        <v>0</v>
      </c>
      <c r="I332" s="66" t="n">
        <f aca="false">Tabla_Simulada!I332-Tabla_ValidaciónMétodo!I332</f>
        <v>0</v>
      </c>
      <c r="J332" s="65" t="n">
        <f aca="false">Tabla_Simulada!J332-Tabla_ValidaciónMétodo!J332</f>
        <v>0</v>
      </c>
      <c r="K332" s="66" t="n">
        <f aca="false">Tabla_Simulada!K332-Tabla_ValidaciónMétodo!K332</f>
        <v>0</v>
      </c>
      <c r="L332" s="65" t="n">
        <f aca="false">Tabla_Simulada!L332-Tabla_ValidaciónMétodo!L332</f>
        <v>0</v>
      </c>
      <c r="M332" s="66" t="n">
        <f aca="false">Tabla_Simulada!M332-Tabla_ValidaciónMétodo!M332</f>
        <v>0</v>
      </c>
      <c r="N332" s="65" t="n">
        <f aca="false">Tabla_Simulada!N332-Tabla_ValidaciónMétodo!N332</f>
        <v>0</v>
      </c>
      <c r="O332" s="65" t="n">
        <f aca="false">Tabla_Simulada!O332-Tabla_ValidaciónMétodo!O332</f>
        <v>0</v>
      </c>
      <c r="P332" s="65" t="n">
        <f aca="false">Tabla_Simulada!P332-Tabla_ValidaciónMétodo!P332</f>
        <v>0</v>
      </c>
      <c r="Q332" s="65" t="n">
        <f aca="false">Tabla_Simulada!Q332-Tabla_ValidaciónMétodo!Q332</f>
        <v>0</v>
      </c>
      <c r="S332" s="65" t="n">
        <f aca="false">Tabla_Simulada!S332-Tabla_ValidaciónMétodo!S332</f>
        <v>0</v>
      </c>
      <c r="T332" s="65" t="n">
        <f aca="false">Tabla_Simulada!T332-Tabla_ValidaciónMétodo!T332</f>
        <v>0</v>
      </c>
      <c r="U332" s="65" t="n">
        <f aca="false">Tabla_Simulada!U332-Tabla_ValidaciónMétodo!U332</f>
        <v>0</v>
      </c>
      <c r="V332" s="65" t="n">
        <f aca="false">Tabla_Simulada!V332-Tabla_ValidaciónMétodo!V332</f>
        <v>0</v>
      </c>
      <c r="W332" s="65" t="n">
        <f aca="false">Tabla_Simulada!W332-Tabla_ValidaciónMétodo!W332</f>
        <v>0</v>
      </c>
      <c r="X332" s="65" t="n">
        <f aca="false">Tabla_Simulada!X332-Tabla_ValidaciónMétodo!X332</f>
        <v>0</v>
      </c>
      <c r="Y332" s="65" t="n">
        <f aca="false">Tabla_Simulada!Y332-Tabla_ValidaciónMétodo!Y332</f>
        <v>0</v>
      </c>
      <c r="Z332" s="65" t="n">
        <f aca="false">Tabla_Simulada!Z332-Tabla_ValidaciónMétodo!Z332</f>
        <v>0</v>
      </c>
      <c r="AC332" s="73" t="n">
        <f aca="false">Tabla_Simulada!AC332-Tabla_ValidaciónMétodo!AC332</f>
        <v>0</v>
      </c>
      <c r="AD332" s="74" t="n">
        <f aca="false">Tabla_Simulada!AD332-Tabla_ValidaciónMétodo!AD332</f>
        <v>0</v>
      </c>
      <c r="AE332" s="75" t="n">
        <f aca="false">Tabla_Simulada!AE332-Tabla_ValidaciónMétodo!AE332</f>
        <v>0</v>
      </c>
      <c r="AF332" s="74" t="n">
        <f aca="false">Tabla_Simulada!AF332-Tabla_ValidaciónMétodo!AF332</f>
        <v>0</v>
      </c>
      <c r="AG332" s="74" t="n">
        <f aca="false">Tabla_Simulada!AG332-Tabla_ValidaciónMétodo!AG332</f>
        <v>0</v>
      </c>
      <c r="AH332" s="74" t="n">
        <f aca="false">Tabla_Simulada!AH332-Tabla_ValidaciónMétodo!AH332</f>
        <v>0</v>
      </c>
      <c r="AI332" s="74" t="n">
        <f aca="false">Tabla_Simulada!AI332-Tabla_ValidaciónMétodo!AI332</f>
        <v>0</v>
      </c>
      <c r="AJ332" s="74" t="n">
        <f aca="false">Tabla_Simulada!AJ332-Tabla_ValidaciónMétodo!AJ332</f>
        <v>0</v>
      </c>
      <c r="AK332" s="74" t="n">
        <f aca="false">Tabla_Simulada!AK332-Tabla_ValidaciónMétodo!AK332</f>
        <v>0</v>
      </c>
      <c r="AL332" s="74" t="n">
        <f aca="false">Tabla_Simulada!AL332-Tabla_ValidaciónMétodo!AL332</f>
        <v>0</v>
      </c>
      <c r="AM332" s="74" t="n">
        <f aca="false">Tabla_Simulada!AM332-Tabla_ValidaciónMétodo!AM332</f>
        <v>0</v>
      </c>
      <c r="AO332" s="66" t="n">
        <f aca="false">Tabla_Simulada!AO332-Tabla_ValidaciónMétodo!AO332</f>
        <v>0</v>
      </c>
      <c r="AP332" s="65" t="n">
        <f aca="false">Tabla_Simulada!AP332-Tabla_ValidaciónMétodo!AP332</f>
        <v>0</v>
      </c>
      <c r="AQ332" s="66" t="n">
        <f aca="false">Tabla_Simulada!AQ332-Tabla_ValidaciónMétodo!AQ332</f>
        <v>0</v>
      </c>
      <c r="AR332" s="65" t="n">
        <f aca="false">Tabla_Simulada!AR332-Tabla_ValidaciónMétodo!AR332</f>
        <v>0</v>
      </c>
      <c r="AS332" s="66" t="n">
        <f aca="false">Tabla_Simulada!AS332-Tabla_ValidaciónMétodo!AS332</f>
        <v>0</v>
      </c>
      <c r="AT332" s="65" t="n">
        <f aca="false">Tabla_Simulada!AT332-Tabla_ValidaciónMétodo!AT332</f>
        <v>0</v>
      </c>
      <c r="AU332" s="66" t="n">
        <f aca="false">Tabla_Simulada!AU332-Tabla_ValidaciónMétodo!AU332</f>
        <v>0</v>
      </c>
      <c r="AV332" s="65" t="n">
        <f aca="false">Tabla_Simulada!AV332-Tabla_ValidaciónMétodo!AV332</f>
        <v>0</v>
      </c>
      <c r="AW332" s="66" t="n">
        <f aca="false">Tabla_Simulada!AW332-Tabla_ValidaciónMétodo!AW332</f>
        <v>0</v>
      </c>
      <c r="AX332" s="65" t="n">
        <f aca="false">Tabla_Simulada!AX332-Tabla_ValidaciónMétodo!AX332</f>
        <v>0</v>
      </c>
    </row>
    <row r="333" customFormat="false" ht="15" hidden="false" customHeight="false" outlineLevel="0" collapsed="false">
      <c r="A333" s="72" t="s">
        <v>47</v>
      </c>
      <c r="B333" s="65" t="n">
        <f aca="false">Tabla_Simulada!B333-Tabla_ValidaciónMétodo!B333</f>
        <v>0</v>
      </c>
      <c r="C333" s="65" t="n">
        <f aca="false">Tabla_Simulada!C333-Tabla_ValidaciónMétodo!C333</f>
        <v>0</v>
      </c>
      <c r="D333" s="65" t="n">
        <f aca="false">Tabla_Simulada!D333-Tabla_ValidaciónMétodo!D333</f>
        <v>0</v>
      </c>
      <c r="E333" s="65" t="n">
        <f aca="false">Tabla_Simulada!E333-Tabla_ValidaciónMétodo!E333</f>
        <v>0</v>
      </c>
      <c r="F333" s="65" t="n">
        <f aca="false">Tabla_Simulada!F333-Tabla_ValidaciónMétodo!F333</f>
        <v>0</v>
      </c>
      <c r="G333" s="65" t="n">
        <f aca="false">Tabla_Simulada!G333-Tabla_ValidaciónMétodo!G333</f>
        <v>0</v>
      </c>
      <c r="H333" s="65" t="n">
        <f aca="false">Tabla_Simulada!H333-Tabla_ValidaciónMétodo!H333</f>
        <v>0</v>
      </c>
      <c r="I333" s="66" t="n">
        <f aca="false">Tabla_Simulada!I333-Tabla_ValidaciónMétodo!I333</f>
        <v>0</v>
      </c>
      <c r="J333" s="65" t="n">
        <f aca="false">Tabla_Simulada!J333-Tabla_ValidaciónMétodo!J333</f>
        <v>0</v>
      </c>
      <c r="K333" s="66" t="n">
        <f aca="false">Tabla_Simulada!K333-Tabla_ValidaciónMétodo!K333</f>
        <v>0</v>
      </c>
      <c r="L333" s="65" t="n">
        <f aca="false">Tabla_Simulada!L333-Tabla_ValidaciónMétodo!L333</f>
        <v>0</v>
      </c>
      <c r="M333" s="66" t="n">
        <f aca="false">Tabla_Simulada!M333-Tabla_ValidaciónMétodo!M333</f>
        <v>0</v>
      </c>
      <c r="N333" s="65" t="n">
        <f aca="false">Tabla_Simulada!N333-Tabla_ValidaciónMétodo!N333</f>
        <v>0</v>
      </c>
      <c r="O333" s="65" t="n">
        <f aca="false">Tabla_Simulada!O333-Tabla_ValidaciónMétodo!O333</f>
        <v>0</v>
      </c>
      <c r="P333" s="65" t="n">
        <f aca="false">Tabla_Simulada!P333-Tabla_ValidaciónMétodo!P333</f>
        <v>0</v>
      </c>
      <c r="Q333" s="65" t="n">
        <f aca="false">Tabla_Simulada!Q333-Tabla_ValidaciónMétodo!Q333</f>
        <v>0</v>
      </c>
      <c r="S333" s="65" t="n">
        <f aca="false">Tabla_Simulada!S333-Tabla_ValidaciónMétodo!S333</f>
        <v>0</v>
      </c>
      <c r="T333" s="65" t="n">
        <f aca="false">Tabla_Simulada!T333-Tabla_ValidaciónMétodo!T333</f>
        <v>0</v>
      </c>
      <c r="U333" s="65" t="n">
        <f aca="false">Tabla_Simulada!U333-Tabla_ValidaciónMétodo!U333</f>
        <v>0</v>
      </c>
      <c r="V333" s="65" t="n">
        <f aca="false">Tabla_Simulada!V333-Tabla_ValidaciónMétodo!V333</f>
        <v>0</v>
      </c>
      <c r="W333" s="65" t="n">
        <f aca="false">Tabla_Simulada!W333-Tabla_ValidaciónMétodo!W333</f>
        <v>0</v>
      </c>
      <c r="X333" s="65" t="n">
        <f aca="false">Tabla_Simulada!X333-Tabla_ValidaciónMétodo!X333</f>
        <v>0</v>
      </c>
      <c r="Y333" s="65" t="n">
        <f aca="false">Tabla_Simulada!Y333-Tabla_ValidaciónMétodo!Y333</f>
        <v>0</v>
      </c>
      <c r="Z333" s="65" t="n">
        <f aca="false">Tabla_Simulada!Z333-Tabla_ValidaciónMétodo!Z333</f>
        <v>0</v>
      </c>
      <c r="AC333" s="73" t="n">
        <f aca="false">Tabla_Simulada!AC333-Tabla_ValidaciónMétodo!AC333</f>
        <v>0</v>
      </c>
      <c r="AD333" s="74" t="n">
        <f aca="false">Tabla_Simulada!AD333-Tabla_ValidaciónMétodo!AD333</f>
        <v>0</v>
      </c>
      <c r="AE333" s="75" t="n">
        <f aca="false">Tabla_Simulada!AE333-Tabla_ValidaciónMétodo!AE333</f>
        <v>0</v>
      </c>
      <c r="AF333" s="74" t="n">
        <f aca="false">Tabla_Simulada!AF333-Tabla_ValidaciónMétodo!AF333</f>
        <v>0</v>
      </c>
      <c r="AG333" s="74" t="n">
        <f aca="false">Tabla_Simulada!AG333-Tabla_ValidaciónMétodo!AG333</f>
        <v>0</v>
      </c>
      <c r="AH333" s="74" t="n">
        <f aca="false">Tabla_Simulada!AH333-Tabla_ValidaciónMétodo!AH333</f>
        <v>0</v>
      </c>
      <c r="AI333" s="74" t="n">
        <f aca="false">Tabla_Simulada!AI333-Tabla_ValidaciónMétodo!AI333</f>
        <v>0</v>
      </c>
      <c r="AJ333" s="74" t="n">
        <f aca="false">Tabla_Simulada!AJ333-Tabla_ValidaciónMétodo!AJ333</f>
        <v>0</v>
      </c>
      <c r="AK333" s="74" t="n">
        <f aca="false">Tabla_Simulada!AK333-Tabla_ValidaciónMétodo!AK333</f>
        <v>0</v>
      </c>
      <c r="AL333" s="74" t="n">
        <f aca="false">Tabla_Simulada!AL333-Tabla_ValidaciónMétodo!AL333</f>
        <v>0</v>
      </c>
      <c r="AM333" s="74" t="n">
        <f aca="false">Tabla_Simulada!AM333-Tabla_ValidaciónMétodo!AM333</f>
        <v>0</v>
      </c>
      <c r="AO333" s="66" t="n">
        <f aca="false">Tabla_Simulada!AO333-Tabla_ValidaciónMétodo!AO333</f>
        <v>0</v>
      </c>
      <c r="AP333" s="65" t="n">
        <f aca="false">Tabla_Simulada!AP333-Tabla_ValidaciónMétodo!AP333</f>
        <v>0</v>
      </c>
      <c r="AQ333" s="66" t="n">
        <f aca="false">Tabla_Simulada!AQ333-Tabla_ValidaciónMétodo!AQ333</f>
        <v>0</v>
      </c>
      <c r="AR333" s="65" t="n">
        <f aca="false">Tabla_Simulada!AR333-Tabla_ValidaciónMétodo!AR333</f>
        <v>0</v>
      </c>
      <c r="AS333" s="66" t="n">
        <f aca="false">Tabla_Simulada!AS333-Tabla_ValidaciónMétodo!AS333</f>
        <v>0</v>
      </c>
      <c r="AT333" s="65" t="n">
        <f aca="false">Tabla_Simulada!AT333-Tabla_ValidaciónMétodo!AT333</f>
        <v>0</v>
      </c>
      <c r="AU333" s="66" t="n">
        <f aca="false">Tabla_Simulada!AU333-Tabla_ValidaciónMétodo!AU333</f>
        <v>0</v>
      </c>
      <c r="AV333" s="65" t="n">
        <f aca="false">Tabla_Simulada!AV333-Tabla_ValidaciónMétodo!AV333</f>
        <v>0</v>
      </c>
      <c r="AW333" s="66" t="n">
        <f aca="false">Tabla_Simulada!AW333-Tabla_ValidaciónMétodo!AW333</f>
        <v>0</v>
      </c>
      <c r="AX333" s="65" t="n">
        <f aca="false">Tabla_Simulada!AX333-Tabla_ValidaciónMétodo!AX333</f>
        <v>0</v>
      </c>
    </row>
    <row r="334" customFormat="false" ht="15" hidden="false" customHeight="false" outlineLevel="0" collapsed="false">
      <c r="A334" s="72" t="s">
        <v>48</v>
      </c>
      <c r="B334" s="65" t="n">
        <f aca="false">Tabla_Simulada!B334-Tabla_ValidaciónMétodo!B334</f>
        <v>0</v>
      </c>
      <c r="C334" s="65" t="n">
        <f aca="false">Tabla_Simulada!C334-Tabla_ValidaciónMétodo!C334</f>
        <v>0</v>
      </c>
      <c r="D334" s="65" t="n">
        <f aca="false">Tabla_Simulada!D334-Tabla_ValidaciónMétodo!D334</f>
        <v>0</v>
      </c>
      <c r="E334" s="65" t="n">
        <f aca="false">Tabla_Simulada!E334-Tabla_ValidaciónMétodo!E334</f>
        <v>0</v>
      </c>
      <c r="F334" s="65" t="n">
        <f aca="false">Tabla_Simulada!F334-Tabla_ValidaciónMétodo!F334</f>
        <v>0</v>
      </c>
      <c r="G334" s="65" t="n">
        <f aca="false">Tabla_Simulada!G334-Tabla_ValidaciónMétodo!G334</f>
        <v>0</v>
      </c>
      <c r="H334" s="65" t="n">
        <f aca="false">Tabla_Simulada!H334-Tabla_ValidaciónMétodo!H334</f>
        <v>0</v>
      </c>
      <c r="I334" s="66" t="n">
        <f aca="false">Tabla_Simulada!I334-Tabla_ValidaciónMétodo!I334</f>
        <v>0</v>
      </c>
      <c r="J334" s="65" t="n">
        <f aca="false">Tabla_Simulada!J334-Tabla_ValidaciónMétodo!J334</f>
        <v>0</v>
      </c>
      <c r="K334" s="66" t="n">
        <f aca="false">Tabla_Simulada!K334-Tabla_ValidaciónMétodo!K334</f>
        <v>0</v>
      </c>
      <c r="L334" s="65" t="n">
        <f aca="false">Tabla_Simulada!L334-Tabla_ValidaciónMétodo!L334</f>
        <v>0</v>
      </c>
      <c r="M334" s="66" t="n">
        <f aca="false">Tabla_Simulada!M334-Tabla_ValidaciónMétodo!M334</f>
        <v>0</v>
      </c>
      <c r="N334" s="65" t="n">
        <f aca="false">Tabla_Simulada!N334-Tabla_ValidaciónMétodo!N334</f>
        <v>0</v>
      </c>
      <c r="O334" s="65" t="n">
        <f aca="false">Tabla_Simulada!O334-Tabla_ValidaciónMétodo!O334</f>
        <v>0</v>
      </c>
      <c r="P334" s="65" t="n">
        <f aca="false">Tabla_Simulada!P334-Tabla_ValidaciónMétodo!P334</f>
        <v>0</v>
      </c>
      <c r="Q334" s="65" t="n">
        <f aca="false">Tabla_Simulada!Q334-Tabla_ValidaciónMétodo!Q334</f>
        <v>0</v>
      </c>
      <c r="S334" s="65" t="n">
        <f aca="false">Tabla_Simulada!S334-Tabla_ValidaciónMétodo!S334</f>
        <v>0</v>
      </c>
      <c r="T334" s="65" t="n">
        <f aca="false">Tabla_Simulada!T334-Tabla_ValidaciónMétodo!T334</f>
        <v>0</v>
      </c>
      <c r="U334" s="65" t="n">
        <f aca="false">Tabla_Simulada!U334-Tabla_ValidaciónMétodo!U334</f>
        <v>0</v>
      </c>
      <c r="V334" s="65" t="n">
        <f aca="false">Tabla_Simulada!V334-Tabla_ValidaciónMétodo!V334</f>
        <v>0</v>
      </c>
      <c r="W334" s="65" t="n">
        <f aca="false">Tabla_Simulada!W334-Tabla_ValidaciónMétodo!W334</f>
        <v>0</v>
      </c>
      <c r="X334" s="65" t="n">
        <f aca="false">Tabla_Simulada!X334-Tabla_ValidaciónMétodo!X334</f>
        <v>0</v>
      </c>
      <c r="Y334" s="65" t="n">
        <f aca="false">Tabla_Simulada!Y334-Tabla_ValidaciónMétodo!Y334</f>
        <v>0</v>
      </c>
      <c r="Z334" s="65" t="n">
        <f aca="false">Tabla_Simulada!Z334-Tabla_ValidaciónMétodo!Z334</f>
        <v>0</v>
      </c>
      <c r="AC334" s="73" t="n">
        <f aca="false">Tabla_Simulada!AC334-Tabla_ValidaciónMétodo!AC334</f>
        <v>0</v>
      </c>
      <c r="AD334" s="74" t="n">
        <f aca="false">Tabla_Simulada!AD334-Tabla_ValidaciónMétodo!AD334</f>
        <v>0</v>
      </c>
      <c r="AE334" s="75" t="n">
        <f aca="false">Tabla_Simulada!AE334-Tabla_ValidaciónMétodo!AE334</f>
        <v>0</v>
      </c>
      <c r="AF334" s="74" t="n">
        <f aca="false">Tabla_Simulada!AF334-Tabla_ValidaciónMétodo!AF334</f>
        <v>0</v>
      </c>
      <c r="AG334" s="74" t="n">
        <f aca="false">Tabla_Simulada!AG334-Tabla_ValidaciónMétodo!AG334</f>
        <v>0</v>
      </c>
      <c r="AH334" s="74" t="n">
        <f aca="false">Tabla_Simulada!AH334-Tabla_ValidaciónMétodo!AH334</f>
        <v>0</v>
      </c>
      <c r="AI334" s="74" t="n">
        <f aca="false">Tabla_Simulada!AI334-Tabla_ValidaciónMétodo!AI334</f>
        <v>0</v>
      </c>
      <c r="AJ334" s="74" t="n">
        <f aca="false">Tabla_Simulada!AJ334-Tabla_ValidaciónMétodo!AJ334</f>
        <v>0</v>
      </c>
      <c r="AK334" s="74" t="n">
        <f aca="false">Tabla_Simulada!AK334-Tabla_ValidaciónMétodo!AK334</f>
        <v>0</v>
      </c>
      <c r="AL334" s="74" t="n">
        <f aca="false">Tabla_Simulada!AL334-Tabla_ValidaciónMétodo!AL334</f>
        <v>0</v>
      </c>
      <c r="AM334" s="74" t="n">
        <f aca="false">Tabla_Simulada!AM334-Tabla_ValidaciónMétodo!AM334</f>
        <v>0</v>
      </c>
      <c r="AO334" s="66" t="n">
        <f aca="false">Tabla_Simulada!AO334-Tabla_ValidaciónMétodo!AO334</f>
        <v>0</v>
      </c>
      <c r="AP334" s="65" t="n">
        <f aca="false">Tabla_Simulada!AP334-Tabla_ValidaciónMétodo!AP334</f>
        <v>0</v>
      </c>
      <c r="AQ334" s="66" t="n">
        <f aca="false">Tabla_Simulada!AQ334-Tabla_ValidaciónMétodo!AQ334</f>
        <v>0</v>
      </c>
      <c r="AR334" s="65" t="n">
        <f aca="false">Tabla_Simulada!AR334-Tabla_ValidaciónMétodo!AR334</f>
        <v>0</v>
      </c>
      <c r="AS334" s="66" t="n">
        <f aca="false">Tabla_Simulada!AS334-Tabla_ValidaciónMétodo!AS334</f>
        <v>0</v>
      </c>
      <c r="AT334" s="65" t="n">
        <f aca="false">Tabla_Simulada!AT334-Tabla_ValidaciónMétodo!AT334</f>
        <v>0</v>
      </c>
      <c r="AU334" s="66" t="n">
        <f aca="false">Tabla_Simulada!AU334-Tabla_ValidaciónMétodo!AU334</f>
        <v>0</v>
      </c>
      <c r="AV334" s="65" t="n">
        <f aca="false">Tabla_Simulada!AV334-Tabla_ValidaciónMétodo!AV334</f>
        <v>0</v>
      </c>
      <c r="AW334" s="66" t="n">
        <f aca="false">Tabla_Simulada!AW334-Tabla_ValidaciónMétodo!AW334</f>
        <v>0</v>
      </c>
      <c r="AX334" s="65" t="n">
        <f aca="false">Tabla_Simulada!AX334-Tabla_ValidaciónMétodo!AX334</f>
        <v>0</v>
      </c>
    </row>
    <row r="335" customFormat="false" ht="15" hidden="false" customHeight="false" outlineLevel="0" collapsed="false">
      <c r="A335" s="72" t="s">
        <v>49</v>
      </c>
      <c r="B335" s="65" t="n">
        <f aca="false">Tabla_Simulada!B335-Tabla_ValidaciónMétodo!B335</f>
        <v>0</v>
      </c>
      <c r="C335" s="65" t="n">
        <f aca="false">Tabla_Simulada!C335-Tabla_ValidaciónMétodo!C335</f>
        <v>0</v>
      </c>
      <c r="D335" s="65" t="n">
        <f aca="false">Tabla_Simulada!D335-Tabla_ValidaciónMétodo!D335</f>
        <v>0</v>
      </c>
      <c r="E335" s="65" t="n">
        <f aca="false">Tabla_Simulada!E335-Tabla_ValidaciónMétodo!E335</f>
        <v>0</v>
      </c>
      <c r="F335" s="65" t="n">
        <f aca="false">Tabla_Simulada!F335-Tabla_ValidaciónMétodo!F335</f>
        <v>0</v>
      </c>
      <c r="G335" s="65" t="n">
        <f aca="false">Tabla_Simulada!G335-Tabla_ValidaciónMétodo!G335</f>
        <v>0</v>
      </c>
      <c r="H335" s="65" t="n">
        <f aca="false">Tabla_Simulada!H335-Tabla_ValidaciónMétodo!H335</f>
        <v>0</v>
      </c>
      <c r="I335" s="66" t="n">
        <f aca="false">Tabla_Simulada!I335-Tabla_ValidaciónMétodo!I335</f>
        <v>0</v>
      </c>
      <c r="J335" s="65" t="n">
        <f aca="false">Tabla_Simulada!J335-Tabla_ValidaciónMétodo!J335</f>
        <v>0</v>
      </c>
      <c r="K335" s="66" t="n">
        <f aca="false">Tabla_Simulada!K335-Tabla_ValidaciónMétodo!K335</f>
        <v>0</v>
      </c>
      <c r="L335" s="65" t="n">
        <f aca="false">Tabla_Simulada!L335-Tabla_ValidaciónMétodo!L335</f>
        <v>0</v>
      </c>
      <c r="M335" s="66" t="n">
        <f aca="false">Tabla_Simulada!M335-Tabla_ValidaciónMétodo!M335</f>
        <v>0</v>
      </c>
      <c r="N335" s="65" t="n">
        <f aca="false">Tabla_Simulada!N335-Tabla_ValidaciónMétodo!N335</f>
        <v>0</v>
      </c>
      <c r="O335" s="65" t="n">
        <f aca="false">Tabla_Simulada!O335-Tabla_ValidaciónMétodo!O335</f>
        <v>0</v>
      </c>
      <c r="P335" s="65" t="n">
        <f aca="false">Tabla_Simulada!P335-Tabla_ValidaciónMétodo!P335</f>
        <v>0</v>
      </c>
      <c r="Q335" s="65" t="n">
        <f aca="false">Tabla_Simulada!Q335-Tabla_ValidaciónMétodo!Q335</f>
        <v>0</v>
      </c>
      <c r="S335" s="65" t="n">
        <f aca="false">Tabla_Simulada!S335-Tabla_ValidaciónMétodo!S335</f>
        <v>0</v>
      </c>
      <c r="T335" s="65" t="n">
        <f aca="false">Tabla_Simulada!T335-Tabla_ValidaciónMétodo!T335</f>
        <v>0</v>
      </c>
      <c r="U335" s="65" t="n">
        <f aca="false">Tabla_Simulada!U335-Tabla_ValidaciónMétodo!U335</f>
        <v>0</v>
      </c>
      <c r="V335" s="65" t="n">
        <f aca="false">Tabla_Simulada!V335-Tabla_ValidaciónMétodo!V335</f>
        <v>0</v>
      </c>
      <c r="W335" s="65" t="n">
        <f aca="false">Tabla_Simulada!W335-Tabla_ValidaciónMétodo!W335</f>
        <v>0</v>
      </c>
      <c r="X335" s="65" t="n">
        <f aca="false">Tabla_Simulada!X335-Tabla_ValidaciónMétodo!X335</f>
        <v>0</v>
      </c>
      <c r="Y335" s="65" t="n">
        <f aca="false">Tabla_Simulada!Y335-Tabla_ValidaciónMétodo!Y335</f>
        <v>0</v>
      </c>
      <c r="Z335" s="65" t="n">
        <f aca="false">Tabla_Simulada!Z335-Tabla_ValidaciónMétodo!Z335</f>
        <v>0</v>
      </c>
      <c r="AC335" s="73" t="n">
        <f aca="false">Tabla_Simulada!AC335-Tabla_ValidaciónMétodo!AC335</f>
        <v>0</v>
      </c>
      <c r="AD335" s="74" t="n">
        <f aca="false">Tabla_Simulada!AD335-Tabla_ValidaciónMétodo!AD335</f>
        <v>0</v>
      </c>
      <c r="AE335" s="75" t="n">
        <f aca="false">Tabla_Simulada!AE335-Tabla_ValidaciónMétodo!AE335</f>
        <v>0</v>
      </c>
      <c r="AF335" s="74" t="n">
        <f aca="false">Tabla_Simulada!AF335-Tabla_ValidaciónMétodo!AF335</f>
        <v>0</v>
      </c>
      <c r="AG335" s="74" t="n">
        <f aca="false">Tabla_Simulada!AG335-Tabla_ValidaciónMétodo!AG335</f>
        <v>0</v>
      </c>
      <c r="AH335" s="74" t="n">
        <f aca="false">Tabla_Simulada!AH335-Tabla_ValidaciónMétodo!AH335</f>
        <v>0</v>
      </c>
      <c r="AI335" s="74" t="n">
        <f aca="false">Tabla_Simulada!AI335-Tabla_ValidaciónMétodo!AI335</f>
        <v>0</v>
      </c>
      <c r="AJ335" s="74" t="n">
        <f aca="false">Tabla_Simulada!AJ335-Tabla_ValidaciónMétodo!AJ335</f>
        <v>0</v>
      </c>
      <c r="AK335" s="74" t="n">
        <f aca="false">Tabla_Simulada!AK335-Tabla_ValidaciónMétodo!AK335</f>
        <v>0</v>
      </c>
      <c r="AL335" s="74" t="n">
        <f aca="false">Tabla_Simulada!AL335-Tabla_ValidaciónMétodo!AL335</f>
        <v>0</v>
      </c>
      <c r="AM335" s="74" t="n">
        <f aca="false">Tabla_Simulada!AM335-Tabla_ValidaciónMétodo!AM335</f>
        <v>0</v>
      </c>
      <c r="AO335" s="66" t="n">
        <f aca="false">Tabla_Simulada!AO335-Tabla_ValidaciónMétodo!AO335</f>
        <v>0</v>
      </c>
      <c r="AP335" s="65" t="n">
        <f aca="false">Tabla_Simulada!AP335-Tabla_ValidaciónMétodo!AP335</f>
        <v>0</v>
      </c>
      <c r="AQ335" s="66" t="n">
        <f aca="false">Tabla_Simulada!AQ335-Tabla_ValidaciónMétodo!AQ335</f>
        <v>0</v>
      </c>
      <c r="AR335" s="65" t="n">
        <f aca="false">Tabla_Simulada!AR335-Tabla_ValidaciónMétodo!AR335</f>
        <v>0</v>
      </c>
      <c r="AS335" s="66" t="n">
        <f aca="false">Tabla_Simulada!AS335-Tabla_ValidaciónMétodo!AS335</f>
        <v>0</v>
      </c>
      <c r="AT335" s="65" t="n">
        <f aca="false">Tabla_Simulada!AT335-Tabla_ValidaciónMétodo!AT335</f>
        <v>0</v>
      </c>
      <c r="AU335" s="66" t="n">
        <f aca="false">Tabla_Simulada!AU335-Tabla_ValidaciónMétodo!AU335</f>
        <v>0</v>
      </c>
      <c r="AV335" s="65" t="n">
        <f aca="false">Tabla_Simulada!AV335-Tabla_ValidaciónMétodo!AV335</f>
        <v>0</v>
      </c>
      <c r="AW335" s="66" t="n">
        <f aca="false">Tabla_Simulada!AW335-Tabla_ValidaciónMétodo!AW335</f>
        <v>0</v>
      </c>
      <c r="AX335" s="65" t="n">
        <f aca="false">Tabla_Simulada!AX335-Tabla_ValidaciónMétodo!AX335</f>
        <v>0</v>
      </c>
    </row>
    <row r="336" customFormat="false" ht="15" hidden="false" customHeight="false" outlineLevel="0" collapsed="false">
      <c r="A336" s="72" t="s">
        <v>50</v>
      </c>
      <c r="B336" s="65" t="n">
        <f aca="false">Tabla_Simulada!B336-Tabla_ValidaciónMétodo!B336</f>
        <v>0</v>
      </c>
      <c r="C336" s="65" t="n">
        <f aca="false">Tabla_Simulada!C336-Tabla_ValidaciónMétodo!C336</f>
        <v>0</v>
      </c>
      <c r="D336" s="65" t="n">
        <f aca="false">Tabla_Simulada!D336-Tabla_ValidaciónMétodo!D336</f>
        <v>0</v>
      </c>
      <c r="E336" s="65" t="n">
        <f aca="false">Tabla_Simulada!E336-Tabla_ValidaciónMétodo!E336</f>
        <v>0</v>
      </c>
      <c r="F336" s="65" t="n">
        <f aca="false">Tabla_Simulada!F336-Tabla_ValidaciónMétodo!F336</f>
        <v>0</v>
      </c>
      <c r="G336" s="65" t="n">
        <f aca="false">Tabla_Simulada!G336-Tabla_ValidaciónMétodo!G336</f>
        <v>0</v>
      </c>
      <c r="H336" s="65" t="n">
        <f aca="false">Tabla_Simulada!H336-Tabla_ValidaciónMétodo!H336</f>
        <v>0</v>
      </c>
      <c r="I336" s="66" t="n">
        <f aca="false">Tabla_Simulada!I336-Tabla_ValidaciónMétodo!I336</f>
        <v>0</v>
      </c>
      <c r="J336" s="65" t="n">
        <f aca="false">Tabla_Simulada!J336-Tabla_ValidaciónMétodo!J336</f>
        <v>0</v>
      </c>
      <c r="K336" s="66" t="n">
        <f aca="false">Tabla_Simulada!K336-Tabla_ValidaciónMétodo!K336</f>
        <v>0</v>
      </c>
      <c r="L336" s="65" t="n">
        <f aca="false">Tabla_Simulada!L336-Tabla_ValidaciónMétodo!L336</f>
        <v>0</v>
      </c>
      <c r="M336" s="66" t="n">
        <f aca="false">Tabla_Simulada!M336-Tabla_ValidaciónMétodo!M336</f>
        <v>0</v>
      </c>
      <c r="N336" s="65" t="n">
        <f aca="false">Tabla_Simulada!N336-Tabla_ValidaciónMétodo!N336</f>
        <v>0</v>
      </c>
      <c r="O336" s="65" t="n">
        <f aca="false">Tabla_Simulada!O336-Tabla_ValidaciónMétodo!O336</f>
        <v>0</v>
      </c>
      <c r="P336" s="65" t="n">
        <f aca="false">Tabla_Simulada!P336-Tabla_ValidaciónMétodo!P336</f>
        <v>0</v>
      </c>
      <c r="Q336" s="65" t="n">
        <f aca="false">Tabla_Simulada!Q336-Tabla_ValidaciónMétodo!Q336</f>
        <v>0</v>
      </c>
      <c r="S336" s="65" t="n">
        <f aca="false">Tabla_Simulada!S336-Tabla_ValidaciónMétodo!S336</f>
        <v>0</v>
      </c>
      <c r="T336" s="65" t="n">
        <f aca="false">Tabla_Simulada!T336-Tabla_ValidaciónMétodo!T336</f>
        <v>0</v>
      </c>
      <c r="U336" s="65" t="n">
        <f aca="false">Tabla_Simulada!U336-Tabla_ValidaciónMétodo!U336</f>
        <v>0</v>
      </c>
      <c r="V336" s="65" t="n">
        <f aca="false">Tabla_Simulada!V336-Tabla_ValidaciónMétodo!V336</f>
        <v>0</v>
      </c>
      <c r="W336" s="65" t="n">
        <f aca="false">Tabla_Simulada!W336-Tabla_ValidaciónMétodo!W336</f>
        <v>0</v>
      </c>
      <c r="X336" s="65" t="n">
        <f aca="false">Tabla_Simulada!X336-Tabla_ValidaciónMétodo!X336</f>
        <v>0</v>
      </c>
      <c r="Y336" s="65" t="n">
        <f aca="false">Tabla_Simulada!Y336-Tabla_ValidaciónMétodo!Y336</f>
        <v>0</v>
      </c>
      <c r="Z336" s="65" t="n">
        <f aca="false">Tabla_Simulada!Z336-Tabla_ValidaciónMétodo!Z336</f>
        <v>0</v>
      </c>
      <c r="AC336" s="73" t="n">
        <f aca="false">Tabla_Simulada!AC336-Tabla_ValidaciónMétodo!AC336</f>
        <v>0</v>
      </c>
      <c r="AD336" s="74" t="n">
        <f aca="false">Tabla_Simulada!AD336-Tabla_ValidaciónMétodo!AD336</f>
        <v>0</v>
      </c>
      <c r="AE336" s="75" t="n">
        <f aca="false">Tabla_Simulada!AE336-Tabla_ValidaciónMétodo!AE336</f>
        <v>0</v>
      </c>
      <c r="AF336" s="74" t="n">
        <f aca="false">Tabla_Simulada!AF336-Tabla_ValidaciónMétodo!AF336</f>
        <v>0</v>
      </c>
      <c r="AG336" s="74" t="n">
        <f aca="false">Tabla_Simulada!AG336-Tabla_ValidaciónMétodo!AG336</f>
        <v>0</v>
      </c>
      <c r="AH336" s="74" t="n">
        <f aca="false">Tabla_Simulada!AH336-Tabla_ValidaciónMétodo!AH336</f>
        <v>0</v>
      </c>
      <c r="AI336" s="74" t="n">
        <f aca="false">Tabla_Simulada!AI336-Tabla_ValidaciónMétodo!AI336</f>
        <v>0</v>
      </c>
      <c r="AJ336" s="74" t="n">
        <f aca="false">Tabla_Simulada!AJ336-Tabla_ValidaciónMétodo!AJ336</f>
        <v>0</v>
      </c>
      <c r="AK336" s="74" t="n">
        <f aca="false">Tabla_Simulada!AK336-Tabla_ValidaciónMétodo!AK336</f>
        <v>0</v>
      </c>
      <c r="AL336" s="74" t="n">
        <f aca="false">Tabla_Simulada!AL336-Tabla_ValidaciónMétodo!AL336</f>
        <v>0</v>
      </c>
      <c r="AM336" s="74" t="n">
        <f aca="false">Tabla_Simulada!AM336-Tabla_ValidaciónMétodo!AM336</f>
        <v>0</v>
      </c>
      <c r="AO336" s="66" t="n">
        <f aca="false">Tabla_Simulada!AO336-Tabla_ValidaciónMétodo!AO336</f>
        <v>0</v>
      </c>
      <c r="AP336" s="65" t="n">
        <f aca="false">Tabla_Simulada!AP336-Tabla_ValidaciónMétodo!AP336</f>
        <v>0</v>
      </c>
      <c r="AQ336" s="66" t="n">
        <f aca="false">Tabla_Simulada!AQ336-Tabla_ValidaciónMétodo!AQ336</f>
        <v>0</v>
      </c>
      <c r="AR336" s="65" t="n">
        <f aca="false">Tabla_Simulada!AR336-Tabla_ValidaciónMétodo!AR336</f>
        <v>0</v>
      </c>
      <c r="AS336" s="66" t="n">
        <f aca="false">Tabla_Simulada!AS336-Tabla_ValidaciónMétodo!AS336</f>
        <v>0</v>
      </c>
      <c r="AT336" s="65" t="n">
        <f aca="false">Tabla_Simulada!AT336-Tabla_ValidaciónMétodo!AT336</f>
        <v>0</v>
      </c>
      <c r="AU336" s="66" t="n">
        <f aca="false">Tabla_Simulada!AU336-Tabla_ValidaciónMétodo!AU336</f>
        <v>0</v>
      </c>
      <c r="AV336" s="65" t="n">
        <f aca="false">Tabla_Simulada!AV336-Tabla_ValidaciónMétodo!AV336</f>
        <v>0</v>
      </c>
      <c r="AW336" s="66" t="n">
        <f aca="false">Tabla_Simulada!AW336-Tabla_ValidaciónMétodo!AW336</f>
        <v>0</v>
      </c>
      <c r="AX336" s="65" t="n">
        <f aca="false">Tabla_Simulada!AX336-Tabla_ValidaciónMétodo!AX336</f>
        <v>0</v>
      </c>
    </row>
    <row r="337" customFormat="false" ht="15" hidden="false" customHeight="false" outlineLevel="0" collapsed="false">
      <c r="A337" s="72" t="s">
        <v>51</v>
      </c>
      <c r="B337" s="65" t="n">
        <f aca="false">Tabla_Simulada!B337-Tabla_ValidaciónMétodo!B337</f>
        <v>0</v>
      </c>
      <c r="C337" s="65" t="n">
        <f aca="false">Tabla_Simulada!C337-Tabla_ValidaciónMétodo!C337</f>
        <v>0</v>
      </c>
      <c r="D337" s="65" t="n">
        <f aca="false">Tabla_Simulada!D337-Tabla_ValidaciónMétodo!D337</f>
        <v>0</v>
      </c>
      <c r="E337" s="65" t="n">
        <f aca="false">Tabla_Simulada!E337-Tabla_ValidaciónMétodo!E337</f>
        <v>0</v>
      </c>
      <c r="F337" s="65" t="n">
        <f aca="false">Tabla_Simulada!F337-Tabla_ValidaciónMétodo!F337</f>
        <v>0</v>
      </c>
      <c r="G337" s="65" t="n">
        <f aca="false">Tabla_Simulada!G337-Tabla_ValidaciónMétodo!G337</f>
        <v>0</v>
      </c>
      <c r="H337" s="65" t="n">
        <f aca="false">Tabla_Simulada!H337-Tabla_ValidaciónMétodo!H337</f>
        <v>0</v>
      </c>
      <c r="I337" s="66" t="n">
        <f aca="false">Tabla_Simulada!I337-Tabla_ValidaciónMétodo!I337</f>
        <v>0</v>
      </c>
      <c r="J337" s="65" t="n">
        <f aca="false">Tabla_Simulada!J337-Tabla_ValidaciónMétodo!J337</f>
        <v>0</v>
      </c>
      <c r="K337" s="66" t="n">
        <f aca="false">Tabla_Simulada!K337-Tabla_ValidaciónMétodo!K337</f>
        <v>0</v>
      </c>
      <c r="L337" s="65" t="n">
        <f aca="false">Tabla_Simulada!L337-Tabla_ValidaciónMétodo!L337</f>
        <v>0</v>
      </c>
      <c r="M337" s="66" t="n">
        <f aca="false">Tabla_Simulada!M337-Tabla_ValidaciónMétodo!M337</f>
        <v>0</v>
      </c>
      <c r="N337" s="65" t="n">
        <f aca="false">Tabla_Simulada!N337-Tabla_ValidaciónMétodo!N337</f>
        <v>0</v>
      </c>
      <c r="O337" s="65" t="n">
        <f aca="false">Tabla_Simulada!O337-Tabla_ValidaciónMétodo!O337</f>
        <v>0</v>
      </c>
      <c r="P337" s="65" t="n">
        <f aca="false">Tabla_Simulada!P337-Tabla_ValidaciónMétodo!P337</f>
        <v>0</v>
      </c>
      <c r="Q337" s="65" t="n">
        <f aca="false">Tabla_Simulada!Q337-Tabla_ValidaciónMétodo!Q337</f>
        <v>0</v>
      </c>
      <c r="S337" s="65" t="n">
        <f aca="false">Tabla_Simulada!S337-Tabla_ValidaciónMétodo!S337</f>
        <v>0</v>
      </c>
      <c r="T337" s="65" t="n">
        <f aca="false">Tabla_Simulada!T337-Tabla_ValidaciónMétodo!T337</f>
        <v>0</v>
      </c>
      <c r="U337" s="65" t="n">
        <f aca="false">Tabla_Simulada!U337-Tabla_ValidaciónMétodo!U337</f>
        <v>0</v>
      </c>
      <c r="V337" s="65" t="n">
        <f aca="false">Tabla_Simulada!V337-Tabla_ValidaciónMétodo!V337</f>
        <v>0</v>
      </c>
      <c r="W337" s="65" t="n">
        <f aca="false">Tabla_Simulada!W337-Tabla_ValidaciónMétodo!W337</f>
        <v>0</v>
      </c>
      <c r="X337" s="65" t="n">
        <f aca="false">Tabla_Simulada!X337-Tabla_ValidaciónMétodo!X337</f>
        <v>0</v>
      </c>
      <c r="Y337" s="65" t="n">
        <f aca="false">Tabla_Simulada!Y337-Tabla_ValidaciónMétodo!Y337</f>
        <v>0</v>
      </c>
      <c r="Z337" s="65" t="n">
        <f aca="false">Tabla_Simulada!Z337-Tabla_ValidaciónMétodo!Z337</f>
        <v>0</v>
      </c>
      <c r="AC337" s="73" t="n">
        <f aca="false">Tabla_Simulada!AC337-Tabla_ValidaciónMétodo!AC337</f>
        <v>0</v>
      </c>
      <c r="AD337" s="74" t="n">
        <f aca="false">Tabla_Simulada!AD337-Tabla_ValidaciónMétodo!AD337</f>
        <v>0</v>
      </c>
      <c r="AE337" s="75" t="n">
        <f aca="false">Tabla_Simulada!AE337-Tabla_ValidaciónMétodo!AE337</f>
        <v>0</v>
      </c>
      <c r="AF337" s="74" t="n">
        <f aca="false">Tabla_Simulada!AF337-Tabla_ValidaciónMétodo!AF337</f>
        <v>0</v>
      </c>
      <c r="AG337" s="74" t="n">
        <f aca="false">Tabla_Simulada!AG337-Tabla_ValidaciónMétodo!AG337</f>
        <v>0</v>
      </c>
      <c r="AH337" s="74" t="n">
        <f aca="false">Tabla_Simulada!AH337-Tabla_ValidaciónMétodo!AH337</f>
        <v>0</v>
      </c>
      <c r="AI337" s="74" t="n">
        <f aca="false">Tabla_Simulada!AI337-Tabla_ValidaciónMétodo!AI337</f>
        <v>0</v>
      </c>
      <c r="AJ337" s="74" t="n">
        <f aca="false">Tabla_Simulada!AJ337-Tabla_ValidaciónMétodo!AJ337</f>
        <v>0</v>
      </c>
      <c r="AK337" s="74" t="n">
        <f aca="false">Tabla_Simulada!AK337-Tabla_ValidaciónMétodo!AK337</f>
        <v>0</v>
      </c>
      <c r="AL337" s="74" t="n">
        <f aca="false">Tabla_Simulada!AL337-Tabla_ValidaciónMétodo!AL337</f>
        <v>0</v>
      </c>
      <c r="AM337" s="74" t="n">
        <f aca="false">Tabla_Simulada!AM337-Tabla_ValidaciónMétodo!AM337</f>
        <v>0</v>
      </c>
      <c r="AO337" s="66" t="n">
        <f aca="false">Tabla_Simulada!AO337-Tabla_ValidaciónMétodo!AO337</f>
        <v>0</v>
      </c>
      <c r="AP337" s="65" t="n">
        <f aca="false">Tabla_Simulada!AP337-Tabla_ValidaciónMétodo!AP337</f>
        <v>0</v>
      </c>
      <c r="AQ337" s="66" t="n">
        <f aca="false">Tabla_Simulada!AQ337-Tabla_ValidaciónMétodo!AQ337</f>
        <v>0</v>
      </c>
      <c r="AR337" s="65" t="n">
        <f aca="false">Tabla_Simulada!AR337-Tabla_ValidaciónMétodo!AR337</f>
        <v>0</v>
      </c>
      <c r="AS337" s="66" t="n">
        <f aca="false">Tabla_Simulada!AS337-Tabla_ValidaciónMétodo!AS337</f>
        <v>0</v>
      </c>
      <c r="AT337" s="65" t="n">
        <f aca="false">Tabla_Simulada!AT337-Tabla_ValidaciónMétodo!AT337</f>
        <v>0</v>
      </c>
      <c r="AU337" s="66" t="n">
        <f aca="false">Tabla_Simulada!AU337-Tabla_ValidaciónMétodo!AU337</f>
        <v>0</v>
      </c>
      <c r="AV337" s="65" t="n">
        <f aca="false">Tabla_Simulada!AV337-Tabla_ValidaciónMétodo!AV337</f>
        <v>0</v>
      </c>
      <c r="AW337" s="66" t="n">
        <f aca="false">Tabla_Simulada!AW337-Tabla_ValidaciónMétodo!AW337</f>
        <v>0</v>
      </c>
      <c r="AX337" s="65" t="n">
        <f aca="false">Tabla_Simulada!AX337-Tabla_ValidaciónMétodo!AX337</f>
        <v>0</v>
      </c>
    </row>
    <row r="338" customFormat="false" ht="15" hidden="false" customHeight="false" outlineLevel="0" collapsed="false">
      <c r="A338" s="72" t="s">
        <v>52</v>
      </c>
      <c r="B338" s="65" t="n">
        <f aca="false">Tabla_Simulada!B338-Tabla_ValidaciónMétodo!B338</f>
        <v>0</v>
      </c>
      <c r="C338" s="65" t="n">
        <f aca="false">Tabla_Simulada!C338-Tabla_ValidaciónMétodo!C338</f>
        <v>0</v>
      </c>
      <c r="D338" s="65" t="n">
        <f aca="false">Tabla_Simulada!D338-Tabla_ValidaciónMétodo!D338</f>
        <v>0</v>
      </c>
      <c r="E338" s="65" t="n">
        <f aca="false">Tabla_Simulada!E338-Tabla_ValidaciónMétodo!E338</f>
        <v>0</v>
      </c>
      <c r="F338" s="65" t="n">
        <f aca="false">Tabla_Simulada!F338-Tabla_ValidaciónMétodo!F338</f>
        <v>0</v>
      </c>
      <c r="G338" s="65" t="n">
        <f aca="false">Tabla_Simulada!G338-Tabla_ValidaciónMétodo!G338</f>
        <v>0</v>
      </c>
      <c r="H338" s="65" t="n">
        <f aca="false">Tabla_Simulada!H338-Tabla_ValidaciónMétodo!H338</f>
        <v>0</v>
      </c>
      <c r="I338" s="66" t="n">
        <f aca="false">Tabla_Simulada!I338-Tabla_ValidaciónMétodo!I338</f>
        <v>0</v>
      </c>
      <c r="J338" s="65" t="n">
        <f aca="false">Tabla_Simulada!J338-Tabla_ValidaciónMétodo!J338</f>
        <v>0</v>
      </c>
      <c r="K338" s="66" t="n">
        <f aca="false">Tabla_Simulada!K338-Tabla_ValidaciónMétodo!K338</f>
        <v>0</v>
      </c>
      <c r="L338" s="65" t="n">
        <f aca="false">Tabla_Simulada!L338-Tabla_ValidaciónMétodo!L338</f>
        <v>0</v>
      </c>
      <c r="M338" s="66" t="n">
        <f aca="false">Tabla_Simulada!M338-Tabla_ValidaciónMétodo!M338</f>
        <v>0</v>
      </c>
      <c r="N338" s="65" t="n">
        <f aca="false">Tabla_Simulada!N338-Tabla_ValidaciónMétodo!N338</f>
        <v>0</v>
      </c>
      <c r="O338" s="65" t="n">
        <f aca="false">Tabla_Simulada!O338-Tabla_ValidaciónMétodo!O338</f>
        <v>0</v>
      </c>
      <c r="P338" s="65" t="n">
        <f aca="false">Tabla_Simulada!P338-Tabla_ValidaciónMétodo!P338</f>
        <v>0</v>
      </c>
      <c r="Q338" s="65" t="n">
        <f aca="false">Tabla_Simulada!Q338-Tabla_ValidaciónMétodo!Q338</f>
        <v>0</v>
      </c>
      <c r="S338" s="65" t="n">
        <f aca="false">Tabla_Simulada!S338-Tabla_ValidaciónMétodo!S338</f>
        <v>0</v>
      </c>
      <c r="T338" s="65" t="n">
        <f aca="false">Tabla_Simulada!T338-Tabla_ValidaciónMétodo!T338</f>
        <v>0</v>
      </c>
      <c r="U338" s="65" t="n">
        <f aca="false">Tabla_Simulada!U338-Tabla_ValidaciónMétodo!U338</f>
        <v>0</v>
      </c>
      <c r="V338" s="65" t="n">
        <f aca="false">Tabla_Simulada!V338-Tabla_ValidaciónMétodo!V338</f>
        <v>0</v>
      </c>
      <c r="W338" s="65" t="n">
        <f aca="false">Tabla_Simulada!W338-Tabla_ValidaciónMétodo!W338</f>
        <v>0</v>
      </c>
      <c r="X338" s="65" t="n">
        <f aca="false">Tabla_Simulada!X338-Tabla_ValidaciónMétodo!X338</f>
        <v>0</v>
      </c>
      <c r="Y338" s="65" t="n">
        <f aca="false">Tabla_Simulada!Y338-Tabla_ValidaciónMétodo!Y338</f>
        <v>0</v>
      </c>
      <c r="Z338" s="65" t="n">
        <f aca="false">Tabla_Simulada!Z338-Tabla_ValidaciónMétodo!Z338</f>
        <v>0</v>
      </c>
      <c r="AC338" s="73" t="n">
        <f aca="false">Tabla_Simulada!AC338-Tabla_ValidaciónMétodo!AC338</f>
        <v>0</v>
      </c>
      <c r="AD338" s="74" t="n">
        <f aca="false">Tabla_Simulada!AD338-Tabla_ValidaciónMétodo!AD338</f>
        <v>0</v>
      </c>
      <c r="AE338" s="75" t="n">
        <f aca="false">Tabla_Simulada!AE338-Tabla_ValidaciónMétodo!AE338</f>
        <v>0</v>
      </c>
      <c r="AF338" s="74" t="n">
        <f aca="false">Tabla_Simulada!AF338-Tabla_ValidaciónMétodo!AF338</f>
        <v>0</v>
      </c>
      <c r="AG338" s="74" t="n">
        <f aca="false">Tabla_Simulada!AG338-Tabla_ValidaciónMétodo!AG338</f>
        <v>0</v>
      </c>
      <c r="AH338" s="74" t="n">
        <f aca="false">Tabla_Simulada!AH338-Tabla_ValidaciónMétodo!AH338</f>
        <v>0</v>
      </c>
      <c r="AI338" s="74" t="n">
        <f aca="false">Tabla_Simulada!AI338-Tabla_ValidaciónMétodo!AI338</f>
        <v>0</v>
      </c>
      <c r="AJ338" s="74" t="n">
        <f aca="false">Tabla_Simulada!AJ338-Tabla_ValidaciónMétodo!AJ338</f>
        <v>0</v>
      </c>
      <c r="AK338" s="74" t="n">
        <f aca="false">Tabla_Simulada!AK338-Tabla_ValidaciónMétodo!AK338</f>
        <v>0</v>
      </c>
      <c r="AL338" s="74" t="n">
        <f aca="false">Tabla_Simulada!AL338-Tabla_ValidaciónMétodo!AL338</f>
        <v>0</v>
      </c>
      <c r="AM338" s="74" t="n">
        <f aca="false">Tabla_Simulada!AM338-Tabla_ValidaciónMétodo!AM338</f>
        <v>0</v>
      </c>
      <c r="AO338" s="66" t="n">
        <f aca="false">Tabla_Simulada!AO338-Tabla_ValidaciónMétodo!AO338</f>
        <v>0</v>
      </c>
      <c r="AP338" s="65" t="n">
        <f aca="false">Tabla_Simulada!AP338-Tabla_ValidaciónMétodo!AP338</f>
        <v>0</v>
      </c>
      <c r="AQ338" s="66" t="n">
        <f aca="false">Tabla_Simulada!AQ338-Tabla_ValidaciónMétodo!AQ338</f>
        <v>0</v>
      </c>
      <c r="AR338" s="65" t="n">
        <f aca="false">Tabla_Simulada!AR338-Tabla_ValidaciónMétodo!AR338</f>
        <v>0</v>
      </c>
      <c r="AS338" s="66" t="n">
        <f aca="false">Tabla_Simulada!AS338-Tabla_ValidaciónMétodo!AS338</f>
        <v>0</v>
      </c>
      <c r="AT338" s="65" t="n">
        <f aca="false">Tabla_Simulada!AT338-Tabla_ValidaciónMétodo!AT338</f>
        <v>0</v>
      </c>
      <c r="AU338" s="66" t="n">
        <f aca="false">Tabla_Simulada!AU338-Tabla_ValidaciónMétodo!AU338</f>
        <v>0</v>
      </c>
      <c r="AV338" s="65" t="n">
        <f aca="false">Tabla_Simulada!AV338-Tabla_ValidaciónMétodo!AV338</f>
        <v>0</v>
      </c>
      <c r="AW338" s="66" t="n">
        <f aca="false">Tabla_Simulada!AW338-Tabla_ValidaciónMétodo!AW338</f>
        <v>0</v>
      </c>
      <c r="AX338" s="65" t="n">
        <f aca="false">Tabla_Simulada!AX338-Tabla_ValidaciónMétodo!AX338</f>
        <v>0</v>
      </c>
    </row>
    <row r="339" customFormat="false" ht="15" hidden="false" customHeight="false" outlineLevel="0" collapsed="false">
      <c r="A339" s="72" t="s">
        <v>53</v>
      </c>
      <c r="B339" s="65" t="n">
        <f aca="false">Tabla_Simulada!B339-Tabla_ValidaciónMétodo!B339</f>
        <v>0</v>
      </c>
      <c r="C339" s="65" t="n">
        <f aca="false">Tabla_Simulada!C339-Tabla_ValidaciónMétodo!C339</f>
        <v>0</v>
      </c>
      <c r="D339" s="65" t="n">
        <f aca="false">Tabla_Simulada!D339-Tabla_ValidaciónMétodo!D339</f>
        <v>0</v>
      </c>
      <c r="E339" s="65" t="n">
        <f aca="false">Tabla_Simulada!E339-Tabla_ValidaciónMétodo!E339</f>
        <v>0</v>
      </c>
      <c r="F339" s="65" t="n">
        <f aca="false">Tabla_Simulada!F339-Tabla_ValidaciónMétodo!F339</f>
        <v>0</v>
      </c>
      <c r="G339" s="65" t="n">
        <f aca="false">Tabla_Simulada!G339-Tabla_ValidaciónMétodo!G339</f>
        <v>0</v>
      </c>
      <c r="H339" s="65" t="n">
        <f aca="false">Tabla_Simulada!H339-Tabla_ValidaciónMétodo!H339</f>
        <v>0</v>
      </c>
      <c r="I339" s="66" t="n">
        <f aca="false">Tabla_Simulada!I339-Tabla_ValidaciónMétodo!I339</f>
        <v>0</v>
      </c>
      <c r="J339" s="65" t="n">
        <f aca="false">Tabla_Simulada!J339-Tabla_ValidaciónMétodo!J339</f>
        <v>0</v>
      </c>
      <c r="K339" s="66" t="n">
        <f aca="false">Tabla_Simulada!K339-Tabla_ValidaciónMétodo!K339</f>
        <v>0</v>
      </c>
      <c r="L339" s="65" t="n">
        <f aca="false">Tabla_Simulada!L339-Tabla_ValidaciónMétodo!L339</f>
        <v>0</v>
      </c>
      <c r="M339" s="66" t="n">
        <f aca="false">Tabla_Simulada!M339-Tabla_ValidaciónMétodo!M339</f>
        <v>0</v>
      </c>
      <c r="N339" s="65" t="n">
        <f aca="false">Tabla_Simulada!N339-Tabla_ValidaciónMétodo!N339</f>
        <v>0</v>
      </c>
      <c r="O339" s="65" t="n">
        <f aca="false">Tabla_Simulada!O339-Tabla_ValidaciónMétodo!O339</f>
        <v>0</v>
      </c>
      <c r="P339" s="65" t="n">
        <f aca="false">Tabla_Simulada!P339-Tabla_ValidaciónMétodo!P339</f>
        <v>0</v>
      </c>
      <c r="Q339" s="65" t="n">
        <f aca="false">Tabla_Simulada!Q339-Tabla_ValidaciónMétodo!Q339</f>
        <v>0</v>
      </c>
      <c r="S339" s="65" t="n">
        <f aca="false">Tabla_Simulada!S339-Tabla_ValidaciónMétodo!S339</f>
        <v>0</v>
      </c>
      <c r="T339" s="65" t="n">
        <f aca="false">Tabla_Simulada!T339-Tabla_ValidaciónMétodo!T339</f>
        <v>0</v>
      </c>
      <c r="U339" s="65" t="n">
        <f aca="false">Tabla_Simulada!U339-Tabla_ValidaciónMétodo!U339</f>
        <v>0</v>
      </c>
      <c r="V339" s="65" t="n">
        <f aca="false">Tabla_Simulada!V339-Tabla_ValidaciónMétodo!V339</f>
        <v>0</v>
      </c>
      <c r="W339" s="65" t="n">
        <f aca="false">Tabla_Simulada!W339-Tabla_ValidaciónMétodo!W339</f>
        <v>0</v>
      </c>
      <c r="X339" s="65" t="n">
        <f aca="false">Tabla_Simulada!X339-Tabla_ValidaciónMétodo!X339</f>
        <v>0</v>
      </c>
      <c r="Y339" s="65" t="n">
        <f aca="false">Tabla_Simulada!Y339-Tabla_ValidaciónMétodo!Y339</f>
        <v>0</v>
      </c>
      <c r="Z339" s="65" t="n">
        <f aca="false">Tabla_Simulada!Z339-Tabla_ValidaciónMétodo!Z339</f>
        <v>0</v>
      </c>
      <c r="AC339" s="73" t="n">
        <f aca="false">Tabla_Simulada!AC339-Tabla_ValidaciónMétodo!AC339</f>
        <v>0</v>
      </c>
      <c r="AD339" s="74" t="n">
        <f aca="false">Tabla_Simulada!AD339-Tabla_ValidaciónMétodo!AD339</f>
        <v>0</v>
      </c>
      <c r="AE339" s="75" t="n">
        <f aca="false">Tabla_Simulada!AE339-Tabla_ValidaciónMétodo!AE339</f>
        <v>0</v>
      </c>
      <c r="AF339" s="74" t="n">
        <f aca="false">Tabla_Simulada!AF339-Tabla_ValidaciónMétodo!AF339</f>
        <v>0</v>
      </c>
      <c r="AG339" s="74" t="n">
        <f aca="false">Tabla_Simulada!AG339-Tabla_ValidaciónMétodo!AG339</f>
        <v>0</v>
      </c>
      <c r="AH339" s="74" t="n">
        <f aca="false">Tabla_Simulada!AH339-Tabla_ValidaciónMétodo!AH339</f>
        <v>0</v>
      </c>
      <c r="AI339" s="74" t="n">
        <f aca="false">Tabla_Simulada!AI339-Tabla_ValidaciónMétodo!AI339</f>
        <v>0</v>
      </c>
      <c r="AJ339" s="74" t="n">
        <f aca="false">Tabla_Simulada!AJ339-Tabla_ValidaciónMétodo!AJ339</f>
        <v>0</v>
      </c>
      <c r="AK339" s="74" t="n">
        <f aca="false">Tabla_Simulada!AK339-Tabla_ValidaciónMétodo!AK339</f>
        <v>0</v>
      </c>
      <c r="AL339" s="74" t="n">
        <f aca="false">Tabla_Simulada!AL339-Tabla_ValidaciónMétodo!AL339</f>
        <v>0</v>
      </c>
      <c r="AM339" s="74" t="n">
        <f aca="false">Tabla_Simulada!AM339-Tabla_ValidaciónMétodo!AM339</f>
        <v>0</v>
      </c>
      <c r="AO339" s="66" t="n">
        <f aca="false">Tabla_Simulada!AO339-Tabla_ValidaciónMétodo!AO339</f>
        <v>0</v>
      </c>
      <c r="AP339" s="65" t="n">
        <f aca="false">Tabla_Simulada!AP339-Tabla_ValidaciónMétodo!AP339</f>
        <v>0</v>
      </c>
      <c r="AQ339" s="66" t="n">
        <f aca="false">Tabla_Simulada!AQ339-Tabla_ValidaciónMétodo!AQ339</f>
        <v>0</v>
      </c>
      <c r="AR339" s="65" t="n">
        <f aca="false">Tabla_Simulada!AR339-Tabla_ValidaciónMétodo!AR339</f>
        <v>0</v>
      </c>
      <c r="AS339" s="66" t="n">
        <f aca="false">Tabla_Simulada!AS339-Tabla_ValidaciónMétodo!AS339</f>
        <v>0</v>
      </c>
      <c r="AT339" s="65" t="n">
        <f aca="false">Tabla_Simulada!AT339-Tabla_ValidaciónMétodo!AT339</f>
        <v>0</v>
      </c>
      <c r="AU339" s="66" t="n">
        <f aca="false">Tabla_Simulada!AU339-Tabla_ValidaciónMétodo!AU339</f>
        <v>0</v>
      </c>
      <c r="AV339" s="65" t="n">
        <f aca="false">Tabla_Simulada!AV339-Tabla_ValidaciónMétodo!AV339</f>
        <v>0</v>
      </c>
      <c r="AW339" s="66" t="n">
        <f aca="false">Tabla_Simulada!AW339-Tabla_ValidaciónMétodo!AW339</f>
        <v>0</v>
      </c>
      <c r="AX339" s="65" t="n">
        <f aca="false">Tabla_Simulada!AX339-Tabla_ValidaciónMétodo!AX339</f>
        <v>0</v>
      </c>
    </row>
    <row r="340" customFormat="false" ht="15" hidden="false" customHeight="false" outlineLevel="0" collapsed="false">
      <c r="A340" s="72" t="s">
        <v>54</v>
      </c>
      <c r="B340" s="65" t="n">
        <f aca="false">Tabla_Simulada!B340-Tabla_ValidaciónMétodo!B340</f>
        <v>0</v>
      </c>
      <c r="C340" s="65" t="n">
        <f aca="false">Tabla_Simulada!C340-Tabla_ValidaciónMétodo!C340</f>
        <v>0</v>
      </c>
      <c r="D340" s="65" t="n">
        <f aca="false">Tabla_Simulada!D340-Tabla_ValidaciónMétodo!D340</f>
        <v>0</v>
      </c>
      <c r="E340" s="65" t="n">
        <f aca="false">Tabla_Simulada!E340-Tabla_ValidaciónMétodo!E340</f>
        <v>0</v>
      </c>
      <c r="F340" s="65" t="n">
        <f aca="false">Tabla_Simulada!F340-Tabla_ValidaciónMétodo!F340</f>
        <v>0</v>
      </c>
      <c r="G340" s="65" t="n">
        <f aca="false">Tabla_Simulada!G340-Tabla_ValidaciónMétodo!G340</f>
        <v>0</v>
      </c>
      <c r="H340" s="65" t="n">
        <f aca="false">Tabla_Simulada!H340-Tabla_ValidaciónMétodo!H340</f>
        <v>0</v>
      </c>
      <c r="I340" s="66" t="n">
        <f aca="false">Tabla_Simulada!I340-Tabla_ValidaciónMétodo!I340</f>
        <v>0</v>
      </c>
      <c r="J340" s="65" t="n">
        <f aca="false">Tabla_Simulada!J340-Tabla_ValidaciónMétodo!J340</f>
        <v>0</v>
      </c>
      <c r="K340" s="66" t="n">
        <f aca="false">Tabla_Simulada!K340-Tabla_ValidaciónMétodo!K340</f>
        <v>0</v>
      </c>
      <c r="L340" s="65" t="n">
        <f aca="false">Tabla_Simulada!L340-Tabla_ValidaciónMétodo!L340</f>
        <v>0</v>
      </c>
      <c r="M340" s="66" t="n">
        <f aca="false">Tabla_Simulada!M340-Tabla_ValidaciónMétodo!M340</f>
        <v>0</v>
      </c>
      <c r="N340" s="65" t="n">
        <f aca="false">Tabla_Simulada!N340-Tabla_ValidaciónMétodo!N340</f>
        <v>0</v>
      </c>
      <c r="O340" s="65" t="n">
        <f aca="false">Tabla_Simulada!O340-Tabla_ValidaciónMétodo!O340</f>
        <v>0</v>
      </c>
      <c r="P340" s="65" t="n">
        <f aca="false">Tabla_Simulada!P340-Tabla_ValidaciónMétodo!P340</f>
        <v>0</v>
      </c>
      <c r="Q340" s="65" t="n">
        <f aca="false">Tabla_Simulada!Q340-Tabla_ValidaciónMétodo!Q340</f>
        <v>0</v>
      </c>
      <c r="S340" s="65" t="n">
        <f aca="false">Tabla_Simulada!S340-Tabla_ValidaciónMétodo!S340</f>
        <v>0</v>
      </c>
      <c r="T340" s="65" t="n">
        <f aca="false">Tabla_Simulada!T340-Tabla_ValidaciónMétodo!T340</f>
        <v>0</v>
      </c>
      <c r="U340" s="65" t="n">
        <f aca="false">Tabla_Simulada!U340-Tabla_ValidaciónMétodo!U340</f>
        <v>0</v>
      </c>
      <c r="V340" s="65" t="n">
        <f aca="false">Tabla_Simulada!V340-Tabla_ValidaciónMétodo!V340</f>
        <v>0</v>
      </c>
      <c r="W340" s="65" t="n">
        <f aca="false">Tabla_Simulada!W340-Tabla_ValidaciónMétodo!W340</f>
        <v>0</v>
      </c>
      <c r="X340" s="65" t="n">
        <f aca="false">Tabla_Simulada!X340-Tabla_ValidaciónMétodo!X340</f>
        <v>0</v>
      </c>
      <c r="Y340" s="65" t="n">
        <f aca="false">Tabla_Simulada!Y340-Tabla_ValidaciónMétodo!Y340</f>
        <v>0</v>
      </c>
      <c r="Z340" s="65" t="n">
        <f aca="false">Tabla_Simulada!Z340-Tabla_ValidaciónMétodo!Z340</f>
        <v>0</v>
      </c>
      <c r="AC340" s="73" t="n">
        <f aca="false">Tabla_Simulada!AC340-Tabla_ValidaciónMétodo!AC340</f>
        <v>0</v>
      </c>
      <c r="AD340" s="74" t="n">
        <f aca="false">Tabla_Simulada!AD340-Tabla_ValidaciónMétodo!AD340</f>
        <v>0</v>
      </c>
      <c r="AE340" s="75" t="n">
        <f aca="false">Tabla_Simulada!AE340-Tabla_ValidaciónMétodo!AE340</f>
        <v>0</v>
      </c>
      <c r="AF340" s="74" t="n">
        <f aca="false">Tabla_Simulada!AF340-Tabla_ValidaciónMétodo!AF340</f>
        <v>0</v>
      </c>
      <c r="AG340" s="74" t="n">
        <f aca="false">Tabla_Simulada!AG340-Tabla_ValidaciónMétodo!AG340</f>
        <v>0</v>
      </c>
      <c r="AH340" s="74" t="n">
        <f aca="false">Tabla_Simulada!AH340-Tabla_ValidaciónMétodo!AH340</f>
        <v>0</v>
      </c>
      <c r="AI340" s="74" t="n">
        <f aca="false">Tabla_Simulada!AI340-Tabla_ValidaciónMétodo!AI340</f>
        <v>0</v>
      </c>
      <c r="AJ340" s="74" t="n">
        <f aca="false">Tabla_Simulada!AJ340-Tabla_ValidaciónMétodo!AJ340</f>
        <v>0</v>
      </c>
      <c r="AK340" s="74" t="n">
        <f aca="false">Tabla_Simulada!AK340-Tabla_ValidaciónMétodo!AK340</f>
        <v>0</v>
      </c>
      <c r="AL340" s="74" t="n">
        <f aca="false">Tabla_Simulada!AL340-Tabla_ValidaciónMétodo!AL340</f>
        <v>0</v>
      </c>
      <c r="AM340" s="74" t="n">
        <f aca="false">Tabla_Simulada!AM340-Tabla_ValidaciónMétodo!AM340</f>
        <v>0</v>
      </c>
      <c r="AO340" s="66" t="n">
        <f aca="false">Tabla_Simulada!AO340-Tabla_ValidaciónMétodo!AO340</f>
        <v>0</v>
      </c>
      <c r="AP340" s="65" t="n">
        <f aca="false">Tabla_Simulada!AP340-Tabla_ValidaciónMétodo!AP340</f>
        <v>0</v>
      </c>
      <c r="AQ340" s="66" t="n">
        <f aca="false">Tabla_Simulada!AQ340-Tabla_ValidaciónMétodo!AQ340</f>
        <v>0</v>
      </c>
      <c r="AR340" s="65" t="n">
        <f aca="false">Tabla_Simulada!AR340-Tabla_ValidaciónMétodo!AR340</f>
        <v>0</v>
      </c>
      <c r="AS340" s="66" t="n">
        <f aca="false">Tabla_Simulada!AS340-Tabla_ValidaciónMétodo!AS340</f>
        <v>0</v>
      </c>
      <c r="AT340" s="65" t="n">
        <f aca="false">Tabla_Simulada!AT340-Tabla_ValidaciónMétodo!AT340</f>
        <v>0</v>
      </c>
      <c r="AU340" s="66" t="n">
        <f aca="false">Tabla_Simulada!AU340-Tabla_ValidaciónMétodo!AU340</f>
        <v>0</v>
      </c>
      <c r="AV340" s="65" t="n">
        <f aca="false">Tabla_Simulada!AV340-Tabla_ValidaciónMétodo!AV340</f>
        <v>0</v>
      </c>
      <c r="AW340" s="66" t="n">
        <f aca="false">Tabla_Simulada!AW340-Tabla_ValidaciónMétodo!AW340</f>
        <v>0</v>
      </c>
      <c r="AX340" s="65" t="n">
        <f aca="false">Tabla_Simulada!AX340-Tabla_ValidaciónMétodo!AX340</f>
        <v>0</v>
      </c>
    </row>
    <row r="341" customFormat="false" ht="15" hidden="false" customHeight="false" outlineLevel="0" collapsed="false">
      <c r="A341" s="72" t="s">
        <v>55</v>
      </c>
      <c r="B341" s="65" t="n">
        <f aca="false">Tabla_Simulada!B341-Tabla_ValidaciónMétodo!B341</f>
        <v>0</v>
      </c>
      <c r="C341" s="65" t="n">
        <f aca="false">Tabla_Simulada!C341-Tabla_ValidaciónMétodo!C341</f>
        <v>0</v>
      </c>
      <c r="D341" s="65" t="n">
        <f aca="false">Tabla_Simulada!D341-Tabla_ValidaciónMétodo!D341</f>
        <v>0</v>
      </c>
      <c r="E341" s="65" t="n">
        <f aca="false">Tabla_Simulada!E341-Tabla_ValidaciónMétodo!E341</f>
        <v>0</v>
      </c>
      <c r="F341" s="65" t="n">
        <f aca="false">Tabla_Simulada!F341-Tabla_ValidaciónMétodo!F341</f>
        <v>0</v>
      </c>
      <c r="G341" s="65" t="n">
        <f aca="false">Tabla_Simulada!G341-Tabla_ValidaciónMétodo!G341</f>
        <v>0</v>
      </c>
      <c r="H341" s="65" t="n">
        <f aca="false">Tabla_Simulada!H341-Tabla_ValidaciónMétodo!H341</f>
        <v>0</v>
      </c>
      <c r="I341" s="66" t="n">
        <f aca="false">Tabla_Simulada!I341-Tabla_ValidaciónMétodo!I341</f>
        <v>0</v>
      </c>
      <c r="J341" s="65" t="n">
        <f aca="false">Tabla_Simulada!J341-Tabla_ValidaciónMétodo!J341</f>
        <v>0</v>
      </c>
      <c r="K341" s="66" t="n">
        <f aca="false">Tabla_Simulada!K341-Tabla_ValidaciónMétodo!K341</f>
        <v>0</v>
      </c>
      <c r="L341" s="65" t="n">
        <f aca="false">Tabla_Simulada!L341-Tabla_ValidaciónMétodo!L341</f>
        <v>0</v>
      </c>
      <c r="M341" s="66" t="n">
        <f aca="false">Tabla_Simulada!M341-Tabla_ValidaciónMétodo!M341</f>
        <v>0</v>
      </c>
      <c r="N341" s="65" t="n">
        <f aca="false">Tabla_Simulada!N341-Tabla_ValidaciónMétodo!N341</f>
        <v>0</v>
      </c>
      <c r="O341" s="65" t="n">
        <f aca="false">Tabla_Simulada!O341-Tabla_ValidaciónMétodo!O341</f>
        <v>0</v>
      </c>
      <c r="P341" s="65" t="n">
        <f aca="false">Tabla_Simulada!P341-Tabla_ValidaciónMétodo!P341</f>
        <v>0</v>
      </c>
      <c r="Q341" s="65" t="n">
        <f aca="false">Tabla_Simulada!Q341-Tabla_ValidaciónMétodo!Q341</f>
        <v>0</v>
      </c>
      <c r="S341" s="65" t="n">
        <f aca="false">Tabla_Simulada!S341-Tabla_ValidaciónMétodo!S341</f>
        <v>0</v>
      </c>
      <c r="T341" s="65" t="n">
        <f aca="false">Tabla_Simulada!T341-Tabla_ValidaciónMétodo!T341</f>
        <v>0</v>
      </c>
      <c r="U341" s="65" t="n">
        <f aca="false">Tabla_Simulada!U341-Tabla_ValidaciónMétodo!U341</f>
        <v>0</v>
      </c>
      <c r="V341" s="65" t="n">
        <f aca="false">Tabla_Simulada!V341-Tabla_ValidaciónMétodo!V341</f>
        <v>0</v>
      </c>
      <c r="W341" s="65" t="n">
        <f aca="false">Tabla_Simulada!W341-Tabla_ValidaciónMétodo!W341</f>
        <v>0</v>
      </c>
      <c r="X341" s="65" t="n">
        <f aca="false">Tabla_Simulada!X341-Tabla_ValidaciónMétodo!X341</f>
        <v>0</v>
      </c>
      <c r="Y341" s="65" t="n">
        <f aca="false">Tabla_Simulada!Y341-Tabla_ValidaciónMétodo!Y341</f>
        <v>0</v>
      </c>
      <c r="Z341" s="65" t="n">
        <f aca="false">Tabla_Simulada!Z341-Tabla_ValidaciónMétodo!Z341</f>
        <v>0</v>
      </c>
      <c r="AC341" s="73" t="n">
        <f aca="false">Tabla_Simulada!AC341-Tabla_ValidaciónMétodo!AC341</f>
        <v>0</v>
      </c>
      <c r="AD341" s="74" t="n">
        <f aca="false">Tabla_Simulada!AD341-Tabla_ValidaciónMétodo!AD341</f>
        <v>0</v>
      </c>
      <c r="AE341" s="75" t="n">
        <f aca="false">Tabla_Simulada!AE341-Tabla_ValidaciónMétodo!AE341</f>
        <v>0</v>
      </c>
      <c r="AF341" s="74" t="n">
        <f aca="false">Tabla_Simulada!AF341-Tabla_ValidaciónMétodo!AF341</f>
        <v>0</v>
      </c>
      <c r="AG341" s="74" t="n">
        <f aca="false">Tabla_Simulada!AG341-Tabla_ValidaciónMétodo!AG341</f>
        <v>0</v>
      </c>
      <c r="AH341" s="74" t="n">
        <f aca="false">Tabla_Simulada!AH341-Tabla_ValidaciónMétodo!AH341</f>
        <v>0</v>
      </c>
      <c r="AI341" s="74" t="n">
        <f aca="false">Tabla_Simulada!AI341-Tabla_ValidaciónMétodo!AI341</f>
        <v>0</v>
      </c>
      <c r="AJ341" s="74" t="n">
        <f aca="false">Tabla_Simulada!AJ341-Tabla_ValidaciónMétodo!AJ341</f>
        <v>0</v>
      </c>
      <c r="AK341" s="74" t="n">
        <f aca="false">Tabla_Simulada!AK341-Tabla_ValidaciónMétodo!AK341</f>
        <v>0</v>
      </c>
      <c r="AL341" s="74" t="n">
        <f aca="false">Tabla_Simulada!AL341-Tabla_ValidaciónMétodo!AL341</f>
        <v>0</v>
      </c>
      <c r="AM341" s="74" t="n">
        <f aca="false">Tabla_Simulada!AM341-Tabla_ValidaciónMétodo!AM341</f>
        <v>0</v>
      </c>
      <c r="AO341" s="66" t="n">
        <f aca="false">Tabla_Simulada!AO341-Tabla_ValidaciónMétodo!AO341</f>
        <v>0</v>
      </c>
      <c r="AP341" s="65" t="n">
        <f aca="false">Tabla_Simulada!AP341-Tabla_ValidaciónMétodo!AP341</f>
        <v>0</v>
      </c>
      <c r="AQ341" s="66" t="n">
        <f aca="false">Tabla_Simulada!AQ341-Tabla_ValidaciónMétodo!AQ341</f>
        <v>0</v>
      </c>
      <c r="AR341" s="65" t="n">
        <f aca="false">Tabla_Simulada!AR341-Tabla_ValidaciónMétodo!AR341</f>
        <v>0</v>
      </c>
      <c r="AS341" s="66" t="n">
        <f aca="false">Tabla_Simulada!AS341-Tabla_ValidaciónMétodo!AS341</f>
        <v>0</v>
      </c>
      <c r="AT341" s="65" t="n">
        <f aca="false">Tabla_Simulada!AT341-Tabla_ValidaciónMétodo!AT341</f>
        <v>0</v>
      </c>
      <c r="AU341" s="66" t="n">
        <f aca="false">Tabla_Simulada!AU341-Tabla_ValidaciónMétodo!AU341</f>
        <v>0</v>
      </c>
      <c r="AV341" s="65" t="n">
        <f aca="false">Tabla_Simulada!AV341-Tabla_ValidaciónMétodo!AV341</f>
        <v>0</v>
      </c>
      <c r="AW341" s="66" t="n">
        <f aca="false">Tabla_Simulada!AW341-Tabla_ValidaciónMétodo!AW341</f>
        <v>0</v>
      </c>
      <c r="AX341" s="65" t="n">
        <f aca="false">Tabla_Simulada!AX341-Tabla_ValidaciónMétodo!AX341</f>
        <v>0</v>
      </c>
    </row>
    <row r="342" customFormat="false" ht="15" hidden="false" customHeight="false" outlineLevel="0" collapsed="false">
      <c r="A342" s="72" t="s">
        <v>56</v>
      </c>
      <c r="B342" s="65" t="n">
        <f aca="false">Tabla_Simulada!B342-Tabla_ValidaciónMétodo!B342</f>
        <v>0</v>
      </c>
      <c r="C342" s="65" t="n">
        <f aca="false">Tabla_Simulada!C342-Tabla_ValidaciónMétodo!C342</f>
        <v>0</v>
      </c>
      <c r="D342" s="65" t="n">
        <f aca="false">Tabla_Simulada!D342-Tabla_ValidaciónMétodo!D342</f>
        <v>0</v>
      </c>
      <c r="E342" s="65" t="n">
        <f aca="false">Tabla_Simulada!E342-Tabla_ValidaciónMétodo!E342</f>
        <v>0</v>
      </c>
      <c r="F342" s="65" t="n">
        <f aca="false">Tabla_Simulada!F342-Tabla_ValidaciónMétodo!F342</f>
        <v>0</v>
      </c>
      <c r="G342" s="65" t="n">
        <f aca="false">Tabla_Simulada!G342-Tabla_ValidaciónMétodo!G342</f>
        <v>0</v>
      </c>
      <c r="H342" s="65" t="n">
        <f aca="false">Tabla_Simulada!H342-Tabla_ValidaciónMétodo!H342</f>
        <v>0</v>
      </c>
      <c r="I342" s="66" t="n">
        <f aca="false">Tabla_Simulada!I342-Tabla_ValidaciónMétodo!I342</f>
        <v>0</v>
      </c>
      <c r="J342" s="65" t="n">
        <f aca="false">Tabla_Simulada!J342-Tabla_ValidaciónMétodo!J342</f>
        <v>0</v>
      </c>
      <c r="K342" s="66" t="n">
        <f aca="false">Tabla_Simulada!K342-Tabla_ValidaciónMétodo!K342</f>
        <v>0</v>
      </c>
      <c r="L342" s="65" t="n">
        <f aca="false">Tabla_Simulada!L342-Tabla_ValidaciónMétodo!L342</f>
        <v>0</v>
      </c>
      <c r="M342" s="66" t="n">
        <f aca="false">Tabla_Simulada!M342-Tabla_ValidaciónMétodo!M342</f>
        <v>0</v>
      </c>
      <c r="N342" s="65" t="n">
        <f aca="false">Tabla_Simulada!N342-Tabla_ValidaciónMétodo!N342</f>
        <v>0</v>
      </c>
      <c r="O342" s="65" t="n">
        <f aca="false">Tabla_Simulada!O342-Tabla_ValidaciónMétodo!O342</f>
        <v>0</v>
      </c>
      <c r="P342" s="65" t="n">
        <f aca="false">Tabla_Simulada!P342-Tabla_ValidaciónMétodo!P342</f>
        <v>0</v>
      </c>
      <c r="Q342" s="65" t="n">
        <f aca="false">Tabla_Simulada!Q342-Tabla_ValidaciónMétodo!Q342</f>
        <v>0</v>
      </c>
      <c r="S342" s="65" t="n">
        <f aca="false">Tabla_Simulada!S342-Tabla_ValidaciónMétodo!S342</f>
        <v>0</v>
      </c>
      <c r="T342" s="65" t="n">
        <f aca="false">Tabla_Simulada!T342-Tabla_ValidaciónMétodo!T342</f>
        <v>0</v>
      </c>
      <c r="U342" s="65" t="n">
        <f aca="false">Tabla_Simulada!U342-Tabla_ValidaciónMétodo!U342</f>
        <v>0</v>
      </c>
      <c r="V342" s="65" t="n">
        <f aca="false">Tabla_Simulada!V342-Tabla_ValidaciónMétodo!V342</f>
        <v>0</v>
      </c>
      <c r="W342" s="65" t="n">
        <f aca="false">Tabla_Simulada!W342-Tabla_ValidaciónMétodo!W342</f>
        <v>0</v>
      </c>
      <c r="X342" s="65" t="n">
        <f aca="false">Tabla_Simulada!X342-Tabla_ValidaciónMétodo!X342</f>
        <v>0</v>
      </c>
      <c r="Y342" s="65" t="n">
        <f aca="false">Tabla_Simulada!Y342-Tabla_ValidaciónMétodo!Y342</f>
        <v>0</v>
      </c>
      <c r="Z342" s="65" t="n">
        <f aca="false">Tabla_Simulada!Z342-Tabla_ValidaciónMétodo!Z342</f>
        <v>0</v>
      </c>
      <c r="AC342" s="73" t="n">
        <f aca="false">Tabla_Simulada!AC342-Tabla_ValidaciónMétodo!AC342</f>
        <v>0</v>
      </c>
      <c r="AD342" s="74" t="n">
        <f aca="false">Tabla_Simulada!AD342-Tabla_ValidaciónMétodo!AD342</f>
        <v>0</v>
      </c>
      <c r="AE342" s="75" t="n">
        <f aca="false">Tabla_Simulada!AE342-Tabla_ValidaciónMétodo!AE342</f>
        <v>0</v>
      </c>
      <c r="AF342" s="74" t="n">
        <f aca="false">Tabla_Simulada!AF342-Tabla_ValidaciónMétodo!AF342</f>
        <v>0</v>
      </c>
      <c r="AG342" s="74" t="n">
        <f aca="false">Tabla_Simulada!AG342-Tabla_ValidaciónMétodo!AG342</f>
        <v>0</v>
      </c>
      <c r="AH342" s="74" t="n">
        <f aca="false">Tabla_Simulada!AH342-Tabla_ValidaciónMétodo!AH342</f>
        <v>0</v>
      </c>
      <c r="AI342" s="74" t="n">
        <f aca="false">Tabla_Simulada!AI342-Tabla_ValidaciónMétodo!AI342</f>
        <v>0</v>
      </c>
      <c r="AJ342" s="74" t="n">
        <f aca="false">Tabla_Simulada!AJ342-Tabla_ValidaciónMétodo!AJ342</f>
        <v>0</v>
      </c>
      <c r="AK342" s="74" t="n">
        <f aca="false">Tabla_Simulada!AK342-Tabla_ValidaciónMétodo!AK342</f>
        <v>0</v>
      </c>
      <c r="AL342" s="74" t="n">
        <f aca="false">Tabla_Simulada!AL342-Tabla_ValidaciónMétodo!AL342</f>
        <v>0</v>
      </c>
      <c r="AM342" s="74" t="n">
        <f aca="false">Tabla_Simulada!AM342-Tabla_ValidaciónMétodo!AM342</f>
        <v>0</v>
      </c>
      <c r="AO342" s="66" t="n">
        <f aca="false">Tabla_Simulada!AO342-Tabla_ValidaciónMétodo!AO342</f>
        <v>0</v>
      </c>
      <c r="AP342" s="65" t="n">
        <f aca="false">Tabla_Simulada!AP342-Tabla_ValidaciónMétodo!AP342</f>
        <v>0</v>
      </c>
      <c r="AQ342" s="66" t="n">
        <f aca="false">Tabla_Simulada!AQ342-Tabla_ValidaciónMétodo!AQ342</f>
        <v>0</v>
      </c>
      <c r="AR342" s="65" t="n">
        <f aca="false">Tabla_Simulada!AR342-Tabla_ValidaciónMétodo!AR342</f>
        <v>0</v>
      </c>
      <c r="AS342" s="66" t="n">
        <f aca="false">Tabla_Simulada!AS342-Tabla_ValidaciónMétodo!AS342</f>
        <v>0</v>
      </c>
      <c r="AT342" s="65" t="n">
        <f aca="false">Tabla_Simulada!AT342-Tabla_ValidaciónMétodo!AT342</f>
        <v>0</v>
      </c>
      <c r="AU342" s="66" t="n">
        <f aca="false">Tabla_Simulada!AU342-Tabla_ValidaciónMétodo!AU342</f>
        <v>0</v>
      </c>
      <c r="AV342" s="65" t="n">
        <f aca="false">Tabla_Simulada!AV342-Tabla_ValidaciónMétodo!AV342</f>
        <v>0</v>
      </c>
      <c r="AW342" s="66" t="n">
        <f aca="false">Tabla_Simulada!AW342-Tabla_ValidaciónMétodo!AW342</f>
        <v>0</v>
      </c>
      <c r="AX342" s="65" t="n">
        <f aca="false">Tabla_Simulada!AX342-Tabla_ValidaciónMétodo!AX342</f>
        <v>0</v>
      </c>
    </row>
    <row r="343" customFormat="false" ht="15" hidden="false" customHeight="false" outlineLevel="0" collapsed="false">
      <c r="A343" s="72" t="s">
        <v>57</v>
      </c>
      <c r="B343" s="65" t="n">
        <f aca="false">Tabla_Simulada!B343-Tabla_ValidaciónMétodo!B343</f>
        <v>0</v>
      </c>
      <c r="C343" s="65" t="n">
        <f aca="false">Tabla_Simulada!C343-Tabla_ValidaciónMétodo!C343</f>
        <v>0</v>
      </c>
      <c r="D343" s="65" t="n">
        <f aca="false">Tabla_Simulada!D343-Tabla_ValidaciónMétodo!D343</f>
        <v>0</v>
      </c>
      <c r="E343" s="65" t="n">
        <f aca="false">Tabla_Simulada!E343-Tabla_ValidaciónMétodo!E343</f>
        <v>0</v>
      </c>
      <c r="F343" s="65" t="n">
        <f aca="false">Tabla_Simulada!F343-Tabla_ValidaciónMétodo!F343</f>
        <v>0</v>
      </c>
      <c r="G343" s="65" t="n">
        <f aca="false">Tabla_Simulada!G343-Tabla_ValidaciónMétodo!G343</f>
        <v>0</v>
      </c>
      <c r="H343" s="65" t="n">
        <f aca="false">Tabla_Simulada!H343-Tabla_ValidaciónMétodo!H343</f>
        <v>0</v>
      </c>
      <c r="I343" s="66" t="n">
        <f aca="false">Tabla_Simulada!I343-Tabla_ValidaciónMétodo!I343</f>
        <v>0</v>
      </c>
      <c r="J343" s="65" t="n">
        <f aca="false">Tabla_Simulada!J343-Tabla_ValidaciónMétodo!J343</f>
        <v>0</v>
      </c>
      <c r="K343" s="66" t="n">
        <f aca="false">Tabla_Simulada!K343-Tabla_ValidaciónMétodo!K343</f>
        <v>0</v>
      </c>
      <c r="L343" s="65" t="n">
        <f aca="false">Tabla_Simulada!L343-Tabla_ValidaciónMétodo!L343</f>
        <v>0</v>
      </c>
      <c r="M343" s="66" t="n">
        <f aca="false">Tabla_Simulada!M343-Tabla_ValidaciónMétodo!M343</f>
        <v>0</v>
      </c>
      <c r="N343" s="65" t="n">
        <f aca="false">Tabla_Simulada!N343-Tabla_ValidaciónMétodo!N343</f>
        <v>0</v>
      </c>
      <c r="O343" s="65" t="n">
        <f aca="false">Tabla_Simulada!O343-Tabla_ValidaciónMétodo!O343</f>
        <v>0</v>
      </c>
      <c r="P343" s="65" t="n">
        <f aca="false">Tabla_Simulada!P343-Tabla_ValidaciónMétodo!P343</f>
        <v>0</v>
      </c>
      <c r="Q343" s="65" t="n">
        <f aca="false">Tabla_Simulada!Q343-Tabla_ValidaciónMétodo!Q343</f>
        <v>0</v>
      </c>
      <c r="S343" s="65" t="n">
        <f aca="false">Tabla_Simulada!S343-Tabla_ValidaciónMétodo!S343</f>
        <v>0</v>
      </c>
      <c r="T343" s="65" t="n">
        <f aca="false">Tabla_Simulada!T343-Tabla_ValidaciónMétodo!T343</f>
        <v>0</v>
      </c>
      <c r="U343" s="65" t="n">
        <f aca="false">Tabla_Simulada!U343-Tabla_ValidaciónMétodo!U343</f>
        <v>0</v>
      </c>
      <c r="V343" s="65" t="n">
        <f aca="false">Tabla_Simulada!V343-Tabla_ValidaciónMétodo!V343</f>
        <v>0</v>
      </c>
      <c r="W343" s="65" t="n">
        <f aca="false">Tabla_Simulada!W343-Tabla_ValidaciónMétodo!W343</f>
        <v>0</v>
      </c>
      <c r="X343" s="65" t="n">
        <f aca="false">Tabla_Simulada!X343-Tabla_ValidaciónMétodo!X343</f>
        <v>0</v>
      </c>
      <c r="Y343" s="65" t="n">
        <f aca="false">Tabla_Simulada!Y343-Tabla_ValidaciónMétodo!Y343</f>
        <v>0</v>
      </c>
      <c r="Z343" s="65" t="n">
        <f aca="false">Tabla_Simulada!Z343-Tabla_ValidaciónMétodo!Z343</f>
        <v>0</v>
      </c>
      <c r="AC343" s="73" t="n">
        <f aca="false">Tabla_Simulada!AC343-Tabla_ValidaciónMétodo!AC343</f>
        <v>0</v>
      </c>
      <c r="AD343" s="74" t="n">
        <f aca="false">Tabla_Simulada!AD343-Tabla_ValidaciónMétodo!AD343</f>
        <v>0</v>
      </c>
      <c r="AE343" s="75" t="n">
        <f aca="false">Tabla_Simulada!AE343-Tabla_ValidaciónMétodo!AE343</f>
        <v>0</v>
      </c>
      <c r="AF343" s="74" t="n">
        <f aca="false">Tabla_Simulada!AF343-Tabla_ValidaciónMétodo!AF343</f>
        <v>0</v>
      </c>
      <c r="AG343" s="74" t="n">
        <f aca="false">Tabla_Simulada!AG343-Tabla_ValidaciónMétodo!AG343</f>
        <v>0</v>
      </c>
      <c r="AH343" s="74" t="n">
        <f aca="false">Tabla_Simulada!AH343-Tabla_ValidaciónMétodo!AH343</f>
        <v>0</v>
      </c>
      <c r="AI343" s="74" t="n">
        <f aca="false">Tabla_Simulada!AI343-Tabla_ValidaciónMétodo!AI343</f>
        <v>0</v>
      </c>
      <c r="AJ343" s="74" t="n">
        <f aca="false">Tabla_Simulada!AJ343-Tabla_ValidaciónMétodo!AJ343</f>
        <v>0</v>
      </c>
      <c r="AK343" s="74" t="n">
        <f aca="false">Tabla_Simulada!AK343-Tabla_ValidaciónMétodo!AK343</f>
        <v>0</v>
      </c>
      <c r="AL343" s="74" t="n">
        <f aca="false">Tabla_Simulada!AL343-Tabla_ValidaciónMétodo!AL343</f>
        <v>0</v>
      </c>
      <c r="AM343" s="74" t="n">
        <f aca="false">Tabla_Simulada!AM343-Tabla_ValidaciónMétodo!AM343</f>
        <v>0</v>
      </c>
      <c r="AO343" s="66" t="n">
        <f aca="false">Tabla_Simulada!AO343-Tabla_ValidaciónMétodo!AO343</f>
        <v>0</v>
      </c>
      <c r="AP343" s="65" t="n">
        <f aca="false">Tabla_Simulada!AP343-Tabla_ValidaciónMétodo!AP343</f>
        <v>0</v>
      </c>
      <c r="AQ343" s="66" t="n">
        <f aca="false">Tabla_Simulada!AQ343-Tabla_ValidaciónMétodo!AQ343</f>
        <v>0</v>
      </c>
      <c r="AR343" s="65" t="n">
        <f aca="false">Tabla_Simulada!AR343-Tabla_ValidaciónMétodo!AR343</f>
        <v>0</v>
      </c>
      <c r="AS343" s="66" t="n">
        <f aca="false">Tabla_Simulada!AS343-Tabla_ValidaciónMétodo!AS343</f>
        <v>0</v>
      </c>
      <c r="AT343" s="65" t="n">
        <f aca="false">Tabla_Simulada!AT343-Tabla_ValidaciónMétodo!AT343</f>
        <v>0</v>
      </c>
      <c r="AU343" s="66" t="n">
        <f aca="false">Tabla_Simulada!AU343-Tabla_ValidaciónMétodo!AU343</f>
        <v>0</v>
      </c>
      <c r="AV343" s="65" t="n">
        <f aca="false">Tabla_Simulada!AV343-Tabla_ValidaciónMétodo!AV343</f>
        <v>0</v>
      </c>
      <c r="AW343" s="66" t="n">
        <f aca="false">Tabla_Simulada!AW343-Tabla_ValidaciónMétodo!AW343</f>
        <v>0</v>
      </c>
      <c r="AX343" s="65" t="n">
        <f aca="false">Tabla_Simulada!AX343-Tabla_ValidaciónMétodo!AX343</f>
        <v>0</v>
      </c>
    </row>
    <row r="344" customFormat="false" ht="15" hidden="false" customHeight="false" outlineLevel="0" collapsed="false">
      <c r="A344" s="72" t="s">
        <v>58</v>
      </c>
      <c r="B344" s="65" t="n">
        <f aca="false">Tabla_Simulada!B344-Tabla_ValidaciónMétodo!B344</f>
        <v>0</v>
      </c>
      <c r="C344" s="65" t="n">
        <f aca="false">Tabla_Simulada!C344-Tabla_ValidaciónMétodo!C344</f>
        <v>0</v>
      </c>
      <c r="D344" s="65" t="n">
        <f aca="false">Tabla_Simulada!D344-Tabla_ValidaciónMétodo!D344</f>
        <v>0</v>
      </c>
      <c r="E344" s="65" t="n">
        <f aca="false">Tabla_Simulada!E344-Tabla_ValidaciónMétodo!E344</f>
        <v>0</v>
      </c>
      <c r="F344" s="65" t="n">
        <f aca="false">Tabla_Simulada!F344-Tabla_ValidaciónMétodo!F344</f>
        <v>0</v>
      </c>
      <c r="G344" s="65" t="n">
        <f aca="false">Tabla_Simulada!G344-Tabla_ValidaciónMétodo!G344</f>
        <v>0</v>
      </c>
      <c r="H344" s="65" t="n">
        <f aca="false">Tabla_Simulada!H344-Tabla_ValidaciónMétodo!H344</f>
        <v>0</v>
      </c>
      <c r="I344" s="66" t="n">
        <f aca="false">Tabla_Simulada!I344-Tabla_ValidaciónMétodo!I344</f>
        <v>0</v>
      </c>
      <c r="J344" s="65" t="n">
        <f aca="false">Tabla_Simulada!J344-Tabla_ValidaciónMétodo!J344</f>
        <v>0</v>
      </c>
      <c r="K344" s="66" t="n">
        <f aca="false">Tabla_Simulada!K344-Tabla_ValidaciónMétodo!K344</f>
        <v>0</v>
      </c>
      <c r="L344" s="65" t="n">
        <f aca="false">Tabla_Simulada!L344-Tabla_ValidaciónMétodo!L344</f>
        <v>0</v>
      </c>
      <c r="M344" s="66" t="n">
        <f aca="false">Tabla_Simulada!M344-Tabla_ValidaciónMétodo!M344</f>
        <v>0</v>
      </c>
      <c r="N344" s="65" t="n">
        <f aca="false">Tabla_Simulada!N344-Tabla_ValidaciónMétodo!N344</f>
        <v>0</v>
      </c>
      <c r="O344" s="65" t="n">
        <f aca="false">Tabla_Simulada!O344-Tabla_ValidaciónMétodo!O344</f>
        <v>0</v>
      </c>
      <c r="P344" s="65" t="n">
        <f aca="false">Tabla_Simulada!P344-Tabla_ValidaciónMétodo!P344</f>
        <v>0</v>
      </c>
      <c r="Q344" s="65" t="n">
        <f aca="false">Tabla_Simulada!Q344-Tabla_ValidaciónMétodo!Q344</f>
        <v>0</v>
      </c>
      <c r="S344" s="65" t="n">
        <f aca="false">Tabla_Simulada!S344-Tabla_ValidaciónMétodo!S344</f>
        <v>0</v>
      </c>
      <c r="T344" s="65" t="n">
        <f aca="false">Tabla_Simulada!T344-Tabla_ValidaciónMétodo!T344</f>
        <v>0</v>
      </c>
      <c r="U344" s="65" t="n">
        <f aca="false">Tabla_Simulada!U344-Tabla_ValidaciónMétodo!U344</f>
        <v>0</v>
      </c>
      <c r="V344" s="65" t="n">
        <f aca="false">Tabla_Simulada!V344-Tabla_ValidaciónMétodo!V344</f>
        <v>0</v>
      </c>
      <c r="W344" s="65" t="n">
        <f aca="false">Tabla_Simulada!W344-Tabla_ValidaciónMétodo!W344</f>
        <v>0</v>
      </c>
      <c r="X344" s="65" t="n">
        <f aca="false">Tabla_Simulada!X344-Tabla_ValidaciónMétodo!X344</f>
        <v>0</v>
      </c>
      <c r="Y344" s="65" t="n">
        <f aca="false">Tabla_Simulada!Y344-Tabla_ValidaciónMétodo!Y344</f>
        <v>0</v>
      </c>
      <c r="Z344" s="65" t="n">
        <f aca="false">Tabla_Simulada!Z344-Tabla_ValidaciónMétodo!Z344</f>
        <v>0</v>
      </c>
      <c r="AC344" s="73" t="n">
        <f aca="false">Tabla_Simulada!AC344-Tabla_ValidaciónMétodo!AC344</f>
        <v>0</v>
      </c>
      <c r="AD344" s="74" t="n">
        <f aca="false">Tabla_Simulada!AD344-Tabla_ValidaciónMétodo!AD344</f>
        <v>0</v>
      </c>
      <c r="AE344" s="75" t="n">
        <f aca="false">Tabla_Simulada!AE344-Tabla_ValidaciónMétodo!AE344</f>
        <v>0</v>
      </c>
      <c r="AF344" s="74" t="n">
        <f aca="false">Tabla_Simulada!AF344-Tabla_ValidaciónMétodo!AF344</f>
        <v>0</v>
      </c>
      <c r="AG344" s="74" t="n">
        <f aca="false">Tabla_Simulada!AG344-Tabla_ValidaciónMétodo!AG344</f>
        <v>0</v>
      </c>
      <c r="AH344" s="74" t="n">
        <f aca="false">Tabla_Simulada!AH344-Tabla_ValidaciónMétodo!AH344</f>
        <v>0</v>
      </c>
      <c r="AI344" s="74" t="n">
        <f aca="false">Tabla_Simulada!AI344-Tabla_ValidaciónMétodo!AI344</f>
        <v>0</v>
      </c>
      <c r="AJ344" s="74" t="n">
        <f aca="false">Tabla_Simulada!AJ344-Tabla_ValidaciónMétodo!AJ344</f>
        <v>0</v>
      </c>
      <c r="AK344" s="74" t="n">
        <f aca="false">Tabla_Simulada!AK344-Tabla_ValidaciónMétodo!AK344</f>
        <v>0</v>
      </c>
      <c r="AL344" s="74" t="n">
        <f aca="false">Tabla_Simulada!AL344-Tabla_ValidaciónMétodo!AL344</f>
        <v>0</v>
      </c>
      <c r="AM344" s="74" t="n">
        <f aca="false">Tabla_Simulada!AM344-Tabla_ValidaciónMétodo!AM344</f>
        <v>0</v>
      </c>
      <c r="AO344" s="66" t="n">
        <f aca="false">Tabla_Simulada!AO344-Tabla_ValidaciónMétodo!AO344</f>
        <v>0</v>
      </c>
      <c r="AP344" s="65" t="n">
        <f aca="false">Tabla_Simulada!AP344-Tabla_ValidaciónMétodo!AP344</f>
        <v>0</v>
      </c>
      <c r="AQ344" s="66" t="n">
        <f aca="false">Tabla_Simulada!AQ344-Tabla_ValidaciónMétodo!AQ344</f>
        <v>0</v>
      </c>
      <c r="AR344" s="65" t="n">
        <f aca="false">Tabla_Simulada!AR344-Tabla_ValidaciónMétodo!AR344</f>
        <v>0</v>
      </c>
      <c r="AS344" s="66" t="n">
        <f aca="false">Tabla_Simulada!AS344-Tabla_ValidaciónMétodo!AS344</f>
        <v>0</v>
      </c>
      <c r="AT344" s="65" t="n">
        <f aca="false">Tabla_Simulada!AT344-Tabla_ValidaciónMétodo!AT344</f>
        <v>0</v>
      </c>
      <c r="AU344" s="66" t="n">
        <f aca="false">Tabla_Simulada!AU344-Tabla_ValidaciónMétodo!AU344</f>
        <v>0</v>
      </c>
      <c r="AV344" s="65" t="n">
        <f aca="false">Tabla_Simulada!AV344-Tabla_ValidaciónMétodo!AV344</f>
        <v>0</v>
      </c>
      <c r="AW344" s="66" t="n">
        <f aca="false">Tabla_Simulada!AW344-Tabla_ValidaciónMétodo!AW344</f>
        <v>0</v>
      </c>
      <c r="AX344" s="65" t="n">
        <f aca="false">Tabla_Simulada!AX344-Tabla_ValidaciónMétodo!AX344</f>
        <v>0</v>
      </c>
    </row>
    <row r="345" customFormat="false" ht="15" hidden="false" customHeight="false" outlineLevel="0" collapsed="false">
      <c r="A345" s="72" t="s">
        <v>59</v>
      </c>
      <c r="B345" s="65" t="n">
        <f aca="false">Tabla_Simulada!B345-Tabla_ValidaciónMétodo!B345</f>
        <v>0</v>
      </c>
      <c r="C345" s="65" t="n">
        <f aca="false">Tabla_Simulada!C345-Tabla_ValidaciónMétodo!C345</f>
        <v>0</v>
      </c>
      <c r="D345" s="65" t="n">
        <f aca="false">Tabla_Simulada!D345-Tabla_ValidaciónMétodo!D345</f>
        <v>0</v>
      </c>
      <c r="E345" s="65" t="n">
        <f aca="false">Tabla_Simulada!E345-Tabla_ValidaciónMétodo!E345</f>
        <v>0</v>
      </c>
      <c r="F345" s="65" t="n">
        <f aca="false">Tabla_Simulada!F345-Tabla_ValidaciónMétodo!F345</f>
        <v>0</v>
      </c>
      <c r="G345" s="65" t="n">
        <f aca="false">Tabla_Simulada!G345-Tabla_ValidaciónMétodo!G345</f>
        <v>0</v>
      </c>
      <c r="H345" s="65" t="n">
        <f aca="false">Tabla_Simulada!H345-Tabla_ValidaciónMétodo!H345</f>
        <v>0</v>
      </c>
      <c r="I345" s="66" t="n">
        <f aca="false">Tabla_Simulada!I345-Tabla_ValidaciónMétodo!I345</f>
        <v>0</v>
      </c>
      <c r="J345" s="65" t="n">
        <f aca="false">Tabla_Simulada!J345-Tabla_ValidaciónMétodo!J345</f>
        <v>0</v>
      </c>
      <c r="K345" s="66" t="n">
        <f aca="false">Tabla_Simulada!K345-Tabla_ValidaciónMétodo!K345</f>
        <v>0</v>
      </c>
      <c r="L345" s="65" t="n">
        <f aca="false">Tabla_Simulada!L345-Tabla_ValidaciónMétodo!L345</f>
        <v>0</v>
      </c>
      <c r="M345" s="66" t="n">
        <f aca="false">Tabla_Simulada!M345-Tabla_ValidaciónMétodo!M345</f>
        <v>0</v>
      </c>
      <c r="N345" s="65" t="n">
        <f aca="false">Tabla_Simulada!N345-Tabla_ValidaciónMétodo!N345</f>
        <v>0</v>
      </c>
      <c r="O345" s="65" t="n">
        <f aca="false">Tabla_Simulada!O345-Tabla_ValidaciónMétodo!O345</f>
        <v>0</v>
      </c>
      <c r="P345" s="65" t="n">
        <f aca="false">Tabla_Simulada!P345-Tabla_ValidaciónMétodo!P345</f>
        <v>0</v>
      </c>
      <c r="Q345" s="65" t="n">
        <f aca="false">Tabla_Simulada!Q345-Tabla_ValidaciónMétodo!Q345</f>
        <v>0</v>
      </c>
      <c r="S345" s="65" t="n">
        <f aca="false">Tabla_Simulada!S345-Tabla_ValidaciónMétodo!S345</f>
        <v>0</v>
      </c>
      <c r="T345" s="65" t="n">
        <f aca="false">Tabla_Simulada!T345-Tabla_ValidaciónMétodo!T345</f>
        <v>0</v>
      </c>
      <c r="U345" s="65" t="n">
        <f aca="false">Tabla_Simulada!U345-Tabla_ValidaciónMétodo!U345</f>
        <v>0</v>
      </c>
      <c r="V345" s="65" t="n">
        <f aca="false">Tabla_Simulada!V345-Tabla_ValidaciónMétodo!V345</f>
        <v>0</v>
      </c>
      <c r="W345" s="65" t="n">
        <f aca="false">Tabla_Simulada!W345-Tabla_ValidaciónMétodo!W345</f>
        <v>0</v>
      </c>
      <c r="X345" s="65" t="n">
        <f aca="false">Tabla_Simulada!X345-Tabla_ValidaciónMétodo!X345</f>
        <v>0</v>
      </c>
      <c r="Y345" s="65" t="n">
        <f aca="false">Tabla_Simulada!Y345-Tabla_ValidaciónMétodo!Y345</f>
        <v>0</v>
      </c>
      <c r="Z345" s="65" t="n">
        <f aca="false">Tabla_Simulada!Z345-Tabla_ValidaciónMétodo!Z345</f>
        <v>0</v>
      </c>
      <c r="AC345" s="73" t="n">
        <f aca="false">Tabla_Simulada!AC345-Tabla_ValidaciónMétodo!AC345</f>
        <v>0</v>
      </c>
      <c r="AD345" s="74" t="n">
        <f aca="false">Tabla_Simulada!AD345-Tabla_ValidaciónMétodo!AD345</f>
        <v>0</v>
      </c>
      <c r="AE345" s="75" t="n">
        <f aca="false">Tabla_Simulada!AE345-Tabla_ValidaciónMétodo!AE345</f>
        <v>0</v>
      </c>
      <c r="AF345" s="74" t="n">
        <f aca="false">Tabla_Simulada!AF345-Tabla_ValidaciónMétodo!AF345</f>
        <v>0</v>
      </c>
      <c r="AG345" s="74" t="n">
        <f aca="false">Tabla_Simulada!AG345-Tabla_ValidaciónMétodo!AG345</f>
        <v>0</v>
      </c>
      <c r="AH345" s="74" t="n">
        <f aca="false">Tabla_Simulada!AH345-Tabla_ValidaciónMétodo!AH345</f>
        <v>0</v>
      </c>
      <c r="AI345" s="74" t="n">
        <f aca="false">Tabla_Simulada!AI345-Tabla_ValidaciónMétodo!AI345</f>
        <v>0</v>
      </c>
      <c r="AJ345" s="74" t="n">
        <f aca="false">Tabla_Simulada!AJ345-Tabla_ValidaciónMétodo!AJ345</f>
        <v>0</v>
      </c>
      <c r="AK345" s="74" t="n">
        <f aca="false">Tabla_Simulada!AK345-Tabla_ValidaciónMétodo!AK345</f>
        <v>0</v>
      </c>
      <c r="AL345" s="74" t="n">
        <f aca="false">Tabla_Simulada!AL345-Tabla_ValidaciónMétodo!AL345</f>
        <v>0</v>
      </c>
      <c r="AM345" s="74" t="n">
        <f aca="false">Tabla_Simulada!AM345-Tabla_ValidaciónMétodo!AM345</f>
        <v>0</v>
      </c>
      <c r="AO345" s="66" t="n">
        <f aca="false">Tabla_Simulada!AO345-Tabla_ValidaciónMétodo!AO345</f>
        <v>0</v>
      </c>
      <c r="AP345" s="65" t="n">
        <f aca="false">Tabla_Simulada!AP345-Tabla_ValidaciónMétodo!AP345</f>
        <v>0</v>
      </c>
      <c r="AQ345" s="66" t="n">
        <f aca="false">Tabla_Simulada!AQ345-Tabla_ValidaciónMétodo!AQ345</f>
        <v>0</v>
      </c>
      <c r="AR345" s="65" t="n">
        <f aca="false">Tabla_Simulada!AR345-Tabla_ValidaciónMétodo!AR345</f>
        <v>0</v>
      </c>
      <c r="AS345" s="66" t="n">
        <f aca="false">Tabla_Simulada!AS345-Tabla_ValidaciónMétodo!AS345</f>
        <v>0</v>
      </c>
      <c r="AT345" s="65" t="n">
        <f aca="false">Tabla_Simulada!AT345-Tabla_ValidaciónMétodo!AT345</f>
        <v>0</v>
      </c>
      <c r="AU345" s="66" t="n">
        <f aca="false">Tabla_Simulada!AU345-Tabla_ValidaciónMétodo!AU345</f>
        <v>0</v>
      </c>
      <c r="AV345" s="65" t="n">
        <f aca="false">Tabla_Simulada!AV345-Tabla_ValidaciónMétodo!AV345</f>
        <v>0</v>
      </c>
      <c r="AW345" s="66" t="n">
        <f aca="false">Tabla_Simulada!AW345-Tabla_ValidaciónMétodo!AW345</f>
        <v>0</v>
      </c>
      <c r="AX345" s="65" t="n">
        <f aca="false">Tabla_Simulada!AX345-Tabla_ValidaciónMétodo!AX345</f>
        <v>0</v>
      </c>
    </row>
    <row r="346" customFormat="false" ht="15" hidden="false" customHeight="false" outlineLevel="0" collapsed="false">
      <c r="A346" s="72" t="s">
        <v>60</v>
      </c>
      <c r="B346" s="65" t="n">
        <f aca="false">Tabla_Simulada!B346-Tabla_ValidaciónMétodo!B346</f>
        <v>0</v>
      </c>
      <c r="C346" s="65" t="n">
        <f aca="false">Tabla_Simulada!C346-Tabla_ValidaciónMétodo!C346</f>
        <v>0</v>
      </c>
      <c r="D346" s="65" t="n">
        <f aca="false">Tabla_Simulada!D346-Tabla_ValidaciónMétodo!D346</f>
        <v>0</v>
      </c>
      <c r="E346" s="65" t="n">
        <f aca="false">Tabla_Simulada!E346-Tabla_ValidaciónMétodo!E346</f>
        <v>0</v>
      </c>
      <c r="F346" s="65" t="n">
        <f aca="false">Tabla_Simulada!F346-Tabla_ValidaciónMétodo!F346</f>
        <v>0</v>
      </c>
      <c r="G346" s="65" t="n">
        <f aca="false">Tabla_Simulada!G346-Tabla_ValidaciónMétodo!G346</f>
        <v>0</v>
      </c>
      <c r="H346" s="65" t="n">
        <f aca="false">Tabla_Simulada!H346-Tabla_ValidaciónMétodo!H346</f>
        <v>0</v>
      </c>
      <c r="I346" s="66" t="n">
        <f aca="false">Tabla_Simulada!I346-Tabla_ValidaciónMétodo!I346</f>
        <v>0</v>
      </c>
      <c r="J346" s="65" t="n">
        <f aca="false">Tabla_Simulada!J346-Tabla_ValidaciónMétodo!J346</f>
        <v>0</v>
      </c>
      <c r="K346" s="66" t="n">
        <f aca="false">Tabla_Simulada!K346-Tabla_ValidaciónMétodo!K346</f>
        <v>0</v>
      </c>
      <c r="L346" s="65" t="n">
        <f aca="false">Tabla_Simulada!L346-Tabla_ValidaciónMétodo!L346</f>
        <v>0</v>
      </c>
      <c r="M346" s="66" t="n">
        <f aca="false">Tabla_Simulada!M346-Tabla_ValidaciónMétodo!M346</f>
        <v>0</v>
      </c>
      <c r="N346" s="65" t="n">
        <f aca="false">Tabla_Simulada!N346-Tabla_ValidaciónMétodo!N346</f>
        <v>0</v>
      </c>
      <c r="O346" s="65" t="n">
        <f aca="false">Tabla_Simulada!O346-Tabla_ValidaciónMétodo!O346</f>
        <v>0</v>
      </c>
      <c r="P346" s="65" t="n">
        <f aca="false">Tabla_Simulada!P346-Tabla_ValidaciónMétodo!P346</f>
        <v>0</v>
      </c>
      <c r="Q346" s="65" t="n">
        <f aca="false">Tabla_Simulada!Q346-Tabla_ValidaciónMétodo!Q346</f>
        <v>0</v>
      </c>
      <c r="S346" s="65" t="n">
        <f aca="false">Tabla_Simulada!S346-Tabla_ValidaciónMétodo!S346</f>
        <v>0</v>
      </c>
      <c r="T346" s="65" t="n">
        <f aca="false">Tabla_Simulada!T346-Tabla_ValidaciónMétodo!T346</f>
        <v>0</v>
      </c>
      <c r="U346" s="65" t="n">
        <f aca="false">Tabla_Simulada!U346-Tabla_ValidaciónMétodo!U346</f>
        <v>0</v>
      </c>
      <c r="V346" s="65" t="n">
        <f aca="false">Tabla_Simulada!V346-Tabla_ValidaciónMétodo!V346</f>
        <v>0</v>
      </c>
      <c r="W346" s="65" t="n">
        <f aca="false">Tabla_Simulada!W346-Tabla_ValidaciónMétodo!W346</f>
        <v>0</v>
      </c>
      <c r="X346" s="65" t="n">
        <f aca="false">Tabla_Simulada!X346-Tabla_ValidaciónMétodo!X346</f>
        <v>0</v>
      </c>
      <c r="Y346" s="65" t="n">
        <f aca="false">Tabla_Simulada!Y346-Tabla_ValidaciónMétodo!Y346</f>
        <v>0</v>
      </c>
      <c r="Z346" s="65" t="n">
        <f aca="false">Tabla_Simulada!Z346-Tabla_ValidaciónMétodo!Z346</f>
        <v>0</v>
      </c>
      <c r="AC346" s="73" t="n">
        <f aca="false">Tabla_Simulada!AC346-Tabla_ValidaciónMétodo!AC346</f>
        <v>0</v>
      </c>
      <c r="AD346" s="74" t="n">
        <f aca="false">Tabla_Simulada!AD346-Tabla_ValidaciónMétodo!AD346</f>
        <v>0</v>
      </c>
      <c r="AE346" s="75" t="n">
        <f aca="false">Tabla_Simulada!AE346-Tabla_ValidaciónMétodo!AE346</f>
        <v>0</v>
      </c>
      <c r="AF346" s="74" t="n">
        <f aca="false">Tabla_Simulada!AF346-Tabla_ValidaciónMétodo!AF346</f>
        <v>0</v>
      </c>
      <c r="AG346" s="74" t="n">
        <f aca="false">Tabla_Simulada!AG346-Tabla_ValidaciónMétodo!AG346</f>
        <v>0</v>
      </c>
      <c r="AH346" s="74" t="n">
        <f aca="false">Tabla_Simulada!AH346-Tabla_ValidaciónMétodo!AH346</f>
        <v>0</v>
      </c>
      <c r="AI346" s="74" t="n">
        <f aca="false">Tabla_Simulada!AI346-Tabla_ValidaciónMétodo!AI346</f>
        <v>0</v>
      </c>
      <c r="AJ346" s="74" t="n">
        <f aca="false">Tabla_Simulada!AJ346-Tabla_ValidaciónMétodo!AJ346</f>
        <v>0</v>
      </c>
      <c r="AK346" s="74" t="n">
        <f aca="false">Tabla_Simulada!AK346-Tabla_ValidaciónMétodo!AK346</f>
        <v>0</v>
      </c>
      <c r="AL346" s="74" t="n">
        <f aca="false">Tabla_Simulada!AL346-Tabla_ValidaciónMétodo!AL346</f>
        <v>0</v>
      </c>
      <c r="AM346" s="74" t="n">
        <f aca="false">Tabla_Simulada!AM346-Tabla_ValidaciónMétodo!AM346</f>
        <v>0</v>
      </c>
      <c r="AO346" s="66" t="n">
        <f aca="false">Tabla_Simulada!AO346-Tabla_ValidaciónMétodo!AO346</f>
        <v>0</v>
      </c>
      <c r="AP346" s="65" t="n">
        <f aca="false">Tabla_Simulada!AP346-Tabla_ValidaciónMétodo!AP346</f>
        <v>0</v>
      </c>
      <c r="AQ346" s="66" t="n">
        <f aca="false">Tabla_Simulada!AQ346-Tabla_ValidaciónMétodo!AQ346</f>
        <v>0</v>
      </c>
      <c r="AR346" s="65" t="n">
        <f aca="false">Tabla_Simulada!AR346-Tabla_ValidaciónMétodo!AR346</f>
        <v>0</v>
      </c>
      <c r="AS346" s="66" t="n">
        <f aca="false">Tabla_Simulada!AS346-Tabla_ValidaciónMétodo!AS346</f>
        <v>0</v>
      </c>
      <c r="AT346" s="65" t="n">
        <f aca="false">Tabla_Simulada!AT346-Tabla_ValidaciónMétodo!AT346</f>
        <v>0</v>
      </c>
      <c r="AU346" s="66" t="n">
        <f aca="false">Tabla_Simulada!AU346-Tabla_ValidaciónMétodo!AU346</f>
        <v>0</v>
      </c>
      <c r="AV346" s="65" t="n">
        <f aca="false">Tabla_Simulada!AV346-Tabla_ValidaciónMétodo!AV346</f>
        <v>0</v>
      </c>
      <c r="AW346" s="66" t="n">
        <f aca="false">Tabla_Simulada!AW346-Tabla_ValidaciónMétodo!AW346</f>
        <v>0</v>
      </c>
      <c r="AX346" s="65" t="n">
        <f aca="false">Tabla_Simulada!AX346-Tabla_ValidaciónMétodo!AX346</f>
        <v>0</v>
      </c>
    </row>
    <row r="347" customFormat="false" ht="15" hidden="false" customHeight="false" outlineLevel="0" collapsed="false">
      <c r="A347" s="72" t="s">
        <v>61</v>
      </c>
      <c r="B347" s="65" t="n">
        <f aca="false">Tabla_Simulada!B347-Tabla_ValidaciónMétodo!B347</f>
        <v>0</v>
      </c>
      <c r="C347" s="65" t="n">
        <f aca="false">Tabla_Simulada!C347-Tabla_ValidaciónMétodo!C347</f>
        <v>0</v>
      </c>
      <c r="D347" s="65" t="n">
        <f aca="false">Tabla_Simulada!D347-Tabla_ValidaciónMétodo!D347</f>
        <v>0</v>
      </c>
      <c r="E347" s="65" t="n">
        <f aca="false">Tabla_Simulada!E347-Tabla_ValidaciónMétodo!E347</f>
        <v>0</v>
      </c>
      <c r="F347" s="65" t="n">
        <f aca="false">Tabla_Simulada!F347-Tabla_ValidaciónMétodo!F347</f>
        <v>0</v>
      </c>
      <c r="G347" s="65" t="n">
        <f aca="false">Tabla_Simulada!G347-Tabla_ValidaciónMétodo!G347</f>
        <v>0</v>
      </c>
      <c r="H347" s="65" t="n">
        <f aca="false">Tabla_Simulada!H347-Tabla_ValidaciónMétodo!H347</f>
        <v>0</v>
      </c>
      <c r="I347" s="66" t="n">
        <f aca="false">Tabla_Simulada!I347-Tabla_ValidaciónMétodo!I347</f>
        <v>0</v>
      </c>
      <c r="J347" s="65" t="n">
        <f aca="false">Tabla_Simulada!J347-Tabla_ValidaciónMétodo!J347</f>
        <v>0</v>
      </c>
      <c r="K347" s="66" t="n">
        <f aca="false">Tabla_Simulada!K347-Tabla_ValidaciónMétodo!K347</f>
        <v>0</v>
      </c>
      <c r="L347" s="65" t="n">
        <f aca="false">Tabla_Simulada!L347-Tabla_ValidaciónMétodo!L347</f>
        <v>0</v>
      </c>
      <c r="M347" s="66" t="n">
        <f aca="false">Tabla_Simulada!M347-Tabla_ValidaciónMétodo!M347</f>
        <v>0</v>
      </c>
      <c r="N347" s="65" t="n">
        <f aca="false">Tabla_Simulada!N347-Tabla_ValidaciónMétodo!N347</f>
        <v>0</v>
      </c>
      <c r="O347" s="65" t="n">
        <f aca="false">Tabla_Simulada!O347-Tabla_ValidaciónMétodo!O347</f>
        <v>0</v>
      </c>
      <c r="P347" s="65" t="n">
        <f aca="false">Tabla_Simulada!P347-Tabla_ValidaciónMétodo!P347</f>
        <v>0</v>
      </c>
      <c r="Q347" s="65" t="n">
        <f aca="false">Tabla_Simulada!Q347-Tabla_ValidaciónMétodo!Q347</f>
        <v>0</v>
      </c>
      <c r="S347" s="65" t="n">
        <f aca="false">Tabla_Simulada!S347-Tabla_ValidaciónMétodo!S347</f>
        <v>0</v>
      </c>
      <c r="T347" s="65" t="n">
        <f aca="false">Tabla_Simulada!T347-Tabla_ValidaciónMétodo!T347</f>
        <v>0</v>
      </c>
      <c r="U347" s="65" t="n">
        <f aca="false">Tabla_Simulada!U347-Tabla_ValidaciónMétodo!U347</f>
        <v>0</v>
      </c>
      <c r="V347" s="65" t="n">
        <f aca="false">Tabla_Simulada!V347-Tabla_ValidaciónMétodo!V347</f>
        <v>0</v>
      </c>
      <c r="W347" s="65" t="n">
        <f aca="false">Tabla_Simulada!W347-Tabla_ValidaciónMétodo!W347</f>
        <v>0</v>
      </c>
      <c r="X347" s="65" t="n">
        <f aca="false">Tabla_Simulada!X347-Tabla_ValidaciónMétodo!X347</f>
        <v>0</v>
      </c>
      <c r="Y347" s="65" t="n">
        <f aca="false">Tabla_Simulada!Y347-Tabla_ValidaciónMétodo!Y347</f>
        <v>0</v>
      </c>
      <c r="Z347" s="65" t="n">
        <f aca="false">Tabla_Simulada!Z347-Tabla_ValidaciónMétodo!Z347</f>
        <v>0</v>
      </c>
      <c r="AC347" s="73" t="n">
        <f aca="false">Tabla_Simulada!AC347-Tabla_ValidaciónMétodo!AC347</f>
        <v>0</v>
      </c>
      <c r="AD347" s="74" t="n">
        <f aca="false">Tabla_Simulada!AD347-Tabla_ValidaciónMétodo!AD347</f>
        <v>0</v>
      </c>
      <c r="AE347" s="75" t="n">
        <f aca="false">Tabla_Simulada!AE347-Tabla_ValidaciónMétodo!AE347</f>
        <v>0</v>
      </c>
      <c r="AF347" s="74" t="n">
        <f aca="false">Tabla_Simulada!AF347-Tabla_ValidaciónMétodo!AF347</f>
        <v>0</v>
      </c>
      <c r="AG347" s="74" t="n">
        <f aca="false">Tabla_Simulada!AG347-Tabla_ValidaciónMétodo!AG347</f>
        <v>0</v>
      </c>
      <c r="AH347" s="74" t="n">
        <f aca="false">Tabla_Simulada!AH347-Tabla_ValidaciónMétodo!AH347</f>
        <v>0</v>
      </c>
      <c r="AI347" s="74" t="n">
        <f aca="false">Tabla_Simulada!AI347-Tabla_ValidaciónMétodo!AI347</f>
        <v>0</v>
      </c>
      <c r="AJ347" s="74" t="n">
        <f aca="false">Tabla_Simulada!AJ347-Tabla_ValidaciónMétodo!AJ347</f>
        <v>0</v>
      </c>
      <c r="AK347" s="74" t="n">
        <f aca="false">Tabla_Simulada!AK347-Tabla_ValidaciónMétodo!AK347</f>
        <v>0</v>
      </c>
      <c r="AL347" s="74" t="n">
        <f aca="false">Tabla_Simulada!AL347-Tabla_ValidaciónMétodo!AL347</f>
        <v>0</v>
      </c>
      <c r="AM347" s="74" t="n">
        <f aca="false">Tabla_Simulada!AM347-Tabla_ValidaciónMétodo!AM347</f>
        <v>0</v>
      </c>
      <c r="AO347" s="66" t="n">
        <f aca="false">Tabla_Simulada!AO347-Tabla_ValidaciónMétodo!AO347</f>
        <v>0</v>
      </c>
      <c r="AP347" s="65" t="n">
        <f aca="false">Tabla_Simulada!AP347-Tabla_ValidaciónMétodo!AP347</f>
        <v>0</v>
      </c>
      <c r="AQ347" s="66" t="n">
        <f aca="false">Tabla_Simulada!AQ347-Tabla_ValidaciónMétodo!AQ347</f>
        <v>0</v>
      </c>
      <c r="AR347" s="65" t="n">
        <f aca="false">Tabla_Simulada!AR347-Tabla_ValidaciónMétodo!AR347</f>
        <v>0</v>
      </c>
      <c r="AS347" s="66" t="n">
        <f aca="false">Tabla_Simulada!AS347-Tabla_ValidaciónMétodo!AS347</f>
        <v>0</v>
      </c>
      <c r="AT347" s="65" t="n">
        <f aca="false">Tabla_Simulada!AT347-Tabla_ValidaciónMétodo!AT347</f>
        <v>0</v>
      </c>
      <c r="AU347" s="66" t="n">
        <f aca="false">Tabla_Simulada!AU347-Tabla_ValidaciónMétodo!AU347</f>
        <v>0</v>
      </c>
      <c r="AV347" s="65" t="n">
        <f aca="false">Tabla_Simulada!AV347-Tabla_ValidaciónMétodo!AV347</f>
        <v>0</v>
      </c>
      <c r="AW347" s="66" t="n">
        <f aca="false">Tabla_Simulada!AW347-Tabla_ValidaciónMétodo!AW347</f>
        <v>0</v>
      </c>
      <c r="AX347" s="65" t="n">
        <f aca="false">Tabla_Simulada!AX347-Tabla_ValidaciónMétodo!AX347</f>
        <v>0</v>
      </c>
    </row>
    <row r="348" customFormat="false" ht="15" hidden="false" customHeight="false" outlineLevel="0" collapsed="false">
      <c r="A348" s="72" t="s">
        <v>62</v>
      </c>
      <c r="B348" s="65" t="n">
        <f aca="false">Tabla_Simulada!B348-Tabla_ValidaciónMétodo!B348</f>
        <v>0</v>
      </c>
      <c r="C348" s="65" t="n">
        <f aca="false">Tabla_Simulada!C348-Tabla_ValidaciónMétodo!C348</f>
        <v>0</v>
      </c>
      <c r="D348" s="65" t="n">
        <f aca="false">Tabla_Simulada!D348-Tabla_ValidaciónMétodo!D348</f>
        <v>0</v>
      </c>
      <c r="E348" s="65" t="n">
        <f aca="false">Tabla_Simulada!E348-Tabla_ValidaciónMétodo!E348</f>
        <v>0</v>
      </c>
      <c r="F348" s="65" t="n">
        <f aca="false">Tabla_Simulada!F348-Tabla_ValidaciónMétodo!F348</f>
        <v>0</v>
      </c>
      <c r="G348" s="65" t="n">
        <f aca="false">Tabla_Simulada!G348-Tabla_ValidaciónMétodo!G348</f>
        <v>0</v>
      </c>
      <c r="H348" s="65" t="n">
        <f aca="false">Tabla_Simulada!H348-Tabla_ValidaciónMétodo!H348</f>
        <v>0</v>
      </c>
      <c r="I348" s="66" t="n">
        <f aca="false">Tabla_Simulada!I348-Tabla_ValidaciónMétodo!I348</f>
        <v>0</v>
      </c>
      <c r="J348" s="65" t="n">
        <f aca="false">Tabla_Simulada!J348-Tabla_ValidaciónMétodo!J348</f>
        <v>0</v>
      </c>
      <c r="K348" s="66" t="n">
        <f aca="false">Tabla_Simulada!K348-Tabla_ValidaciónMétodo!K348</f>
        <v>0</v>
      </c>
      <c r="L348" s="65" t="n">
        <f aca="false">Tabla_Simulada!L348-Tabla_ValidaciónMétodo!L348</f>
        <v>0</v>
      </c>
      <c r="M348" s="66" t="n">
        <f aca="false">Tabla_Simulada!M348-Tabla_ValidaciónMétodo!M348</f>
        <v>0</v>
      </c>
      <c r="N348" s="65" t="n">
        <f aca="false">Tabla_Simulada!N348-Tabla_ValidaciónMétodo!N348</f>
        <v>0</v>
      </c>
      <c r="O348" s="65" t="n">
        <f aca="false">Tabla_Simulada!O348-Tabla_ValidaciónMétodo!O348</f>
        <v>0</v>
      </c>
      <c r="P348" s="65" t="n">
        <f aca="false">Tabla_Simulada!P348-Tabla_ValidaciónMétodo!P348</f>
        <v>0</v>
      </c>
      <c r="Q348" s="65" t="n">
        <f aca="false">Tabla_Simulada!Q348-Tabla_ValidaciónMétodo!Q348</f>
        <v>0</v>
      </c>
      <c r="S348" s="65" t="n">
        <f aca="false">Tabla_Simulada!S348-Tabla_ValidaciónMétodo!S348</f>
        <v>0</v>
      </c>
      <c r="T348" s="65" t="n">
        <f aca="false">Tabla_Simulada!T348-Tabla_ValidaciónMétodo!T348</f>
        <v>0</v>
      </c>
      <c r="U348" s="65" t="n">
        <f aca="false">Tabla_Simulada!U348-Tabla_ValidaciónMétodo!U348</f>
        <v>0</v>
      </c>
      <c r="V348" s="65" t="n">
        <f aca="false">Tabla_Simulada!V348-Tabla_ValidaciónMétodo!V348</f>
        <v>0</v>
      </c>
      <c r="W348" s="65" t="n">
        <f aca="false">Tabla_Simulada!W348-Tabla_ValidaciónMétodo!W348</f>
        <v>0</v>
      </c>
      <c r="X348" s="65" t="n">
        <f aca="false">Tabla_Simulada!X348-Tabla_ValidaciónMétodo!X348</f>
        <v>0</v>
      </c>
      <c r="Y348" s="65" t="n">
        <f aca="false">Tabla_Simulada!Y348-Tabla_ValidaciónMétodo!Y348</f>
        <v>0</v>
      </c>
      <c r="Z348" s="65" t="n">
        <f aca="false">Tabla_Simulada!Z348-Tabla_ValidaciónMétodo!Z348</f>
        <v>0</v>
      </c>
      <c r="AC348" s="73" t="n">
        <f aca="false">Tabla_Simulada!AC348-Tabla_ValidaciónMétodo!AC348</f>
        <v>0</v>
      </c>
      <c r="AD348" s="74" t="n">
        <f aca="false">Tabla_Simulada!AD348-Tabla_ValidaciónMétodo!AD348</f>
        <v>0</v>
      </c>
      <c r="AE348" s="75" t="n">
        <f aca="false">Tabla_Simulada!AE348-Tabla_ValidaciónMétodo!AE348</f>
        <v>0</v>
      </c>
      <c r="AF348" s="74" t="n">
        <f aca="false">Tabla_Simulada!AF348-Tabla_ValidaciónMétodo!AF348</f>
        <v>0</v>
      </c>
      <c r="AG348" s="74" t="n">
        <f aca="false">Tabla_Simulada!AG348-Tabla_ValidaciónMétodo!AG348</f>
        <v>0</v>
      </c>
      <c r="AH348" s="74" t="n">
        <f aca="false">Tabla_Simulada!AH348-Tabla_ValidaciónMétodo!AH348</f>
        <v>0</v>
      </c>
      <c r="AI348" s="74" t="n">
        <f aca="false">Tabla_Simulada!AI348-Tabla_ValidaciónMétodo!AI348</f>
        <v>0</v>
      </c>
      <c r="AJ348" s="74" t="n">
        <f aca="false">Tabla_Simulada!AJ348-Tabla_ValidaciónMétodo!AJ348</f>
        <v>0</v>
      </c>
      <c r="AK348" s="74" t="n">
        <f aca="false">Tabla_Simulada!AK348-Tabla_ValidaciónMétodo!AK348</f>
        <v>0</v>
      </c>
      <c r="AL348" s="74" t="n">
        <f aca="false">Tabla_Simulada!AL348-Tabla_ValidaciónMétodo!AL348</f>
        <v>0</v>
      </c>
      <c r="AM348" s="74" t="n">
        <f aca="false">Tabla_Simulada!AM348-Tabla_ValidaciónMétodo!AM348</f>
        <v>0</v>
      </c>
      <c r="AO348" s="66" t="n">
        <f aca="false">Tabla_Simulada!AO348-Tabla_ValidaciónMétodo!AO348</f>
        <v>0</v>
      </c>
      <c r="AP348" s="65" t="n">
        <f aca="false">Tabla_Simulada!AP348-Tabla_ValidaciónMétodo!AP348</f>
        <v>0</v>
      </c>
      <c r="AQ348" s="66" t="n">
        <f aca="false">Tabla_Simulada!AQ348-Tabla_ValidaciónMétodo!AQ348</f>
        <v>0</v>
      </c>
      <c r="AR348" s="65" t="n">
        <f aca="false">Tabla_Simulada!AR348-Tabla_ValidaciónMétodo!AR348</f>
        <v>0</v>
      </c>
      <c r="AS348" s="66" t="n">
        <f aca="false">Tabla_Simulada!AS348-Tabla_ValidaciónMétodo!AS348</f>
        <v>0</v>
      </c>
      <c r="AT348" s="65" t="n">
        <f aca="false">Tabla_Simulada!AT348-Tabla_ValidaciónMétodo!AT348</f>
        <v>0</v>
      </c>
      <c r="AU348" s="66" t="n">
        <f aca="false">Tabla_Simulada!AU348-Tabla_ValidaciónMétodo!AU348</f>
        <v>0</v>
      </c>
      <c r="AV348" s="65" t="n">
        <f aca="false">Tabla_Simulada!AV348-Tabla_ValidaciónMétodo!AV348</f>
        <v>0</v>
      </c>
      <c r="AW348" s="66" t="n">
        <f aca="false">Tabla_Simulada!AW348-Tabla_ValidaciónMétodo!AW348</f>
        <v>0</v>
      </c>
      <c r="AX348" s="65" t="n">
        <f aca="false">Tabla_Simulada!AX348-Tabla_ValidaciónMétodo!AX348</f>
        <v>0</v>
      </c>
    </row>
    <row r="349" customFormat="false" ht="15" hidden="false" customHeight="false" outlineLevel="0" collapsed="false">
      <c r="A349" s="72" t="s">
        <v>63</v>
      </c>
      <c r="B349" s="65" t="n">
        <f aca="false">Tabla_Simulada!B349-Tabla_ValidaciónMétodo!B349</f>
        <v>0</v>
      </c>
      <c r="C349" s="65" t="n">
        <f aca="false">Tabla_Simulada!C349-Tabla_ValidaciónMétodo!C349</f>
        <v>0</v>
      </c>
      <c r="D349" s="65" t="n">
        <f aca="false">Tabla_Simulada!D349-Tabla_ValidaciónMétodo!D349</f>
        <v>0</v>
      </c>
      <c r="E349" s="65" t="n">
        <f aca="false">Tabla_Simulada!E349-Tabla_ValidaciónMétodo!E349</f>
        <v>0</v>
      </c>
      <c r="F349" s="65" t="n">
        <f aca="false">Tabla_Simulada!F349-Tabla_ValidaciónMétodo!F349</f>
        <v>0</v>
      </c>
      <c r="G349" s="65" t="n">
        <f aca="false">Tabla_Simulada!G349-Tabla_ValidaciónMétodo!G349</f>
        <v>0</v>
      </c>
      <c r="H349" s="65" t="n">
        <f aca="false">Tabla_Simulada!H349-Tabla_ValidaciónMétodo!H349</f>
        <v>0</v>
      </c>
      <c r="I349" s="66" t="n">
        <f aca="false">Tabla_Simulada!I349-Tabla_ValidaciónMétodo!I349</f>
        <v>0</v>
      </c>
      <c r="J349" s="65" t="n">
        <f aca="false">Tabla_Simulada!J349-Tabla_ValidaciónMétodo!J349</f>
        <v>0</v>
      </c>
      <c r="K349" s="66" t="n">
        <f aca="false">Tabla_Simulada!K349-Tabla_ValidaciónMétodo!K349</f>
        <v>0</v>
      </c>
      <c r="L349" s="65" t="n">
        <f aca="false">Tabla_Simulada!L349-Tabla_ValidaciónMétodo!L349</f>
        <v>0</v>
      </c>
      <c r="M349" s="66" t="n">
        <f aca="false">Tabla_Simulada!M349-Tabla_ValidaciónMétodo!M349</f>
        <v>0</v>
      </c>
      <c r="N349" s="65" t="n">
        <f aca="false">Tabla_Simulada!N349-Tabla_ValidaciónMétodo!N349</f>
        <v>0</v>
      </c>
      <c r="O349" s="65" t="n">
        <f aca="false">Tabla_Simulada!O349-Tabla_ValidaciónMétodo!O349</f>
        <v>0</v>
      </c>
      <c r="P349" s="65" t="n">
        <f aca="false">Tabla_Simulada!P349-Tabla_ValidaciónMétodo!P349</f>
        <v>0</v>
      </c>
      <c r="Q349" s="65" t="n">
        <f aca="false">Tabla_Simulada!Q349-Tabla_ValidaciónMétodo!Q349</f>
        <v>0</v>
      </c>
      <c r="S349" s="65" t="n">
        <f aca="false">Tabla_Simulada!S349-Tabla_ValidaciónMétodo!S349</f>
        <v>0</v>
      </c>
      <c r="T349" s="65" t="n">
        <f aca="false">Tabla_Simulada!T349-Tabla_ValidaciónMétodo!T349</f>
        <v>0</v>
      </c>
      <c r="U349" s="65" t="n">
        <f aca="false">Tabla_Simulada!U349-Tabla_ValidaciónMétodo!U349</f>
        <v>0</v>
      </c>
      <c r="V349" s="65" t="n">
        <f aca="false">Tabla_Simulada!V349-Tabla_ValidaciónMétodo!V349</f>
        <v>0</v>
      </c>
      <c r="W349" s="65" t="n">
        <f aca="false">Tabla_Simulada!W349-Tabla_ValidaciónMétodo!W349</f>
        <v>0</v>
      </c>
      <c r="X349" s="65" t="n">
        <f aca="false">Tabla_Simulada!X349-Tabla_ValidaciónMétodo!X349</f>
        <v>0</v>
      </c>
      <c r="Y349" s="65" t="n">
        <f aca="false">Tabla_Simulada!Y349-Tabla_ValidaciónMétodo!Y349</f>
        <v>0</v>
      </c>
      <c r="Z349" s="65" t="n">
        <f aca="false">Tabla_Simulada!Z349-Tabla_ValidaciónMétodo!Z349</f>
        <v>0</v>
      </c>
      <c r="AC349" s="73" t="n">
        <f aca="false">Tabla_Simulada!AC349-Tabla_ValidaciónMétodo!AC349</f>
        <v>0</v>
      </c>
      <c r="AD349" s="74" t="n">
        <f aca="false">Tabla_Simulada!AD349-Tabla_ValidaciónMétodo!AD349</f>
        <v>0</v>
      </c>
      <c r="AE349" s="75" t="n">
        <f aca="false">Tabla_Simulada!AE349-Tabla_ValidaciónMétodo!AE349</f>
        <v>0</v>
      </c>
      <c r="AF349" s="74" t="n">
        <f aca="false">Tabla_Simulada!AF349-Tabla_ValidaciónMétodo!AF349</f>
        <v>0</v>
      </c>
      <c r="AG349" s="74" t="n">
        <f aca="false">Tabla_Simulada!AG349-Tabla_ValidaciónMétodo!AG349</f>
        <v>0</v>
      </c>
      <c r="AH349" s="74" t="n">
        <f aca="false">Tabla_Simulada!AH349-Tabla_ValidaciónMétodo!AH349</f>
        <v>0</v>
      </c>
      <c r="AI349" s="74" t="n">
        <f aca="false">Tabla_Simulada!AI349-Tabla_ValidaciónMétodo!AI349</f>
        <v>0</v>
      </c>
      <c r="AJ349" s="74" t="n">
        <f aca="false">Tabla_Simulada!AJ349-Tabla_ValidaciónMétodo!AJ349</f>
        <v>0</v>
      </c>
      <c r="AK349" s="74" t="n">
        <f aca="false">Tabla_Simulada!AK349-Tabla_ValidaciónMétodo!AK349</f>
        <v>0</v>
      </c>
      <c r="AL349" s="74" t="n">
        <f aca="false">Tabla_Simulada!AL349-Tabla_ValidaciónMétodo!AL349</f>
        <v>0</v>
      </c>
      <c r="AM349" s="74" t="n">
        <f aca="false">Tabla_Simulada!AM349-Tabla_ValidaciónMétodo!AM349</f>
        <v>0</v>
      </c>
      <c r="AO349" s="66" t="n">
        <f aca="false">Tabla_Simulada!AO349-Tabla_ValidaciónMétodo!AO349</f>
        <v>0</v>
      </c>
      <c r="AP349" s="65" t="n">
        <f aca="false">Tabla_Simulada!AP349-Tabla_ValidaciónMétodo!AP349</f>
        <v>0</v>
      </c>
      <c r="AQ349" s="66" t="n">
        <f aca="false">Tabla_Simulada!AQ349-Tabla_ValidaciónMétodo!AQ349</f>
        <v>0</v>
      </c>
      <c r="AR349" s="65" t="n">
        <f aca="false">Tabla_Simulada!AR349-Tabla_ValidaciónMétodo!AR349</f>
        <v>0</v>
      </c>
      <c r="AS349" s="66" t="n">
        <f aca="false">Tabla_Simulada!AS349-Tabla_ValidaciónMétodo!AS349</f>
        <v>0</v>
      </c>
      <c r="AT349" s="65" t="n">
        <f aca="false">Tabla_Simulada!AT349-Tabla_ValidaciónMétodo!AT349</f>
        <v>0</v>
      </c>
      <c r="AU349" s="66" t="n">
        <f aca="false">Tabla_Simulada!AU349-Tabla_ValidaciónMétodo!AU349</f>
        <v>0</v>
      </c>
      <c r="AV349" s="65" t="n">
        <f aca="false">Tabla_Simulada!AV349-Tabla_ValidaciónMétodo!AV349</f>
        <v>0</v>
      </c>
      <c r="AW349" s="66" t="n">
        <f aca="false">Tabla_Simulada!AW349-Tabla_ValidaciónMétodo!AW349</f>
        <v>0</v>
      </c>
      <c r="AX349" s="65" t="n">
        <f aca="false">Tabla_Simulada!AX349-Tabla_ValidaciónMétodo!AX349</f>
        <v>0</v>
      </c>
    </row>
    <row r="350" customFormat="false" ht="15" hidden="false" customHeight="false" outlineLevel="0" collapsed="false">
      <c r="A350" s="72" t="s">
        <v>64</v>
      </c>
      <c r="B350" s="65" t="n">
        <f aca="false">Tabla_Simulada!B350-Tabla_ValidaciónMétodo!B350</f>
        <v>0</v>
      </c>
      <c r="C350" s="65" t="n">
        <f aca="false">Tabla_Simulada!C350-Tabla_ValidaciónMétodo!C350</f>
        <v>0</v>
      </c>
      <c r="D350" s="65" t="n">
        <f aca="false">Tabla_Simulada!D350-Tabla_ValidaciónMétodo!D350</f>
        <v>0</v>
      </c>
      <c r="E350" s="65" t="n">
        <f aca="false">Tabla_Simulada!E350-Tabla_ValidaciónMétodo!E350</f>
        <v>0</v>
      </c>
      <c r="F350" s="65" t="n">
        <f aca="false">Tabla_Simulada!F350-Tabla_ValidaciónMétodo!F350</f>
        <v>0</v>
      </c>
      <c r="G350" s="65" t="n">
        <f aca="false">Tabla_Simulada!G350-Tabla_ValidaciónMétodo!G350</f>
        <v>0</v>
      </c>
      <c r="H350" s="65" t="n">
        <f aca="false">Tabla_Simulada!H350-Tabla_ValidaciónMétodo!H350</f>
        <v>0</v>
      </c>
      <c r="I350" s="66" t="n">
        <f aca="false">Tabla_Simulada!I350-Tabla_ValidaciónMétodo!I350</f>
        <v>0</v>
      </c>
      <c r="J350" s="65" t="n">
        <f aca="false">Tabla_Simulada!J350-Tabla_ValidaciónMétodo!J350</f>
        <v>0</v>
      </c>
      <c r="K350" s="66" t="n">
        <f aca="false">Tabla_Simulada!K350-Tabla_ValidaciónMétodo!K350</f>
        <v>0</v>
      </c>
      <c r="L350" s="65" t="n">
        <f aca="false">Tabla_Simulada!L350-Tabla_ValidaciónMétodo!L350</f>
        <v>0</v>
      </c>
      <c r="M350" s="66" t="n">
        <f aca="false">Tabla_Simulada!M350-Tabla_ValidaciónMétodo!M350</f>
        <v>0</v>
      </c>
      <c r="N350" s="65" t="n">
        <f aca="false">Tabla_Simulada!N350-Tabla_ValidaciónMétodo!N350</f>
        <v>0</v>
      </c>
      <c r="O350" s="65" t="n">
        <f aca="false">Tabla_Simulada!O350-Tabla_ValidaciónMétodo!O350</f>
        <v>0</v>
      </c>
      <c r="P350" s="65" t="n">
        <f aca="false">Tabla_Simulada!P350-Tabla_ValidaciónMétodo!P350</f>
        <v>0</v>
      </c>
      <c r="Q350" s="65" t="n">
        <f aca="false">Tabla_Simulada!Q350-Tabla_ValidaciónMétodo!Q350</f>
        <v>0</v>
      </c>
      <c r="S350" s="65" t="n">
        <f aca="false">Tabla_Simulada!S350-Tabla_ValidaciónMétodo!S350</f>
        <v>0</v>
      </c>
      <c r="T350" s="65" t="n">
        <f aca="false">Tabla_Simulada!T350-Tabla_ValidaciónMétodo!T350</f>
        <v>0</v>
      </c>
      <c r="U350" s="65" t="n">
        <f aca="false">Tabla_Simulada!U350-Tabla_ValidaciónMétodo!U350</f>
        <v>0</v>
      </c>
      <c r="V350" s="65" t="n">
        <f aca="false">Tabla_Simulada!V350-Tabla_ValidaciónMétodo!V350</f>
        <v>0</v>
      </c>
      <c r="W350" s="65" t="n">
        <f aca="false">Tabla_Simulada!W350-Tabla_ValidaciónMétodo!W350</f>
        <v>0</v>
      </c>
      <c r="X350" s="65" t="n">
        <f aca="false">Tabla_Simulada!X350-Tabla_ValidaciónMétodo!X350</f>
        <v>0</v>
      </c>
      <c r="Y350" s="65" t="n">
        <f aca="false">Tabla_Simulada!Y350-Tabla_ValidaciónMétodo!Y350</f>
        <v>0</v>
      </c>
      <c r="Z350" s="65" t="n">
        <f aca="false">Tabla_Simulada!Z350-Tabla_ValidaciónMétodo!Z350</f>
        <v>0</v>
      </c>
      <c r="AC350" s="73" t="n">
        <f aca="false">Tabla_Simulada!AC350-Tabla_ValidaciónMétodo!AC350</f>
        <v>0</v>
      </c>
      <c r="AD350" s="74" t="n">
        <f aca="false">Tabla_Simulada!AD350-Tabla_ValidaciónMétodo!AD350</f>
        <v>0</v>
      </c>
      <c r="AE350" s="75" t="n">
        <f aca="false">Tabla_Simulada!AE350-Tabla_ValidaciónMétodo!AE350</f>
        <v>0</v>
      </c>
      <c r="AF350" s="74" t="n">
        <f aca="false">Tabla_Simulada!AF350-Tabla_ValidaciónMétodo!AF350</f>
        <v>0</v>
      </c>
      <c r="AG350" s="74" t="n">
        <f aca="false">Tabla_Simulada!AG350-Tabla_ValidaciónMétodo!AG350</f>
        <v>0</v>
      </c>
      <c r="AH350" s="74" t="n">
        <f aca="false">Tabla_Simulada!AH350-Tabla_ValidaciónMétodo!AH350</f>
        <v>0</v>
      </c>
      <c r="AI350" s="74" t="n">
        <f aca="false">Tabla_Simulada!AI350-Tabla_ValidaciónMétodo!AI350</f>
        <v>0</v>
      </c>
      <c r="AJ350" s="74" t="n">
        <f aca="false">Tabla_Simulada!AJ350-Tabla_ValidaciónMétodo!AJ350</f>
        <v>0</v>
      </c>
      <c r="AK350" s="74" t="n">
        <f aca="false">Tabla_Simulada!AK350-Tabla_ValidaciónMétodo!AK350</f>
        <v>0</v>
      </c>
      <c r="AL350" s="74" t="n">
        <f aca="false">Tabla_Simulada!AL350-Tabla_ValidaciónMétodo!AL350</f>
        <v>0</v>
      </c>
      <c r="AM350" s="74" t="n">
        <f aca="false">Tabla_Simulada!AM350-Tabla_ValidaciónMétodo!AM350</f>
        <v>0</v>
      </c>
      <c r="AO350" s="66" t="n">
        <f aca="false">Tabla_Simulada!AO350-Tabla_ValidaciónMétodo!AO350</f>
        <v>0</v>
      </c>
      <c r="AP350" s="65" t="n">
        <f aca="false">Tabla_Simulada!AP350-Tabla_ValidaciónMétodo!AP350</f>
        <v>0</v>
      </c>
      <c r="AQ350" s="66" t="n">
        <f aca="false">Tabla_Simulada!AQ350-Tabla_ValidaciónMétodo!AQ350</f>
        <v>0</v>
      </c>
      <c r="AR350" s="65" t="n">
        <f aca="false">Tabla_Simulada!AR350-Tabla_ValidaciónMétodo!AR350</f>
        <v>0</v>
      </c>
      <c r="AS350" s="66" t="n">
        <f aca="false">Tabla_Simulada!AS350-Tabla_ValidaciónMétodo!AS350</f>
        <v>0</v>
      </c>
      <c r="AT350" s="65" t="n">
        <f aca="false">Tabla_Simulada!AT350-Tabla_ValidaciónMétodo!AT350</f>
        <v>0</v>
      </c>
      <c r="AU350" s="66" t="n">
        <f aca="false">Tabla_Simulada!AU350-Tabla_ValidaciónMétodo!AU350</f>
        <v>0</v>
      </c>
      <c r="AV350" s="65" t="n">
        <f aca="false">Tabla_Simulada!AV350-Tabla_ValidaciónMétodo!AV350</f>
        <v>0</v>
      </c>
      <c r="AW350" s="66" t="n">
        <f aca="false">Tabla_Simulada!AW350-Tabla_ValidaciónMétodo!AW350</f>
        <v>0</v>
      </c>
      <c r="AX350" s="65" t="n">
        <f aca="false">Tabla_Simulada!AX350-Tabla_ValidaciónMétodo!AX350</f>
        <v>0</v>
      </c>
    </row>
    <row r="351" customFormat="false" ht="15" hidden="false" customHeight="false" outlineLevel="0" collapsed="false">
      <c r="A351" s="72" t="s">
        <v>65</v>
      </c>
      <c r="B351" s="65" t="n">
        <f aca="false">Tabla_Simulada!B351-Tabla_ValidaciónMétodo!B351</f>
        <v>0</v>
      </c>
      <c r="C351" s="65" t="n">
        <f aca="false">Tabla_Simulada!C351-Tabla_ValidaciónMétodo!C351</f>
        <v>0</v>
      </c>
      <c r="D351" s="65" t="n">
        <f aca="false">Tabla_Simulada!D351-Tabla_ValidaciónMétodo!D351</f>
        <v>0</v>
      </c>
      <c r="E351" s="65" t="n">
        <f aca="false">Tabla_Simulada!E351-Tabla_ValidaciónMétodo!E351</f>
        <v>0</v>
      </c>
      <c r="F351" s="65" t="n">
        <f aca="false">Tabla_Simulada!F351-Tabla_ValidaciónMétodo!F351</f>
        <v>0</v>
      </c>
      <c r="G351" s="65" t="n">
        <f aca="false">Tabla_Simulada!G351-Tabla_ValidaciónMétodo!G351</f>
        <v>0</v>
      </c>
      <c r="H351" s="65" t="n">
        <f aca="false">Tabla_Simulada!H351-Tabla_ValidaciónMétodo!H351</f>
        <v>0</v>
      </c>
      <c r="I351" s="66" t="n">
        <f aca="false">Tabla_Simulada!I351-Tabla_ValidaciónMétodo!I351</f>
        <v>0</v>
      </c>
      <c r="J351" s="65" t="n">
        <f aca="false">Tabla_Simulada!J351-Tabla_ValidaciónMétodo!J351</f>
        <v>0</v>
      </c>
      <c r="K351" s="66" t="n">
        <f aca="false">Tabla_Simulada!K351-Tabla_ValidaciónMétodo!K351</f>
        <v>0</v>
      </c>
      <c r="L351" s="65" t="n">
        <f aca="false">Tabla_Simulada!L351-Tabla_ValidaciónMétodo!L351</f>
        <v>0</v>
      </c>
      <c r="M351" s="66" t="n">
        <f aca="false">Tabla_Simulada!M351-Tabla_ValidaciónMétodo!M351</f>
        <v>0</v>
      </c>
      <c r="N351" s="65" t="n">
        <f aca="false">Tabla_Simulada!N351-Tabla_ValidaciónMétodo!N351</f>
        <v>0</v>
      </c>
      <c r="O351" s="65" t="n">
        <f aca="false">Tabla_Simulada!O351-Tabla_ValidaciónMétodo!O351</f>
        <v>0</v>
      </c>
      <c r="P351" s="65" t="n">
        <f aca="false">Tabla_Simulada!P351-Tabla_ValidaciónMétodo!P351</f>
        <v>0</v>
      </c>
      <c r="Q351" s="65" t="n">
        <f aca="false">Tabla_Simulada!Q351-Tabla_ValidaciónMétodo!Q351</f>
        <v>0</v>
      </c>
      <c r="S351" s="65" t="n">
        <f aca="false">Tabla_Simulada!S351-Tabla_ValidaciónMétodo!S351</f>
        <v>0</v>
      </c>
      <c r="T351" s="65" t="n">
        <f aca="false">Tabla_Simulada!T351-Tabla_ValidaciónMétodo!T351</f>
        <v>0</v>
      </c>
      <c r="U351" s="65" t="n">
        <f aca="false">Tabla_Simulada!U351-Tabla_ValidaciónMétodo!U351</f>
        <v>0</v>
      </c>
      <c r="V351" s="65" t="n">
        <f aca="false">Tabla_Simulada!V351-Tabla_ValidaciónMétodo!V351</f>
        <v>0</v>
      </c>
      <c r="W351" s="65" t="n">
        <f aca="false">Tabla_Simulada!W351-Tabla_ValidaciónMétodo!W351</f>
        <v>0</v>
      </c>
      <c r="X351" s="65" t="n">
        <f aca="false">Tabla_Simulada!X351-Tabla_ValidaciónMétodo!X351</f>
        <v>0</v>
      </c>
      <c r="Y351" s="65" t="n">
        <f aca="false">Tabla_Simulada!Y351-Tabla_ValidaciónMétodo!Y351</f>
        <v>0</v>
      </c>
      <c r="Z351" s="65" t="n">
        <f aca="false">Tabla_Simulada!Z351-Tabla_ValidaciónMétodo!Z351</f>
        <v>0</v>
      </c>
      <c r="AC351" s="73" t="n">
        <f aca="false">Tabla_Simulada!AC351-Tabla_ValidaciónMétodo!AC351</f>
        <v>0</v>
      </c>
      <c r="AD351" s="74" t="n">
        <f aca="false">Tabla_Simulada!AD351-Tabla_ValidaciónMétodo!AD351</f>
        <v>0</v>
      </c>
      <c r="AE351" s="75" t="n">
        <f aca="false">Tabla_Simulada!AE351-Tabla_ValidaciónMétodo!AE351</f>
        <v>0</v>
      </c>
      <c r="AF351" s="74" t="n">
        <f aca="false">Tabla_Simulada!AF351-Tabla_ValidaciónMétodo!AF351</f>
        <v>0</v>
      </c>
      <c r="AG351" s="74" t="n">
        <f aca="false">Tabla_Simulada!AG351-Tabla_ValidaciónMétodo!AG351</f>
        <v>0</v>
      </c>
      <c r="AH351" s="74" t="n">
        <f aca="false">Tabla_Simulada!AH351-Tabla_ValidaciónMétodo!AH351</f>
        <v>0</v>
      </c>
      <c r="AI351" s="74" t="n">
        <f aca="false">Tabla_Simulada!AI351-Tabla_ValidaciónMétodo!AI351</f>
        <v>0</v>
      </c>
      <c r="AJ351" s="74" t="n">
        <f aca="false">Tabla_Simulada!AJ351-Tabla_ValidaciónMétodo!AJ351</f>
        <v>0</v>
      </c>
      <c r="AK351" s="74" t="n">
        <f aca="false">Tabla_Simulada!AK351-Tabla_ValidaciónMétodo!AK351</f>
        <v>0</v>
      </c>
      <c r="AL351" s="74" t="n">
        <f aca="false">Tabla_Simulada!AL351-Tabla_ValidaciónMétodo!AL351</f>
        <v>0</v>
      </c>
      <c r="AM351" s="74" t="n">
        <f aca="false">Tabla_Simulada!AM351-Tabla_ValidaciónMétodo!AM351</f>
        <v>0</v>
      </c>
      <c r="AO351" s="66" t="n">
        <f aca="false">Tabla_Simulada!AO351-Tabla_ValidaciónMétodo!AO351</f>
        <v>0</v>
      </c>
      <c r="AP351" s="65" t="n">
        <f aca="false">Tabla_Simulada!AP351-Tabla_ValidaciónMétodo!AP351</f>
        <v>0</v>
      </c>
      <c r="AQ351" s="66" t="n">
        <f aca="false">Tabla_Simulada!AQ351-Tabla_ValidaciónMétodo!AQ351</f>
        <v>0</v>
      </c>
      <c r="AR351" s="65" t="n">
        <f aca="false">Tabla_Simulada!AR351-Tabla_ValidaciónMétodo!AR351</f>
        <v>0</v>
      </c>
      <c r="AS351" s="66" t="n">
        <f aca="false">Tabla_Simulada!AS351-Tabla_ValidaciónMétodo!AS351</f>
        <v>0</v>
      </c>
      <c r="AT351" s="65" t="n">
        <f aca="false">Tabla_Simulada!AT351-Tabla_ValidaciónMétodo!AT351</f>
        <v>0</v>
      </c>
      <c r="AU351" s="66" t="n">
        <f aca="false">Tabla_Simulada!AU351-Tabla_ValidaciónMétodo!AU351</f>
        <v>0</v>
      </c>
      <c r="AV351" s="65" t="n">
        <f aca="false">Tabla_Simulada!AV351-Tabla_ValidaciónMétodo!AV351</f>
        <v>0</v>
      </c>
      <c r="AW351" s="66" t="n">
        <f aca="false">Tabla_Simulada!AW351-Tabla_ValidaciónMétodo!AW351</f>
        <v>0</v>
      </c>
      <c r="AX351" s="65" t="n">
        <f aca="false">Tabla_Simulada!AX351-Tabla_ValidaciónMétodo!AX351</f>
        <v>0</v>
      </c>
    </row>
    <row r="352" customFormat="false" ht="15" hidden="false" customHeight="false" outlineLevel="0" collapsed="false">
      <c r="A352" s="72" t="s">
        <v>66</v>
      </c>
      <c r="B352" s="65" t="n">
        <f aca="false">Tabla_Simulada!B352-Tabla_ValidaciónMétodo!B352</f>
        <v>0</v>
      </c>
      <c r="C352" s="65" t="n">
        <f aca="false">Tabla_Simulada!C352-Tabla_ValidaciónMétodo!C352</f>
        <v>0</v>
      </c>
      <c r="D352" s="65" t="n">
        <f aca="false">Tabla_Simulada!D352-Tabla_ValidaciónMétodo!D352</f>
        <v>0</v>
      </c>
      <c r="E352" s="65" t="n">
        <f aca="false">Tabla_Simulada!E352-Tabla_ValidaciónMétodo!E352</f>
        <v>0</v>
      </c>
      <c r="F352" s="65" t="n">
        <f aca="false">Tabla_Simulada!F352-Tabla_ValidaciónMétodo!F352</f>
        <v>0</v>
      </c>
      <c r="G352" s="65" t="n">
        <f aca="false">Tabla_Simulada!G352-Tabla_ValidaciónMétodo!G352</f>
        <v>0</v>
      </c>
      <c r="H352" s="65" t="n">
        <f aca="false">Tabla_Simulada!H352-Tabla_ValidaciónMétodo!H352</f>
        <v>0</v>
      </c>
      <c r="I352" s="66" t="n">
        <f aca="false">Tabla_Simulada!I352-Tabla_ValidaciónMétodo!I352</f>
        <v>0</v>
      </c>
      <c r="J352" s="65" t="n">
        <f aca="false">Tabla_Simulada!J352-Tabla_ValidaciónMétodo!J352</f>
        <v>0</v>
      </c>
      <c r="K352" s="66" t="n">
        <f aca="false">Tabla_Simulada!K352-Tabla_ValidaciónMétodo!K352</f>
        <v>0</v>
      </c>
      <c r="L352" s="65" t="n">
        <f aca="false">Tabla_Simulada!L352-Tabla_ValidaciónMétodo!L352</f>
        <v>0</v>
      </c>
      <c r="M352" s="66" t="n">
        <f aca="false">Tabla_Simulada!M352-Tabla_ValidaciónMétodo!M352</f>
        <v>0</v>
      </c>
      <c r="N352" s="65" t="n">
        <f aca="false">Tabla_Simulada!N352-Tabla_ValidaciónMétodo!N352</f>
        <v>0</v>
      </c>
      <c r="O352" s="65" t="n">
        <f aca="false">Tabla_Simulada!O352-Tabla_ValidaciónMétodo!O352</f>
        <v>0</v>
      </c>
      <c r="P352" s="65" t="n">
        <f aca="false">Tabla_Simulada!P352-Tabla_ValidaciónMétodo!P352</f>
        <v>0</v>
      </c>
      <c r="Q352" s="65" t="n">
        <f aca="false">Tabla_Simulada!Q352-Tabla_ValidaciónMétodo!Q352</f>
        <v>0</v>
      </c>
      <c r="S352" s="65" t="n">
        <f aca="false">Tabla_Simulada!S352-Tabla_ValidaciónMétodo!S352</f>
        <v>0</v>
      </c>
      <c r="T352" s="65" t="n">
        <f aca="false">Tabla_Simulada!T352-Tabla_ValidaciónMétodo!T352</f>
        <v>0</v>
      </c>
      <c r="U352" s="65" t="n">
        <f aca="false">Tabla_Simulada!U352-Tabla_ValidaciónMétodo!U352</f>
        <v>0</v>
      </c>
      <c r="V352" s="65" t="n">
        <f aca="false">Tabla_Simulada!V352-Tabla_ValidaciónMétodo!V352</f>
        <v>0</v>
      </c>
      <c r="W352" s="65" t="n">
        <f aca="false">Tabla_Simulada!W352-Tabla_ValidaciónMétodo!W352</f>
        <v>0</v>
      </c>
      <c r="X352" s="65" t="n">
        <f aca="false">Tabla_Simulada!X352-Tabla_ValidaciónMétodo!X352</f>
        <v>0</v>
      </c>
      <c r="Y352" s="65" t="n">
        <f aca="false">Tabla_Simulada!Y352-Tabla_ValidaciónMétodo!Y352</f>
        <v>0</v>
      </c>
      <c r="Z352" s="65" t="n">
        <f aca="false">Tabla_Simulada!Z352-Tabla_ValidaciónMétodo!Z352</f>
        <v>0</v>
      </c>
      <c r="AC352" s="73" t="n">
        <f aca="false">Tabla_Simulada!AC352-Tabla_ValidaciónMétodo!AC352</f>
        <v>0</v>
      </c>
      <c r="AD352" s="74" t="n">
        <f aca="false">Tabla_Simulada!AD352-Tabla_ValidaciónMétodo!AD352</f>
        <v>0</v>
      </c>
      <c r="AE352" s="75" t="n">
        <f aca="false">Tabla_Simulada!AE352-Tabla_ValidaciónMétodo!AE352</f>
        <v>0</v>
      </c>
      <c r="AF352" s="74" t="n">
        <f aca="false">Tabla_Simulada!AF352-Tabla_ValidaciónMétodo!AF352</f>
        <v>0</v>
      </c>
      <c r="AG352" s="74" t="n">
        <f aca="false">Tabla_Simulada!AG352-Tabla_ValidaciónMétodo!AG352</f>
        <v>0</v>
      </c>
      <c r="AH352" s="74" t="n">
        <f aca="false">Tabla_Simulada!AH352-Tabla_ValidaciónMétodo!AH352</f>
        <v>0</v>
      </c>
      <c r="AI352" s="74" t="n">
        <f aca="false">Tabla_Simulada!AI352-Tabla_ValidaciónMétodo!AI352</f>
        <v>0</v>
      </c>
      <c r="AJ352" s="74" t="n">
        <f aca="false">Tabla_Simulada!AJ352-Tabla_ValidaciónMétodo!AJ352</f>
        <v>0</v>
      </c>
      <c r="AK352" s="74" t="n">
        <f aca="false">Tabla_Simulada!AK352-Tabla_ValidaciónMétodo!AK352</f>
        <v>0</v>
      </c>
      <c r="AL352" s="74" t="n">
        <f aca="false">Tabla_Simulada!AL352-Tabla_ValidaciónMétodo!AL352</f>
        <v>0</v>
      </c>
      <c r="AM352" s="74" t="n">
        <f aca="false">Tabla_Simulada!AM352-Tabla_ValidaciónMétodo!AM352</f>
        <v>0</v>
      </c>
      <c r="AO352" s="66" t="n">
        <f aca="false">Tabla_Simulada!AO352-Tabla_ValidaciónMétodo!AO352</f>
        <v>0</v>
      </c>
      <c r="AP352" s="65" t="n">
        <f aca="false">Tabla_Simulada!AP352-Tabla_ValidaciónMétodo!AP352</f>
        <v>0</v>
      </c>
      <c r="AQ352" s="66" t="n">
        <f aca="false">Tabla_Simulada!AQ352-Tabla_ValidaciónMétodo!AQ352</f>
        <v>0</v>
      </c>
      <c r="AR352" s="65" t="n">
        <f aca="false">Tabla_Simulada!AR352-Tabla_ValidaciónMétodo!AR352</f>
        <v>0</v>
      </c>
      <c r="AS352" s="66" t="n">
        <f aca="false">Tabla_Simulada!AS352-Tabla_ValidaciónMétodo!AS352</f>
        <v>0</v>
      </c>
      <c r="AT352" s="65" t="n">
        <f aca="false">Tabla_Simulada!AT352-Tabla_ValidaciónMétodo!AT352</f>
        <v>0</v>
      </c>
      <c r="AU352" s="66" t="n">
        <f aca="false">Tabla_Simulada!AU352-Tabla_ValidaciónMétodo!AU352</f>
        <v>0</v>
      </c>
      <c r="AV352" s="65" t="n">
        <f aca="false">Tabla_Simulada!AV352-Tabla_ValidaciónMétodo!AV352</f>
        <v>0</v>
      </c>
      <c r="AW352" s="66" t="n">
        <f aca="false">Tabla_Simulada!AW352-Tabla_ValidaciónMétodo!AW352</f>
        <v>0</v>
      </c>
      <c r="AX352" s="65" t="n">
        <f aca="false">Tabla_Simulada!AX352-Tabla_ValidaciónMétodo!AX352</f>
        <v>0</v>
      </c>
    </row>
    <row r="353" customFormat="false" ht="15" hidden="false" customHeight="false" outlineLevel="0" collapsed="false">
      <c r="A353" s="72" t="s">
        <v>67</v>
      </c>
      <c r="B353" s="65" t="n">
        <f aca="false">Tabla_Simulada!B353-Tabla_ValidaciónMétodo!B353</f>
        <v>0</v>
      </c>
      <c r="C353" s="65" t="n">
        <f aca="false">Tabla_Simulada!C353-Tabla_ValidaciónMétodo!C353</f>
        <v>0</v>
      </c>
      <c r="D353" s="65" t="n">
        <f aca="false">Tabla_Simulada!D353-Tabla_ValidaciónMétodo!D353</f>
        <v>0</v>
      </c>
      <c r="E353" s="65" t="n">
        <f aca="false">Tabla_Simulada!E353-Tabla_ValidaciónMétodo!E353</f>
        <v>0</v>
      </c>
      <c r="F353" s="65" t="n">
        <f aca="false">Tabla_Simulada!F353-Tabla_ValidaciónMétodo!F353</f>
        <v>0</v>
      </c>
      <c r="G353" s="65" t="n">
        <f aca="false">Tabla_Simulada!G353-Tabla_ValidaciónMétodo!G353</f>
        <v>0</v>
      </c>
      <c r="H353" s="65" t="n">
        <f aca="false">Tabla_Simulada!H353-Tabla_ValidaciónMétodo!H353</f>
        <v>0</v>
      </c>
      <c r="I353" s="66" t="n">
        <f aca="false">Tabla_Simulada!I353-Tabla_ValidaciónMétodo!I353</f>
        <v>0</v>
      </c>
      <c r="J353" s="65" t="n">
        <f aca="false">Tabla_Simulada!J353-Tabla_ValidaciónMétodo!J353</f>
        <v>0</v>
      </c>
      <c r="K353" s="66" t="n">
        <f aca="false">Tabla_Simulada!K353-Tabla_ValidaciónMétodo!K353</f>
        <v>0</v>
      </c>
      <c r="L353" s="65" t="n">
        <f aca="false">Tabla_Simulada!L353-Tabla_ValidaciónMétodo!L353</f>
        <v>0</v>
      </c>
      <c r="M353" s="66" t="n">
        <f aca="false">Tabla_Simulada!M353-Tabla_ValidaciónMétodo!M353</f>
        <v>0</v>
      </c>
      <c r="N353" s="65" t="n">
        <f aca="false">Tabla_Simulada!N353-Tabla_ValidaciónMétodo!N353</f>
        <v>0</v>
      </c>
      <c r="O353" s="65" t="n">
        <f aca="false">Tabla_Simulada!O353-Tabla_ValidaciónMétodo!O353</f>
        <v>0</v>
      </c>
      <c r="P353" s="65" t="n">
        <f aca="false">Tabla_Simulada!P353-Tabla_ValidaciónMétodo!P353</f>
        <v>0</v>
      </c>
      <c r="Q353" s="65" t="n">
        <f aca="false">Tabla_Simulada!Q353-Tabla_ValidaciónMétodo!Q353</f>
        <v>0</v>
      </c>
      <c r="S353" s="65" t="n">
        <f aca="false">Tabla_Simulada!S353-Tabla_ValidaciónMétodo!S353</f>
        <v>0</v>
      </c>
      <c r="T353" s="65" t="n">
        <f aca="false">Tabla_Simulada!T353-Tabla_ValidaciónMétodo!T353</f>
        <v>0</v>
      </c>
      <c r="U353" s="65" t="n">
        <f aca="false">Tabla_Simulada!U353-Tabla_ValidaciónMétodo!U353</f>
        <v>0</v>
      </c>
      <c r="V353" s="65" t="n">
        <f aca="false">Tabla_Simulada!V353-Tabla_ValidaciónMétodo!V353</f>
        <v>0</v>
      </c>
      <c r="W353" s="65" t="n">
        <f aca="false">Tabla_Simulada!W353-Tabla_ValidaciónMétodo!W353</f>
        <v>0</v>
      </c>
      <c r="X353" s="65" t="n">
        <f aca="false">Tabla_Simulada!X353-Tabla_ValidaciónMétodo!X353</f>
        <v>0</v>
      </c>
      <c r="Y353" s="65" t="n">
        <f aca="false">Tabla_Simulada!Y353-Tabla_ValidaciónMétodo!Y353</f>
        <v>0</v>
      </c>
      <c r="Z353" s="65" t="n">
        <f aca="false">Tabla_Simulada!Z353-Tabla_ValidaciónMétodo!Z353</f>
        <v>0</v>
      </c>
      <c r="AC353" s="73" t="n">
        <f aca="false">Tabla_Simulada!AC353-Tabla_ValidaciónMétodo!AC353</f>
        <v>0</v>
      </c>
      <c r="AD353" s="74" t="n">
        <f aca="false">Tabla_Simulada!AD353-Tabla_ValidaciónMétodo!AD353</f>
        <v>0</v>
      </c>
      <c r="AE353" s="75" t="n">
        <f aca="false">Tabla_Simulada!AE353-Tabla_ValidaciónMétodo!AE353</f>
        <v>0</v>
      </c>
      <c r="AF353" s="74" t="n">
        <f aca="false">Tabla_Simulada!AF353-Tabla_ValidaciónMétodo!AF353</f>
        <v>0</v>
      </c>
      <c r="AG353" s="74" t="n">
        <f aca="false">Tabla_Simulada!AG353-Tabla_ValidaciónMétodo!AG353</f>
        <v>0</v>
      </c>
      <c r="AH353" s="74" t="n">
        <f aca="false">Tabla_Simulada!AH353-Tabla_ValidaciónMétodo!AH353</f>
        <v>0</v>
      </c>
      <c r="AI353" s="74" t="n">
        <f aca="false">Tabla_Simulada!AI353-Tabla_ValidaciónMétodo!AI353</f>
        <v>0</v>
      </c>
      <c r="AJ353" s="74" t="n">
        <f aca="false">Tabla_Simulada!AJ353-Tabla_ValidaciónMétodo!AJ353</f>
        <v>0</v>
      </c>
      <c r="AK353" s="74" t="n">
        <f aca="false">Tabla_Simulada!AK353-Tabla_ValidaciónMétodo!AK353</f>
        <v>0</v>
      </c>
      <c r="AL353" s="74" t="n">
        <f aca="false">Tabla_Simulada!AL353-Tabla_ValidaciónMétodo!AL353</f>
        <v>0</v>
      </c>
      <c r="AM353" s="74" t="n">
        <f aca="false">Tabla_Simulada!AM353-Tabla_ValidaciónMétodo!AM353</f>
        <v>0</v>
      </c>
      <c r="AO353" s="66" t="n">
        <f aca="false">Tabla_Simulada!AO353-Tabla_ValidaciónMétodo!AO353</f>
        <v>0</v>
      </c>
      <c r="AP353" s="65" t="n">
        <f aca="false">Tabla_Simulada!AP353-Tabla_ValidaciónMétodo!AP353</f>
        <v>0</v>
      </c>
      <c r="AQ353" s="66" t="n">
        <f aca="false">Tabla_Simulada!AQ353-Tabla_ValidaciónMétodo!AQ353</f>
        <v>0</v>
      </c>
      <c r="AR353" s="65" t="n">
        <f aca="false">Tabla_Simulada!AR353-Tabla_ValidaciónMétodo!AR353</f>
        <v>0</v>
      </c>
      <c r="AS353" s="66" t="n">
        <f aca="false">Tabla_Simulada!AS353-Tabla_ValidaciónMétodo!AS353</f>
        <v>0</v>
      </c>
      <c r="AT353" s="65" t="n">
        <f aca="false">Tabla_Simulada!AT353-Tabla_ValidaciónMétodo!AT353</f>
        <v>0</v>
      </c>
      <c r="AU353" s="66" t="n">
        <f aca="false">Tabla_Simulada!AU353-Tabla_ValidaciónMétodo!AU353</f>
        <v>0</v>
      </c>
      <c r="AV353" s="65" t="n">
        <f aca="false">Tabla_Simulada!AV353-Tabla_ValidaciónMétodo!AV353</f>
        <v>0</v>
      </c>
      <c r="AW353" s="66" t="n">
        <f aca="false">Tabla_Simulada!AW353-Tabla_ValidaciónMétodo!AW353</f>
        <v>0</v>
      </c>
      <c r="AX353" s="65" t="n">
        <f aca="false">Tabla_Simulada!AX353-Tabla_ValidaciónMétodo!AX353</f>
        <v>0</v>
      </c>
    </row>
    <row r="354" customFormat="false" ht="15" hidden="false" customHeight="false" outlineLevel="0" collapsed="false">
      <c r="A354" s="72" t="s">
        <v>68</v>
      </c>
      <c r="B354" s="65" t="n">
        <f aca="false">Tabla_Simulada!B354-Tabla_ValidaciónMétodo!B354</f>
        <v>0</v>
      </c>
      <c r="C354" s="65" t="n">
        <f aca="false">Tabla_Simulada!C354-Tabla_ValidaciónMétodo!C354</f>
        <v>0</v>
      </c>
      <c r="D354" s="65" t="n">
        <f aca="false">Tabla_Simulada!D354-Tabla_ValidaciónMétodo!D354</f>
        <v>0</v>
      </c>
      <c r="E354" s="65" t="n">
        <f aca="false">Tabla_Simulada!E354-Tabla_ValidaciónMétodo!E354</f>
        <v>0</v>
      </c>
      <c r="F354" s="65" t="n">
        <f aca="false">Tabla_Simulada!F354-Tabla_ValidaciónMétodo!F354</f>
        <v>0</v>
      </c>
      <c r="G354" s="65" t="n">
        <f aca="false">Tabla_Simulada!G354-Tabla_ValidaciónMétodo!G354</f>
        <v>0</v>
      </c>
      <c r="H354" s="65" t="n">
        <f aca="false">Tabla_Simulada!H354-Tabla_ValidaciónMétodo!H354</f>
        <v>0</v>
      </c>
      <c r="I354" s="66" t="n">
        <f aca="false">Tabla_Simulada!I354-Tabla_ValidaciónMétodo!I354</f>
        <v>0</v>
      </c>
      <c r="J354" s="65" t="n">
        <f aca="false">Tabla_Simulada!J354-Tabla_ValidaciónMétodo!J354</f>
        <v>0</v>
      </c>
      <c r="K354" s="66" t="n">
        <f aca="false">Tabla_Simulada!K354-Tabla_ValidaciónMétodo!K354</f>
        <v>0</v>
      </c>
      <c r="L354" s="65" t="n">
        <f aca="false">Tabla_Simulada!L354-Tabla_ValidaciónMétodo!L354</f>
        <v>0</v>
      </c>
      <c r="M354" s="66" t="n">
        <f aca="false">Tabla_Simulada!M354-Tabla_ValidaciónMétodo!M354</f>
        <v>0</v>
      </c>
      <c r="N354" s="65" t="n">
        <f aca="false">Tabla_Simulada!N354-Tabla_ValidaciónMétodo!N354</f>
        <v>0</v>
      </c>
      <c r="O354" s="65" t="n">
        <f aca="false">Tabla_Simulada!O354-Tabla_ValidaciónMétodo!O354</f>
        <v>0</v>
      </c>
      <c r="P354" s="65" t="n">
        <f aca="false">Tabla_Simulada!P354-Tabla_ValidaciónMétodo!P354</f>
        <v>0</v>
      </c>
      <c r="Q354" s="65" t="n">
        <f aca="false">Tabla_Simulada!Q354-Tabla_ValidaciónMétodo!Q354</f>
        <v>0</v>
      </c>
      <c r="S354" s="65" t="n">
        <f aca="false">Tabla_Simulada!S354-Tabla_ValidaciónMétodo!S354</f>
        <v>0</v>
      </c>
      <c r="T354" s="65" t="n">
        <f aca="false">Tabla_Simulada!T354-Tabla_ValidaciónMétodo!T354</f>
        <v>0</v>
      </c>
      <c r="U354" s="65" t="n">
        <f aca="false">Tabla_Simulada!U354-Tabla_ValidaciónMétodo!U354</f>
        <v>0</v>
      </c>
      <c r="V354" s="65" t="n">
        <f aca="false">Tabla_Simulada!V354-Tabla_ValidaciónMétodo!V354</f>
        <v>0</v>
      </c>
      <c r="W354" s="65" t="n">
        <f aca="false">Tabla_Simulada!W354-Tabla_ValidaciónMétodo!W354</f>
        <v>0</v>
      </c>
      <c r="X354" s="65" t="n">
        <f aca="false">Tabla_Simulada!X354-Tabla_ValidaciónMétodo!X354</f>
        <v>0</v>
      </c>
      <c r="Y354" s="65" t="n">
        <f aca="false">Tabla_Simulada!Y354-Tabla_ValidaciónMétodo!Y354</f>
        <v>0</v>
      </c>
      <c r="Z354" s="65" t="n">
        <f aca="false">Tabla_Simulada!Z354-Tabla_ValidaciónMétodo!Z354</f>
        <v>0</v>
      </c>
      <c r="AC354" s="73" t="n">
        <f aca="false">Tabla_Simulada!AC354-Tabla_ValidaciónMétodo!AC354</f>
        <v>0</v>
      </c>
      <c r="AD354" s="74" t="n">
        <f aca="false">Tabla_Simulada!AD354-Tabla_ValidaciónMétodo!AD354</f>
        <v>0</v>
      </c>
      <c r="AE354" s="75" t="n">
        <f aca="false">Tabla_Simulada!AE354-Tabla_ValidaciónMétodo!AE354</f>
        <v>0</v>
      </c>
      <c r="AF354" s="74" t="n">
        <f aca="false">Tabla_Simulada!AF354-Tabla_ValidaciónMétodo!AF354</f>
        <v>0</v>
      </c>
      <c r="AG354" s="74" t="n">
        <f aca="false">Tabla_Simulada!AG354-Tabla_ValidaciónMétodo!AG354</f>
        <v>0</v>
      </c>
      <c r="AH354" s="74" t="n">
        <f aca="false">Tabla_Simulada!AH354-Tabla_ValidaciónMétodo!AH354</f>
        <v>0</v>
      </c>
      <c r="AI354" s="74" t="n">
        <f aca="false">Tabla_Simulada!AI354-Tabla_ValidaciónMétodo!AI354</f>
        <v>0</v>
      </c>
      <c r="AJ354" s="74" t="n">
        <f aca="false">Tabla_Simulada!AJ354-Tabla_ValidaciónMétodo!AJ354</f>
        <v>0</v>
      </c>
      <c r="AK354" s="74" t="n">
        <f aca="false">Tabla_Simulada!AK354-Tabla_ValidaciónMétodo!AK354</f>
        <v>0</v>
      </c>
      <c r="AL354" s="74" t="n">
        <f aca="false">Tabla_Simulada!AL354-Tabla_ValidaciónMétodo!AL354</f>
        <v>0</v>
      </c>
      <c r="AM354" s="74" t="n">
        <f aca="false">Tabla_Simulada!AM354-Tabla_ValidaciónMétodo!AM354</f>
        <v>0</v>
      </c>
      <c r="AO354" s="66" t="n">
        <f aca="false">Tabla_Simulada!AO354-Tabla_ValidaciónMétodo!AO354</f>
        <v>0</v>
      </c>
      <c r="AP354" s="65" t="n">
        <f aca="false">Tabla_Simulada!AP354-Tabla_ValidaciónMétodo!AP354</f>
        <v>0</v>
      </c>
      <c r="AQ354" s="66" t="n">
        <f aca="false">Tabla_Simulada!AQ354-Tabla_ValidaciónMétodo!AQ354</f>
        <v>0</v>
      </c>
      <c r="AR354" s="65" t="n">
        <f aca="false">Tabla_Simulada!AR354-Tabla_ValidaciónMétodo!AR354</f>
        <v>0</v>
      </c>
      <c r="AS354" s="66" t="n">
        <f aca="false">Tabla_Simulada!AS354-Tabla_ValidaciónMétodo!AS354</f>
        <v>0</v>
      </c>
      <c r="AT354" s="65" t="n">
        <f aca="false">Tabla_Simulada!AT354-Tabla_ValidaciónMétodo!AT354</f>
        <v>0</v>
      </c>
      <c r="AU354" s="66" t="n">
        <f aca="false">Tabla_Simulada!AU354-Tabla_ValidaciónMétodo!AU354</f>
        <v>0</v>
      </c>
      <c r="AV354" s="65" t="n">
        <f aca="false">Tabla_Simulada!AV354-Tabla_ValidaciónMétodo!AV354</f>
        <v>0</v>
      </c>
      <c r="AW354" s="66" t="n">
        <f aca="false">Tabla_Simulada!AW354-Tabla_ValidaciónMétodo!AW354</f>
        <v>0</v>
      </c>
      <c r="AX354" s="65" t="n">
        <f aca="false">Tabla_Simulada!AX354-Tabla_ValidaciónMétodo!AX354</f>
        <v>0</v>
      </c>
    </row>
    <row r="355" customFormat="false" ht="15" hidden="false" customHeight="false" outlineLevel="0" collapsed="false">
      <c r="A355" s="83" t="s">
        <v>71</v>
      </c>
      <c r="B355" s="86" t="n">
        <f aca="false">Tabla_Simulada!B355-Tabla_ValidaciónMétodo!B355</f>
        <v>0</v>
      </c>
      <c r="C355" s="86" t="n">
        <f aca="false">Tabla_Simulada!C355-Tabla_ValidaciónMétodo!C355</f>
        <v>0</v>
      </c>
      <c r="D355" s="86" t="n">
        <f aca="false">Tabla_Simulada!D355-Tabla_ValidaciónMétodo!D355</f>
        <v>0</v>
      </c>
      <c r="E355" s="86" t="n">
        <f aca="false">Tabla_Simulada!E355-Tabla_ValidaciónMétodo!E355</f>
        <v>0</v>
      </c>
      <c r="F355" s="86" t="n">
        <f aca="false">Tabla_Simulada!F355-Tabla_ValidaciónMétodo!F355</f>
        <v>0</v>
      </c>
      <c r="G355" s="86" t="n">
        <f aca="false">Tabla_Simulada!G355-Tabla_ValidaciónMétodo!G355</f>
        <v>0</v>
      </c>
      <c r="H355" s="86" t="n">
        <f aca="false">Tabla_Simulada!H355-Tabla_ValidaciónMétodo!H355</f>
        <v>0</v>
      </c>
      <c r="I355" s="84" t="n">
        <f aca="false">Tabla_Simulada!I355-Tabla_ValidaciónMétodo!I355</f>
        <v>0</v>
      </c>
      <c r="J355" s="86" t="n">
        <f aca="false">Tabla_Simulada!J355-Tabla_ValidaciónMétodo!J355</f>
        <v>0</v>
      </c>
      <c r="K355" s="84" t="n">
        <f aca="false">Tabla_Simulada!K355-Tabla_ValidaciónMétodo!K355</f>
        <v>0</v>
      </c>
      <c r="L355" s="86" t="n">
        <f aca="false">Tabla_Simulada!L355-Tabla_ValidaciónMétodo!L355</f>
        <v>0</v>
      </c>
      <c r="M355" s="84" t="n">
        <f aca="false">Tabla_Simulada!M355-Tabla_ValidaciónMétodo!M355</f>
        <v>0</v>
      </c>
      <c r="N355" s="86" t="n">
        <f aca="false">Tabla_Simulada!N355-Tabla_ValidaciónMétodo!N355</f>
        <v>0</v>
      </c>
      <c r="O355" s="86" t="n">
        <f aca="false">Tabla_Simulada!O355-Tabla_ValidaciónMétodo!O355</f>
        <v>0</v>
      </c>
      <c r="P355" s="86" t="n">
        <f aca="false">Tabla_Simulada!P355-Tabla_ValidaciónMétodo!P355</f>
        <v>0</v>
      </c>
      <c r="Q355" s="86" t="n">
        <f aca="false">Tabla_Simulada!Q355-Tabla_ValidaciónMétodo!Q355</f>
        <v>0</v>
      </c>
      <c r="S355" s="86" t="n">
        <f aca="false">Tabla_Simulada!S355-Tabla_ValidaciónMétodo!S355</f>
        <v>0</v>
      </c>
      <c r="T355" s="86" t="n">
        <f aca="false">Tabla_Simulada!T355-Tabla_ValidaciónMétodo!T355</f>
        <v>0</v>
      </c>
      <c r="U355" s="86" t="n">
        <f aca="false">Tabla_Simulada!U355-Tabla_ValidaciónMétodo!U355</f>
        <v>0</v>
      </c>
      <c r="V355" s="86" t="n">
        <f aca="false">Tabla_Simulada!V355-Tabla_ValidaciónMétodo!V355</f>
        <v>0</v>
      </c>
      <c r="W355" s="86" t="n">
        <f aca="false">Tabla_Simulada!W355-Tabla_ValidaciónMétodo!W355</f>
        <v>0</v>
      </c>
      <c r="X355" s="86" t="n">
        <f aca="false">Tabla_Simulada!X355-Tabla_ValidaciónMétodo!X355</f>
        <v>0</v>
      </c>
      <c r="Y355" s="86" t="n">
        <f aca="false">Tabla_Simulada!Y355-Tabla_ValidaciónMétodo!Y355</f>
        <v>0</v>
      </c>
      <c r="Z355" s="86" t="n">
        <f aca="false">Tabla_Simulada!Z355-Tabla_ValidaciónMétodo!Z355</f>
        <v>0</v>
      </c>
      <c r="AB355" s="89" t="s">
        <v>241</v>
      </c>
      <c r="AC355" s="89" t="n">
        <f aca="false">Tabla_Simulada!AC355-Tabla_ValidaciónMétodo!AC355</f>
        <v>0</v>
      </c>
      <c r="AD355" s="88"/>
      <c r="AE355" s="90" t="n">
        <f aca="false">Tabla_Simulada!AE355-Tabla_ValidaciónMétodo!AE355</f>
        <v>0</v>
      </c>
      <c r="AF355" s="88"/>
      <c r="AG355" s="91" t="n">
        <f aca="false">Tabla_Simulada!AG355-Tabla_ValidaciónMétodo!AG355</f>
        <v>0</v>
      </c>
      <c r="AH355" s="88"/>
      <c r="AI355" s="91" t="n">
        <f aca="false">Tabla_Simulada!AI355-Tabla_ValidaciónMétodo!AI355</f>
        <v>0</v>
      </c>
      <c r="AJ355" s="88"/>
      <c r="AK355" s="91" t="n">
        <f aca="false">Tabla_Simulada!AK355-Tabla_ValidaciónMétodo!AK355</f>
        <v>0</v>
      </c>
      <c r="AL355" s="92"/>
      <c r="AM355" s="91" t="n">
        <f aca="false">Tabla_Simulada!AM355-Tabla_ValidaciónMétodo!AM355</f>
        <v>0</v>
      </c>
      <c r="AO355" s="84" t="n">
        <f aca="false">Tabla_Simulada!AO355-Tabla_ValidaciónMétodo!AO355</f>
        <v>0</v>
      </c>
      <c r="AP355" s="86" t="n">
        <f aca="false">Tabla_Simulada!AP355-Tabla_ValidaciónMétodo!AP355</f>
        <v>0</v>
      </c>
      <c r="AQ355" s="84" t="n">
        <f aca="false">Tabla_Simulada!AQ355-Tabla_ValidaciónMétodo!AQ355</f>
        <v>0</v>
      </c>
      <c r="AR355" s="86" t="n">
        <f aca="false">Tabla_Simulada!AR355-Tabla_ValidaciónMétodo!AR355</f>
        <v>0</v>
      </c>
      <c r="AS355" s="84" t="n">
        <f aca="false">Tabla_Simulada!AS355-Tabla_ValidaciónMétodo!AS355</f>
        <v>0</v>
      </c>
      <c r="AT355" s="86" t="n">
        <f aca="false">Tabla_Simulada!AT355-Tabla_ValidaciónMétodo!AT355</f>
        <v>0</v>
      </c>
      <c r="AU355" s="84" t="n">
        <f aca="false">Tabla_Simulada!AU355-Tabla_ValidaciónMétodo!AU355</f>
        <v>0</v>
      </c>
      <c r="AV355" s="86" t="n">
        <f aca="false">Tabla_Simulada!AV355-Tabla_ValidaciónMétodo!AV355</f>
        <v>0</v>
      </c>
      <c r="AW355" s="84" t="n">
        <f aca="false">Tabla_Simulada!AW355-Tabla_ValidaciónMétodo!AW355</f>
        <v>0</v>
      </c>
      <c r="AX355" s="86" t="n">
        <f aca="false">Tabla_Simulada!AX355-Tabla_ValidaciónMétodo!AX355</f>
        <v>0</v>
      </c>
    </row>
    <row r="356" customFormat="false" ht="15" hidden="false" customHeight="false" outlineLevel="0" collapsed="false">
      <c r="A356" s="43" t="s">
        <v>72</v>
      </c>
      <c r="AB356" s="89" t="s">
        <v>242</v>
      </c>
      <c r="AC356" s="89" t="n">
        <f aca="false">Tabla_Simulada!AC356-Tabla_ValidaciónMétodo!AC356</f>
        <v>0</v>
      </c>
      <c r="AD356" s="88"/>
      <c r="AE356" s="90" t="n">
        <f aca="false">Tabla_Simulada!AE356-Tabla_ValidaciónMétodo!AE356</f>
        <v>0</v>
      </c>
      <c r="AF356" s="88"/>
      <c r="AG356" s="91" t="n">
        <f aca="false">Tabla_Simulada!AG356-Tabla_ValidaciónMétodo!AG356</f>
        <v>0</v>
      </c>
      <c r="AH356" s="88"/>
      <c r="AI356" s="91" t="n">
        <f aca="false">Tabla_Simulada!AI356-Tabla_ValidaciónMétodo!AI356</f>
        <v>0</v>
      </c>
      <c r="AJ356" s="88"/>
      <c r="AK356" s="91" t="n">
        <f aca="false">Tabla_Simulada!AK356-Tabla_ValidaciónMétodo!AK356</f>
        <v>0</v>
      </c>
      <c r="AL356" s="88"/>
      <c r="AM356" s="91"/>
    </row>
    <row r="357" s="43" customFormat="true" ht="15" hidden="false" customHeight="false" outlineLevel="0" collapsed="false">
      <c r="A357" s="43" t="s">
        <v>73</v>
      </c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S357" s="100"/>
      <c r="T357" s="100"/>
      <c r="U357" s="100"/>
      <c r="V357" s="100"/>
      <c r="W357" s="100"/>
      <c r="X357" s="100"/>
      <c r="Y357" s="100"/>
      <c r="Z357" s="100"/>
      <c r="AZ357" s="100"/>
      <c r="BA357" s="100"/>
      <c r="BB357" s="100"/>
      <c r="BC357" s="100"/>
      <c r="BD357" s="100"/>
      <c r="BE357" s="100"/>
      <c r="AME357" s="118"/>
      <c r="AMF357" s="118"/>
      <c r="AMG357" s="118"/>
      <c r="AMH357" s="118"/>
      <c r="AMI357" s="118"/>
      <c r="AMJ357" s="118"/>
    </row>
    <row r="358" customFormat="false" ht="15" hidden="false" customHeight="false" outlineLevel="0" collapsed="false">
      <c r="A358" s="96"/>
    </row>
    <row r="359" customFormat="false" ht="15" hidden="false" customHeight="false" outlineLevel="0" collapsed="false">
      <c r="A359" s="96"/>
    </row>
    <row r="360" customFormat="false" ht="15" hidden="false" customHeight="false" outlineLevel="0" collapsed="false">
      <c r="A360" s="96"/>
    </row>
    <row r="361" customFormat="false" ht="15" hidden="false" customHeight="false" outlineLevel="0" collapsed="false">
      <c r="A361" s="14" t="str">
        <f aca="false">"Tabla " &amp; TEXT((ROW()+24) / 35, "0")</f>
        <v>Tabla 11</v>
      </c>
      <c r="B361" s="14"/>
      <c r="C361" s="14"/>
      <c r="D361" s="14"/>
      <c r="E361" s="14"/>
      <c r="F361" s="14"/>
      <c r="G361" s="14"/>
      <c r="H361" s="14"/>
      <c r="I361" s="14"/>
      <c r="J361" s="14"/>
      <c r="S361" s="140"/>
      <c r="T361" s="140"/>
      <c r="U361" s="140"/>
      <c r="V361" s="140"/>
      <c r="W361" s="140"/>
      <c r="X361" s="140"/>
      <c r="Y361" s="140"/>
      <c r="Z361" s="140"/>
    </row>
    <row r="362" customFormat="false" ht="15" hidden="false" customHeight="false" outlineLevel="0" collapsed="false">
      <c r="A362" s="14" t="s">
        <v>171</v>
      </c>
      <c r="B362" s="14"/>
      <c r="C362" s="14"/>
      <c r="D362" s="14"/>
      <c r="E362" s="14"/>
      <c r="F362" s="14"/>
      <c r="G362" s="14"/>
      <c r="H362" s="14"/>
      <c r="I362" s="14"/>
      <c r="J362" s="14"/>
      <c r="S362" s="140"/>
      <c r="T362" s="140"/>
      <c r="U362" s="140"/>
      <c r="V362" s="140"/>
      <c r="W362" s="140"/>
      <c r="X362" s="140"/>
      <c r="Y362" s="140"/>
      <c r="Z362" s="140"/>
    </row>
    <row r="363" customFormat="false" ht="15.8" hidden="false" customHeight="true" outlineLevel="0" collapsed="false">
      <c r="A363" s="52" t="s">
        <v>30</v>
      </c>
      <c r="B363" s="103" t="s">
        <v>222</v>
      </c>
      <c r="C363" s="103"/>
      <c r="D363" s="103"/>
      <c r="E363" s="103"/>
      <c r="F363" s="103"/>
      <c r="G363" s="103"/>
      <c r="H363" s="103"/>
      <c r="I363" s="54" t="s">
        <v>32</v>
      </c>
      <c r="J363" s="54" t="s">
        <v>33</v>
      </c>
      <c r="K363" s="54" t="s">
        <v>223</v>
      </c>
      <c r="L363" s="54" t="s">
        <v>224</v>
      </c>
      <c r="M363" s="54" t="s">
        <v>225</v>
      </c>
      <c r="N363" s="54" t="s">
        <v>34</v>
      </c>
      <c r="O363" s="54" t="s">
        <v>226</v>
      </c>
      <c r="P363" s="54" t="s">
        <v>227</v>
      </c>
      <c r="Q363" s="54" t="s">
        <v>228</v>
      </c>
      <c r="S363" s="103" t="s">
        <v>222</v>
      </c>
      <c r="T363" s="103"/>
      <c r="U363" s="103"/>
      <c r="V363" s="103"/>
      <c r="W363" s="103"/>
      <c r="X363" s="103"/>
      <c r="Y363" s="103"/>
      <c r="Z363" s="103"/>
      <c r="AC363" s="57" t="s">
        <v>230</v>
      </c>
      <c r="AD363" s="57"/>
      <c r="AE363" s="57" t="s">
        <v>231</v>
      </c>
      <c r="AF363" s="57"/>
      <c r="AG363" s="57" t="s">
        <v>232</v>
      </c>
      <c r="AH363" s="57"/>
      <c r="AI363" s="57" t="s">
        <v>233</v>
      </c>
      <c r="AJ363" s="57"/>
      <c r="AK363" s="57" t="s">
        <v>234</v>
      </c>
      <c r="AL363" s="57"/>
      <c r="AM363" s="58" t="s">
        <v>235</v>
      </c>
      <c r="AO363" s="57" t="s">
        <v>230</v>
      </c>
      <c r="AP363" s="57"/>
      <c r="AQ363" s="57" t="s">
        <v>231</v>
      </c>
      <c r="AR363" s="57"/>
      <c r="AS363" s="57" t="s">
        <v>232</v>
      </c>
      <c r="AT363" s="57"/>
      <c r="AU363" s="57" t="s">
        <v>233</v>
      </c>
      <c r="AV363" s="57"/>
      <c r="AW363" s="58" t="s">
        <v>234</v>
      </c>
      <c r="AX363" s="58"/>
    </row>
    <row r="364" customFormat="false" ht="37.3" hidden="false" customHeight="false" outlineLevel="0" collapsed="false">
      <c r="A364" s="52"/>
      <c r="B364" s="104" t="s">
        <v>172</v>
      </c>
      <c r="C364" s="104" t="s">
        <v>173</v>
      </c>
      <c r="D364" s="104" t="s">
        <v>174</v>
      </c>
      <c r="E364" s="104" t="s">
        <v>175</v>
      </c>
      <c r="F364" s="104" t="s">
        <v>176</v>
      </c>
      <c r="G364" s="104" t="s">
        <v>177</v>
      </c>
      <c r="H364" s="104" t="s">
        <v>178</v>
      </c>
      <c r="I364" s="54"/>
      <c r="J364" s="54"/>
      <c r="K364" s="54"/>
      <c r="L364" s="54"/>
      <c r="M364" s="54"/>
      <c r="N364" s="54"/>
      <c r="O364" s="54"/>
      <c r="P364" s="54"/>
      <c r="Q364" s="54"/>
      <c r="S364" s="104" t="s">
        <v>172</v>
      </c>
      <c r="T364" s="104" t="s">
        <v>173</v>
      </c>
      <c r="U364" s="104" t="s">
        <v>174</v>
      </c>
      <c r="V364" s="104" t="s">
        <v>175</v>
      </c>
      <c r="W364" s="104" t="s">
        <v>176</v>
      </c>
      <c r="X364" s="104" t="s">
        <v>177</v>
      </c>
      <c r="Y364" s="104" t="s">
        <v>178</v>
      </c>
      <c r="Z364" s="54" t="s">
        <v>43</v>
      </c>
      <c r="AC364" s="59" t="s">
        <v>236</v>
      </c>
      <c r="AD364" s="59" t="s">
        <v>237</v>
      </c>
      <c r="AE364" s="59" t="s">
        <v>236</v>
      </c>
      <c r="AF364" s="59" t="s">
        <v>237</v>
      </c>
      <c r="AG364" s="59" t="s">
        <v>236</v>
      </c>
      <c r="AH364" s="59" t="s">
        <v>237</v>
      </c>
      <c r="AI364" s="59" t="s">
        <v>236</v>
      </c>
      <c r="AJ364" s="59" t="s">
        <v>237</v>
      </c>
      <c r="AK364" s="59" t="s">
        <v>236</v>
      </c>
      <c r="AL364" s="59" t="s">
        <v>237</v>
      </c>
      <c r="AM364" s="60" t="s">
        <v>238</v>
      </c>
      <c r="AO364" s="59" t="s">
        <v>239</v>
      </c>
      <c r="AP364" s="59" t="s">
        <v>240</v>
      </c>
      <c r="AQ364" s="59" t="s">
        <v>239</v>
      </c>
      <c r="AR364" s="59" t="s">
        <v>240</v>
      </c>
      <c r="AS364" s="59" t="s">
        <v>239</v>
      </c>
      <c r="AT364" s="59" t="s">
        <v>240</v>
      </c>
      <c r="AU364" s="59" t="s">
        <v>239</v>
      </c>
      <c r="AV364" s="59" t="s">
        <v>240</v>
      </c>
      <c r="AW364" s="59" t="s">
        <v>239</v>
      </c>
      <c r="AX364" s="60" t="s">
        <v>240</v>
      </c>
    </row>
    <row r="365" customFormat="false" ht="15" hidden="false" customHeight="false" outlineLevel="0" collapsed="false">
      <c r="A365" s="61" t="s">
        <v>44</v>
      </c>
      <c r="B365" s="64" t="n">
        <f aca="false">Tabla_Simulada!B365-Tabla_ValidaciónMétodo!B365</f>
        <v>0</v>
      </c>
      <c r="C365" s="64" t="n">
        <f aca="false">Tabla_Simulada!C365-Tabla_ValidaciónMétodo!C365</f>
        <v>0</v>
      </c>
      <c r="D365" s="64" t="n">
        <f aca="false">Tabla_Simulada!D365-Tabla_ValidaciónMétodo!D365</f>
        <v>0</v>
      </c>
      <c r="E365" s="64" t="n">
        <f aca="false">Tabla_Simulada!E365-Tabla_ValidaciónMétodo!E365</f>
        <v>0</v>
      </c>
      <c r="F365" s="64" t="n">
        <f aca="false">Tabla_Simulada!F365-Tabla_ValidaciónMétodo!F365</f>
        <v>0</v>
      </c>
      <c r="G365" s="64" t="n">
        <f aca="false">Tabla_Simulada!G365-Tabla_ValidaciónMétodo!G365</f>
        <v>0</v>
      </c>
      <c r="H365" s="64" t="n">
        <f aca="false">Tabla_Simulada!H365-Tabla_ValidaciónMétodo!H365</f>
        <v>0</v>
      </c>
      <c r="I365" s="63" t="n">
        <f aca="false">Tabla_Simulada!I365-Tabla_ValidaciónMétodo!I365</f>
        <v>0</v>
      </c>
      <c r="J365" s="64" t="n">
        <f aca="false">Tabla_Simulada!J365-Tabla_ValidaciónMétodo!J365</f>
        <v>0</v>
      </c>
      <c r="K365" s="63" t="n">
        <f aca="false">Tabla_Simulada!K365-Tabla_ValidaciónMétodo!K365</f>
        <v>0</v>
      </c>
      <c r="L365" s="65" t="n">
        <f aca="false">Tabla_Simulada!L365-Tabla_ValidaciónMétodo!L365</f>
        <v>0</v>
      </c>
      <c r="M365" s="66" t="n">
        <f aca="false">Tabla_Simulada!M365-Tabla_ValidaciónMétodo!M365</f>
        <v>0</v>
      </c>
      <c r="N365" s="65" t="n">
        <f aca="false">Tabla_Simulada!N365-Tabla_ValidaciónMétodo!N365</f>
        <v>0</v>
      </c>
      <c r="O365" s="65" t="n">
        <f aca="false">Tabla_Simulada!O365-Tabla_ValidaciónMétodo!O365</f>
        <v>0</v>
      </c>
      <c r="P365" s="65" t="n">
        <f aca="false">Tabla_Simulada!P365-Tabla_ValidaciónMétodo!P365</f>
        <v>0</v>
      </c>
      <c r="Q365" s="65" t="n">
        <f aca="false">Tabla_Simulada!Q365-Tabla_ValidaciónMétodo!Q365</f>
        <v>0</v>
      </c>
      <c r="S365" s="64" t="n">
        <f aca="false">Tabla_Simulada!S365-Tabla_ValidaciónMétodo!S365</f>
        <v>0</v>
      </c>
      <c r="T365" s="64" t="n">
        <f aca="false">Tabla_Simulada!T365-Tabla_ValidaciónMétodo!T365</f>
        <v>0</v>
      </c>
      <c r="U365" s="64" t="n">
        <f aca="false">Tabla_Simulada!U365-Tabla_ValidaciónMétodo!U365</f>
        <v>0</v>
      </c>
      <c r="V365" s="64" t="n">
        <f aca="false">Tabla_Simulada!V365-Tabla_ValidaciónMétodo!V365</f>
        <v>0</v>
      </c>
      <c r="W365" s="64" t="n">
        <f aca="false">Tabla_Simulada!W365-Tabla_ValidaciónMétodo!W365</f>
        <v>0</v>
      </c>
      <c r="X365" s="64" t="n">
        <f aca="false">Tabla_Simulada!X365-Tabla_ValidaciónMétodo!X365</f>
        <v>0</v>
      </c>
      <c r="Y365" s="64" t="n">
        <f aca="false">Tabla_Simulada!Y365-Tabla_ValidaciónMétodo!Y365</f>
        <v>0</v>
      </c>
      <c r="Z365" s="64" t="n">
        <f aca="false">Tabla_Simulada!Z365-Tabla_ValidaciónMétodo!Z365</f>
        <v>0</v>
      </c>
      <c r="AC365" s="69" t="n">
        <f aca="false">Tabla_Simulada!AC365-Tabla_ValidaciónMétodo!AC365</f>
        <v>0</v>
      </c>
      <c r="AD365" s="70" t="n">
        <f aca="false">Tabla_Simulada!AD365-Tabla_ValidaciónMétodo!AD365</f>
        <v>0</v>
      </c>
      <c r="AE365" s="71" t="n">
        <f aca="false">Tabla_Simulada!AE365-Tabla_ValidaciónMétodo!AE365</f>
        <v>0</v>
      </c>
      <c r="AF365" s="70" t="n">
        <f aca="false">Tabla_Simulada!AF365-Tabla_ValidaciónMétodo!AF365</f>
        <v>0</v>
      </c>
      <c r="AG365" s="70" t="n">
        <f aca="false">Tabla_Simulada!AG365-Tabla_ValidaciónMétodo!AG365</f>
        <v>0</v>
      </c>
      <c r="AH365" s="70" t="n">
        <f aca="false">Tabla_Simulada!AH365-Tabla_ValidaciónMétodo!AH365</f>
        <v>0</v>
      </c>
      <c r="AI365" s="70" t="n">
        <f aca="false">Tabla_Simulada!AI365-Tabla_ValidaciónMétodo!AI365</f>
        <v>0</v>
      </c>
      <c r="AJ365" s="70" t="n">
        <f aca="false">Tabla_Simulada!AJ365-Tabla_ValidaciónMétodo!AJ365</f>
        <v>0</v>
      </c>
      <c r="AK365" s="70" t="n">
        <f aca="false">Tabla_Simulada!AK365-Tabla_ValidaciónMétodo!AK365</f>
        <v>0</v>
      </c>
      <c r="AL365" s="70" t="n">
        <f aca="false">Tabla_Simulada!AL365-Tabla_ValidaciónMétodo!AL365</f>
        <v>0</v>
      </c>
      <c r="AM365" s="70" t="n">
        <f aca="false">Tabla_Simulada!AM365-Tabla_ValidaciónMétodo!AM365</f>
        <v>0</v>
      </c>
      <c r="AO365" s="63" t="n">
        <f aca="false">Tabla_Simulada!AO365-Tabla_ValidaciónMétodo!AO365</f>
        <v>0</v>
      </c>
      <c r="AP365" s="64" t="n">
        <f aca="false">Tabla_Simulada!AP365-Tabla_ValidaciónMétodo!AP365</f>
        <v>0</v>
      </c>
      <c r="AQ365" s="63" t="n">
        <f aca="false">Tabla_Simulada!AQ365-Tabla_ValidaciónMétodo!AQ365</f>
        <v>0</v>
      </c>
      <c r="AR365" s="64" t="n">
        <f aca="false">Tabla_Simulada!AR365-Tabla_ValidaciónMétodo!AR365</f>
        <v>0</v>
      </c>
      <c r="AS365" s="63" t="n">
        <f aca="false">Tabla_Simulada!AS365-Tabla_ValidaciónMétodo!AS365</f>
        <v>0</v>
      </c>
      <c r="AT365" s="64" t="n">
        <f aca="false">Tabla_Simulada!AT365-Tabla_ValidaciónMétodo!AT365</f>
        <v>0</v>
      </c>
      <c r="AU365" s="63" t="n">
        <f aca="false">Tabla_Simulada!AU365-Tabla_ValidaciónMétodo!AU365</f>
        <v>0</v>
      </c>
      <c r="AV365" s="64" t="n">
        <f aca="false">Tabla_Simulada!AV365-Tabla_ValidaciónMétodo!AV365</f>
        <v>0</v>
      </c>
      <c r="AW365" s="63" t="n">
        <f aca="false">Tabla_Simulada!AW365-Tabla_ValidaciónMétodo!AW365</f>
        <v>0</v>
      </c>
      <c r="AX365" s="64" t="n">
        <f aca="false">Tabla_Simulada!AX365-Tabla_ValidaciónMétodo!AX365</f>
        <v>0</v>
      </c>
    </row>
    <row r="366" customFormat="false" ht="15" hidden="false" customHeight="false" outlineLevel="0" collapsed="false">
      <c r="A366" s="72" t="s">
        <v>45</v>
      </c>
      <c r="B366" s="65" t="n">
        <f aca="false">Tabla_Simulada!B366-Tabla_ValidaciónMétodo!B366</f>
        <v>0</v>
      </c>
      <c r="C366" s="65" t="n">
        <f aca="false">Tabla_Simulada!C366-Tabla_ValidaciónMétodo!C366</f>
        <v>0</v>
      </c>
      <c r="D366" s="65" t="n">
        <f aca="false">Tabla_Simulada!D366-Tabla_ValidaciónMétodo!D366</f>
        <v>0</v>
      </c>
      <c r="E366" s="65" t="n">
        <f aca="false">Tabla_Simulada!E366-Tabla_ValidaciónMétodo!E366</f>
        <v>0</v>
      </c>
      <c r="F366" s="65" t="n">
        <f aca="false">Tabla_Simulada!F366-Tabla_ValidaciónMétodo!F366</f>
        <v>0</v>
      </c>
      <c r="G366" s="65" t="n">
        <f aca="false">Tabla_Simulada!G366-Tabla_ValidaciónMétodo!G366</f>
        <v>0</v>
      </c>
      <c r="H366" s="65" t="n">
        <f aca="false">Tabla_Simulada!H366-Tabla_ValidaciónMétodo!H366</f>
        <v>0</v>
      </c>
      <c r="I366" s="66" t="n">
        <f aca="false">Tabla_Simulada!I366-Tabla_ValidaciónMétodo!I366</f>
        <v>0</v>
      </c>
      <c r="J366" s="65" t="n">
        <f aca="false">Tabla_Simulada!J366-Tabla_ValidaciónMétodo!J366</f>
        <v>0</v>
      </c>
      <c r="K366" s="66" t="n">
        <f aca="false">Tabla_Simulada!K366-Tabla_ValidaciónMétodo!K366</f>
        <v>0</v>
      </c>
      <c r="L366" s="65" t="n">
        <f aca="false">Tabla_Simulada!L366-Tabla_ValidaciónMétodo!L366</f>
        <v>0</v>
      </c>
      <c r="M366" s="66" t="n">
        <f aca="false">Tabla_Simulada!M366-Tabla_ValidaciónMétodo!M366</f>
        <v>0</v>
      </c>
      <c r="N366" s="65" t="n">
        <f aca="false">Tabla_Simulada!N366-Tabla_ValidaciónMétodo!N366</f>
        <v>0</v>
      </c>
      <c r="O366" s="65" t="n">
        <f aca="false">Tabla_Simulada!O366-Tabla_ValidaciónMétodo!O366</f>
        <v>0</v>
      </c>
      <c r="P366" s="65" t="n">
        <f aca="false">Tabla_Simulada!P366-Tabla_ValidaciónMétodo!P366</f>
        <v>0</v>
      </c>
      <c r="Q366" s="65" t="n">
        <f aca="false">Tabla_Simulada!Q366-Tabla_ValidaciónMétodo!Q366</f>
        <v>0</v>
      </c>
      <c r="S366" s="65" t="n">
        <f aca="false">Tabla_Simulada!S366-Tabla_ValidaciónMétodo!S366</f>
        <v>0</v>
      </c>
      <c r="T366" s="65" t="n">
        <f aca="false">Tabla_Simulada!T366-Tabla_ValidaciónMétodo!T366</f>
        <v>0</v>
      </c>
      <c r="U366" s="65" t="n">
        <f aca="false">Tabla_Simulada!U366-Tabla_ValidaciónMétodo!U366</f>
        <v>0</v>
      </c>
      <c r="V366" s="65" t="n">
        <f aca="false">Tabla_Simulada!V366-Tabla_ValidaciónMétodo!V366</f>
        <v>0</v>
      </c>
      <c r="W366" s="65" t="n">
        <f aca="false">Tabla_Simulada!W366-Tabla_ValidaciónMétodo!W366</f>
        <v>0</v>
      </c>
      <c r="X366" s="65" t="n">
        <f aca="false">Tabla_Simulada!X366-Tabla_ValidaciónMétodo!X366</f>
        <v>0</v>
      </c>
      <c r="Y366" s="65" t="n">
        <f aca="false">Tabla_Simulada!Y366-Tabla_ValidaciónMétodo!Y366</f>
        <v>0</v>
      </c>
      <c r="Z366" s="65" t="n">
        <f aca="false">Tabla_Simulada!Z366-Tabla_ValidaciónMétodo!Z366</f>
        <v>0</v>
      </c>
      <c r="AC366" s="73" t="n">
        <f aca="false">Tabla_Simulada!AC366-Tabla_ValidaciónMétodo!AC366</f>
        <v>0</v>
      </c>
      <c r="AD366" s="74" t="n">
        <f aca="false">Tabla_Simulada!AD366-Tabla_ValidaciónMétodo!AD366</f>
        <v>0</v>
      </c>
      <c r="AE366" s="75" t="n">
        <f aca="false">Tabla_Simulada!AE366-Tabla_ValidaciónMétodo!AE366</f>
        <v>0</v>
      </c>
      <c r="AF366" s="74" t="n">
        <f aca="false">Tabla_Simulada!AF366-Tabla_ValidaciónMétodo!AF366</f>
        <v>0</v>
      </c>
      <c r="AG366" s="74" t="n">
        <f aca="false">Tabla_Simulada!AG366-Tabla_ValidaciónMétodo!AG366</f>
        <v>0</v>
      </c>
      <c r="AH366" s="74" t="n">
        <f aca="false">Tabla_Simulada!AH366-Tabla_ValidaciónMétodo!AH366</f>
        <v>0</v>
      </c>
      <c r="AI366" s="74" t="n">
        <f aca="false">Tabla_Simulada!AI366-Tabla_ValidaciónMétodo!AI366</f>
        <v>0</v>
      </c>
      <c r="AJ366" s="74" t="n">
        <f aca="false">Tabla_Simulada!AJ366-Tabla_ValidaciónMétodo!AJ366</f>
        <v>0</v>
      </c>
      <c r="AK366" s="74" t="n">
        <f aca="false">Tabla_Simulada!AK366-Tabla_ValidaciónMétodo!AK366</f>
        <v>0</v>
      </c>
      <c r="AL366" s="74" t="n">
        <f aca="false">Tabla_Simulada!AL366-Tabla_ValidaciónMétodo!AL366</f>
        <v>0</v>
      </c>
      <c r="AM366" s="74" t="n">
        <f aca="false">Tabla_Simulada!AM366-Tabla_ValidaciónMétodo!AM366</f>
        <v>0</v>
      </c>
      <c r="AO366" s="66" t="n">
        <f aca="false">Tabla_Simulada!AO366-Tabla_ValidaciónMétodo!AO366</f>
        <v>0</v>
      </c>
      <c r="AP366" s="65" t="n">
        <f aca="false">Tabla_Simulada!AP366-Tabla_ValidaciónMétodo!AP366</f>
        <v>0</v>
      </c>
      <c r="AQ366" s="66" t="n">
        <f aca="false">Tabla_Simulada!AQ366-Tabla_ValidaciónMétodo!AQ366</f>
        <v>0</v>
      </c>
      <c r="AR366" s="65" t="n">
        <f aca="false">Tabla_Simulada!AR366-Tabla_ValidaciónMétodo!AR366</f>
        <v>0</v>
      </c>
      <c r="AS366" s="66" t="n">
        <f aca="false">Tabla_Simulada!AS366-Tabla_ValidaciónMétodo!AS366</f>
        <v>0</v>
      </c>
      <c r="AT366" s="65" t="n">
        <f aca="false">Tabla_Simulada!AT366-Tabla_ValidaciónMétodo!AT366</f>
        <v>0</v>
      </c>
      <c r="AU366" s="66" t="n">
        <f aca="false">Tabla_Simulada!AU366-Tabla_ValidaciónMétodo!AU366</f>
        <v>0</v>
      </c>
      <c r="AV366" s="65" t="n">
        <f aca="false">Tabla_Simulada!AV366-Tabla_ValidaciónMétodo!AV366</f>
        <v>0</v>
      </c>
      <c r="AW366" s="66" t="n">
        <f aca="false">Tabla_Simulada!AW366-Tabla_ValidaciónMétodo!AW366</f>
        <v>0</v>
      </c>
      <c r="AX366" s="65" t="n">
        <f aca="false">Tabla_Simulada!AX366-Tabla_ValidaciónMétodo!AX366</f>
        <v>0</v>
      </c>
    </row>
    <row r="367" customFormat="false" ht="15" hidden="false" customHeight="false" outlineLevel="0" collapsed="false">
      <c r="A367" s="72" t="s">
        <v>46</v>
      </c>
      <c r="B367" s="65" t="n">
        <f aca="false">Tabla_Simulada!B367-Tabla_ValidaciónMétodo!B367</f>
        <v>0</v>
      </c>
      <c r="C367" s="65" t="n">
        <f aca="false">Tabla_Simulada!C367-Tabla_ValidaciónMétodo!C367</f>
        <v>0</v>
      </c>
      <c r="D367" s="65" t="n">
        <f aca="false">Tabla_Simulada!D367-Tabla_ValidaciónMétodo!D367</f>
        <v>0</v>
      </c>
      <c r="E367" s="65" t="n">
        <f aca="false">Tabla_Simulada!E367-Tabla_ValidaciónMétodo!E367</f>
        <v>0</v>
      </c>
      <c r="F367" s="65" t="n">
        <f aca="false">Tabla_Simulada!F367-Tabla_ValidaciónMétodo!F367</f>
        <v>0</v>
      </c>
      <c r="G367" s="65" t="n">
        <f aca="false">Tabla_Simulada!G367-Tabla_ValidaciónMétodo!G367</f>
        <v>0</v>
      </c>
      <c r="H367" s="65" t="n">
        <f aca="false">Tabla_Simulada!H367-Tabla_ValidaciónMétodo!H367</f>
        <v>0</v>
      </c>
      <c r="I367" s="66" t="n">
        <f aca="false">Tabla_Simulada!I367-Tabla_ValidaciónMétodo!I367</f>
        <v>0</v>
      </c>
      <c r="J367" s="65" t="n">
        <f aca="false">Tabla_Simulada!J367-Tabla_ValidaciónMétodo!J367</f>
        <v>0</v>
      </c>
      <c r="K367" s="66" t="n">
        <f aca="false">Tabla_Simulada!K367-Tabla_ValidaciónMétodo!K367</f>
        <v>0</v>
      </c>
      <c r="L367" s="65" t="n">
        <f aca="false">Tabla_Simulada!L367-Tabla_ValidaciónMétodo!L367</f>
        <v>0</v>
      </c>
      <c r="M367" s="66" t="n">
        <f aca="false">Tabla_Simulada!M367-Tabla_ValidaciónMétodo!M367</f>
        <v>0</v>
      </c>
      <c r="N367" s="65" t="n">
        <f aca="false">Tabla_Simulada!N367-Tabla_ValidaciónMétodo!N367</f>
        <v>0</v>
      </c>
      <c r="O367" s="65" t="n">
        <f aca="false">Tabla_Simulada!O367-Tabla_ValidaciónMétodo!O367</f>
        <v>0</v>
      </c>
      <c r="P367" s="65" t="n">
        <f aca="false">Tabla_Simulada!P367-Tabla_ValidaciónMétodo!P367</f>
        <v>0</v>
      </c>
      <c r="Q367" s="65" t="n">
        <f aca="false">Tabla_Simulada!Q367-Tabla_ValidaciónMétodo!Q367</f>
        <v>0</v>
      </c>
      <c r="S367" s="65" t="n">
        <f aca="false">Tabla_Simulada!S367-Tabla_ValidaciónMétodo!S367</f>
        <v>0</v>
      </c>
      <c r="T367" s="65" t="n">
        <f aca="false">Tabla_Simulada!T367-Tabla_ValidaciónMétodo!T367</f>
        <v>0</v>
      </c>
      <c r="U367" s="65" t="n">
        <f aca="false">Tabla_Simulada!U367-Tabla_ValidaciónMétodo!U367</f>
        <v>0</v>
      </c>
      <c r="V367" s="65" t="n">
        <f aca="false">Tabla_Simulada!V367-Tabla_ValidaciónMétodo!V367</f>
        <v>0</v>
      </c>
      <c r="W367" s="65" t="n">
        <f aca="false">Tabla_Simulada!W367-Tabla_ValidaciónMétodo!W367</f>
        <v>0</v>
      </c>
      <c r="X367" s="65" t="n">
        <f aca="false">Tabla_Simulada!X367-Tabla_ValidaciónMétodo!X367</f>
        <v>0</v>
      </c>
      <c r="Y367" s="65" t="n">
        <f aca="false">Tabla_Simulada!Y367-Tabla_ValidaciónMétodo!Y367</f>
        <v>0</v>
      </c>
      <c r="Z367" s="65" t="n">
        <f aca="false">Tabla_Simulada!Z367-Tabla_ValidaciónMétodo!Z367</f>
        <v>0</v>
      </c>
      <c r="AC367" s="73" t="n">
        <f aca="false">Tabla_Simulada!AC367-Tabla_ValidaciónMétodo!AC367</f>
        <v>0</v>
      </c>
      <c r="AD367" s="74" t="n">
        <f aca="false">Tabla_Simulada!AD367-Tabla_ValidaciónMétodo!AD367</f>
        <v>0</v>
      </c>
      <c r="AE367" s="75" t="n">
        <f aca="false">Tabla_Simulada!AE367-Tabla_ValidaciónMétodo!AE367</f>
        <v>0</v>
      </c>
      <c r="AF367" s="74" t="n">
        <f aca="false">Tabla_Simulada!AF367-Tabla_ValidaciónMétodo!AF367</f>
        <v>0</v>
      </c>
      <c r="AG367" s="74" t="n">
        <f aca="false">Tabla_Simulada!AG367-Tabla_ValidaciónMétodo!AG367</f>
        <v>0</v>
      </c>
      <c r="AH367" s="74" t="n">
        <f aca="false">Tabla_Simulada!AH367-Tabla_ValidaciónMétodo!AH367</f>
        <v>0</v>
      </c>
      <c r="AI367" s="74" t="n">
        <f aca="false">Tabla_Simulada!AI367-Tabla_ValidaciónMétodo!AI367</f>
        <v>0</v>
      </c>
      <c r="AJ367" s="74" t="n">
        <f aca="false">Tabla_Simulada!AJ367-Tabla_ValidaciónMétodo!AJ367</f>
        <v>0</v>
      </c>
      <c r="AK367" s="74" t="n">
        <f aca="false">Tabla_Simulada!AK367-Tabla_ValidaciónMétodo!AK367</f>
        <v>0</v>
      </c>
      <c r="AL367" s="74" t="n">
        <f aca="false">Tabla_Simulada!AL367-Tabla_ValidaciónMétodo!AL367</f>
        <v>0</v>
      </c>
      <c r="AM367" s="74" t="n">
        <f aca="false">Tabla_Simulada!AM367-Tabla_ValidaciónMétodo!AM367</f>
        <v>0</v>
      </c>
      <c r="AO367" s="66" t="n">
        <f aca="false">Tabla_Simulada!AO367-Tabla_ValidaciónMétodo!AO367</f>
        <v>0</v>
      </c>
      <c r="AP367" s="65" t="n">
        <f aca="false">Tabla_Simulada!AP367-Tabla_ValidaciónMétodo!AP367</f>
        <v>0</v>
      </c>
      <c r="AQ367" s="66" t="n">
        <f aca="false">Tabla_Simulada!AQ367-Tabla_ValidaciónMétodo!AQ367</f>
        <v>0</v>
      </c>
      <c r="AR367" s="65" t="n">
        <f aca="false">Tabla_Simulada!AR367-Tabla_ValidaciónMétodo!AR367</f>
        <v>0</v>
      </c>
      <c r="AS367" s="66" t="n">
        <f aca="false">Tabla_Simulada!AS367-Tabla_ValidaciónMétodo!AS367</f>
        <v>0</v>
      </c>
      <c r="AT367" s="65" t="n">
        <f aca="false">Tabla_Simulada!AT367-Tabla_ValidaciónMétodo!AT367</f>
        <v>0</v>
      </c>
      <c r="AU367" s="66" t="n">
        <f aca="false">Tabla_Simulada!AU367-Tabla_ValidaciónMétodo!AU367</f>
        <v>0</v>
      </c>
      <c r="AV367" s="65" t="n">
        <f aca="false">Tabla_Simulada!AV367-Tabla_ValidaciónMétodo!AV367</f>
        <v>0</v>
      </c>
      <c r="AW367" s="66" t="n">
        <f aca="false">Tabla_Simulada!AW367-Tabla_ValidaciónMétodo!AW367</f>
        <v>0</v>
      </c>
      <c r="AX367" s="65" t="n">
        <f aca="false">Tabla_Simulada!AX367-Tabla_ValidaciónMétodo!AX367</f>
        <v>0</v>
      </c>
    </row>
    <row r="368" customFormat="false" ht="15" hidden="false" customHeight="false" outlineLevel="0" collapsed="false">
      <c r="A368" s="72" t="s">
        <v>47</v>
      </c>
      <c r="B368" s="65" t="n">
        <f aca="false">Tabla_Simulada!B368-Tabla_ValidaciónMétodo!B368</f>
        <v>0</v>
      </c>
      <c r="C368" s="65" t="n">
        <f aca="false">Tabla_Simulada!C368-Tabla_ValidaciónMétodo!C368</f>
        <v>0</v>
      </c>
      <c r="D368" s="65" t="n">
        <f aca="false">Tabla_Simulada!D368-Tabla_ValidaciónMétodo!D368</f>
        <v>0</v>
      </c>
      <c r="E368" s="65" t="n">
        <f aca="false">Tabla_Simulada!E368-Tabla_ValidaciónMétodo!E368</f>
        <v>0</v>
      </c>
      <c r="F368" s="65" t="n">
        <f aca="false">Tabla_Simulada!F368-Tabla_ValidaciónMétodo!F368</f>
        <v>0</v>
      </c>
      <c r="G368" s="65" t="n">
        <f aca="false">Tabla_Simulada!G368-Tabla_ValidaciónMétodo!G368</f>
        <v>0</v>
      </c>
      <c r="H368" s="65" t="n">
        <f aca="false">Tabla_Simulada!H368-Tabla_ValidaciónMétodo!H368</f>
        <v>0</v>
      </c>
      <c r="I368" s="66" t="n">
        <f aca="false">Tabla_Simulada!I368-Tabla_ValidaciónMétodo!I368</f>
        <v>0</v>
      </c>
      <c r="J368" s="65" t="n">
        <f aca="false">Tabla_Simulada!J368-Tabla_ValidaciónMétodo!J368</f>
        <v>0</v>
      </c>
      <c r="K368" s="66" t="n">
        <f aca="false">Tabla_Simulada!K368-Tabla_ValidaciónMétodo!K368</f>
        <v>0</v>
      </c>
      <c r="L368" s="65" t="n">
        <f aca="false">Tabla_Simulada!L368-Tabla_ValidaciónMétodo!L368</f>
        <v>0</v>
      </c>
      <c r="M368" s="66" t="n">
        <f aca="false">Tabla_Simulada!M368-Tabla_ValidaciónMétodo!M368</f>
        <v>0</v>
      </c>
      <c r="N368" s="65" t="n">
        <f aca="false">Tabla_Simulada!N368-Tabla_ValidaciónMétodo!N368</f>
        <v>0</v>
      </c>
      <c r="O368" s="65" t="n">
        <f aca="false">Tabla_Simulada!O368-Tabla_ValidaciónMétodo!O368</f>
        <v>0</v>
      </c>
      <c r="P368" s="65" t="n">
        <f aca="false">Tabla_Simulada!P368-Tabla_ValidaciónMétodo!P368</f>
        <v>0</v>
      </c>
      <c r="Q368" s="65" t="n">
        <f aca="false">Tabla_Simulada!Q368-Tabla_ValidaciónMétodo!Q368</f>
        <v>0</v>
      </c>
      <c r="S368" s="65" t="n">
        <f aca="false">Tabla_Simulada!S368-Tabla_ValidaciónMétodo!S368</f>
        <v>0</v>
      </c>
      <c r="T368" s="65" t="n">
        <f aca="false">Tabla_Simulada!T368-Tabla_ValidaciónMétodo!T368</f>
        <v>0</v>
      </c>
      <c r="U368" s="65" t="n">
        <f aca="false">Tabla_Simulada!U368-Tabla_ValidaciónMétodo!U368</f>
        <v>0</v>
      </c>
      <c r="V368" s="65" t="n">
        <f aca="false">Tabla_Simulada!V368-Tabla_ValidaciónMétodo!V368</f>
        <v>0</v>
      </c>
      <c r="W368" s="65" t="n">
        <f aca="false">Tabla_Simulada!W368-Tabla_ValidaciónMétodo!W368</f>
        <v>0</v>
      </c>
      <c r="X368" s="65" t="n">
        <f aca="false">Tabla_Simulada!X368-Tabla_ValidaciónMétodo!X368</f>
        <v>0</v>
      </c>
      <c r="Y368" s="65" t="n">
        <f aca="false">Tabla_Simulada!Y368-Tabla_ValidaciónMétodo!Y368</f>
        <v>0</v>
      </c>
      <c r="Z368" s="65" t="n">
        <f aca="false">Tabla_Simulada!Z368-Tabla_ValidaciónMétodo!Z368</f>
        <v>0</v>
      </c>
      <c r="AC368" s="73" t="n">
        <f aca="false">Tabla_Simulada!AC368-Tabla_ValidaciónMétodo!AC368</f>
        <v>0</v>
      </c>
      <c r="AD368" s="74" t="n">
        <f aca="false">Tabla_Simulada!AD368-Tabla_ValidaciónMétodo!AD368</f>
        <v>0</v>
      </c>
      <c r="AE368" s="75" t="n">
        <f aca="false">Tabla_Simulada!AE368-Tabla_ValidaciónMétodo!AE368</f>
        <v>0</v>
      </c>
      <c r="AF368" s="74" t="n">
        <f aca="false">Tabla_Simulada!AF368-Tabla_ValidaciónMétodo!AF368</f>
        <v>0</v>
      </c>
      <c r="AG368" s="74" t="n">
        <f aca="false">Tabla_Simulada!AG368-Tabla_ValidaciónMétodo!AG368</f>
        <v>0</v>
      </c>
      <c r="AH368" s="74" t="n">
        <f aca="false">Tabla_Simulada!AH368-Tabla_ValidaciónMétodo!AH368</f>
        <v>0</v>
      </c>
      <c r="AI368" s="74" t="n">
        <f aca="false">Tabla_Simulada!AI368-Tabla_ValidaciónMétodo!AI368</f>
        <v>0</v>
      </c>
      <c r="AJ368" s="74" t="n">
        <f aca="false">Tabla_Simulada!AJ368-Tabla_ValidaciónMétodo!AJ368</f>
        <v>0</v>
      </c>
      <c r="AK368" s="74" t="n">
        <f aca="false">Tabla_Simulada!AK368-Tabla_ValidaciónMétodo!AK368</f>
        <v>0</v>
      </c>
      <c r="AL368" s="74" t="n">
        <f aca="false">Tabla_Simulada!AL368-Tabla_ValidaciónMétodo!AL368</f>
        <v>0</v>
      </c>
      <c r="AM368" s="74" t="n">
        <f aca="false">Tabla_Simulada!AM368-Tabla_ValidaciónMétodo!AM368</f>
        <v>0</v>
      </c>
      <c r="AO368" s="66" t="n">
        <f aca="false">Tabla_Simulada!AO368-Tabla_ValidaciónMétodo!AO368</f>
        <v>0</v>
      </c>
      <c r="AP368" s="65" t="n">
        <f aca="false">Tabla_Simulada!AP368-Tabla_ValidaciónMétodo!AP368</f>
        <v>0</v>
      </c>
      <c r="AQ368" s="66" t="n">
        <f aca="false">Tabla_Simulada!AQ368-Tabla_ValidaciónMétodo!AQ368</f>
        <v>0</v>
      </c>
      <c r="AR368" s="65" t="n">
        <f aca="false">Tabla_Simulada!AR368-Tabla_ValidaciónMétodo!AR368</f>
        <v>0</v>
      </c>
      <c r="AS368" s="66" t="n">
        <f aca="false">Tabla_Simulada!AS368-Tabla_ValidaciónMétodo!AS368</f>
        <v>0</v>
      </c>
      <c r="AT368" s="65" t="n">
        <f aca="false">Tabla_Simulada!AT368-Tabla_ValidaciónMétodo!AT368</f>
        <v>0</v>
      </c>
      <c r="AU368" s="66" t="n">
        <f aca="false">Tabla_Simulada!AU368-Tabla_ValidaciónMétodo!AU368</f>
        <v>0</v>
      </c>
      <c r="AV368" s="65" t="n">
        <f aca="false">Tabla_Simulada!AV368-Tabla_ValidaciónMétodo!AV368</f>
        <v>0</v>
      </c>
      <c r="AW368" s="66" t="n">
        <f aca="false">Tabla_Simulada!AW368-Tabla_ValidaciónMétodo!AW368</f>
        <v>0</v>
      </c>
      <c r="AX368" s="65" t="n">
        <f aca="false">Tabla_Simulada!AX368-Tabla_ValidaciónMétodo!AX368</f>
        <v>0</v>
      </c>
    </row>
    <row r="369" customFormat="false" ht="15" hidden="false" customHeight="false" outlineLevel="0" collapsed="false">
      <c r="A369" s="72" t="s">
        <v>48</v>
      </c>
      <c r="B369" s="65" t="n">
        <f aca="false">Tabla_Simulada!B369-Tabla_ValidaciónMétodo!B369</f>
        <v>0</v>
      </c>
      <c r="C369" s="65" t="n">
        <f aca="false">Tabla_Simulada!C369-Tabla_ValidaciónMétodo!C369</f>
        <v>0</v>
      </c>
      <c r="D369" s="65" t="n">
        <f aca="false">Tabla_Simulada!D369-Tabla_ValidaciónMétodo!D369</f>
        <v>0</v>
      </c>
      <c r="E369" s="65" t="n">
        <f aca="false">Tabla_Simulada!E369-Tabla_ValidaciónMétodo!E369</f>
        <v>0</v>
      </c>
      <c r="F369" s="65" t="n">
        <f aca="false">Tabla_Simulada!F369-Tabla_ValidaciónMétodo!F369</f>
        <v>0</v>
      </c>
      <c r="G369" s="65" t="n">
        <f aca="false">Tabla_Simulada!G369-Tabla_ValidaciónMétodo!G369</f>
        <v>0</v>
      </c>
      <c r="H369" s="65" t="n">
        <f aca="false">Tabla_Simulada!H369-Tabla_ValidaciónMétodo!H369</f>
        <v>0</v>
      </c>
      <c r="I369" s="66" t="n">
        <f aca="false">Tabla_Simulada!I369-Tabla_ValidaciónMétodo!I369</f>
        <v>0</v>
      </c>
      <c r="J369" s="65" t="n">
        <f aca="false">Tabla_Simulada!J369-Tabla_ValidaciónMétodo!J369</f>
        <v>0</v>
      </c>
      <c r="K369" s="66" t="n">
        <f aca="false">Tabla_Simulada!K369-Tabla_ValidaciónMétodo!K369</f>
        <v>0</v>
      </c>
      <c r="L369" s="65" t="n">
        <f aca="false">Tabla_Simulada!L369-Tabla_ValidaciónMétodo!L369</f>
        <v>0</v>
      </c>
      <c r="M369" s="66" t="n">
        <f aca="false">Tabla_Simulada!M369-Tabla_ValidaciónMétodo!M369</f>
        <v>0</v>
      </c>
      <c r="N369" s="65" t="n">
        <f aca="false">Tabla_Simulada!N369-Tabla_ValidaciónMétodo!N369</f>
        <v>0</v>
      </c>
      <c r="O369" s="65" t="n">
        <f aca="false">Tabla_Simulada!O369-Tabla_ValidaciónMétodo!O369</f>
        <v>0</v>
      </c>
      <c r="P369" s="65" t="n">
        <f aca="false">Tabla_Simulada!P369-Tabla_ValidaciónMétodo!P369</f>
        <v>0</v>
      </c>
      <c r="Q369" s="65" t="n">
        <f aca="false">Tabla_Simulada!Q369-Tabla_ValidaciónMétodo!Q369</f>
        <v>0</v>
      </c>
      <c r="S369" s="65" t="n">
        <f aca="false">Tabla_Simulada!S369-Tabla_ValidaciónMétodo!S369</f>
        <v>0</v>
      </c>
      <c r="T369" s="65" t="n">
        <f aca="false">Tabla_Simulada!T369-Tabla_ValidaciónMétodo!T369</f>
        <v>0</v>
      </c>
      <c r="U369" s="65" t="n">
        <f aca="false">Tabla_Simulada!U369-Tabla_ValidaciónMétodo!U369</f>
        <v>0</v>
      </c>
      <c r="V369" s="65" t="n">
        <f aca="false">Tabla_Simulada!V369-Tabla_ValidaciónMétodo!V369</f>
        <v>0</v>
      </c>
      <c r="W369" s="65" t="n">
        <f aca="false">Tabla_Simulada!W369-Tabla_ValidaciónMétodo!W369</f>
        <v>0</v>
      </c>
      <c r="X369" s="65" t="n">
        <f aca="false">Tabla_Simulada!X369-Tabla_ValidaciónMétodo!X369</f>
        <v>0</v>
      </c>
      <c r="Y369" s="65" t="n">
        <f aca="false">Tabla_Simulada!Y369-Tabla_ValidaciónMétodo!Y369</f>
        <v>0</v>
      </c>
      <c r="Z369" s="65" t="n">
        <f aca="false">Tabla_Simulada!Z369-Tabla_ValidaciónMétodo!Z369</f>
        <v>0</v>
      </c>
      <c r="AC369" s="73" t="n">
        <f aca="false">Tabla_Simulada!AC369-Tabla_ValidaciónMétodo!AC369</f>
        <v>0</v>
      </c>
      <c r="AD369" s="74" t="n">
        <f aca="false">Tabla_Simulada!AD369-Tabla_ValidaciónMétodo!AD369</f>
        <v>0</v>
      </c>
      <c r="AE369" s="75" t="n">
        <f aca="false">Tabla_Simulada!AE369-Tabla_ValidaciónMétodo!AE369</f>
        <v>0</v>
      </c>
      <c r="AF369" s="74" t="n">
        <f aca="false">Tabla_Simulada!AF369-Tabla_ValidaciónMétodo!AF369</f>
        <v>0</v>
      </c>
      <c r="AG369" s="74" t="n">
        <f aca="false">Tabla_Simulada!AG369-Tabla_ValidaciónMétodo!AG369</f>
        <v>0</v>
      </c>
      <c r="AH369" s="74" t="n">
        <f aca="false">Tabla_Simulada!AH369-Tabla_ValidaciónMétodo!AH369</f>
        <v>0</v>
      </c>
      <c r="AI369" s="74" t="n">
        <f aca="false">Tabla_Simulada!AI369-Tabla_ValidaciónMétodo!AI369</f>
        <v>0</v>
      </c>
      <c r="AJ369" s="74" t="n">
        <f aca="false">Tabla_Simulada!AJ369-Tabla_ValidaciónMétodo!AJ369</f>
        <v>0</v>
      </c>
      <c r="AK369" s="74" t="n">
        <f aca="false">Tabla_Simulada!AK369-Tabla_ValidaciónMétodo!AK369</f>
        <v>0</v>
      </c>
      <c r="AL369" s="74" t="n">
        <f aca="false">Tabla_Simulada!AL369-Tabla_ValidaciónMétodo!AL369</f>
        <v>0</v>
      </c>
      <c r="AM369" s="74" t="n">
        <f aca="false">Tabla_Simulada!AM369-Tabla_ValidaciónMétodo!AM369</f>
        <v>0</v>
      </c>
      <c r="AO369" s="66" t="n">
        <f aca="false">Tabla_Simulada!AO369-Tabla_ValidaciónMétodo!AO369</f>
        <v>0</v>
      </c>
      <c r="AP369" s="65" t="n">
        <f aca="false">Tabla_Simulada!AP369-Tabla_ValidaciónMétodo!AP369</f>
        <v>0</v>
      </c>
      <c r="AQ369" s="66" t="n">
        <f aca="false">Tabla_Simulada!AQ369-Tabla_ValidaciónMétodo!AQ369</f>
        <v>0</v>
      </c>
      <c r="AR369" s="65" t="n">
        <f aca="false">Tabla_Simulada!AR369-Tabla_ValidaciónMétodo!AR369</f>
        <v>0</v>
      </c>
      <c r="AS369" s="66" t="n">
        <f aca="false">Tabla_Simulada!AS369-Tabla_ValidaciónMétodo!AS369</f>
        <v>0</v>
      </c>
      <c r="AT369" s="65" t="n">
        <f aca="false">Tabla_Simulada!AT369-Tabla_ValidaciónMétodo!AT369</f>
        <v>0</v>
      </c>
      <c r="AU369" s="66" t="n">
        <f aca="false">Tabla_Simulada!AU369-Tabla_ValidaciónMétodo!AU369</f>
        <v>0</v>
      </c>
      <c r="AV369" s="65" t="n">
        <f aca="false">Tabla_Simulada!AV369-Tabla_ValidaciónMétodo!AV369</f>
        <v>0</v>
      </c>
      <c r="AW369" s="66" t="n">
        <f aca="false">Tabla_Simulada!AW369-Tabla_ValidaciónMétodo!AW369</f>
        <v>0</v>
      </c>
      <c r="AX369" s="65" t="n">
        <f aca="false">Tabla_Simulada!AX369-Tabla_ValidaciónMétodo!AX369</f>
        <v>0</v>
      </c>
    </row>
    <row r="370" customFormat="false" ht="15" hidden="false" customHeight="false" outlineLevel="0" collapsed="false">
      <c r="A370" s="72" t="s">
        <v>49</v>
      </c>
      <c r="B370" s="65" t="n">
        <f aca="false">Tabla_Simulada!B370-Tabla_ValidaciónMétodo!B370</f>
        <v>0</v>
      </c>
      <c r="C370" s="65" t="n">
        <f aca="false">Tabla_Simulada!C370-Tabla_ValidaciónMétodo!C370</f>
        <v>0</v>
      </c>
      <c r="D370" s="65" t="n">
        <f aca="false">Tabla_Simulada!D370-Tabla_ValidaciónMétodo!D370</f>
        <v>0</v>
      </c>
      <c r="E370" s="65" t="n">
        <f aca="false">Tabla_Simulada!E370-Tabla_ValidaciónMétodo!E370</f>
        <v>0</v>
      </c>
      <c r="F370" s="65" t="n">
        <f aca="false">Tabla_Simulada!F370-Tabla_ValidaciónMétodo!F370</f>
        <v>0</v>
      </c>
      <c r="G370" s="65" t="n">
        <f aca="false">Tabla_Simulada!G370-Tabla_ValidaciónMétodo!G370</f>
        <v>0</v>
      </c>
      <c r="H370" s="65" t="n">
        <f aca="false">Tabla_Simulada!H370-Tabla_ValidaciónMétodo!H370</f>
        <v>0</v>
      </c>
      <c r="I370" s="66" t="n">
        <f aca="false">Tabla_Simulada!I370-Tabla_ValidaciónMétodo!I370</f>
        <v>0</v>
      </c>
      <c r="J370" s="65" t="n">
        <f aca="false">Tabla_Simulada!J370-Tabla_ValidaciónMétodo!J370</f>
        <v>0</v>
      </c>
      <c r="K370" s="66" t="n">
        <f aca="false">Tabla_Simulada!K370-Tabla_ValidaciónMétodo!K370</f>
        <v>0</v>
      </c>
      <c r="L370" s="65" t="n">
        <f aca="false">Tabla_Simulada!L370-Tabla_ValidaciónMétodo!L370</f>
        <v>0</v>
      </c>
      <c r="M370" s="66" t="n">
        <f aca="false">Tabla_Simulada!M370-Tabla_ValidaciónMétodo!M370</f>
        <v>0</v>
      </c>
      <c r="N370" s="65" t="n">
        <f aca="false">Tabla_Simulada!N370-Tabla_ValidaciónMétodo!N370</f>
        <v>0</v>
      </c>
      <c r="O370" s="65" t="n">
        <f aca="false">Tabla_Simulada!O370-Tabla_ValidaciónMétodo!O370</f>
        <v>0</v>
      </c>
      <c r="P370" s="65" t="n">
        <f aca="false">Tabla_Simulada!P370-Tabla_ValidaciónMétodo!P370</f>
        <v>0</v>
      </c>
      <c r="Q370" s="65" t="n">
        <f aca="false">Tabla_Simulada!Q370-Tabla_ValidaciónMétodo!Q370</f>
        <v>0</v>
      </c>
      <c r="S370" s="65" t="n">
        <f aca="false">Tabla_Simulada!S370-Tabla_ValidaciónMétodo!S370</f>
        <v>0</v>
      </c>
      <c r="T370" s="65" t="n">
        <f aca="false">Tabla_Simulada!T370-Tabla_ValidaciónMétodo!T370</f>
        <v>0</v>
      </c>
      <c r="U370" s="65" t="n">
        <f aca="false">Tabla_Simulada!U370-Tabla_ValidaciónMétodo!U370</f>
        <v>0</v>
      </c>
      <c r="V370" s="65" t="n">
        <f aca="false">Tabla_Simulada!V370-Tabla_ValidaciónMétodo!V370</f>
        <v>0</v>
      </c>
      <c r="W370" s="65" t="n">
        <f aca="false">Tabla_Simulada!W370-Tabla_ValidaciónMétodo!W370</f>
        <v>0</v>
      </c>
      <c r="X370" s="65" t="n">
        <f aca="false">Tabla_Simulada!X370-Tabla_ValidaciónMétodo!X370</f>
        <v>0</v>
      </c>
      <c r="Y370" s="65" t="n">
        <f aca="false">Tabla_Simulada!Y370-Tabla_ValidaciónMétodo!Y370</f>
        <v>0</v>
      </c>
      <c r="Z370" s="65" t="n">
        <f aca="false">Tabla_Simulada!Z370-Tabla_ValidaciónMétodo!Z370</f>
        <v>0</v>
      </c>
      <c r="AC370" s="73" t="n">
        <f aca="false">Tabla_Simulada!AC370-Tabla_ValidaciónMétodo!AC370</f>
        <v>0</v>
      </c>
      <c r="AD370" s="74" t="n">
        <f aca="false">Tabla_Simulada!AD370-Tabla_ValidaciónMétodo!AD370</f>
        <v>0</v>
      </c>
      <c r="AE370" s="75" t="n">
        <f aca="false">Tabla_Simulada!AE370-Tabla_ValidaciónMétodo!AE370</f>
        <v>0</v>
      </c>
      <c r="AF370" s="74" t="n">
        <f aca="false">Tabla_Simulada!AF370-Tabla_ValidaciónMétodo!AF370</f>
        <v>0</v>
      </c>
      <c r="AG370" s="74" t="n">
        <f aca="false">Tabla_Simulada!AG370-Tabla_ValidaciónMétodo!AG370</f>
        <v>0</v>
      </c>
      <c r="AH370" s="74" t="n">
        <f aca="false">Tabla_Simulada!AH370-Tabla_ValidaciónMétodo!AH370</f>
        <v>0</v>
      </c>
      <c r="AI370" s="74" t="n">
        <f aca="false">Tabla_Simulada!AI370-Tabla_ValidaciónMétodo!AI370</f>
        <v>0</v>
      </c>
      <c r="AJ370" s="74" t="n">
        <f aca="false">Tabla_Simulada!AJ370-Tabla_ValidaciónMétodo!AJ370</f>
        <v>0</v>
      </c>
      <c r="AK370" s="74" t="n">
        <f aca="false">Tabla_Simulada!AK370-Tabla_ValidaciónMétodo!AK370</f>
        <v>0</v>
      </c>
      <c r="AL370" s="74" t="n">
        <f aca="false">Tabla_Simulada!AL370-Tabla_ValidaciónMétodo!AL370</f>
        <v>0</v>
      </c>
      <c r="AM370" s="74" t="n">
        <f aca="false">Tabla_Simulada!AM370-Tabla_ValidaciónMétodo!AM370</f>
        <v>0</v>
      </c>
      <c r="AO370" s="66" t="n">
        <f aca="false">Tabla_Simulada!AO370-Tabla_ValidaciónMétodo!AO370</f>
        <v>0</v>
      </c>
      <c r="AP370" s="65" t="n">
        <f aca="false">Tabla_Simulada!AP370-Tabla_ValidaciónMétodo!AP370</f>
        <v>0</v>
      </c>
      <c r="AQ370" s="66" t="n">
        <f aca="false">Tabla_Simulada!AQ370-Tabla_ValidaciónMétodo!AQ370</f>
        <v>0</v>
      </c>
      <c r="AR370" s="65" t="n">
        <f aca="false">Tabla_Simulada!AR370-Tabla_ValidaciónMétodo!AR370</f>
        <v>0</v>
      </c>
      <c r="AS370" s="66" t="n">
        <f aca="false">Tabla_Simulada!AS370-Tabla_ValidaciónMétodo!AS370</f>
        <v>0</v>
      </c>
      <c r="AT370" s="65" t="n">
        <f aca="false">Tabla_Simulada!AT370-Tabla_ValidaciónMétodo!AT370</f>
        <v>0</v>
      </c>
      <c r="AU370" s="66" t="n">
        <f aca="false">Tabla_Simulada!AU370-Tabla_ValidaciónMétodo!AU370</f>
        <v>0</v>
      </c>
      <c r="AV370" s="65" t="n">
        <f aca="false">Tabla_Simulada!AV370-Tabla_ValidaciónMétodo!AV370</f>
        <v>0</v>
      </c>
      <c r="AW370" s="66" t="n">
        <f aca="false">Tabla_Simulada!AW370-Tabla_ValidaciónMétodo!AW370</f>
        <v>0</v>
      </c>
      <c r="AX370" s="65" t="n">
        <f aca="false">Tabla_Simulada!AX370-Tabla_ValidaciónMétodo!AX370</f>
        <v>0</v>
      </c>
    </row>
    <row r="371" customFormat="false" ht="15" hidden="false" customHeight="false" outlineLevel="0" collapsed="false">
      <c r="A371" s="72" t="s">
        <v>50</v>
      </c>
      <c r="B371" s="65" t="n">
        <f aca="false">Tabla_Simulada!B371-Tabla_ValidaciónMétodo!B371</f>
        <v>0</v>
      </c>
      <c r="C371" s="65" t="n">
        <f aca="false">Tabla_Simulada!C371-Tabla_ValidaciónMétodo!C371</f>
        <v>0</v>
      </c>
      <c r="D371" s="65" t="n">
        <f aca="false">Tabla_Simulada!D371-Tabla_ValidaciónMétodo!D371</f>
        <v>0</v>
      </c>
      <c r="E371" s="65" t="n">
        <f aca="false">Tabla_Simulada!E371-Tabla_ValidaciónMétodo!E371</f>
        <v>0</v>
      </c>
      <c r="F371" s="65" t="n">
        <f aca="false">Tabla_Simulada!F371-Tabla_ValidaciónMétodo!F371</f>
        <v>0</v>
      </c>
      <c r="G371" s="65" t="n">
        <f aca="false">Tabla_Simulada!G371-Tabla_ValidaciónMétodo!G371</f>
        <v>0</v>
      </c>
      <c r="H371" s="65" t="n">
        <f aca="false">Tabla_Simulada!H371-Tabla_ValidaciónMétodo!H371</f>
        <v>0</v>
      </c>
      <c r="I371" s="66" t="n">
        <f aca="false">Tabla_Simulada!I371-Tabla_ValidaciónMétodo!I371</f>
        <v>0</v>
      </c>
      <c r="J371" s="65" t="n">
        <f aca="false">Tabla_Simulada!J371-Tabla_ValidaciónMétodo!J371</f>
        <v>0</v>
      </c>
      <c r="K371" s="66" t="n">
        <f aca="false">Tabla_Simulada!K371-Tabla_ValidaciónMétodo!K371</f>
        <v>0</v>
      </c>
      <c r="L371" s="65" t="n">
        <f aca="false">Tabla_Simulada!L371-Tabla_ValidaciónMétodo!L371</f>
        <v>0</v>
      </c>
      <c r="M371" s="66" t="n">
        <f aca="false">Tabla_Simulada!M371-Tabla_ValidaciónMétodo!M371</f>
        <v>0</v>
      </c>
      <c r="N371" s="65" t="n">
        <f aca="false">Tabla_Simulada!N371-Tabla_ValidaciónMétodo!N371</f>
        <v>0</v>
      </c>
      <c r="O371" s="65" t="n">
        <f aca="false">Tabla_Simulada!O371-Tabla_ValidaciónMétodo!O371</f>
        <v>0</v>
      </c>
      <c r="P371" s="65" t="n">
        <f aca="false">Tabla_Simulada!P371-Tabla_ValidaciónMétodo!P371</f>
        <v>0</v>
      </c>
      <c r="Q371" s="65" t="n">
        <f aca="false">Tabla_Simulada!Q371-Tabla_ValidaciónMétodo!Q371</f>
        <v>0</v>
      </c>
      <c r="S371" s="65" t="n">
        <f aca="false">Tabla_Simulada!S371-Tabla_ValidaciónMétodo!S371</f>
        <v>0</v>
      </c>
      <c r="T371" s="65" t="n">
        <f aca="false">Tabla_Simulada!T371-Tabla_ValidaciónMétodo!T371</f>
        <v>0</v>
      </c>
      <c r="U371" s="65" t="n">
        <f aca="false">Tabla_Simulada!U371-Tabla_ValidaciónMétodo!U371</f>
        <v>0</v>
      </c>
      <c r="V371" s="65" t="n">
        <f aca="false">Tabla_Simulada!V371-Tabla_ValidaciónMétodo!V371</f>
        <v>0</v>
      </c>
      <c r="W371" s="65" t="n">
        <f aca="false">Tabla_Simulada!W371-Tabla_ValidaciónMétodo!W371</f>
        <v>0</v>
      </c>
      <c r="X371" s="65" t="n">
        <f aca="false">Tabla_Simulada!X371-Tabla_ValidaciónMétodo!X371</f>
        <v>0</v>
      </c>
      <c r="Y371" s="65" t="n">
        <f aca="false">Tabla_Simulada!Y371-Tabla_ValidaciónMétodo!Y371</f>
        <v>0</v>
      </c>
      <c r="Z371" s="65" t="n">
        <f aca="false">Tabla_Simulada!Z371-Tabla_ValidaciónMétodo!Z371</f>
        <v>0</v>
      </c>
      <c r="AC371" s="73" t="n">
        <f aca="false">Tabla_Simulada!AC371-Tabla_ValidaciónMétodo!AC371</f>
        <v>0</v>
      </c>
      <c r="AD371" s="74" t="n">
        <f aca="false">Tabla_Simulada!AD371-Tabla_ValidaciónMétodo!AD371</f>
        <v>0</v>
      </c>
      <c r="AE371" s="75" t="n">
        <f aca="false">Tabla_Simulada!AE371-Tabla_ValidaciónMétodo!AE371</f>
        <v>0</v>
      </c>
      <c r="AF371" s="74" t="n">
        <f aca="false">Tabla_Simulada!AF371-Tabla_ValidaciónMétodo!AF371</f>
        <v>0</v>
      </c>
      <c r="AG371" s="74" t="n">
        <f aca="false">Tabla_Simulada!AG371-Tabla_ValidaciónMétodo!AG371</f>
        <v>0</v>
      </c>
      <c r="AH371" s="74" t="n">
        <f aca="false">Tabla_Simulada!AH371-Tabla_ValidaciónMétodo!AH371</f>
        <v>0</v>
      </c>
      <c r="AI371" s="74" t="n">
        <f aca="false">Tabla_Simulada!AI371-Tabla_ValidaciónMétodo!AI371</f>
        <v>0</v>
      </c>
      <c r="AJ371" s="74" t="n">
        <f aca="false">Tabla_Simulada!AJ371-Tabla_ValidaciónMétodo!AJ371</f>
        <v>0</v>
      </c>
      <c r="AK371" s="74" t="n">
        <f aca="false">Tabla_Simulada!AK371-Tabla_ValidaciónMétodo!AK371</f>
        <v>0</v>
      </c>
      <c r="AL371" s="74" t="n">
        <f aca="false">Tabla_Simulada!AL371-Tabla_ValidaciónMétodo!AL371</f>
        <v>0</v>
      </c>
      <c r="AM371" s="74" t="n">
        <f aca="false">Tabla_Simulada!AM371-Tabla_ValidaciónMétodo!AM371</f>
        <v>0</v>
      </c>
      <c r="AO371" s="66" t="n">
        <f aca="false">Tabla_Simulada!AO371-Tabla_ValidaciónMétodo!AO371</f>
        <v>0</v>
      </c>
      <c r="AP371" s="65" t="n">
        <f aca="false">Tabla_Simulada!AP371-Tabla_ValidaciónMétodo!AP371</f>
        <v>0</v>
      </c>
      <c r="AQ371" s="66" t="n">
        <f aca="false">Tabla_Simulada!AQ371-Tabla_ValidaciónMétodo!AQ371</f>
        <v>0</v>
      </c>
      <c r="AR371" s="65" t="n">
        <f aca="false">Tabla_Simulada!AR371-Tabla_ValidaciónMétodo!AR371</f>
        <v>0</v>
      </c>
      <c r="AS371" s="66" t="n">
        <f aca="false">Tabla_Simulada!AS371-Tabla_ValidaciónMétodo!AS371</f>
        <v>0</v>
      </c>
      <c r="AT371" s="65" t="n">
        <f aca="false">Tabla_Simulada!AT371-Tabla_ValidaciónMétodo!AT371</f>
        <v>0</v>
      </c>
      <c r="AU371" s="66" t="n">
        <f aca="false">Tabla_Simulada!AU371-Tabla_ValidaciónMétodo!AU371</f>
        <v>0</v>
      </c>
      <c r="AV371" s="65" t="n">
        <f aca="false">Tabla_Simulada!AV371-Tabla_ValidaciónMétodo!AV371</f>
        <v>0</v>
      </c>
      <c r="AW371" s="66" t="n">
        <f aca="false">Tabla_Simulada!AW371-Tabla_ValidaciónMétodo!AW371</f>
        <v>0</v>
      </c>
      <c r="AX371" s="65" t="n">
        <f aca="false">Tabla_Simulada!AX371-Tabla_ValidaciónMétodo!AX371</f>
        <v>0</v>
      </c>
    </row>
    <row r="372" customFormat="false" ht="15" hidden="false" customHeight="false" outlineLevel="0" collapsed="false">
      <c r="A372" s="72" t="s">
        <v>51</v>
      </c>
      <c r="B372" s="65" t="n">
        <f aca="false">Tabla_Simulada!B372-Tabla_ValidaciónMétodo!B372</f>
        <v>0</v>
      </c>
      <c r="C372" s="65" t="n">
        <f aca="false">Tabla_Simulada!C372-Tabla_ValidaciónMétodo!C372</f>
        <v>0</v>
      </c>
      <c r="D372" s="65" t="n">
        <f aca="false">Tabla_Simulada!D372-Tabla_ValidaciónMétodo!D372</f>
        <v>0</v>
      </c>
      <c r="E372" s="65" t="n">
        <f aca="false">Tabla_Simulada!E372-Tabla_ValidaciónMétodo!E372</f>
        <v>0</v>
      </c>
      <c r="F372" s="65" t="n">
        <f aca="false">Tabla_Simulada!F372-Tabla_ValidaciónMétodo!F372</f>
        <v>0</v>
      </c>
      <c r="G372" s="65" t="n">
        <f aca="false">Tabla_Simulada!G372-Tabla_ValidaciónMétodo!G372</f>
        <v>0</v>
      </c>
      <c r="H372" s="65" t="n">
        <f aca="false">Tabla_Simulada!H372-Tabla_ValidaciónMétodo!H372</f>
        <v>0</v>
      </c>
      <c r="I372" s="66" t="n">
        <f aca="false">Tabla_Simulada!I372-Tabla_ValidaciónMétodo!I372</f>
        <v>0</v>
      </c>
      <c r="J372" s="65" t="n">
        <f aca="false">Tabla_Simulada!J372-Tabla_ValidaciónMétodo!J372</f>
        <v>0</v>
      </c>
      <c r="K372" s="66" t="n">
        <f aca="false">Tabla_Simulada!K372-Tabla_ValidaciónMétodo!K372</f>
        <v>0</v>
      </c>
      <c r="L372" s="65" t="n">
        <f aca="false">Tabla_Simulada!L372-Tabla_ValidaciónMétodo!L372</f>
        <v>0</v>
      </c>
      <c r="M372" s="66" t="n">
        <f aca="false">Tabla_Simulada!M372-Tabla_ValidaciónMétodo!M372</f>
        <v>0</v>
      </c>
      <c r="N372" s="65" t="n">
        <f aca="false">Tabla_Simulada!N372-Tabla_ValidaciónMétodo!N372</f>
        <v>0</v>
      </c>
      <c r="O372" s="65" t="n">
        <f aca="false">Tabla_Simulada!O372-Tabla_ValidaciónMétodo!O372</f>
        <v>0</v>
      </c>
      <c r="P372" s="65" t="n">
        <f aca="false">Tabla_Simulada!P372-Tabla_ValidaciónMétodo!P372</f>
        <v>0</v>
      </c>
      <c r="Q372" s="65" t="n">
        <f aca="false">Tabla_Simulada!Q372-Tabla_ValidaciónMétodo!Q372</f>
        <v>0</v>
      </c>
      <c r="S372" s="65" t="n">
        <f aca="false">Tabla_Simulada!S372-Tabla_ValidaciónMétodo!S372</f>
        <v>0</v>
      </c>
      <c r="T372" s="65" t="n">
        <f aca="false">Tabla_Simulada!T372-Tabla_ValidaciónMétodo!T372</f>
        <v>0</v>
      </c>
      <c r="U372" s="65" t="n">
        <f aca="false">Tabla_Simulada!U372-Tabla_ValidaciónMétodo!U372</f>
        <v>0</v>
      </c>
      <c r="V372" s="65" t="n">
        <f aca="false">Tabla_Simulada!V372-Tabla_ValidaciónMétodo!V372</f>
        <v>0</v>
      </c>
      <c r="W372" s="65" t="n">
        <f aca="false">Tabla_Simulada!W372-Tabla_ValidaciónMétodo!W372</f>
        <v>0</v>
      </c>
      <c r="X372" s="65" t="n">
        <f aca="false">Tabla_Simulada!X372-Tabla_ValidaciónMétodo!X372</f>
        <v>0</v>
      </c>
      <c r="Y372" s="65" t="n">
        <f aca="false">Tabla_Simulada!Y372-Tabla_ValidaciónMétodo!Y372</f>
        <v>0</v>
      </c>
      <c r="Z372" s="65" t="n">
        <f aca="false">Tabla_Simulada!Z372-Tabla_ValidaciónMétodo!Z372</f>
        <v>0</v>
      </c>
      <c r="AC372" s="73" t="n">
        <f aca="false">Tabla_Simulada!AC372-Tabla_ValidaciónMétodo!AC372</f>
        <v>0</v>
      </c>
      <c r="AD372" s="74" t="n">
        <f aca="false">Tabla_Simulada!AD372-Tabla_ValidaciónMétodo!AD372</f>
        <v>0</v>
      </c>
      <c r="AE372" s="75" t="n">
        <f aca="false">Tabla_Simulada!AE372-Tabla_ValidaciónMétodo!AE372</f>
        <v>0</v>
      </c>
      <c r="AF372" s="74" t="n">
        <f aca="false">Tabla_Simulada!AF372-Tabla_ValidaciónMétodo!AF372</f>
        <v>0</v>
      </c>
      <c r="AG372" s="74" t="n">
        <f aca="false">Tabla_Simulada!AG372-Tabla_ValidaciónMétodo!AG372</f>
        <v>0</v>
      </c>
      <c r="AH372" s="74" t="n">
        <f aca="false">Tabla_Simulada!AH372-Tabla_ValidaciónMétodo!AH372</f>
        <v>0</v>
      </c>
      <c r="AI372" s="74" t="n">
        <f aca="false">Tabla_Simulada!AI372-Tabla_ValidaciónMétodo!AI372</f>
        <v>0</v>
      </c>
      <c r="AJ372" s="74" t="n">
        <f aca="false">Tabla_Simulada!AJ372-Tabla_ValidaciónMétodo!AJ372</f>
        <v>0</v>
      </c>
      <c r="AK372" s="74" t="n">
        <f aca="false">Tabla_Simulada!AK372-Tabla_ValidaciónMétodo!AK372</f>
        <v>0</v>
      </c>
      <c r="AL372" s="74" t="n">
        <f aca="false">Tabla_Simulada!AL372-Tabla_ValidaciónMétodo!AL372</f>
        <v>0</v>
      </c>
      <c r="AM372" s="74" t="n">
        <f aca="false">Tabla_Simulada!AM372-Tabla_ValidaciónMétodo!AM372</f>
        <v>0</v>
      </c>
      <c r="AO372" s="66" t="n">
        <f aca="false">Tabla_Simulada!AO372-Tabla_ValidaciónMétodo!AO372</f>
        <v>0</v>
      </c>
      <c r="AP372" s="65" t="n">
        <f aca="false">Tabla_Simulada!AP372-Tabla_ValidaciónMétodo!AP372</f>
        <v>0</v>
      </c>
      <c r="AQ372" s="66" t="n">
        <f aca="false">Tabla_Simulada!AQ372-Tabla_ValidaciónMétodo!AQ372</f>
        <v>0</v>
      </c>
      <c r="AR372" s="65" t="n">
        <f aca="false">Tabla_Simulada!AR372-Tabla_ValidaciónMétodo!AR372</f>
        <v>0</v>
      </c>
      <c r="AS372" s="66" t="n">
        <f aca="false">Tabla_Simulada!AS372-Tabla_ValidaciónMétodo!AS372</f>
        <v>0</v>
      </c>
      <c r="AT372" s="65" t="n">
        <f aca="false">Tabla_Simulada!AT372-Tabla_ValidaciónMétodo!AT372</f>
        <v>0</v>
      </c>
      <c r="AU372" s="66" t="n">
        <f aca="false">Tabla_Simulada!AU372-Tabla_ValidaciónMétodo!AU372</f>
        <v>0</v>
      </c>
      <c r="AV372" s="65" t="n">
        <f aca="false">Tabla_Simulada!AV372-Tabla_ValidaciónMétodo!AV372</f>
        <v>0</v>
      </c>
      <c r="AW372" s="66" t="n">
        <f aca="false">Tabla_Simulada!AW372-Tabla_ValidaciónMétodo!AW372</f>
        <v>0</v>
      </c>
      <c r="AX372" s="65" t="n">
        <f aca="false">Tabla_Simulada!AX372-Tabla_ValidaciónMétodo!AX372</f>
        <v>0</v>
      </c>
    </row>
    <row r="373" customFormat="false" ht="15" hidden="false" customHeight="false" outlineLevel="0" collapsed="false">
      <c r="A373" s="72" t="s">
        <v>52</v>
      </c>
      <c r="B373" s="65" t="n">
        <f aca="false">Tabla_Simulada!B373-Tabla_ValidaciónMétodo!B373</f>
        <v>0</v>
      </c>
      <c r="C373" s="65" t="n">
        <f aca="false">Tabla_Simulada!C373-Tabla_ValidaciónMétodo!C373</f>
        <v>0</v>
      </c>
      <c r="D373" s="65" t="n">
        <f aca="false">Tabla_Simulada!D373-Tabla_ValidaciónMétodo!D373</f>
        <v>0</v>
      </c>
      <c r="E373" s="65" t="n">
        <f aca="false">Tabla_Simulada!E373-Tabla_ValidaciónMétodo!E373</f>
        <v>0</v>
      </c>
      <c r="F373" s="65" t="n">
        <f aca="false">Tabla_Simulada!F373-Tabla_ValidaciónMétodo!F373</f>
        <v>0</v>
      </c>
      <c r="G373" s="65" t="n">
        <f aca="false">Tabla_Simulada!G373-Tabla_ValidaciónMétodo!G373</f>
        <v>0</v>
      </c>
      <c r="H373" s="65" t="n">
        <f aca="false">Tabla_Simulada!H373-Tabla_ValidaciónMétodo!H373</f>
        <v>0</v>
      </c>
      <c r="I373" s="66" t="n">
        <f aca="false">Tabla_Simulada!I373-Tabla_ValidaciónMétodo!I373</f>
        <v>0</v>
      </c>
      <c r="J373" s="65" t="n">
        <f aca="false">Tabla_Simulada!J373-Tabla_ValidaciónMétodo!J373</f>
        <v>0</v>
      </c>
      <c r="K373" s="66" t="n">
        <f aca="false">Tabla_Simulada!K373-Tabla_ValidaciónMétodo!K373</f>
        <v>0</v>
      </c>
      <c r="L373" s="65" t="n">
        <f aca="false">Tabla_Simulada!L373-Tabla_ValidaciónMétodo!L373</f>
        <v>0</v>
      </c>
      <c r="M373" s="66" t="n">
        <f aca="false">Tabla_Simulada!M373-Tabla_ValidaciónMétodo!M373</f>
        <v>0</v>
      </c>
      <c r="N373" s="65" t="n">
        <f aca="false">Tabla_Simulada!N373-Tabla_ValidaciónMétodo!N373</f>
        <v>0</v>
      </c>
      <c r="O373" s="65" t="n">
        <f aca="false">Tabla_Simulada!O373-Tabla_ValidaciónMétodo!O373</f>
        <v>0</v>
      </c>
      <c r="P373" s="65" t="n">
        <f aca="false">Tabla_Simulada!P373-Tabla_ValidaciónMétodo!P373</f>
        <v>0</v>
      </c>
      <c r="Q373" s="65" t="n">
        <f aca="false">Tabla_Simulada!Q373-Tabla_ValidaciónMétodo!Q373</f>
        <v>0</v>
      </c>
      <c r="S373" s="65" t="n">
        <f aca="false">Tabla_Simulada!S373-Tabla_ValidaciónMétodo!S373</f>
        <v>0</v>
      </c>
      <c r="T373" s="65" t="n">
        <f aca="false">Tabla_Simulada!T373-Tabla_ValidaciónMétodo!T373</f>
        <v>0</v>
      </c>
      <c r="U373" s="65" t="n">
        <f aca="false">Tabla_Simulada!U373-Tabla_ValidaciónMétodo!U373</f>
        <v>0</v>
      </c>
      <c r="V373" s="65" t="n">
        <f aca="false">Tabla_Simulada!V373-Tabla_ValidaciónMétodo!V373</f>
        <v>0</v>
      </c>
      <c r="W373" s="65" t="n">
        <f aca="false">Tabla_Simulada!W373-Tabla_ValidaciónMétodo!W373</f>
        <v>0</v>
      </c>
      <c r="X373" s="65" t="n">
        <f aca="false">Tabla_Simulada!X373-Tabla_ValidaciónMétodo!X373</f>
        <v>0</v>
      </c>
      <c r="Y373" s="65" t="n">
        <f aca="false">Tabla_Simulada!Y373-Tabla_ValidaciónMétodo!Y373</f>
        <v>0</v>
      </c>
      <c r="Z373" s="65" t="n">
        <f aca="false">Tabla_Simulada!Z373-Tabla_ValidaciónMétodo!Z373</f>
        <v>0</v>
      </c>
      <c r="AC373" s="73" t="n">
        <f aca="false">Tabla_Simulada!AC373-Tabla_ValidaciónMétodo!AC373</f>
        <v>0</v>
      </c>
      <c r="AD373" s="74" t="n">
        <f aca="false">Tabla_Simulada!AD373-Tabla_ValidaciónMétodo!AD373</f>
        <v>0</v>
      </c>
      <c r="AE373" s="75" t="n">
        <f aca="false">Tabla_Simulada!AE373-Tabla_ValidaciónMétodo!AE373</f>
        <v>0</v>
      </c>
      <c r="AF373" s="74" t="n">
        <f aca="false">Tabla_Simulada!AF373-Tabla_ValidaciónMétodo!AF373</f>
        <v>0</v>
      </c>
      <c r="AG373" s="74" t="n">
        <f aca="false">Tabla_Simulada!AG373-Tabla_ValidaciónMétodo!AG373</f>
        <v>0</v>
      </c>
      <c r="AH373" s="74" t="n">
        <f aca="false">Tabla_Simulada!AH373-Tabla_ValidaciónMétodo!AH373</f>
        <v>0</v>
      </c>
      <c r="AI373" s="74" t="n">
        <f aca="false">Tabla_Simulada!AI373-Tabla_ValidaciónMétodo!AI373</f>
        <v>0</v>
      </c>
      <c r="AJ373" s="74" t="n">
        <f aca="false">Tabla_Simulada!AJ373-Tabla_ValidaciónMétodo!AJ373</f>
        <v>0</v>
      </c>
      <c r="AK373" s="74" t="n">
        <f aca="false">Tabla_Simulada!AK373-Tabla_ValidaciónMétodo!AK373</f>
        <v>0</v>
      </c>
      <c r="AL373" s="74" t="n">
        <f aca="false">Tabla_Simulada!AL373-Tabla_ValidaciónMétodo!AL373</f>
        <v>0</v>
      </c>
      <c r="AM373" s="74" t="n">
        <f aca="false">Tabla_Simulada!AM373-Tabla_ValidaciónMétodo!AM373</f>
        <v>0</v>
      </c>
      <c r="AO373" s="66" t="n">
        <f aca="false">Tabla_Simulada!AO373-Tabla_ValidaciónMétodo!AO373</f>
        <v>0</v>
      </c>
      <c r="AP373" s="65" t="n">
        <f aca="false">Tabla_Simulada!AP373-Tabla_ValidaciónMétodo!AP373</f>
        <v>0</v>
      </c>
      <c r="AQ373" s="66" t="n">
        <f aca="false">Tabla_Simulada!AQ373-Tabla_ValidaciónMétodo!AQ373</f>
        <v>0</v>
      </c>
      <c r="AR373" s="65" t="n">
        <f aca="false">Tabla_Simulada!AR373-Tabla_ValidaciónMétodo!AR373</f>
        <v>0</v>
      </c>
      <c r="AS373" s="66" t="n">
        <f aca="false">Tabla_Simulada!AS373-Tabla_ValidaciónMétodo!AS373</f>
        <v>0</v>
      </c>
      <c r="AT373" s="65" t="n">
        <f aca="false">Tabla_Simulada!AT373-Tabla_ValidaciónMétodo!AT373</f>
        <v>0</v>
      </c>
      <c r="AU373" s="66" t="n">
        <f aca="false">Tabla_Simulada!AU373-Tabla_ValidaciónMétodo!AU373</f>
        <v>0</v>
      </c>
      <c r="AV373" s="65" t="n">
        <f aca="false">Tabla_Simulada!AV373-Tabla_ValidaciónMétodo!AV373</f>
        <v>0</v>
      </c>
      <c r="AW373" s="66" t="n">
        <f aca="false">Tabla_Simulada!AW373-Tabla_ValidaciónMétodo!AW373</f>
        <v>0</v>
      </c>
      <c r="AX373" s="65" t="n">
        <f aca="false">Tabla_Simulada!AX373-Tabla_ValidaciónMétodo!AX373</f>
        <v>0</v>
      </c>
    </row>
    <row r="374" customFormat="false" ht="15" hidden="false" customHeight="false" outlineLevel="0" collapsed="false">
      <c r="A374" s="72" t="s">
        <v>53</v>
      </c>
      <c r="B374" s="65" t="n">
        <f aca="false">Tabla_Simulada!B374-Tabla_ValidaciónMétodo!B374</f>
        <v>0</v>
      </c>
      <c r="C374" s="65" t="n">
        <f aca="false">Tabla_Simulada!C374-Tabla_ValidaciónMétodo!C374</f>
        <v>0</v>
      </c>
      <c r="D374" s="65" t="n">
        <f aca="false">Tabla_Simulada!D374-Tabla_ValidaciónMétodo!D374</f>
        <v>0</v>
      </c>
      <c r="E374" s="65" t="n">
        <f aca="false">Tabla_Simulada!E374-Tabla_ValidaciónMétodo!E374</f>
        <v>0</v>
      </c>
      <c r="F374" s="65" t="n">
        <f aca="false">Tabla_Simulada!F374-Tabla_ValidaciónMétodo!F374</f>
        <v>0</v>
      </c>
      <c r="G374" s="65" t="n">
        <f aca="false">Tabla_Simulada!G374-Tabla_ValidaciónMétodo!G374</f>
        <v>0</v>
      </c>
      <c r="H374" s="65" t="n">
        <f aca="false">Tabla_Simulada!H374-Tabla_ValidaciónMétodo!H374</f>
        <v>0</v>
      </c>
      <c r="I374" s="66" t="n">
        <f aca="false">Tabla_Simulada!I374-Tabla_ValidaciónMétodo!I374</f>
        <v>0</v>
      </c>
      <c r="J374" s="65" t="n">
        <f aca="false">Tabla_Simulada!J374-Tabla_ValidaciónMétodo!J374</f>
        <v>0</v>
      </c>
      <c r="K374" s="66" t="n">
        <f aca="false">Tabla_Simulada!K374-Tabla_ValidaciónMétodo!K374</f>
        <v>0</v>
      </c>
      <c r="L374" s="65" t="n">
        <f aca="false">Tabla_Simulada!L374-Tabla_ValidaciónMétodo!L374</f>
        <v>0</v>
      </c>
      <c r="M374" s="66" t="n">
        <f aca="false">Tabla_Simulada!M374-Tabla_ValidaciónMétodo!M374</f>
        <v>0</v>
      </c>
      <c r="N374" s="65" t="n">
        <f aca="false">Tabla_Simulada!N374-Tabla_ValidaciónMétodo!N374</f>
        <v>0</v>
      </c>
      <c r="O374" s="65" t="n">
        <f aca="false">Tabla_Simulada!O374-Tabla_ValidaciónMétodo!O374</f>
        <v>0</v>
      </c>
      <c r="P374" s="65" t="n">
        <f aca="false">Tabla_Simulada!P374-Tabla_ValidaciónMétodo!P374</f>
        <v>0</v>
      </c>
      <c r="Q374" s="65" t="n">
        <f aca="false">Tabla_Simulada!Q374-Tabla_ValidaciónMétodo!Q374</f>
        <v>0</v>
      </c>
      <c r="S374" s="65" t="n">
        <f aca="false">Tabla_Simulada!S374-Tabla_ValidaciónMétodo!S374</f>
        <v>0</v>
      </c>
      <c r="T374" s="65" t="n">
        <f aca="false">Tabla_Simulada!T374-Tabla_ValidaciónMétodo!T374</f>
        <v>0</v>
      </c>
      <c r="U374" s="65" t="n">
        <f aca="false">Tabla_Simulada!U374-Tabla_ValidaciónMétodo!U374</f>
        <v>0</v>
      </c>
      <c r="V374" s="65" t="n">
        <f aca="false">Tabla_Simulada!V374-Tabla_ValidaciónMétodo!V374</f>
        <v>0</v>
      </c>
      <c r="W374" s="65" t="n">
        <f aca="false">Tabla_Simulada!W374-Tabla_ValidaciónMétodo!W374</f>
        <v>0</v>
      </c>
      <c r="X374" s="65" t="n">
        <f aca="false">Tabla_Simulada!X374-Tabla_ValidaciónMétodo!X374</f>
        <v>0</v>
      </c>
      <c r="Y374" s="65" t="n">
        <f aca="false">Tabla_Simulada!Y374-Tabla_ValidaciónMétodo!Y374</f>
        <v>0</v>
      </c>
      <c r="Z374" s="65" t="n">
        <f aca="false">Tabla_Simulada!Z374-Tabla_ValidaciónMétodo!Z374</f>
        <v>0</v>
      </c>
      <c r="AC374" s="73" t="n">
        <f aca="false">Tabla_Simulada!AC374-Tabla_ValidaciónMétodo!AC374</f>
        <v>0</v>
      </c>
      <c r="AD374" s="74" t="n">
        <f aca="false">Tabla_Simulada!AD374-Tabla_ValidaciónMétodo!AD374</f>
        <v>0</v>
      </c>
      <c r="AE374" s="75" t="n">
        <f aca="false">Tabla_Simulada!AE374-Tabla_ValidaciónMétodo!AE374</f>
        <v>0</v>
      </c>
      <c r="AF374" s="74" t="n">
        <f aca="false">Tabla_Simulada!AF374-Tabla_ValidaciónMétodo!AF374</f>
        <v>0</v>
      </c>
      <c r="AG374" s="74" t="n">
        <f aca="false">Tabla_Simulada!AG374-Tabla_ValidaciónMétodo!AG374</f>
        <v>0</v>
      </c>
      <c r="AH374" s="74" t="n">
        <f aca="false">Tabla_Simulada!AH374-Tabla_ValidaciónMétodo!AH374</f>
        <v>0</v>
      </c>
      <c r="AI374" s="74" t="n">
        <f aca="false">Tabla_Simulada!AI374-Tabla_ValidaciónMétodo!AI374</f>
        <v>0</v>
      </c>
      <c r="AJ374" s="74" t="n">
        <f aca="false">Tabla_Simulada!AJ374-Tabla_ValidaciónMétodo!AJ374</f>
        <v>0</v>
      </c>
      <c r="AK374" s="74" t="n">
        <f aca="false">Tabla_Simulada!AK374-Tabla_ValidaciónMétodo!AK374</f>
        <v>0</v>
      </c>
      <c r="AL374" s="74" t="n">
        <f aca="false">Tabla_Simulada!AL374-Tabla_ValidaciónMétodo!AL374</f>
        <v>0</v>
      </c>
      <c r="AM374" s="74" t="n">
        <f aca="false">Tabla_Simulada!AM374-Tabla_ValidaciónMétodo!AM374</f>
        <v>0</v>
      </c>
      <c r="AO374" s="66" t="n">
        <f aca="false">Tabla_Simulada!AO374-Tabla_ValidaciónMétodo!AO374</f>
        <v>0</v>
      </c>
      <c r="AP374" s="65" t="n">
        <f aca="false">Tabla_Simulada!AP374-Tabla_ValidaciónMétodo!AP374</f>
        <v>0</v>
      </c>
      <c r="AQ374" s="66" t="n">
        <f aca="false">Tabla_Simulada!AQ374-Tabla_ValidaciónMétodo!AQ374</f>
        <v>0</v>
      </c>
      <c r="AR374" s="65" t="n">
        <f aca="false">Tabla_Simulada!AR374-Tabla_ValidaciónMétodo!AR374</f>
        <v>0</v>
      </c>
      <c r="AS374" s="66" t="n">
        <f aca="false">Tabla_Simulada!AS374-Tabla_ValidaciónMétodo!AS374</f>
        <v>0</v>
      </c>
      <c r="AT374" s="65" t="n">
        <f aca="false">Tabla_Simulada!AT374-Tabla_ValidaciónMétodo!AT374</f>
        <v>0</v>
      </c>
      <c r="AU374" s="66" t="n">
        <f aca="false">Tabla_Simulada!AU374-Tabla_ValidaciónMétodo!AU374</f>
        <v>0</v>
      </c>
      <c r="AV374" s="65" t="n">
        <f aca="false">Tabla_Simulada!AV374-Tabla_ValidaciónMétodo!AV374</f>
        <v>0</v>
      </c>
      <c r="AW374" s="66" t="n">
        <f aca="false">Tabla_Simulada!AW374-Tabla_ValidaciónMétodo!AW374</f>
        <v>0</v>
      </c>
      <c r="AX374" s="65" t="n">
        <f aca="false">Tabla_Simulada!AX374-Tabla_ValidaciónMétodo!AX374</f>
        <v>0</v>
      </c>
    </row>
    <row r="375" customFormat="false" ht="15" hidden="false" customHeight="false" outlineLevel="0" collapsed="false">
      <c r="A375" s="72" t="s">
        <v>54</v>
      </c>
      <c r="B375" s="65" t="n">
        <f aca="false">Tabla_Simulada!B375-Tabla_ValidaciónMétodo!B375</f>
        <v>0</v>
      </c>
      <c r="C375" s="65" t="n">
        <f aca="false">Tabla_Simulada!C375-Tabla_ValidaciónMétodo!C375</f>
        <v>0</v>
      </c>
      <c r="D375" s="65" t="n">
        <f aca="false">Tabla_Simulada!D375-Tabla_ValidaciónMétodo!D375</f>
        <v>0</v>
      </c>
      <c r="E375" s="65" t="n">
        <f aca="false">Tabla_Simulada!E375-Tabla_ValidaciónMétodo!E375</f>
        <v>0</v>
      </c>
      <c r="F375" s="65" t="n">
        <f aca="false">Tabla_Simulada!F375-Tabla_ValidaciónMétodo!F375</f>
        <v>0</v>
      </c>
      <c r="G375" s="65" t="n">
        <f aca="false">Tabla_Simulada!G375-Tabla_ValidaciónMétodo!G375</f>
        <v>0</v>
      </c>
      <c r="H375" s="65" t="n">
        <f aca="false">Tabla_Simulada!H375-Tabla_ValidaciónMétodo!H375</f>
        <v>0</v>
      </c>
      <c r="I375" s="66" t="n">
        <f aca="false">Tabla_Simulada!I375-Tabla_ValidaciónMétodo!I375</f>
        <v>0</v>
      </c>
      <c r="J375" s="65" t="n">
        <f aca="false">Tabla_Simulada!J375-Tabla_ValidaciónMétodo!J375</f>
        <v>0</v>
      </c>
      <c r="K375" s="66" t="n">
        <f aca="false">Tabla_Simulada!K375-Tabla_ValidaciónMétodo!K375</f>
        <v>0</v>
      </c>
      <c r="L375" s="65" t="n">
        <f aca="false">Tabla_Simulada!L375-Tabla_ValidaciónMétodo!L375</f>
        <v>0</v>
      </c>
      <c r="M375" s="66" t="n">
        <f aca="false">Tabla_Simulada!M375-Tabla_ValidaciónMétodo!M375</f>
        <v>0</v>
      </c>
      <c r="N375" s="65" t="n">
        <f aca="false">Tabla_Simulada!N375-Tabla_ValidaciónMétodo!N375</f>
        <v>0</v>
      </c>
      <c r="O375" s="65" t="n">
        <f aca="false">Tabla_Simulada!O375-Tabla_ValidaciónMétodo!O375</f>
        <v>0</v>
      </c>
      <c r="P375" s="65" t="n">
        <f aca="false">Tabla_Simulada!P375-Tabla_ValidaciónMétodo!P375</f>
        <v>0</v>
      </c>
      <c r="Q375" s="65" t="n">
        <f aca="false">Tabla_Simulada!Q375-Tabla_ValidaciónMétodo!Q375</f>
        <v>0</v>
      </c>
      <c r="S375" s="65" t="n">
        <f aca="false">Tabla_Simulada!S375-Tabla_ValidaciónMétodo!S375</f>
        <v>0</v>
      </c>
      <c r="T375" s="65" t="n">
        <f aca="false">Tabla_Simulada!T375-Tabla_ValidaciónMétodo!T375</f>
        <v>0</v>
      </c>
      <c r="U375" s="65" t="n">
        <f aca="false">Tabla_Simulada!U375-Tabla_ValidaciónMétodo!U375</f>
        <v>0</v>
      </c>
      <c r="V375" s="65" t="n">
        <f aca="false">Tabla_Simulada!V375-Tabla_ValidaciónMétodo!V375</f>
        <v>0</v>
      </c>
      <c r="W375" s="65" t="n">
        <f aca="false">Tabla_Simulada!W375-Tabla_ValidaciónMétodo!W375</f>
        <v>0</v>
      </c>
      <c r="X375" s="65" t="n">
        <f aca="false">Tabla_Simulada!X375-Tabla_ValidaciónMétodo!X375</f>
        <v>0</v>
      </c>
      <c r="Y375" s="65" t="n">
        <f aca="false">Tabla_Simulada!Y375-Tabla_ValidaciónMétodo!Y375</f>
        <v>0</v>
      </c>
      <c r="Z375" s="65" t="n">
        <f aca="false">Tabla_Simulada!Z375-Tabla_ValidaciónMétodo!Z375</f>
        <v>0</v>
      </c>
      <c r="AC375" s="73" t="n">
        <f aca="false">Tabla_Simulada!AC375-Tabla_ValidaciónMétodo!AC375</f>
        <v>0</v>
      </c>
      <c r="AD375" s="74" t="n">
        <f aca="false">Tabla_Simulada!AD375-Tabla_ValidaciónMétodo!AD375</f>
        <v>0</v>
      </c>
      <c r="AE375" s="75" t="n">
        <f aca="false">Tabla_Simulada!AE375-Tabla_ValidaciónMétodo!AE375</f>
        <v>0</v>
      </c>
      <c r="AF375" s="74" t="n">
        <f aca="false">Tabla_Simulada!AF375-Tabla_ValidaciónMétodo!AF375</f>
        <v>0</v>
      </c>
      <c r="AG375" s="74" t="n">
        <f aca="false">Tabla_Simulada!AG375-Tabla_ValidaciónMétodo!AG375</f>
        <v>0</v>
      </c>
      <c r="AH375" s="74" t="n">
        <f aca="false">Tabla_Simulada!AH375-Tabla_ValidaciónMétodo!AH375</f>
        <v>0</v>
      </c>
      <c r="AI375" s="74" t="n">
        <f aca="false">Tabla_Simulada!AI375-Tabla_ValidaciónMétodo!AI375</f>
        <v>0</v>
      </c>
      <c r="AJ375" s="74" t="n">
        <f aca="false">Tabla_Simulada!AJ375-Tabla_ValidaciónMétodo!AJ375</f>
        <v>0</v>
      </c>
      <c r="AK375" s="74" t="n">
        <f aca="false">Tabla_Simulada!AK375-Tabla_ValidaciónMétodo!AK375</f>
        <v>0</v>
      </c>
      <c r="AL375" s="74" t="n">
        <f aca="false">Tabla_Simulada!AL375-Tabla_ValidaciónMétodo!AL375</f>
        <v>0</v>
      </c>
      <c r="AM375" s="74" t="n">
        <f aca="false">Tabla_Simulada!AM375-Tabla_ValidaciónMétodo!AM375</f>
        <v>0</v>
      </c>
      <c r="AO375" s="66" t="n">
        <f aca="false">Tabla_Simulada!AO375-Tabla_ValidaciónMétodo!AO375</f>
        <v>0</v>
      </c>
      <c r="AP375" s="65" t="n">
        <f aca="false">Tabla_Simulada!AP375-Tabla_ValidaciónMétodo!AP375</f>
        <v>0</v>
      </c>
      <c r="AQ375" s="66" t="n">
        <f aca="false">Tabla_Simulada!AQ375-Tabla_ValidaciónMétodo!AQ375</f>
        <v>0</v>
      </c>
      <c r="AR375" s="65" t="n">
        <f aca="false">Tabla_Simulada!AR375-Tabla_ValidaciónMétodo!AR375</f>
        <v>0</v>
      </c>
      <c r="AS375" s="66" t="n">
        <f aca="false">Tabla_Simulada!AS375-Tabla_ValidaciónMétodo!AS375</f>
        <v>0</v>
      </c>
      <c r="AT375" s="65" t="n">
        <f aca="false">Tabla_Simulada!AT375-Tabla_ValidaciónMétodo!AT375</f>
        <v>0</v>
      </c>
      <c r="AU375" s="66" t="n">
        <f aca="false">Tabla_Simulada!AU375-Tabla_ValidaciónMétodo!AU375</f>
        <v>0</v>
      </c>
      <c r="AV375" s="65" t="n">
        <f aca="false">Tabla_Simulada!AV375-Tabla_ValidaciónMétodo!AV375</f>
        <v>0</v>
      </c>
      <c r="AW375" s="66" t="n">
        <f aca="false">Tabla_Simulada!AW375-Tabla_ValidaciónMétodo!AW375</f>
        <v>0</v>
      </c>
      <c r="AX375" s="65" t="n">
        <f aca="false">Tabla_Simulada!AX375-Tabla_ValidaciónMétodo!AX375</f>
        <v>0</v>
      </c>
    </row>
    <row r="376" customFormat="false" ht="15" hidden="false" customHeight="false" outlineLevel="0" collapsed="false">
      <c r="A376" s="72" t="s">
        <v>55</v>
      </c>
      <c r="B376" s="65" t="n">
        <f aca="false">Tabla_Simulada!B376-Tabla_ValidaciónMétodo!B376</f>
        <v>0</v>
      </c>
      <c r="C376" s="65" t="n">
        <f aca="false">Tabla_Simulada!C376-Tabla_ValidaciónMétodo!C376</f>
        <v>0</v>
      </c>
      <c r="D376" s="65" t="n">
        <f aca="false">Tabla_Simulada!D376-Tabla_ValidaciónMétodo!D376</f>
        <v>0</v>
      </c>
      <c r="E376" s="65" t="n">
        <f aca="false">Tabla_Simulada!E376-Tabla_ValidaciónMétodo!E376</f>
        <v>0</v>
      </c>
      <c r="F376" s="65" t="n">
        <f aca="false">Tabla_Simulada!F376-Tabla_ValidaciónMétodo!F376</f>
        <v>0</v>
      </c>
      <c r="G376" s="65" t="n">
        <f aca="false">Tabla_Simulada!G376-Tabla_ValidaciónMétodo!G376</f>
        <v>0</v>
      </c>
      <c r="H376" s="65" t="n">
        <f aca="false">Tabla_Simulada!H376-Tabla_ValidaciónMétodo!H376</f>
        <v>0</v>
      </c>
      <c r="I376" s="66" t="n">
        <f aca="false">Tabla_Simulada!I376-Tabla_ValidaciónMétodo!I376</f>
        <v>0</v>
      </c>
      <c r="J376" s="65" t="n">
        <f aca="false">Tabla_Simulada!J376-Tabla_ValidaciónMétodo!J376</f>
        <v>0</v>
      </c>
      <c r="K376" s="66" t="n">
        <f aca="false">Tabla_Simulada!K376-Tabla_ValidaciónMétodo!K376</f>
        <v>0</v>
      </c>
      <c r="L376" s="65" t="n">
        <f aca="false">Tabla_Simulada!L376-Tabla_ValidaciónMétodo!L376</f>
        <v>0</v>
      </c>
      <c r="M376" s="66" t="n">
        <f aca="false">Tabla_Simulada!M376-Tabla_ValidaciónMétodo!M376</f>
        <v>0</v>
      </c>
      <c r="N376" s="65" t="n">
        <f aca="false">Tabla_Simulada!N376-Tabla_ValidaciónMétodo!N376</f>
        <v>0</v>
      </c>
      <c r="O376" s="65" t="n">
        <f aca="false">Tabla_Simulada!O376-Tabla_ValidaciónMétodo!O376</f>
        <v>0</v>
      </c>
      <c r="P376" s="65" t="n">
        <f aca="false">Tabla_Simulada!P376-Tabla_ValidaciónMétodo!P376</f>
        <v>0</v>
      </c>
      <c r="Q376" s="65" t="n">
        <f aca="false">Tabla_Simulada!Q376-Tabla_ValidaciónMétodo!Q376</f>
        <v>0</v>
      </c>
      <c r="S376" s="65" t="n">
        <f aca="false">Tabla_Simulada!S376-Tabla_ValidaciónMétodo!S376</f>
        <v>0</v>
      </c>
      <c r="T376" s="65" t="n">
        <f aca="false">Tabla_Simulada!T376-Tabla_ValidaciónMétodo!T376</f>
        <v>0</v>
      </c>
      <c r="U376" s="65" t="n">
        <f aca="false">Tabla_Simulada!U376-Tabla_ValidaciónMétodo!U376</f>
        <v>0</v>
      </c>
      <c r="V376" s="65" t="n">
        <f aca="false">Tabla_Simulada!V376-Tabla_ValidaciónMétodo!V376</f>
        <v>0</v>
      </c>
      <c r="W376" s="65" t="n">
        <f aca="false">Tabla_Simulada!W376-Tabla_ValidaciónMétodo!W376</f>
        <v>0</v>
      </c>
      <c r="X376" s="65" t="n">
        <f aca="false">Tabla_Simulada!X376-Tabla_ValidaciónMétodo!X376</f>
        <v>0</v>
      </c>
      <c r="Y376" s="65" t="n">
        <f aca="false">Tabla_Simulada!Y376-Tabla_ValidaciónMétodo!Y376</f>
        <v>0</v>
      </c>
      <c r="Z376" s="65" t="n">
        <f aca="false">Tabla_Simulada!Z376-Tabla_ValidaciónMétodo!Z376</f>
        <v>0</v>
      </c>
      <c r="AC376" s="73" t="n">
        <f aca="false">Tabla_Simulada!AC376-Tabla_ValidaciónMétodo!AC376</f>
        <v>0</v>
      </c>
      <c r="AD376" s="74" t="n">
        <f aca="false">Tabla_Simulada!AD376-Tabla_ValidaciónMétodo!AD376</f>
        <v>0</v>
      </c>
      <c r="AE376" s="75" t="n">
        <f aca="false">Tabla_Simulada!AE376-Tabla_ValidaciónMétodo!AE376</f>
        <v>0</v>
      </c>
      <c r="AF376" s="74" t="n">
        <f aca="false">Tabla_Simulada!AF376-Tabla_ValidaciónMétodo!AF376</f>
        <v>0</v>
      </c>
      <c r="AG376" s="74" t="n">
        <f aca="false">Tabla_Simulada!AG376-Tabla_ValidaciónMétodo!AG376</f>
        <v>0</v>
      </c>
      <c r="AH376" s="74" t="n">
        <f aca="false">Tabla_Simulada!AH376-Tabla_ValidaciónMétodo!AH376</f>
        <v>0</v>
      </c>
      <c r="AI376" s="74" t="n">
        <f aca="false">Tabla_Simulada!AI376-Tabla_ValidaciónMétodo!AI376</f>
        <v>0</v>
      </c>
      <c r="AJ376" s="74" t="n">
        <f aca="false">Tabla_Simulada!AJ376-Tabla_ValidaciónMétodo!AJ376</f>
        <v>0</v>
      </c>
      <c r="AK376" s="74" t="n">
        <f aca="false">Tabla_Simulada!AK376-Tabla_ValidaciónMétodo!AK376</f>
        <v>0</v>
      </c>
      <c r="AL376" s="74" t="n">
        <f aca="false">Tabla_Simulada!AL376-Tabla_ValidaciónMétodo!AL376</f>
        <v>0</v>
      </c>
      <c r="AM376" s="74" t="n">
        <f aca="false">Tabla_Simulada!AM376-Tabla_ValidaciónMétodo!AM376</f>
        <v>0</v>
      </c>
      <c r="AO376" s="66" t="n">
        <f aca="false">Tabla_Simulada!AO376-Tabla_ValidaciónMétodo!AO376</f>
        <v>0</v>
      </c>
      <c r="AP376" s="65" t="n">
        <f aca="false">Tabla_Simulada!AP376-Tabla_ValidaciónMétodo!AP376</f>
        <v>0</v>
      </c>
      <c r="AQ376" s="66" t="n">
        <f aca="false">Tabla_Simulada!AQ376-Tabla_ValidaciónMétodo!AQ376</f>
        <v>0</v>
      </c>
      <c r="AR376" s="65" t="n">
        <f aca="false">Tabla_Simulada!AR376-Tabla_ValidaciónMétodo!AR376</f>
        <v>0</v>
      </c>
      <c r="AS376" s="66" t="n">
        <f aca="false">Tabla_Simulada!AS376-Tabla_ValidaciónMétodo!AS376</f>
        <v>0</v>
      </c>
      <c r="AT376" s="65" t="n">
        <f aca="false">Tabla_Simulada!AT376-Tabla_ValidaciónMétodo!AT376</f>
        <v>0</v>
      </c>
      <c r="AU376" s="66" t="n">
        <f aca="false">Tabla_Simulada!AU376-Tabla_ValidaciónMétodo!AU376</f>
        <v>0</v>
      </c>
      <c r="AV376" s="65" t="n">
        <f aca="false">Tabla_Simulada!AV376-Tabla_ValidaciónMétodo!AV376</f>
        <v>0</v>
      </c>
      <c r="AW376" s="66" t="n">
        <f aca="false">Tabla_Simulada!AW376-Tabla_ValidaciónMétodo!AW376</f>
        <v>0</v>
      </c>
      <c r="AX376" s="65" t="n">
        <f aca="false">Tabla_Simulada!AX376-Tabla_ValidaciónMétodo!AX376</f>
        <v>0</v>
      </c>
    </row>
    <row r="377" customFormat="false" ht="15" hidden="false" customHeight="false" outlineLevel="0" collapsed="false">
      <c r="A377" s="72" t="s">
        <v>56</v>
      </c>
      <c r="B377" s="65" t="n">
        <f aca="false">Tabla_Simulada!B377-Tabla_ValidaciónMétodo!B377</f>
        <v>0</v>
      </c>
      <c r="C377" s="65" t="n">
        <f aca="false">Tabla_Simulada!C377-Tabla_ValidaciónMétodo!C377</f>
        <v>0</v>
      </c>
      <c r="D377" s="65" t="n">
        <f aca="false">Tabla_Simulada!D377-Tabla_ValidaciónMétodo!D377</f>
        <v>0</v>
      </c>
      <c r="E377" s="65" t="n">
        <f aca="false">Tabla_Simulada!E377-Tabla_ValidaciónMétodo!E377</f>
        <v>0</v>
      </c>
      <c r="F377" s="65" t="n">
        <f aca="false">Tabla_Simulada!F377-Tabla_ValidaciónMétodo!F377</f>
        <v>0</v>
      </c>
      <c r="G377" s="65" t="n">
        <f aca="false">Tabla_Simulada!G377-Tabla_ValidaciónMétodo!G377</f>
        <v>0</v>
      </c>
      <c r="H377" s="65" t="n">
        <f aca="false">Tabla_Simulada!H377-Tabla_ValidaciónMétodo!H377</f>
        <v>0</v>
      </c>
      <c r="I377" s="66" t="n">
        <f aca="false">Tabla_Simulada!I377-Tabla_ValidaciónMétodo!I377</f>
        <v>0</v>
      </c>
      <c r="J377" s="65" t="n">
        <f aca="false">Tabla_Simulada!J377-Tabla_ValidaciónMétodo!J377</f>
        <v>0</v>
      </c>
      <c r="K377" s="66" t="n">
        <f aca="false">Tabla_Simulada!K377-Tabla_ValidaciónMétodo!K377</f>
        <v>0</v>
      </c>
      <c r="L377" s="65" t="n">
        <f aca="false">Tabla_Simulada!L377-Tabla_ValidaciónMétodo!L377</f>
        <v>0</v>
      </c>
      <c r="M377" s="66" t="n">
        <f aca="false">Tabla_Simulada!M377-Tabla_ValidaciónMétodo!M377</f>
        <v>0</v>
      </c>
      <c r="N377" s="65" t="n">
        <f aca="false">Tabla_Simulada!N377-Tabla_ValidaciónMétodo!N377</f>
        <v>0</v>
      </c>
      <c r="O377" s="65" t="n">
        <f aca="false">Tabla_Simulada!O377-Tabla_ValidaciónMétodo!O377</f>
        <v>0</v>
      </c>
      <c r="P377" s="65" t="n">
        <f aca="false">Tabla_Simulada!P377-Tabla_ValidaciónMétodo!P377</f>
        <v>0</v>
      </c>
      <c r="Q377" s="65" t="n">
        <f aca="false">Tabla_Simulada!Q377-Tabla_ValidaciónMétodo!Q377</f>
        <v>0</v>
      </c>
      <c r="S377" s="65" t="n">
        <f aca="false">Tabla_Simulada!S377-Tabla_ValidaciónMétodo!S377</f>
        <v>0</v>
      </c>
      <c r="T377" s="65" t="n">
        <f aca="false">Tabla_Simulada!T377-Tabla_ValidaciónMétodo!T377</f>
        <v>0</v>
      </c>
      <c r="U377" s="65" t="n">
        <f aca="false">Tabla_Simulada!U377-Tabla_ValidaciónMétodo!U377</f>
        <v>0</v>
      </c>
      <c r="V377" s="65" t="n">
        <f aca="false">Tabla_Simulada!V377-Tabla_ValidaciónMétodo!V377</f>
        <v>0</v>
      </c>
      <c r="W377" s="65" t="n">
        <f aca="false">Tabla_Simulada!W377-Tabla_ValidaciónMétodo!W377</f>
        <v>0</v>
      </c>
      <c r="X377" s="65" t="n">
        <f aca="false">Tabla_Simulada!X377-Tabla_ValidaciónMétodo!X377</f>
        <v>0</v>
      </c>
      <c r="Y377" s="65" t="n">
        <f aca="false">Tabla_Simulada!Y377-Tabla_ValidaciónMétodo!Y377</f>
        <v>0</v>
      </c>
      <c r="Z377" s="65" t="n">
        <f aca="false">Tabla_Simulada!Z377-Tabla_ValidaciónMétodo!Z377</f>
        <v>0</v>
      </c>
      <c r="AC377" s="73" t="n">
        <f aca="false">Tabla_Simulada!AC377-Tabla_ValidaciónMétodo!AC377</f>
        <v>0</v>
      </c>
      <c r="AD377" s="74" t="n">
        <f aca="false">Tabla_Simulada!AD377-Tabla_ValidaciónMétodo!AD377</f>
        <v>0</v>
      </c>
      <c r="AE377" s="75" t="n">
        <f aca="false">Tabla_Simulada!AE377-Tabla_ValidaciónMétodo!AE377</f>
        <v>0</v>
      </c>
      <c r="AF377" s="74" t="n">
        <f aca="false">Tabla_Simulada!AF377-Tabla_ValidaciónMétodo!AF377</f>
        <v>0</v>
      </c>
      <c r="AG377" s="74" t="n">
        <f aca="false">Tabla_Simulada!AG377-Tabla_ValidaciónMétodo!AG377</f>
        <v>0</v>
      </c>
      <c r="AH377" s="74" t="n">
        <f aca="false">Tabla_Simulada!AH377-Tabla_ValidaciónMétodo!AH377</f>
        <v>0</v>
      </c>
      <c r="AI377" s="74" t="n">
        <f aca="false">Tabla_Simulada!AI377-Tabla_ValidaciónMétodo!AI377</f>
        <v>0</v>
      </c>
      <c r="AJ377" s="74" t="n">
        <f aca="false">Tabla_Simulada!AJ377-Tabla_ValidaciónMétodo!AJ377</f>
        <v>0</v>
      </c>
      <c r="AK377" s="74" t="n">
        <f aca="false">Tabla_Simulada!AK377-Tabla_ValidaciónMétodo!AK377</f>
        <v>0</v>
      </c>
      <c r="AL377" s="74" t="n">
        <f aca="false">Tabla_Simulada!AL377-Tabla_ValidaciónMétodo!AL377</f>
        <v>0</v>
      </c>
      <c r="AM377" s="74" t="n">
        <f aca="false">Tabla_Simulada!AM377-Tabla_ValidaciónMétodo!AM377</f>
        <v>0</v>
      </c>
      <c r="AO377" s="66" t="n">
        <f aca="false">Tabla_Simulada!AO377-Tabla_ValidaciónMétodo!AO377</f>
        <v>0</v>
      </c>
      <c r="AP377" s="65" t="n">
        <f aca="false">Tabla_Simulada!AP377-Tabla_ValidaciónMétodo!AP377</f>
        <v>0</v>
      </c>
      <c r="AQ377" s="66" t="n">
        <f aca="false">Tabla_Simulada!AQ377-Tabla_ValidaciónMétodo!AQ377</f>
        <v>0</v>
      </c>
      <c r="AR377" s="65" t="n">
        <f aca="false">Tabla_Simulada!AR377-Tabla_ValidaciónMétodo!AR377</f>
        <v>0</v>
      </c>
      <c r="AS377" s="66" t="n">
        <f aca="false">Tabla_Simulada!AS377-Tabla_ValidaciónMétodo!AS377</f>
        <v>0</v>
      </c>
      <c r="AT377" s="65" t="n">
        <f aca="false">Tabla_Simulada!AT377-Tabla_ValidaciónMétodo!AT377</f>
        <v>0</v>
      </c>
      <c r="AU377" s="66" t="n">
        <f aca="false">Tabla_Simulada!AU377-Tabla_ValidaciónMétodo!AU377</f>
        <v>0</v>
      </c>
      <c r="AV377" s="65" t="n">
        <f aca="false">Tabla_Simulada!AV377-Tabla_ValidaciónMétodo!AV377</f>
        <v>0</v>
      </c>
      <c r="AW377" s="66" t="n">
        <f aca="false">Tabla_Simulada!AW377-Tabla_ValidaciónMétodo!AW377</f>
        <v>0</v>
      </c>
      <c r="AX377" s="65" t="n">
        <f aca="false">Tabla_Simulada!AX377-Tabla_ValidaciónMétodo!AX377</f>
        <v>0</v>
      </c>
    </row>
    <row r="378" customFormat="false" ht="15" hidden="false" customHeight="false" outlineLevel="0" collapsed="false">
      <c r="A378" s="72" t="s">
        <v>57</v>
      </c>
      <c r="B378" s="65" t="n">
        <f aca="false">Tabla_Simulada!B378-Tabla_ValidaciónMétodo!B378</f>
        <v>0</v>
      </c>
      <c r="C378" s="65" t="n">
        <f aca="false">Tabla_Simulada!C378-Tabla_ValidaciónMétodo!C378</f>
        <v>0</v>
      </c>
      <c r="D378" s="65" t="n">
        <f aca="false">Tabla_Simulada!D378-Tabla_ValidaciónMétodo!D378</f>
        <v>0</v>
      </c>
      <c r="E378" s="65" t="n">
        <f aca="false">Tabla_Simulada!E378-Tabla_ValidaciónMétodo!E378</f>
        <v>0</v>
      </c>
      <c r="F378" s="65" t="n">
        <f aca="false">Tabla_Simulada!F378-Tabla_ValidaciónMétodo!F378</f>
        <v>0</v>
      </c>
      <c r="G378" s="65" t="n">
        <f aca="false">Tabla_Simulada!G378-Tabla_ValidaciónMétodo!G378</f>
        <v>0</v>
      </c>
      <c r="H378" s="65" t="n">
        <f aca="false">Tabla_Simulada!H378-Tabla_ValidaciónMétodo!H378</f>
        <v>0</v>
      </c>
      <c r="I378" s="66" t="n">
        <f aca="false">Tabla_Simulada!I378-Tabla_ValidaciónMétodo!I378</f>
        <v>0</v>
      </c>
      <c r="J378" s="65" t="n">
        <f aca="false">Tabla_Simulada!J378-Tabla_ValidaciónMétodo!J378</f>
        <v>0</v>
      </c>
      <c r="K378" s="66" t="n">
        <f aca="false">Tabla_Simulada!K378-Tabla_ValidaciónMétodo!K378</f>
        <v>0</v>
      </c>
      <c r="L378" s="65" t="n">
        <f aca="false">Tabla_Simulada!L378-Tabla_ValidaciónMétodo!L378</f>
        <v>0</v>
      </c>
      <c r="M378" s="66" t="n">
        <f aca="false">Tabla_Simulada!M378-Tabla_ValidaciónMétodo!M378</f>
        <v>0</v>
      </c>
      <c r="N378" s="65" t="n">
        <f aca="false">Tabla_Simulada!N378-Tabla_ValidaciónMétodo!N378</f>
        <v>0</v>
      </c>
      <c r="O378" s="65" t="n">
        <f aca="false">Tabla_Simulada!O378-Tabla_ValidaciónMétodo!O378</f>
        <v>0</v>
      </c>
      <c r="P378" s="65" t="n">
        <f aca="false">Tabla_Simulada!P378-Tabla_ValidaciónMétodo!P378</f>
        <v>0</v>
      </c>
      <c r="Q378" s="65" t="n">
        <f aca="false">Tabla_Simulada!Q378-Tabla_ValidaciónMétodo!Q378</f>
        <v>0</v>
      </c>
      <c r="S378" s="65" t="n">
        <f aca="false">Tabla_Simulada!S378-Tabla_ValidaciónMétodo!S378</f>
        <v>0</v>
      </c>
      <c r="T378" s="65" t="n">
        <f aca="false">Tabla_Simulada!T378-Tabla_ValidaciónMétodo!T378</f>
        <v>0</v>
      </c>
      <c r="U378" s="65" t="n">
        <f aca="false">Tabla_Simulada!U378-Tabla_ValidaciónMétodo!U378</f>
        <v>0</v>
      </c>
      <c r="V378" s="65" t="n">
        <f aca="false">Tabla_Simulada!V378-Tabla_ValidaciónMétodo!V378</f>
        <v>0</v>
      </c>
      <c r="W378" s="65" t="n">
        <f aca="false">Tabla_Simulada!W378-Tabla_ValidaciónMétodo!W378</f>
        <v>0</v>
      </c>
      <c r="X378" s="65" t="n">
        <f aca="false">Tabla_Simulada!X378-Tabla_ValidaciónMétodo!X378</f>
        <v>0</v>
      </c>
      <c r="Y378" s="65" t="n">
        <f aca="false">Tabla_Simulada!Y378-Tabla_ValidaciónMétodo!Y378</f>
        <v>0</v>
      </c>
      <c r="Z378" s="65" t="n">
        <f aca="false">Tabla_Simulada!Z378-Tabla_ValidaciónMétodo!Z378</f>
        <v>0</v>
      </c>
      <c r="AC378" s="73" t="n">
        <f aca="false">Tabla_Simulada!AC378-Tabla_ValidaciónMétodo!AC378</f>
        <v>0</v>
      </c>
      <c r="AD378" s="74" t="n">
        <f aca="false">Tabla_Simulada!AD378-Tabla_ValidaciónMétodo!AD378</f>
        <v>0</v>
      </c>
      <c r="AE378" s="75" t="n">
        <f aca="false">Tabla_Simulada!AE378-Tabla_ValidaciónMétodo!AE378</f>
        <v>0</v>
      </c>
      <c r="AF378" s="74" t="n">
        <f aca="false">Tabla_Simulada!AF378-Tabla_ValidaciónMétodo!AF378</f>
        <v>0</v>
      </c>
      <c r="AG378" s="74" t="n">
        <f aca="false">Tabla_Simulada!AG378-Tabla_ValidaciónMétodo!AG378</f>
        <v>0</v>
      </c>
      <c r="AH378" s="74" t="n">
        <f aca="false">Tabla_Simulada!AH378-Tabla_ValidaciónMétodo!AH378</f>
        <v>0</v>
      </c>
      <c r="AI378" s="74" t="n">
        <f aca="false">Tabla_Simulada!AI378-Tabla_ValidaciónMétodo!AI378</f>
        <v>0</v>
      </c>
      <c r="AJ378" s="74" t="n">
        <f aca="false">Tabla_Simulada!AJ378-Tabla_ValidaciónMétodo!AJ378</f>
        <v>0</v>
      </c>
      <c r="AK378" s="74" t="n">
        <f aca="false">Tabla_Simulada!AK378-Tabla_ValidaciónMétodo!AK378</f>
        <v>0</v>
      </c>
      <c r="AL378" s="74" t="n">
        <f aca="false">Tabla_Simulada!AL378-Tabla_ValidaciónMétodo!AL378</f>
        <v>0</v>
      </c>
      <c r="AM378" s="74" t="n">
        <f aca="false">Tabla_Simulada!AM378-Tabla_ValidaciónMétodo!AM378</f>
        <v>0</v>
      </c>
      <c r="AO378" s="66" t="n">
        <f aca="false">Tabla_Simulada!AO378-Tabla_ValidaciónMétodo!AO378</f>
        <v>0</v>
      </c>
      <c r="AP378" s="65" t="n">
        <f aca="false">Tabla_Simulada!AP378-Tabla_ValidaciónMétodo!AP378</f>
        <v>0</v>
      </c>
      <c r="AQ378" s="66" t="n">
        <f aca="false">Tabla_Simulada!AQ378-Tabla_ValidaciónMétodo!AQ378</f>
        <v>0</v>
      </c>
      <c r="AR378" s="65" t="n">
        <f aca="false">Tabla_Simulada!AR378-Tabla_ValidaciónMétodo!AR378</f>
        <v>0</v>
      </c>
      <c r="AS378" s="66" t="n">
        <f aca="false">Tabla_Simulada!AS378-Tabla_ValidaciónMétodo!AS378</f>
        <v>0</v>
      </c>
      <c r="AT378" s="65" t="n">
        <f aca="false">Tabla_Simulada!AT378-Tabla_ValidaciónMétodo!AT378</f>
        <v>0</v>
      </c>
      <c r="AU378" s="66" t="n">
        <f aca="false">Tabla_Simulada!AU378-Tabla_ValidaciónMétodo!AU378</f>
        <v>0</v>
      </c>
      <c r="AV378" s="65" t="n">
        <f aca="false">Tabla_Simulada!AV378-Tabla_ValidaciónMétodo!AV378</f>
        <v>0</v>
      </c>
      <c r="AW378" s="66" t="n">
        <f aca="false">Tabla_Simulada!AW378-Tabla_ValidaciónMétodo!AW378</f>
        <v>0</v>
      </c>
      <c r="AX378" s="65" t="n">
        <f aca="false">Tabla_Simulada!AX378-Tabla_ValidaciónMétodo!AX378</f>
        <v>0</v>
      </c>
    </row>
    <row r="379" customFormat="false" ht="15" hidden="false" customHeight="false" outlineLevel="0" collapsed="false">
      <c r="A379" s="72" t="s">
        <v>58</v>
      </c>
      <c r="B379" s="65" t="n">
        <f aca="false">Tabla_Simulada!B379-Tabla_ValidaciónMétodo!B379</f>
        <v>0</v>
      </c>
      <c r="C379" s="65" t="n">
        <f aca="false">Tabla_Simulada!C379-Tabla_ValidaciónMétodo!C379</f>
        <v>0</v>
      </c>
      <c r="D379" s="65" t="n">
        <f aca="false">Tabla_Simulada!D379-Tabla_ValidaciónMétodo!D379</f>
        <v>0</v>
      </c>
      <c r="E379" s="65" t="n">
        <f aca="false">Tabla_Simulada!E379-Tabla_ValidaciónMétodo!E379</f>
        <v>0</v>
      </c>
      <c r="F379" s="65" t="n">
        <f aca="false">Tabla_Simulada!F379-Tabla_ValidaciónMétodo!F379</f>
        <v>0</v>
      </c>
      <c r="G379" s="65" t="n">
        <f aca="false">Tabla_Simulada!G379-Tabla_ValidaciónMétodo!G379</f>
        <v>0</v>
      </c>
      <c r="H379" s="65" t="n">
        <f aca="false">Tabla_Simulada!H379-Tabla_ValidaciónMétodo!H379</f>
        <v>0</v>
      </c>
      <c r="I379" s="66" t="n">
        <f aca="false">Tabla_Simulada!I379-Tabla_ValidaciónMétodo!I379</f>
        <v>0</v>
      </c>
      <c r="J379" s="65" t="n">
        <f aca="false">Tabla_Simulada!J379-Tabla_ValidaciónMétodo!J379</f>
        <v>0</v>
      </c>
      <c r="K379" s="66" t="n">
        <f aca="false">Tabla_Simulada!K379-Tabla_ValidaciónMétodo!K379</f>
        <v>0</v>
      </c>
      <c r="L379" s="65" t="n">
        <f aca="false">Tabla_Simulada!L379-Tabla_ValidaciónMétodo!L379</f>
        <v>0</v>
      </c>
      <c r="M379" s="66" t="n">
        <f aca="false">Tabla_Simulada!M379-Tabla_ValidaciónMétodo!M379</f>
        <v>0</v>
      </c>
      <c r="N379" s="65" t="n">
        <f aca="false">Tabla_Simulada!N379-Tabla_ValidaciónMétodo!N379</f>
        <v>0</v>
      </c>
      <c r="O379" s="65" t="n">
        <f aca="false">Tabla_Simulada!O379-Tabla_ValidaciónMétodo!O379</f>
        <v>0</v>
      </c>
      <c r="P379" s="65" t="n">
        <f aca="false">Tabla_Simulada!P379-Tabla_ValidaciónMétodo!P379</f>
        <v>0</v>
      </c>
      <c r="Q379" s="65" t="n">
        <f aca="false">Tabla_Simulada!Q379-Tabla_ValidaciónMétodo!Q379</f>
        <v>0</v>
      </c>
      <c r="S379" s="65" t="n">
        <f aca="false">Tabla_Simulada!S379-Tabla_ValidaciónMétodo!S379</f>
        <v>0</v>
      </c>
      <c r="T379" s="65" t="n">
        <f aca="false">Tabla_Simulada!T379-Tabla_ValidaciónMétodo!T379</f>
        <v>0</v>
      </c>
      <c r="U379" s="65" t="n">
        <f aca="false">Tabla_Simulada!U379-Tabla_ValidaciónMétodo!U379</f>
        <v>0</v>
      </c>
      <c r="V379" s="65" t="n">
        <f aca="false">Tabla_Simulada!V379-Tabla_ValidaciónMétodo!V379</f>
        <v>0</v>
      </c>
      <c r="W379" s="65" t="n">
        <f aca="false">Tabla_Simulada!W379-Tabla_ValidaciónMétodo!W379</f>
        <v>0</v>
      </c>
      <c r="X379" s="65" t="n">
        <f aca="false">Tabla_Simulada!X379-Tabla_ValidaciónMétodo!X379</f>
        <v>0</v>
      </c>
      <c r="Y379" s="65" t="n">
        <f aca="false">Tabla_Simulada!Y379-Tabla_ValidaciónMétodo!Y379</f>
        <v>0</v>
      </c>
      <c r="Z379" s="65" t="n">
        <f aca="false">Tabla_Simulada!Z379-Tabla_ValidaciónMétodo!Z379</f>
        <v>0</v>
      </c>
      <c r="AC379" s="73" t="n">
        <f aca="false">Tabla_Simulada!AC379-Tabla_ValidaciónMétodo!AC379</f>
        <v>0</v>
      </c>
      <c r="AD379" s="74" t="n">
        <f aca="false">Tabla_Simulada!AD379-Tabla_ValidaciónMétodo!AD379</f>
        <v>0</v>
      </c>
      <c r="AE379" s="75" t="n">
        <f aca="false">Tabla_Simulada!AE379-Tabla_ValidaciónMétodo!AE379</f>
        <v>0</v>
      </c>
      <c r="AF379" s="74" t="n">
        <f aca="false">Tabla_Simulada!AF379-Tabla_ValidaciónMétodo!AF379</f>
        <v>0</v>
      </c>
      <c r="AG379" s="74" t="n">
        <f aca="false">Tabla_Simulada!AG379-Tabla_ValidaciónMétodo!AG379</f>
        <v>0</v>
      </c>
      <c r="AH379" s="74" t="n">
        <f aca="false">Tabla_Simulada!AH379-Tabla_ValidaciónMétodo!AH379</f>
        <v>0</v>
      </c>
      <c r="AI379" s="74" t="n">
        <f aca="false">Tabla_Simulada!AI379-Tabla_ValidaciónMétodo!AI379</f>
        <v>0</v>
      </c>
      <c r="AJ379" s="74" t="n">
        <f aca="false">Tabla_Simulada!AJ379-Tabla_ValidaciónMétodo!AJ379</f>
        <v>0</v>
      </c>
      <c r="AK379" s="74" t="n">
        <f aca="false">Tabla_Simulada!AK379-Tabla_ValidaciónMétodo!AK379</f>
        <v>0</v>
      </c>
      <c r="AL379" s="74" t="n">
        <f aca="false">Tabla_Simulada!AL379-Tabla_ValidaciónMétodo!AL379</f>
        <v>0</v>
      </c>
      <c r="AM379" s="74" t="n">
        <f aca="false">Tabla_Simulada!AM379-Tabla_ValidaciónMétodo!AM379</f>
        <v>0</v>
      </c>
      <c r="AO379" s="66" t="n">
        <f aca="false">Tabla_Simulada!AO379-Tabla_ValidaciónMétodo!AO379</f>
        <v>0</v>
      </c>
      <c r="AP379" s="65" t="n">
        <f aca="false">Tabla_Simulada!AP379-Tabla_ValidaciónMétodo!AP379</f>
        <v>0</v>
      </c>
      <c r="AQ379" s="66" t="n">
        <f aca="false">Tabla_Simulada!AQ379-Tabla_ValidaciónMétodo!AQ379</f>
        <v>0</v>
      </c>
      <c r="AR379" s="65" t="n">
        <f aca="false">Tabla_Simulada!AR379-Tabla_ValidaciónMétodo!AR379</f>
        <v>0</v>
      </c>
      <c r="AS379" s="66" t="n">
        <f aca="false">Tabla_Simulada!AS379-Tabla_ValidaciónMétodo!AS379</f>
        <v>0</v>
      </c>
      <c r="AT379" s="65" t="n">
        <f aca="false">Tabla_Simulada!AT379-Tabla_ValidaciónMétodo!AT379</f>
        <v>0</v>
      </c>
      <c r="AU379" s="66" t="n">
        <f aca="false">Tabla_Simulada!AU379-Tabla_ValidaciónMétodo!AU379</f>
        <v>0</v>
      </c>
      <c r="AV379" s="65" t="n">
        <f aca="false">Tabla_Simulada!AV379-Tabla_ValidaciónMétodo!AV379</f>
        <v>0</v>
      </c>
      <c r="AW379" s="66" t="n">
        <f aca="false">Tabla_Simulada!AW379-Tabla_ValidaciónMétodo!AW379</f>
        <v>0</v>
      </c>
      <c r="AX379" s="65" t="n">
        <f aca="false">Tabla_Simulada!AX379-Tabla_ValidaciónMétodo!AX379</f>
        <v>0</v>
      </c>
    </row>
    <row r="380" customFormat="false" ht="15" hidden="false" customHeight="false" outlineLevel="0" collapsed="false">
      <c r="A380" s="72" t="s">
        <v>59</v>
      </c>
      <c r="B380" s="65" t="n">
        <f aca="false">Tabla_Simulada!B380-Tabla_ValidaciónMétodo!B380</f>
        <v>0</v>
      </c>
      <c r="C380" s="65" t="n">
        <f aca="false">Tabla_Simulada!C380-Tabla_ValidaciónMétodo!C380</f>
        <v>0</v>
      </c>
      <c r="D380" s="65" t="n">
        <f aca="false">Tabla_Simulada!D380-Tabla_ValidaciónMétodo!D380</f>
        <v>0</v>
      </c>
      <c r="E380" s="65" t="n">
        <f aca="false">Tabla_Simulada!E380-Tabla_ValidaciónMétodo!E380</f>
        <v>0</v>
      </c>
      <c r="F380" s="65" t="n">
        <f aca="false">Tabla_Simulada!F380-Tabla_ValidaciónMétodo!F380</f>
        <v>0</v>
      </c>
      <c r="G380" s="65" t="n">
        <f aca="false">Tabla_Simulada!G380-Tabla_ValidaciónMétodo!G380</f>
        <v>0</v>
      </c>
      <c r="H380" s="65" t="n">
        <f aca="false">Tabla_Simulada!H380-Tabla_ValidaciónMétodo!H380</f>
        <v>0</v>
      </c>
      <c r="I380" s="66" t="n">
        <f aca="false">Tabla_Simulada!I380-Tabla_ValidaciónMétodo!I380</f>
        <v>0</v>
      </c>
      <c r="J380" s="65" t="n">
        <f aca="false">Tabla_Simulada!J380-Tabla_ValidaciónMétodo!J380</f>
        <v>0</v>
      </c>
      <c r="K380" s="66" t="n">
        <f aca="false">Tabla_Simulada!K380-Tabla_ValidaciónMétodo!K380</f>
        <v>0</v>
      </c>
      <c r="L380" s="65" t="n">
        <f aca="false">Tabla_Simulada!L380-Tabla_ValidaciónMétodo!L380</f>
        <v>0</v>
      </c>
      <c r="M380" s="66" t="n">
        <f aca="false">Tabla_Simulada!M380-Tabla_ValidaciónMétodo!M380</f>
        <v>0</v>
      </c>
      <c r="N380" s="65" t="n">
        <f aca="false">Tabla_Simulada!N380-Tabla_ValidaciónMétodo!N380</f>
        <v>0</v>
      </c>
      <c r="O380" s="65" t="n">
        <f aca="false">Tabla_Simulada!O380-Tabla_ValidaciónMétodo!O380</f>
        <v>0</v>
      </c>
      <c r="P380" s="65" t="n">
        <f aca="false">Tabla_Simulada!P380-Tabla_ValidaciónMétodo!P380</f>
        <v>0</v>
      </c>
      <c r="Q380" s="65" t="n">
        <f aca="false">Tabla_Simulada!Q380-Tabla_ValidaciónMétodo!Q380</f>
        <v>0</v>
      </c>
      <c r="S380" s="65" t="n">
        <f aca="false">Tabla_Simulada!S380-Tabla_ValidaciónMétodo!S380</f>
        <v>0</v>
      </c>
      <c r="T380" s="65" t="n">
        <f aca="false">Tabla_Simulada!T380-Tabla_ValidaciónMétodo!T380</f>
        <v>0</v>
      </c>
      <c r="U380" s="65" t="n">
        <f aca="false">Tabla_Simulada!U380-Tabla_ValidaciónMétodo!U380</f>
        <v>0</v>
      </c>
      <c r="V380" s="65" t="n">
        <f aca="false">Tabla_Simulada!V380-Tabla_ValidaciónMétodo!V380</f>
        <v>0</v>
      </c>
      <c r="W380" s="65" t="n">
        <f aca="false">Tabla_Simulada!W380-Tabla_ValidaciónMétodo!W380</f>
        <v>0</v>
      </c>
      <c r="X380" s="65" t="n">
        <f aca="false">Tabla_Simulada!X380-Tabla_ValidaciónMétodo!X380</f>
        <v>0</v>
      </c>
      <c r="Y380" s="65" t="n">
        <f aca="false">Tabla_Simulada!Y380-Tabla_ValidaciónMétodo!Y380</f>
        <v>0</v>
      </c>
      <c r="Z380" s="65" t="n">
        <f aca="false">Tabla_Simulada!Z380-Tabla_ValidaciónMétodo!Z380</f>
        <v>0</v>
      </c>
      <c r="AC380" s="73" t="n">
        <f aca="false">Tabla_Simulada!AC380-Tabla_ValidaciónMétodo!AC380</f>
        <v>0</v>
      </c>
      <c r="AD380" s="74" t="n">
        <f aca="false">Tabla_Simulada!AD380-Tabla_ValidaciónMétodo!AD380</f>
        <v>0</v>
      </c>
      <c r="AE380" s="75" t="n">
        <f aca="false">Tabla_Simulada!AE380-Tabla_ValidaciónMétodo!AE380</f>
        <v>0</v>
      </c>
      <c r="AF380" s="74" t="n">
        <f aca="false">Tabla_Simulada!AF380-Tabla_ValidaciónMétodo!AF380</f>
        <v>0</v>
      </c>
      <c r="AG380" s="74" t="n">
        <f aca="false">Tabla_Simulada!AG380-Tabla_ValidaciónMétodo!AG380</f>
        <v>0</v>
      </c>
      <c r="AH380" s="74" t="n">
        <f aca="false">Tabla_Simulada!AH380-Tabla_ValidaciónMétodo!AH380</f>
        <v>0</v>
      </c>
      <c r="AI380" s="74" t="n">
        <f aca="false">Tabla_Simulada!AI380-Tabla_ValidaciónMétodo!AI380</f>
        <v>0</v>
      </c>
      <c r="AJ380" s="74" t="n">
        <f aca="false">Tabla_Simulada!AJ380-Tabla_ValidaciónMétodo!AJ380</f>
        <v>0</v>
      </c>
      <c r="AK380" s="74" t="n">
        <f aca="false">Tabla_Simulada!AK380-Tabla_ValidaciónMétodo!AK380</f>
        <v>0</v>
      </c>
      <c r="AL380" s="74" t="n">
        <f aca="false">Tabla_Simulada!AL380-Tabla_ValidaciónMétodo!AL380</f>
        <v>0</v>
      </c>
      <c r="AM380" s="74" t="n">
        <f aca="false">Tabla_Simulada!AM380-Tabla_ValidaciónMétodo!AM380</f>
        <v>0</v>
      </c>
      <c r="AO380" s="66" t="n">
        <f aca="false">Tabla_Simulada!AO380-Tabla_ValidaciónMétodo!AO380</f>
        <v>0</v>
      </c>
      <c r="AP380" s="65" t="n">
        <f aca="false">Tabla_Simulada!AP380-Tabla_ValidaciónMétodo!AP380</f>
        <v>0</v>
      </c>
      <c r="AQ380" s="66" t="n">
        <f aca="false">Tabla_Simulada!AQ380-Tabla_ValidaciónMétodo!AQ380</f>
        <v>0</v>
      </c>
      <c r="AR380" s="65" t="n">
        <f aca="false">Tabla_Simulada!AR380-Tabla_ValidaciónMétodo!AR380</f>
        <v>0</v>
      </c>
      <c r="AS380" s="66" t="n">
        <f aca="false">Tabla_Simulada!AS380-Tabla_ValidaciónMétodo!AS380</f>
        <v>0</v>
      </c>
      <c r="AT380" s="65" t="n">
        <f aca="false">Tabla_Simulada!AT380-Tabla_ValidaciónMétodo!AT380</f>
        <v>0</v>
      </c>
      <c r="AU380" s="66" t="n">
        <f aca="false">Tabla_Simulada!AU380-Tabla_ValidaciónMétodo!AU380</f>
        <v>0</v>
      </c>
      <c r="AV380" s="65" t="n">
        <f aca="false">Tabla_Simulada!AV380-Tabla_ValidaciónMétodo!AV380</f>
        <v>0</v>
      </c>
      <c r="AW380" s="66" t="n">
        <f aca="false">Tabla_Simulada!AW380-Tabla_ValidaciónMétodo!AW380</f>
        <v>0</v>
      </c>
      <c r="AX380" s="65" t="n">
        <f aca="false">Tabla_Simulada!AX380-Tabla_ValidaciónMétodo!AX380</f>
        <v>0</v>
      </c>
    </row>
    <row r="381" customFormat="false" ht="15" hidden="false" customHeight="false" outlineLevel="0" collapsed="false">
      <c r="A381" s="72" t="s">
        <v>60</v>
      </c>
      <c r="B381" s="65" t="n">
        <f aca="false">Tabla_Simulada!B381-Tabla_ValidaciónMétodo!B381</f>
        <v>0</v>
      </c>
      <c r="C381" s="65" t="n">
        <f aca="false">Tabla_Simulada!C381-Tabla_ValidaciónMétodo!C381</f>
        <v>0</v>
      </c>
      <c r="D381" s="65" t="n">
        <f aca="false">Tabla_Simulada!D381-Tabla_ValidaciónMétodo!D381</f>
        <v>0</v>
      </c>
      <c r="E381" s="65" t="n">
        <f aca="false">Tabla_Simulada!E381-Tabla_ValidaciónMétodo!E381</f>
        <v>0</v>
      </c>
      <c r="F381" s="65" t="n">
        <f aca="false">Tabla_Simulada!F381-Tabla_ValidaciónMétodo!F381</f>
        <v>0</v>
      </c>
      <c r="G381" s="65" t="n">
        <f aca="false">Tabla_Simulada!G381-Tabla_ValidaciónMétodo!G381</f>
        <v>0</v>
      </c>
      <c r="H381" s="65" t="n">
        <f aca="false">Tabla_Simulada!H381-Tabla_ValidaciónMétodo!H381</f>
        <v>0</v>
      </c>
      <c r="I381" s="66" t="n">
        <f aca="false">Tabla_Simulada!I381-Tabla_ValidaciónMétodo!I381</f>
        <v>0</v>
      </c>
      <c r="J381" s="65" t="n">
        <f aca="false">Tabla_Simulada!J381-Tabla_ValidaciónMétodo!J381</f>
        <v>0</v>
      </c>
      <c r="K381" s="66" t="n">
        <f aca="false">Tabla_Simulada!K381-Tabla_ValidaciónMétodo!K381</f>
        <v>0</v>
      </c>
      <c r="L381" s="65" t="n">
        <f aca="false">Tabla_Simulada!L381-Tabla_ValidaciónMétodo!L381</f>
        <v>0</v>
      </c>
      <c r="M381" s="66" t="n">
        <f aca="false">Tabla_Simulada!M381-Tabla_ValidaciónMétodo!M381</f>
        <v>0</v>
      </c>
      <c r="N381" s="65" t="n">
        <f aca="false">Tabla_Simulada!N381-Tabla_ValidaciónMétodo!N381</f>
        <v>0</v>
      </c>
      <c r="O381" s="65" t="n">
        <f aca="false">Tabla_Simulada!O381-Tabla_ValidaciónMétodo!O381</f>
        <v>0</v>
      </c>
      <c r="P381" s="65" t="n">
        <f aca="false">Tabla_Simulada!P381-Tabla_ValidaciónMétodo!P381</f>
        <v>0</v>
      </c>
      <c r="Q381" s="65" t="n">
        <f aca="false">Tabla_Simulada!Q381-Tabla_ValidaciónMétodo!Q381</f>
        <v>0</v>
      </c>
      <c r="S381" s="65" t="n">
        <f aca="false">Tabla_Simulada!S381-Tabla_ValidaciónMétodo!S381</f>
        <v>0</v>
      </c>
      <c r="T381" s="65" t="n">
        <f aca="false">Tabla_Simulada!T381-Tabla_ValidaciónMétodo!T381</f>
        <v>0</v>
      </c>
      <c r="U381" s="65" t="n">
        <f aca="false">Tabla_Simulada!U381-Tabla_ValidaciónMétodo!U381</f>
        <v>0</v>
      </c>
      <c r="V381" s="65" t="n">
        <f aca="false">Tabla_Simulada!V381-Tabla_ValidaciónMétodo!V381</f>
        <v>0</v>
      </c>
      <c r="W381" s="65" t="n">
        <f aca="false">Tabla_Simulada!W381-Tabla_ValidaciónMétodo!W381</f>
        <v>0</v>
      </c>
      <c r="X381" s="65" t="n">
        <f aca="false">Tabla_Simulada!X381-Tabla_ValidaciónMétodo!X381</f>
        <v>0</v>
      </c>
      <c r="Y381" s="65" t="n">
        <f aca="false">Tabla_Simulada!Y381-Tabla_ValidaciónMétodo!Y381</f>
        <v>0</v>
      </c>
      <c r="Z381" s="65" t="n">
        <f aca="false">Tabla_Simulada!Z381-Tabla_ValidaciónMétodo!Z381</f>
        <v>0</v>
      </c>
      <c r="AC381" s="73" t="n">
        <f aca="false">Tabla_Simulada!AC381-Tabla_ValidaciónMétodo!AC381</f>
        <v>0</v>
      </c>
      <c r="AD381" s="74" t="n">
        <f aca="false">Tabla_Simulada!AD381-Tabla_ValidaciónMétodo!AD381</f>
        <v>0</v>
      </c>
      <c r="AE381" s="75" t="n">
        <f aca="false">Tabla_Simulada!AE381-Tabla_ValidaciónMétodo!AE381</f>
        <v>0</v>
      </c>
      <c r="AF381" s="74" t="n">
        <f aca="false">Tabla_Simulada!AF381-Tabla_ValidaciónMétodo!AF381</f>
        <v>0</v>
      </c>
      <c r="AG381" s="74" t="n">
        <f aca="false">Tabla_Simulada!AG381-Tabla_ValidaciónMétodo!AG381</f>
        <v>0</v>
      </c>
      <c r="AH381" s="74" t="n">
        <f aca="false">Tabla_Simulada!AH381-Tabla_ValidaciónMétodo!AH381</f>
        <v>0</v>
      </c>
      <c r="AI381" s="74" t="n">
        <f aca="false">Tabla_Simulada!AI381-Tabla_ValidaciónMétodo!AI381</f>
        <v>0</v>
      </c>
      <c r="AJ381" s="74" t="n">
        <f aca="false">Tabla_Simulada!AJ381-Tabla_ValidaciónMétodo!AJ381</f>
        <v>0</v>
      </c>
      <c r="AK381" s="74" t="n">
        <f aca="false">Tabla_Simulada!AK381-Tabla_ValidaciónMétodo!AK381</f>
        <v>0</v>
      </c>
      <c r="AL381" s="74" t="n">
        <f aca="false">Tabla_Simulada!AL381-Tabla_ValidaciónMétodo!AL381</f>
        <v>0</v>
      </c>
      <c r="AM381" s="74" t="n">
        <f aca="false">Tabla_Simulada!AM381-Tabla_ValidaciónMétodo!AM381</f>
        <v>0</v>
      </c>
      <c r="AO381" s="66" t="n">
        <f aca="false">Tabla_Simulada!AO381-Tabla_ValidaciónMétodo!AO381</f>
        <v>0</v>
      </c>
      <c r="AP381" s="65" t="n">
        <f aca="false">Tabla_Simulada!AP381-Tabla_ValidaciónMétodo!AP381</f>
        <v>0</v>
      </c>
      <c r="AQ381" s="66" t="n">
        <f aca="false">Tabla_Simulada!AQ381-Tabla_ValidaciónMétodo!AQ381</f>
        <v>0</v>
      </c>
      <c r="AR381" s="65" t="n">
        <f aca="false">Tabla_Simulada!AR381-Tabla_ValidaciónMétodo!AR381</f>
        <v>0</v>
      </c>
      <c r="AS381" s="66" t="n">
        <f aca="false">Tabla_Simulada!AS381-Tabla_ValidaciónMétodo!AS381</f>
        <v>0</v>
      </c>
      <c r="AT381" s="65" t="n">
        <f aca="false">Tabla_Simulada!AT381-Tabla_ValidaciónMétodo!AT381</f>
        <v>0</v>
      </c>
      <c r="AU381" s="66" t="n">
        <f aca="false">Tabla_Simulada!AU381-Tabla_ValidaciónMétodo!AU381</f>
        <v>0</v>
      </c>
      <c r="AV381" s="65" t="n">
        <f aca="false">Tabla_Simulada!AV381-Tabla_ValidaciónMétodo!AV381</f>
        <v>0</v>
      </c>
      <c r="AW381" s="66" t="n">
        <f aca="false">Tabla_Simulada!AW381-Tabla_ValidaciónMétodo!AW381</f>
        <v>0</v>
      </c>
      <c r="AX381" s="65" t="n">
        <f aca="false">Tabla_Simulada!AX381-Tabla_ValidaciónMétodo!AX381</f>
        <v>0</v>
      </c>
    </row>
    <row r="382" customFormat="false" ht="15" hidden="false" customHeight="false" outlineLevel="0" collapsed="false">
      <c r="A382" s="72" t="s">
        <v>61</v>
      </c>
      <c r="B382" s="65" t="n">
        <f aca="false">Tabla_Simulada!B382-Tabla_ValidaciónMétodo!B382</f>
        <v>0</v>
      </c>
      <c r="C382" s="65" t="n">
        <f aca="false">Tabla_Simulada!C382-Tabla_ValidaciónMétodo!C382</f>
        <v>0</v>
      </c>
      <c r="D382" s="65" t="n">
        <f aca="false">Tabla_Simulada!D382-Tabla_ValidaciónMétodo!D382</f>
        <v>0</v>
      </c>
      <c r="E382" s="65" t="n">
        <f aca="false">Tabla_Simulada!E382-Tabla_ValidaciónMétodo!E382</f>
        <v>0</v>
      </c>
      <c r="F382" s="65" t="n">
        <f aca="false">Tabla_Simulada!F382-Tabla_ValidaciónMétodo!F382</f>
        <v>0</v>
      </c>
      <c r="G382" s="65" t="n">
        <f aca="false">Tabla_Simulada!G382-Tabla_ValidaciónMétodo!G382</f>
        <v>0</v>
      </c>
      <c r="H382" s="65" t="n">
        <f aca="false">Tabla_Simulada!H382-Tabla_ValidaciónMétodo!H382</f>
        <v>0</v>
      </c>
      <c r="I382" s="66" t="n">
        <f aca="false">Tabla_Simulada!I382-Tabla_ValidaciónMétodo!I382</f>
        <v>0</v>
      </c>
      <c r="J382" s="65" t="n">
        <f aca="false">Tabla_Simulada!J382-Tabla_ValidaciónMétodo!J382</f>
        <v>0</v>
      </c>
      <c r="K382" s="66" t="n">
        <f aca="false">Tabla_Simulada!K382-Tabla_ValidaciónMétodo!K382</f>
        <v>0</v>
      </c>
      <c r="L382" s="65" t="n">
        <f aca="false">Tabla_Simulada!L382-Tabla_ValidaciónMétodo!L382</f>
        <v>0</v>
      </c>
      <c r="M382" s="66" t="n">
        <f aca="false">Tabla_Simulada!M382-Tabla_ValidaciónMétodo!M382</f>
        <v>0</v>
      </c>
      <c r="N382" s="65" t="n">
        <f aca="false">Tabla_Simulada!N382-Tabla_ValidaciónMétodo!N382</f>
        <v>0</v>
      </c>
      <c r="O382" s="65" t="n">
        <f aca="false">Tabla_Simulada!O382-Tabla_ValidaciónMétodo!O382</f>
        <v>0</v>
      </c>
      <c r="P382" s="65" t="n">
        <f aca="false">Tabla_Simulada!P382-Tabla_ValidaciónMétodo!P382</f>
        <v>0</v>
      </c>
      <c r="Q382" s="65" t="n">
        <f aca="false">Tabla_Simulada!Q382-Tabla_ValidaciónMétodo!Q382</f>
        <v>0</v>
      </c>
      <c r="S382" s="65" t="n">
        <f aca="false">Tabla_Simulada!S382-Tabla_ValidaciónMétodo!S382</f>
        <v>0</v>
      </c>
      <c r="T382" s="65" t="n">
        <f aca="false">Tabla_Simulada!T382-Tabla_ValidaciónMétodo!T382</f>
        <v>0</v>
      </c>
      <c r="U382" s="65" t="n">
        <f aca="false">Tabla_Simulada!U382-Tabla_ValidaciónMétodo!U382</f>
        <v>0</v>
      </c>
      <c r="V382" s="65" t="n">
        <f aca="false">Tabla_Simulada!V382-Tabla_ValidaciónMétodo!V382</f>
        <v>0</v>
      </c>
      <c r="W382" s="65" t="n">
        <f aca="false">Tabla_Simulada!W382-Tabla_ValidaciónMétodo!W382</f>
        <v>0</v>
      </c>
      <c r="X382" s="65" t="n">
        <f aca="false">Tabla_Simulada!X382-Tabla_ValidaciónMétodo!X382</f>
        <v>0</v>
      </c>
      <c r="Y382" s="65" t="n">
        <f aca="false">Tabla_Simulada!Y382-Tabla_ValidaciónMétodo!Y382</f>
        <v>0</v>
      </c>
      <c r="Z382" s="65" t="n">
        <f aca="false">Tabla_Simulada!Z382-Tabla_ValidaciónMétodo!Z382</f>
        <v>0</v>
      </c>
      <c r="AC382" s="73" t="n">
        <f aca="false">Tabla_Simulada!AC382-Tabla_ValidaciónMétodo!AC382</f>
        <v>0</v>
      </c>
      <c r="AD382" s="74" t="n">
        <f aca="false">Tabla_Simulada!AD382-Tabla_ValidaciónMétodo!AD382</f>
        <v>0</v>
      </c>
      <c r="AE382" s="75" t="n">
        <f aca="false">Tabla_Simulada!AE382-Tabla_ValidaciónMétodo!AE382</f>
        <v>0</v>
      </c>
      <c r="AF382" s="74" t="n">
        <f aca="false">Tabla_Simulada!AF382-Tabla_ValidaciónMétodo!AF382</f>
        <v>0</v>
      </c>
      <c r="AG382" s="74" t="n">
        <f aca="false">Tabla_Simulada!AG382-Tabla_ValidaciónMétodo!AG382</f>
        <v>0</v>
      </c>
      <c r="AH382" s="74" t="n">
        <f aca="false">Tabla_Simulada!AH382-Tabla_ValidaciónMétodo!AH382</f>
        <v>0</v>
      </c>
      <c r="AI382" s="74" t="n">
        <f aca="false">Tabla_Simulada!AI382-Tabla_ValidaciónMétodo!AI382</f>
        <v>0</v>
      </c>
      <c r="AJ382" s="74" t="n">
        <f aca="false">Tabla_Simulada!AJ382-Tabla_ValidaciónMétodo!AJ382</f>
        <v>0</v>
      </c>
      <c r="AK382" s="74" t="n">
        <f aca="false">Tabla_Simulada!AK382-Tabla_ValidaciónMétodo!AK382</f>
        <v>0</v>
      </c>
      <c r="AL382" s="74" t="n">
        <f aca="false">Tabla_Simulada!AL382-Tabla_ValidaciónMétodo!AL382</f>
        <v>0</v>
      </c>
      <c r="AM382" s="74" t="n">
        <f aca="false">Tabla_Simulada!AM382-Tabla_ValidaciónMétodo!AM382</f>
        <v>0</v>
      </c>
      <c r="AO382" s="66" t="n">
        <f aca="false">Tabla_Simulada!AO382-Tabla_ValidaciónMétodo!AO382</f>
        <v>0</v>
      </c>
      <c r="AP382" s="65" t="n">
        <f aca="false">Tabla_Simulada!AP382-Tabla_ValidaciónMétodo!AP382</f>
        <v>0</v>
      </c>
      <c r="AQ382" s="66" t="n">
        <f aca="false">Tabla_Simulada!AQ382-Tabla_ValidaciónMétodo!AQ382</f>
        <v>0</v>
      </c>
      <c r="AR382" s="65" t="n">
        <f aca="false">Tabla_Simulada!AR382-Tabla_ValidaciónMétodo!AR382</f>
        <v>0</v>
      </c>
      <c r="AS382" s="66" t="n">
        <f aca="false">Tabla_Simulada!AS382-Tabla_ValidaciónMétodo!AS382</f>
        <v>0</v>
      </c>
      <c r="AT382" s="65" t="n">
        <f aca="false">Tabla_Simulada!AT382-Tabla_ValidaciónMétodo!AT382</f>
        <v>0</v>
      </c>
      <c r="AU382" s="66" t="n">
        <f aca="false">Tabla_Simulada!AU382-Tabla_ValidaciónMétodo!AU382</f>
        <v>0</v>
      </c>
      <c r="AV382" s="65" t="n">
        <f aca="false">Tabla_Simulada!AV382-Tabla_ValidaciónMétodo!AV382</f>
        <v>0</v>
      </c>
      <c r="AW382" s="66" t="n">
        <f aca="false">Tabla_Simulada!AW382-Tabla_ValidaciónMétodo!AW382</f>
        <v>0</v>
      </c>
      <c r="AX382" s="65" t="n">
        <f aca="false">Tabla_Simulada!AX382-Tabla_ValidaciónMétodo!AX382</f>
        <v>0</v>
      </c>
    </row>
    <row r="383" customFormat="false" ht="15" hidden="false" customHeight="false" outlineLevel="0" collapsed="false">
      <c r="A383" s="72" t="s">
        <v>62</v>
      </c>
      <c r="B383" s="65" t="n">
        <f aca="false">Tabla_Simulada!B383-Tabla_ValidaciónMétodo!B383</f>
        <v>0</v>
      </c>
      <c r="C383" s="65" t="n">
        <f aca="false">Tabla_Simulada!C383-Tabla_ValidaciónMétodo!C383</f>
        <v>0</v>
      </c>
      <c r="D383" s="65" t="n">
        <f aca="false">Tabla_Simulada!D383-Tabla_ValidaciónMétodo!D383</f>
        <v>0</v>
      </c>
      <c r="E383" s="65" t="n">
        <f aca="false">Tabla_Simulada!E383-Tabla_ValidaciónMétodo!E383</f>
        <v>0</v>
      </c>
      <c r="F383" s="65" t="n">
        <f aca="false">Tabla_Simulada!F383-Tabla_ValidaciónMétodo!F383</f>
        <v>0</v>
      </c>
      <c r="G383" s="65" t="n">
        <f aca="false">Tabla_Simulada!G383-Tabla_ValidaciónMétodo!G383</f>
        <v>0</v>
      </c>
      <c r="H383" s="65" t="n">
        <f aca="false">Tabla_Simulada!H383-Tabla_ValidaciónMétodo!H383</f>
        <v>0</v>
      </c>
      <c r="I383" s="66" t="n">
        <f aca="false">Tabla_Simulada!I383-Tabla_ValidaciónMétodo!I383</f>
        <v>0</v>
      </c>
      <c r="J383" s="65" t="n">
        <f aca="false">Tabla_Simulada!J383-Tabla_ValidaciónMétodo!J383</f>
        <v>0</v>
      </c>
      <c r="K383" s="66" t="n">
        <f aca="false">Tabla_Simulada!K383-Tabla_ValidaciónMétodo!K383</f>
        <v>0</v>
      </c>
      <c r="L383" s="65" t="n">
        <f aca="false">Tabla_Simulada!L383-Tabla_ValidaciónMétodo!L383</f>
        <v>0</v>
      </c>
      <c r="M383" s="66" t="n">
        <f aca="false">Tabla_Simulada!M383-Tabla_ValidaciónMétodo!M383</f>
        <v>0</v>
      </c>
      <c r="N383" s="65" t="n">
        <f aca="false">Tabla_Simulada!N383-Tabla_ValidaciónMétodo!N383</f>
        <v>0</v>
      </c>
      <c r="O383" s="65" t="n">
        <f aca="false">Tabla_Simulada!O383-Tabla_ValidaciónMétodo!O383</f>
        <v>0</v>
      </c>
      <c r="P383" s="65" t="n">
        <f aca="false">Tabla_Simulada!P383-Tabla_ValidaciónMétodo!P383</f>
        <v>0</v>
      </c>
      <c r="Q383" s="65" t="n">
        <f aca="false">Tabla_Simulada!Q383-Tabla_ValidaciónMétodo!Q383</f>
        <v>0</v>
      </c>
      <c r="S383" s="65" t="n">
        <f aca="false">Tabla_Simulada!S383-Tabla_ValidaciónMétodo!S383</f>
        <v>0</v>
      </c>
      <c r="T383" s="65" t="n">
        <f aca="false">Tabla_Simulada!T383-Tabla_ValidaciónMétodo!T383</f>
        <v>0</v>
      </c>
      <c r="U383" s="65" t="n">
        <f aca="false">Tabla_Simulada!U383-Tabla_ValidaciónMétodo!U383</f>
        <v>0</v>
      </c>
      <c r="V383" s="65" t="n">
        <f aca="false">Tabla_Simulada!V383-Tabla_ValidaciónMétodo!V383</f>
        <v>0</v>
      </c>
      <c r="W383" s="65" t="n">
        <f aca="false">Tabla_Simulada!W383-Tabla_ValidaciónMétodo!W383</f>
        <v>0</v>
      </c>
      <c r="X383" s="65" t="n">
        <f aca="false">Tabla_Simulada!X383-Tabla_ValidaciónMétodo!X383</f>
        <v>0</v>
      </c>
      <c r="Y383" s="65" t="n">
        <f aca="false">Tabla_Simulada!Y383-Tabla_ValidaciónMétodo!Y383</f>
        <v>0</v>
      </c>
      <c r="Z383" s="65" t="n">
        <f aca="false">Tabla_Simulada!Z383-Tabla_ValidaciónMétodo!Z383</f>
        <v>0</v>
      </c>
      <c r="AC383" s="73" t="n">
        <f aca="false">Tabla_Simulada!AC383-Tabla_ValidaciónMétodo!AC383</f>
        <v>0</v>
      </c>
      <c r="AD383" s="74" t="n">
        <f aca="false">Tabla_Simulada!AD383-Tabla_ValidaciónMétodo!AD383</f>
        <v>0</v>
      </c>
      <c r="AE383" s="75" t="n">
        <f aca="false">Tabla_Simulada!AE383-Tabla_ValidaciónMétodo!AE383</f>
        <v>0</v>
      </c>
      <c r="AF383" s="74" t="n">
        <f aca="false">Tabla_Simulada!AF383-Tabla_ValidaciónMétodo!AF383</f>
        <v>0</v>
      </c>
      <c r="AG383" s="74" t="n">
        <f aca="false">Tabla_Simulada!AG383-Tabla_ValidaciónMétodo!AG383</f>
        <v>0</v>
      </c>
      <c r="AH383" s="74" t="n">
        <f aca="false">Tabla_Simulada!AH383-Tabla_ValidaciónMétodo!AH383</f>
        <v>0</v>
      </c>
      <c r="AI383" s="74" t="n">
        <f aca="false">Tabla_Simulada!AI383-Tabla_ValidaciónMétodo!AI383</f>
        <v>0</v>
      </c>
      <c r="AJ383" s="74" t="n">
        <f aca="false">Tabla_Simulada!AJ383-Tabla_ValidaciónMétodo!AJ383</f>
        <v>0</v>
      </c>
      <c r="AK383" s="74" t="n">
        <f aca="false">Tabla_Simulada!AK383-Tabla_ValidaciónMétodo!AK383</f>
        <v>0</v>
      </c>
      <c r="AL383" s="74" t="n">
        <f aca="false">Tabla_Simulada!AL383-Tabla_ValidaciónMétodo!AL383</f>
        <v>0</v>
      </c>
      <c r="AM383" s="74" t="n">
        <f aca="false">Tabla_Simulada!AM383-Tabla_ValidaciónMétodo!AM383</f>
        <v>0</v>
      </c>
      <c r="AO383" s="66" t="n">
        <f aca="false">Tabla_Simulada!AO383-Tabla_ValidaciónMétodo!AO383</f>
        <v>0</v>
      </c>
      <c r="AP383" s="65" t="n">
        <f aca="false">Tabla_Simulada!AP383-Tabla_ValidaciónMétodo!AP383</f>
        <v>0</v>
      </c>
      <c r="AQ383" s="66" t="n">
        <f aca="false">Tabla_Simulada!AQ383-Tabla_ValidaciónMétodo!AQ383</f>
        <v>0</v>
      </c>
      <c r="AR383" s="65" t="n">
        <f aca="false">Tabla_Simulada!AR383-Tabla_ValidaciónMétodo!AR383</f>
        <v>0</v>
      </c>
      <c r="AS383" s="66" t="n">
        <f aca="false">Tabla_Simulada!AS383-Tabla_ValidaciónMétodo!AS383</f>
        <v>0</v>
      </c>
      <c r="AT383" s="65" t="n">
        <f aca="false">Tabla_Simulada!AT383-Tabla_ValidaciónMétodo!AT383</f>
        <v>0</v>
      </c>
      <c r="AU383" s="66" t="n">
        <f aca="false">Tabla_Simulada!AU383-Tabla_ValidaciónMétodo!AU383</f>
        <v>0</v>
      </c>
      <c r="AV383" s="65" t="n">
        <f aca="false">Tabla_Simulada!AV383-Tabla_ValidaciónMétodo!AV383</f>
        <v>0</v>
      </c>
      <c r="AW383" s="66" t="n">
        <f aca="false">Tabla_Simulada!AW383-Tabla_ValidaciónMétodo!AW383</f>
        <v>0</v>
      </c>
      <c r="AX383" s="65" t="n">
        <f aca="false">Tabla_Simulada!AX383-Tabla_ValidaciónMétodo!AX383</f>
        <v>0</v>
      </c>
    </row>
    <row r="384" customFormat="false" ht="15" hidden="false" customHeight="false" outlineLevel="0" collapsed="false">
      <c r="A384" s="72" t="s">
        <v>63</v>
      </c>
      <c r="B384" s="65" t="n">
        <f aca="false">Tabla_Simulada!B384-Tabla_ValidaciónMétodo!B384</f>
        <v>0</v>
      </c>
      <c r="C384" s="65" t="n">
        <f aca="false">Tabla_Simulada!C384-Tabla_ValidaciónMétodo!C384</f>
        <v>0</v>
      </c>
      <c r="D384" s="65" t="n">
        <f aca="false">Tabla_Simulada!D384-Tabla_ValidaciónMétodo!D384</f>
        <v>0</v>
      </c>
      <c r="E384" s="65" t="n">
        <f aca="false">Tabla_Simulada!E384-Tabla_ValidaciónMétodo!E384</f>
        <v>0</v>
      </c>
      <c r="F384" s="65" t="n">
        <f aca="false">Tabla_Simulada!F384-Tabla_ValidaciónMétodo!F384</f>
        <v>0</v>
      </c>
      <c r="G384" s="65" t="n">
        <f aca="false">Tabla_Simulada!G384-Tabla_ValidaciónMétodo!G384</f>
        <v>0</v>
      </c>
      <c r="H384" s="65" t="n">
        <f aca="false">Tabla_Simulada!H384-Tabla_ValidaciónMétodo!H384</f>
        <v>0</v>
      </c>
      <c r="I384" s="66" t="n">
        <f aca="false">Tabla_Simulada!I384-Tabla_ValidaciónMétodo!I384</f>
        <v>0</v>
      </c>
      <c r="J384" s="65" t="n">
        <f aca="false">Tabla_Simulada!J384-Tabla_ValidaciónMétodo!J384</f>
        <v>0</v>
      </c>
      <c r="K384" s="66" t="n">
        <f aca="false">Tabla_Simulada!K384-Tabla_ValidaciónMétodo!K384</f>
        <v>0</v>
      </c>
      <c r="L384" s="65" t="n">
        <f aca="false">Tabla_Simulada!L384-Tabla_ValidaciónMétodo!L384</f>
        <v>0</v>
      </c>
      <c r="M384" s="66" t="n">
        <f aca="false">Tabla_Simulada!M384-Tabla_ValidaciónMétodo!M384</f>
        <v>0</v>
      </c>
      <c r="N384" s="65" t="n">
        <f aca="false">Tabla_Simulada!N384-Tabla_ValidaciónMétodo!N384</f>
        <v>0</v>
      </c>
      <c r="O384" s="65" t="n">
        <f aca="false">Tabla_Simulada!O384-Tabla_ValidaciónMétodo!O384</f>
        <v>0</v>
      </c>
      <c r="P384" s="65" t="n">
        <f aca="false">Tabla_Simulada!P384-Tabla_ValidaciónMétodo!P384</f>
        <v>0</v>
      </c>
      <c r="Q384" s="65" t="n">
        <f aca="false">Tabla_Simulada!Q384-Tabla_ValidaciónMétodo!Q384</f>
        <v>0</v>
      </c>
      <c r="S384" s="65" t="n">
        <f aca="false">Tabla_Simulada!S384-Tabla_ValidaciónMétodo!S384</f>
        <v>0</v>
      </c>
      <c r="T384" s="65" t="n">
        <f aca="false">Tabla_Simulada!T384-Tabla_ValidaciónMétodo!T384</f>
        <v>0</v>
      </c>
      <c r="U384" s="65" t="n">
        <f aca="false">Tabla_Simulada!U384-Tabla_ValidaciónMétodo!U384</f>
        <v>0</v>
      </c>
      <c r="V384" s="65" t="n">
        <f aca="false">Tabla_Simulada!V384-Tabla_ValidaciónMétodo!V384</f>
        <v>0</v>
      </c>
      <c r="W384" s="65" t="n">
        <f aca="false">Tabla_Simulada!W384-Tabla_ValidaciónMétodo!W384</f>
        <v>0</v>
      </c>
      <c r="X384" s="65" t="n">
        <f aca="false">Tabla_Simulada!X384-Tabla_ValidaciónMétodo!X384</f>
        <v>0</v>
      </c>
      <c r="Y384" s="65" t="n">
        <f aca="false">Tabla_Simulada!Y384-Tabla_ValidaciónMétodo!Y384</f>
        <v>0</v>
      </c>
      <c r="Z384" s="65" t="n">
        <f aca="false">Tabla_Simulada!Z384-Tabla_ValidaciónMétodo!Z384</f>
        <v>0</v>
      </c>
      <c r="AC384" s="73" t="n">
        <f aca="false">Tabla_Simulada!AC384-Tabla_ValidaciónMétodo!AC384</f>
        <v>0</v>
      </c>
      <c r="AD384" s="74" t="n">
        <f aca="false">Tabla_Simulada!AD384-Tabla_ValidaciónMétodo!AD384</f>
        <v>0</v>
      </c>
      <c r="AE384" s="75" t="n">
        <f aca="false">Tabla_Simulada!AE384-Tabla_ValidaciónMétodo!AE384</f>
        <v>0</v>
      </c>
      <c r="AF384" s="74" t="n">
        <f aca="false">Tabla_Simulada!AF384-Tabla_ValidaciónMétodo!AF384</f>
        <v>0</v>
      </c>
      <c r="AG384" s="74" t="n">
        <f aca="false">Tabla_Simulada!AG384-Tabla_ValidaciónMétodo!AG384</f>
        <v>0</v>
      </c>
      <c r="AH384" s="74" t="n">
        <f aca="false">Tabla_Simulada!AH384-Tabla_ValidaciónMétodo!AH384</f>
        <v>0</v>
      </c>
      <c r="AI384" s="74" t="n">
        <f aca="false">Tabla_Simulada!AI384-Tabla_ValidaciónMétodo!AI384</f>
        <v>0</v>
      </c>
      <c r="AJ384" s="74" t="n">
        <f aca="false">Tabla_Simulada!AJ384-Tabla_ValidaciónMétodo!AJ384</f>
        <v>0</v>
      </c>
      <c r="AK384" s="74" t="n">
        <f aca="false">Tabla_Simulada!AK384-Tabla_ValidaciónMétodo!AK384</f>
        <v>0</v>
      </c>
      <c r="AL384" s="74" t="n">
        <f aca="false">Tabla_Simulada!AL384-Tabla_ValidaciónMétodo!AL384</f>
        <v>0</v>
      </c>
      <c r="AM384" s="74" t="n">
        <f aca="false">Tabla_Simulada!AM384-Tabla_ValidaciónMétodo!AM384</f>
        <v>0</v>
      </c>
      <c r="AO384" s="66" t="n">
        <f aca="false">Tabla_Simulada!AO384-Tabla_ValidaciónMétodo!AO384</f>
        <v>0</v>
      </c>
      <c r="AP384" s="65" t="n">
        <f aca="false">Tabla_Simulada!AP384-Tabla_ValidaciónMétodo!AP384</f>
        <v>0</v>
      </c>
      <c r="AQ384" s="66" t="n">
        <f aca="false">Tabla_Simulada!AQ384-Tabla_ValidaciónMétodo!AQ384</f>
        <v>0</v>
      </c>
      <c r="AR384" s="65" t="n">
        <f aca="false">Tabla_Simulada!AR384-Tabla_ValidaciónMétodo!AR384</f>
        <v>0</v>
      </c>
      <c r="AS384" s="66" t="n">
        <f aca="false">Tabla_Simulada!AS384-Tabla_ValidaciónMétodo!AS384</f>
        <v>0</v>
      </c>
      <c r="AT384" s="65" t="n">
        <f aca="false">Tabla_Simulada!AT384-Tabla_ValidaciónMétodo!AT384</f>
        <v>0</v>
      </c>
      <c r="AU384" s="66" t="n">
        <f aca="false">Tabla_Simulada!AU384-Tabla_ValidaciónMétodo!AU384</f>
        <v>0</v>
      </c>
      <c r="AV384" s="65" t="n">
        <f aca="false">Tabla_Simulada!AV384-Tabla_ValidaciónMétodo!AV384</f>
        <v>0</v>
      </c>
      <c r="AW384" s="66" t="n">
        <f aca="false">Tabla_Simulada!AW384-Tabla_ValidaciónMétodo!AW384</f>
        <v>0</v>
      </c>
      <c r="AX384" s="65" t="n">
        <f aca="false">Tabla_Simulada!AX384-Tabla_ValidaciónMétodo!AX384</f>
        <v>0</v>
      </c>
    </row>
    <row r="385" customFormat="false" ht="15" hidden="false" customHeight="false" outlineLevel="0" collapsed="false">
      <c r="A385" s="72" t="s">
        <v>64</v>
      </c>
      <c r="B385" s="65" t="n">
        <f aca="false">Tabla_Simulada!B385-Tabla_ValidaciónMétodo!B385</f>
        <v>0</v>
      </c>
      <c r="C385" s="65" t="n">
        <f aca="false">Tabla_Simulada!C385-Tabla_ValidaciónMétodo!C385</f>
        <v>0</v>
      </c>
      <c r="D385" s="65" t="n">
        <f aca="false">Tabla_Simulada!D385-Tabla_ValidaciónMétodo!D385</f>
        <v>0</v>
      </c>
      <c r="E385" s="65" t="n">
        <f aca="false">Tabla_Simulada!E385-Tabla_ValidaciónMétodo!E385</f>
        <v>0</v>
      </c>
      <c r="F385" s="65" t="n">
        <f aca="false">Tabla_Simulada!F385-Tabla_ValidaciónMétodo!F385</f>
        <v>0</v>
      </c>
      <c r="G385" s="65" t="n">
        <f aca="false">Tabla_Simulada!G385-Tabla_ValidaciónMétodo!G385</f>
        <v>0</v>
      </c>
      <c r="H385" s="65" t="n">
        <f aca="false">Tabla_Simulada!H385-Tabla_ValidaciónMétodo!H385</f>
        <v>0</v>
      </c>
      <c r="I385" s="66" t="n">
        <f aca="false">Tabla_Simulada!I385-Tabla_ValidaciónMétodo!I385</f>
        <v>0</v>
      </c>
      <c r="J385" s="65" t="n">
        <f aca="false">Tabla_Simulada!J385-Tabla_ValidaciónMétodo!J385</f>
        <v>0</v>
      </c>
      <c r="K385" s="66" t="n">
        <f aca="false">Tabla_Simulada!K385-Tabla_ValidaciónMétodo!K385</f>
        <v>0</v>
      </c>
      <c r="L385" s="65" t="n">
        <f aca="false">Tabla_Simulada!L385-Tabla_ValidaciónMétodo!L385</f>
        <v>0</v>
      </c>
      <c r="M385" s="66" t="n">
        <f aca="false">Tabla_Simulada!M385-Tabla_ValidaciónMétodo!M385</f>
        <v>0</v>
      </c>
      <c r="N385" s="65" t="n">
        <f aca="false">Tabla_Simulada!N385-Tabla_ValidaciónMétodo!N385</f>
        <v>0</v>
      </c>
      <c r="O385" s="65" t="n">
        <f aca="false">Tabla_Simulada!O385-Tabla_ValidaciónMétodo!O385</f>
        <v>0</v>
      </c>
      <c r="P385" s="65" t="n">
        <f aca="false">Tabla_Simulada!P385-Tabla_ValidaciónMétodo!P385</f>
        <v>0</v>
      </c>
      <c r="Q385" s="65" t="n">
        <f aca="false">Tabla_Simulada!Q385-Tabla_ValidaciónMétodo!Q385</f>
        <v>0</v>
      </c>
      <c r="S385" s="65" t="n">
        <f aca="false">Tabla_Simulada!S385-Tabla_ValidaciónMétodo!S385</f>
        <v>0</v>
      </c>
      <c r="T385" s="65" t="n">
        <f aca="false">Tabla_Simulada!T385-Tabla_ValidaciónMétodo!T385</f>
        <v>0</v>
      </c>
      <c r="U385" s="65" t="n">
        <f aca="false">Tabla_Simulada!U385-Tabla_ValidaciónMétodo!U385</f>
        <v>0</v>
      </c>
      <c r="V385" s="65" t="n">
        <f aca="false">Tabla_Simulada!V385-Tabla_ValidaciónMétodo!V385</f>
        <v>0</v>
      </c>
      <c r="W385" s="65" t="n">
        <f aca="false">Tabla_Simulada!W385-Tabla_ValidaciónMétodo!W385</f>
        <v>0</v>
      </c>
      <c r="X385" s="65" t="n">
        <f aca="false">Tabla_Simulada!X385-Tabla_ValidaciónMétodo!X385</f>
        <v>0</v>
      </c>
      <c r="Y385" s="65" t="n">
        <f aca="false">Tabla_Simulada!Y385-Tabla_ValidaciónMétodo!Y385</f>
        <v>0</v>
      </c>
      <c r="Z385" s="65" t="n">
        <f aca="false">Tabla_Simulada!Z385-Tabla_ValidaciónMétodo!Z385</f>
        <v>0</v>
      </c>
      <c r="AC385" s="73" t="n">
        <f aca="false">Tabla_Simulada!AC385-Tabla_ValidaciónMétodo!AC385</f>
        <v>0</v>
      </c>
      <c r="AD385" s="74" t="n">
        <f aca="false">Tabla_Simulada!AD385-Tabla_ValidaciónMétodo!AD385</f>
        <v>0</v>
      </c>
      <c r="AE385" s="75" t="n">
        <f aca="false">Tabla_Simulada!AE385-Tabla_ValidaciónMétodo!AE385</f>
        <v>0</v>
      </c>
      <c r="AF385" s="74" t="n">
        <f aca="false">Tabla_Simulada!AF385-Tabla_ValidaciónMétodo!AF385</f>
        <v>0</v>
      </c>
      <c r="AG385" s="74" t="n">
        <f aca="false">Tabla_Simulada!AG385-Tabla_ValidaciónMétodo!AG385</f>
        <v>0</v>
      </c>
      <c r="AH385" s="74" t="n">
        <f aca="false">Tabla_Simulada!AH385-Tabla_ValidaciónMétodo!AH385</f>
        <v>0</v>
      </c>
      <c r="AI385" s="74" t="n">
        <f aca="false">Tabla_Simulada!AI385-Tabla_ValidaciónMétodo!AI385</f>
        <v>0</v>
      </c>
      <c r="AJ385" s="74" t="n">
        <f aca="false">Tabla_Simulada!AJ385-Tabla_ValidaciónMétodo!AJ385</f>
        <v>0</v>
      </c>
      <c r="AK385" s="74" t="n">
        <f aca="false">Tabla_Simulada!AK385-Tabla_ValidaciónMétodo!AK385</f>
        <v>0</v>
      </c>
      <c r="AL385" s="74" t="n">
        <f aca="false">Tabla_Simulada!AL385-Tabla_ValidaciónMétodo!AL385</f>
        <v>0</v>
      </c>
      <c r="AM385" s="74" t="n">
        <f aca="false">Tabla_Simulada!AM385-Tabla_ValidaciónMétodo!AM385</f>
        <v>0</v>
      </c>
      <c r="AO385" s="66" t="n">
        <f aca="false">Tabla_Simulada!AO385-Tabla_ValidaciónMétodo!AO385</f>
        <v>0</v>
      </c>
      <c r="AP385" s="65" t="n">
        <f aca="false">Tabla_Simulada!AP385-Tabla_ValidaciónMétodo!AP385</f>
        <v>0</v>
      </c>
      <c r="AQ385" s="66" t="n">
        <f aca="false">Tabla_Simulada!AQ385-Tabla_ValidaciónMétodo!AQ385</f>
        <v>0</v>
      </c>
      <c r="AR385" s="65" t="n">
        <f aca="false">Tabla_Simulada!AR385-Tabla_ValidaciónMétodo!AR385</f>
        <v>0</v>
      </c>
      <c r="AS385" s="66" t="n">
        <f aca="false">Tabla_Simulada!AS385-Tabla_ValidaciónMétodo!AS385</f>
        <v>0</v>
      </c>
      <c r="AT385" s="65" t="n">
        <f aca="false">Tabla_Simulada!AT385-Tabla_ValidaciónMétodo!AT385</f>
        <v>0</v>
      </c>
      <c r="AU385" s="66" t="n">
        <f aca="false">Tabla_Simulada!AU385-Tabla_ValidaciónMétodo!AU385</f>
        <v>0</v>
      </c>
      <c r="AV385" s="65" t="n">
        <f aca="false">Tabla_Simulada!AV385-Tabla_ValidaciónMétodo!AV385</f>
        <v>0</v>
      </c>
      <c r="AW385" s="66" t="n">
        <f aca="false">Tabla_Simulada!AW385-Tabla_ValidaciónMétodo!AW385</f>
        <v>0</v>
      </c>
      <c r="AX385" s="65" t="n">
        <f aca="false">Tabla_Simulada!AX385-Tabla_ValidaciónMétodo!AX385</f>
        <v>0</v>
      </c>
    </row>
    <row r="386" customFormat="false" ht="15" hidden="false" customHeight="false" outlineLevel="0" collapsed="false">
      <c r="A386" s="72" t="s">
        <v>65</v>
      </c>
      <c r="B386" s="65" t="n">
        <f aca="false">Tabla_Simulada!B386-Tabla_ValidaciónMétodo!B386</f>
        <v>0</v>
      </c>
      <c r="C386" s="65" t="n">
        <f aca="false">Tabla_Simulada!C386-Tabla_ValidaciónMétodo!C386</f>
        <v>0</v>
      </c>
      <c r="D386" s="65" t="n">
        <f aca="false">Tabla_Simulada!D386-Tabla_ValidaciónMétodo!D386</f>
        <v>0</v>
      </c>
      <c r="E386" s="65" t="n">
        <f aca="false">Tabla_Simulada!E386-Tabla_ValidaciónMétodo!E386</f>
        <v>0</v>
      </c>
      <c r="F386" s="65" t="n">
        <f aca="false">Tabla_Simulada!F386-Tabla_ValidaciónMétodo!F386</f>
        <v>0</v>
      </c>
      <c r="G386" s="65" t="n">
        <f aca="false">Tabla_Simulada!G386-Tabla_ValidaciónMétodo!G386</f>
        <v>0</v>
      </c>
      <c r="H386" s="65" t="n">
        <f aca="false">Tabla_Simulada!H386-Tabla_ValidaciónMétodo!H386</f>
        <v>0</v>
      </c>
      <c r="I386" s="66" t="n">
        <f aca="false">Tabla_Simulada!I386-Tabla_ValidaciónMétodo!I386</f>
        <v>0</v>
      </c>
      <c r="J386" s="65" t="n">
        <f aca="false">Tabla_Simulada!J386-Tabla_ValidaciónMétodo!J386</f>
        <v>0</v>
      </c>
      <c r="K386" s="66" t="n">
        <f aca="false">Tabla_Simulada!K386-Tabla_ValidaciónMétodo!K386</f>
        <v>0</v>
      </c>
      <c r="L386" s="65" t="n">
        <f aca="false">Tabla_Simulada!L386-Tabla_ValidaciónMétodo!L386</f>
        <v>0</v>
      </c>
      <c r="M386" s="66" t="n">
        <f aca="false">Tabla_Simulada!M386-Tabla_ValidaciónMétodo!M386</f>
        <v>0</v>
      </c>
      <c r="N386" s="65" t="n">
        <f aca="false">Tabla_Simulada!N386-Tabla_ValidaciónMétodo!N386</f>
        <v>0</v>
      </c>
      <c r="O386" s="65" t="n">
        <f aca="false">Tabla_Simulada!O386-Tabla_ValidaciónMétodo!O386</f>
        <v>0</v>
      </c>
      <c r="P386" s="65" t="n">
        <f aca="false">Tabla_Simulada!P386-Tabla_ValidaciónMétodo!P386</f>
        <v>0</v>
      </c>
      <c r="Q386" s="65" t="n">
        <f aca="false">Tabla_Simulada!Q386-Tabla_ValidaciónMétodo!Q386</f>
        <v>0</v>
      </c>
      <c r="S386" s="65" t="n">
        <f aca="false">Tabla_Simulada!S386-Tabla_ValidaciónMétodo!S386</f>
        <v>0</v>
      </c>
      <c r="T386" s="65" t="n">
        <f aca="false">Tabla_Simulada!T386-Tabla_ValidaciónMétodo!T386</f>
        <v>0</v>
      </c>
      <c r="U386" s="65" t="n">
        <f aca="false">Tabla_Simulada!U386-Tabla_ValidaciónMétodo!U386</f>
        <v>0</v>
      </c>
      <c r="V386" s="65" t="n">
        <f aca="false">Tabla_Simulada!V386-Tabla_ValidaciónMétodo!V386</f>
        <v>0</v>
      </c>
      <c r="W386" s="65" t="n">
        <f aca="false">Tabla_Simulada!W386-Tabla_ValidaciónMétodo!W386</f>
        <v>0</v>
      </c>
      <c r="X386" s="65" t="n">
        <f aca="false">Tabla_Simulada!X386-Tabla_ValidaciónMétodo!X386</f>
        <v>0</v>
      </c>
      <c r="Y386" s="65" t="n">
        <f aca="false">Tabla_Simulada!Y386-Tabla_ValidaciónMétodo!Y386</f>
        <v>0</v>
      </c>
      <c r="Z386" s="65" t="n">
        <f aca="false">Tabla_Simulada!Z386-Tabla_ValidaciónMétodo!Z386</f>
        <v>0</v>
      </c>
      <c r="AC386" s="73" t="n">
        <f aca="false">Tabla_Simulada!AC386-Tabla_ValidaciónMétodo!AC386</f>
        <v>0</v>
      </c>
      <c r="AD386" s="74" t="n">
        <f aca="false">Tabla_Simulada!AD386-Tabla_ValidaciónMétodo!AD386</f>
        <v>0</v>
      </c>
      <c r="AE386" s="75" t="n">
        <f aca="false">Tabla_Simulada!AE386-Tabla_ValidaciónMétodo!AE386</f>
        <v>0</v>
      </c>
      <c r="AF386" s="74" t="n">
        <f aca="false">Tabla_Simulada!AF386-Tabla_ValidaciónMétodo!AF386</f>
        <v>0</v>
      </c>
      <c r="AG386" s="74" t="n">
        <f aca="false">Tabla_Simulada!AG386-Tabla_ValidaciónMétodo!AG386</f>
        <v>0</v>
      </c>
      <c r="AH386" s="74" t="n">
        <f aca="false">Tabla_Simulada!AH386-Tabla_ValidaciónMétodo!AH386</f>
        <v>0</v>
      </c>
      <c r="AI386" s="74" t="n">
        <f aca="false">Tabla_Simulada!AI386-Tabla_ValidaciónMétodo!AI386</f>
        <v>0</v>
      </c>
      <c r="AJ386" s="74" t="n">
        <f aca="false">Tabla_Simulada!AJ386-Tabla_ValidaciónMétodo!AJ386</f>
        <v>0</v>
      </c>
      <c r="AK386" s="74" t="n">
        <f aca="false">Tabla_Simulada!AK386-Tabla_ValidaciónMétodo!AK386</f>
        <v>0</v>
      </c>
      <c r="AL386" s="74" t="n">
        <f aca="false">Tabla_Simulada!AL386-Tabla_ValidaciónMétodo!AL386</f>
        <v>0</v>
      </c>
      <c r="AM386" s="74" t="n">
        <f aca="false">Tabla_Simulada!AM386-Tabla_ValidaciónMétodo!AM386</f>
        <v>0</v>
      </c>
      <c r="AO386" s="66" t="n">
        <f aca="false">Tabla_Simulada!AO386-Tabla_ValidaciónMétodo!AO386</f>
        <v>0</v>
      </c>
      <c r="AP386" s="65" t="n">
        <f aca="false">Tabla_Simulada!AP386-Tabla_ValidaciónMétodo!AP386</f>
        <v>0</v>
      </c>
      <c r="AQ386" s="66" t="n">
        <f aca="false">Tabla_Simulada!AQ386-Tabla_ValidaciónMétodo!AQ386</f>
        <v>0</v>
      </c>
      <c r="AR386" s="65" t="n">
        <f aca="false">Tabla_Simulada!AR386-Tabla_ValidaciónMétodo!AR386</f>
        <v>0</v>
      </c>
      <c r="AS386" s="66" t="n">
        <f aca="false">Tabla_Simulada!AS386-Tabla_ValidaciónMétodo!AS386</f>
        <v>0</v>
      </c>
      <c r="AT386" s="65" t="n">
        <f aca="false">Tabla_Simulada!AT386-Tabla_ValidaciónMétodo!AT386</f>
        <v>0</v>
      </c>
      <c r="AU386" s="66" t="n">
        <f aca="false">Tabla_Simulada!AU386-Tabla_ValidaciónMétodo!AU386</f>
        <v>0</v>
      </c>
      <c r="AV386" s="65" t="n">
        <f aca="false">Tabla_Simulada!AV386-Tabla_ValidaciónMétodo!AV386</f>
        <v>0</v>
      </c>
      <c r="AW386" s="66" t="n">
        <f aca="false">Tabla_Simulada!AW386-Tabla_ValidaciónMétodo!AW386</f>
        <v>0</v>
      </c>
      <c r="AX386" s="65" t="n">
        <f aca="false">Tabla_Simulada!AX386-Tabla_ValidaciónMétodo!AX386</f>
        <v>0</v>
      </c>
    </row>
    <row r="387" customFormat="false" ht="15" hidden="false" customHeight="false" outlineLevel="0" collapsed="false">
      <c r="A387" s="72" t="s">
        <v>66</v>
      </c>
      <c r="B387" s="65" t="n">
        <f aca="false">Tabla_Simulada!B387-Tabla_ValidaciónMétodo!B387</f>
        <v>0</v>
      </c>
      <c r="C387" s="65" t="n">
        <f aca="false">Tabla_Simulada!C387-Tabla_ValidaciónMétodo!C387</f>
        <v>0</v>
      </c>
      <c r="D387" s="65" t="n">
        <f aca="false">Tabla_Simulada!D387-Tabla_ValidaciónMétodo!D387</f>
        <v>0</v>
      </c>
      <c r="E387" s="65" t="n">
        <f aca="false">Tabla_Simulada!E387-Tabla_ValidaciónMétodo!E387</f>
        <v>0</v>
      </c>
      <c r="F387" s="65" t="n">
        <f aca="false">Tabla_Simulada!F387-Tabla_ValidaciónMétodo!F387</f>
        <v>0</v>
      </c>
      <c r="G387" s="65" t="n">
        <f aca="false">Tabla_Simulada!G387-Tabla_ValidaciónMétodo!G387</f>
        <v>0</v>
      </c>
      <c r="H387" s="65" t="n">
        <f aca="false">Tabla_Simulada!H387-Tabla_ValidaciónMétodo!H387</f>
        <v>0</v>
      </c>
      <c r="I387" s="66" t="n">
        <f aca="false">Tabla_Simulada!I387-Tabla_ValidaciónMétodo!I387</f>
        <v>0</v>
      </c>
      <c r="J387" s="65" t="n">
        <f aca="false">Tabla_Simulada!J387-Tabla_ValidaciónMétodo!J387</f>
        <v>0</v>
      </c>
      <c r="K387" s="66" t="n">
        <f aca="false">Tabla_Simulada!K387-Tabla_ValidaciónMétodo!K387</f>
        <v>0</v>
      </c>
      <c r="L387" s="65" t="n">
        <f aca="false">Tabla_Simulada!L387-Tabla_ValidaciónMétodo!L387</f>
        <v>0</v>
      </c>
      <c r="M387" s="66" t="n">
        <f aca="false">Tabla_Simulada!M387-Tabla_ValidaciónMétodo!M387</f>
        <v>0</v>
      </c>
      <c r="N387" s="65" t="n">
        <f aca="false">Tabla_Simulada!N387-Tabla_ValidaciónMétodo!N387</f>
        <v>0</v>
      </c>
      <c r="O387" s="65" t="n">
        <f aca="false">Tabla_Simulada!O387-Tabla_ValidaciónMétodo!O387</f>
        <v>0</v>
      </c>
      <c r="P387" s="65" t="n">
        <f aca="false">Tabla_Simulada!P387-Tabla_ValidaciónMétodo!P387</f>
        <v>0</v>
      </c>
      <c r="Q387" s="65" t="n">
        <f aca="false">Tabla_Simulada!Q387-Tabla_ValidaciónMétodo!Q387</f>
        <v>0</v>
      </c>
      <c r="S387" s="65" t="n">
        <f aca="false">Tabla_Simulada!S387-Tabla_ValidaciónMétodo!S387</f>
        <v>0</v>
      </c>
      <c r="T387" s="65" t="n">
        <f aca="false">Tabla_Simulada!T387-Tabla_ValidaciónMétodo!T387</f>
        <v>0</v>
      </c>
      <c r="U387" s="65" t="n">
        <f aca="false">Tabla_Simulada!U387-Tabla_ValidaciónMétodo!U387</f>
        <v>0</v>
      </c>
      <c r="V387" s="65" t="n">
        <f aca="false">Tabla_Simulada!V387-Tabla_ValidaciónMétodo!V387</f>
        <v>0</v>
      </c>
      <c r="W387" s="65" t="n">
        <f aca="false">Tabla_Simulada!W387-Tabla_ValidaciónMétodo!W387</f>
        <v>0</v>
      </c>
      <c r="X387" s="65" t="n">
        <f aca="false">Tabla_Simulada!X387-Tabla_ValidaciónMétodo!X387</f>
        <v>0</v>
      </c>
      <c r="Y387" s="65" t="n">
        <f aca="false">Tabla_Simulada!Y387-Tabla_ValidaciónMétodo!Y387</f>
        <v>0</v>
      </c>
      <c r="Z387" s="65" t="n">
        <f aca="false">Tabla_Simulada!Z387-Tabla_ValidaciónMétodo!Z387</f>
        <v>0</v>
      </c>
      <c r="AC387" s="73" t="n">
        <f aca="false">Tabla_Simulada!AC387-Tabla_ValidaciónMétodo!AC387</f>
        <v>0</v>
      </c>
      <c r="AD387" s="74" t="n">
        <f aca="false">Tabla_Simulada!AD387-Tabla_ValidaciónMétodo!AD387</f>
        <v>0</v>
      </c>
      <c r="AE387" s="75" t="n">
        <f aca="false">Tabla_Simulada!AE387-Tabla_ValidaciónMétodo!AE387</f>
        <v>0</v>
      </c>
      <c r="AF387" s="74" t="n">
        <f aca="false">Tabla_Simulada!AF387-Tabla_ValidaciónMétodo!AF387</f>
        <v>0</v>
      </c>
      <c r="AG387" s="74" t="n">
        <f aca="false">Tabla_Simulada!AG387-Tabla_ValidaciónMétodo!AG387</f>
        <v>0</v>
      </c>
      <c r="AH387" s="74" t="n">
        <f aca="false">Tabla_Simulada!AH387-Tabla_ValidaciónMétodo!AH387</f>
        <v>0</v>
      </c>
      <c r="AI387" s="74" t="n">
        <f aca="false">Tabla_Simulada!AI387-Tabla_ValidaciónMétodo!AI387</f>
        <v>0</v>
      </c>
      <c r="AJ387" s="74" t="n">
        <f aca="false">Tabla_Simulada!AJ387-Tabla_ValidaciónMétodo!AJ387</f>
        <v>0</v>
      </c>
      <c r="AK387" s="74" t="n">
        <f aca="false">Tabla_Simulada!AK387-Tabla_ValidaciónMétodo!AK387</f>
        <v>0</v>
      </c>
      <c r="AL387" s="74" t="n">
        <f aca="false">Tabla_Simulada!AL387-Tabla_ValidaciónMétodo!AL387</f>
        <v>0</v>
      </c>
      <c r="AM387" s="74" t="n">
        <f aca="false">Tabla_Simulada!AM387-Tabla_ValidaciónMétodo!AM387</f>
        <v>0</v>
      </c>
      <c r="AO387" s="66" t="n">
        <f aca="false">Tabla_Simulada!AO387-Tabla_ValidaciónMétodo!AO387</f>
        <v>0</v>
      </c>
      <c r="AP387" s="65" t="n">
        <f aca="false">Tabla_Simulada!AP387-Tabla_ValidaciónMétodo!AP387</f>
        <v>0</v>
      </c>
      <c r="AQ387" s="66" t="n">
        <f aca="false">Tabla_Simulada!AQ387-Tabla_ValidaciónMétodo!AQ387</f>
        <v>0</v>
      </c>
      <c r="AR387" s="65" t="n">
        <f aca="false">Tabla_Simulada!AR387-Tabla_ValidaciónMétodo!AR387</f>
        <v>0</v>
      </c>
      <c r="AS387" s="66" t="n">
        <f aca="false">Tabla_Simulada!AS387-Tabla_ValidaciónMétodo!AS387</f>
        <v>0</v>
      </c>
      <c r="AT387" s="65" t="n">
        <f aca="false">Tabla_Simulada!AT387-Tabla_ValidaciónMétodo!AT387</f>
        <v>0</v>
      </c>
      <c r="AU387" s="66" t="n">
        <f aca="false">Tabla_Simulada!AU387-Tabla_ValidaciónMétodo!AU387</f>
        <v>0</v>
      </c>
      <c r="AV387" s="65" t="n">
        <f aca="false">Tabla_Simulada!AV387-Tabla_ValidaciónMétodo!AV387</f>
        <v>0</v>
      </c>
      <c r="AW387" s="66" t="n">
        <f aca="false">Tabla_Simulada!AW387-Tabla_ValidaciónMétodo!AW387</f>
        <v>0</v>
      </c>
      <c r="AX387" s="65" t="n">
        <f aca="false">Tabla_Simulada!AX387-Tabla_ValidaciónMétodo!AX387</f>
        <v>0</v>
      </c>
    </row>
    <row r="388" customFormat="false" ht="15" hidden="false" customHeight="false" outlineLevel="0" collapsed="false">
      <c r="A388" s="72" t="s">
        <v>67</v>
      </c>
      <c r="B388" s="65" t="n">
        <f aca="false">Tabla_Simulada!B388-Tabla_ValidaciónMétodo!B388</f>
        <v>0</v>
      </c>
      <c r="C388" s="65" t="n">
        <f aca="false">Tabla_Simulada!C388-Tabla_ValidaciónMétodo!C388</f>
        <v>0</v>
      </c>
      <c r="D388" s="65" t="n">
        <f aca="false">Tabla_Simulada!D388-Tabla_ValidaciónMétodo!D388</f>
        <v>0</v>
      </c>
      <c r="E388" s="65" t="n">
        <f aca="false">Tabla_Simulada!E388-Tabla_ValidaciónMétodo!E388</f>
        <v>0</v>
      </c>
      <c r="F388" s="65" t="n">
        <f aca="false">Tabla_Simulada!F388-Tabla_ValidaciónMétodo!F388</f>
        <v>0</v>
      </c>
      <c r="G388" s="65" t="n">
        <f aca="false">Tabla_Simulada!G388-Tabla_ValidaciónMétodo!G388</f>
        <v>0</v>
      </c>
      <c r="H388" s="65" t="n">
        <f aca="false">Tabla_Simulada!H388-Tabla_ValidaciónMétodo!H388</f>
        <v>0</v>
      </c>
      <c r="I388" s="66" t="n">
        <f aca="false">Tabla_Simulada!I388-Tabla_ValidaciónMétodo!I388</f>
        <v>0</v>
      </c>
      <c r="J388" s="65" t="n">
        <f aca="false">Tabla_Simulada!J388-Tabla_ValidaciónMétodo!J388</f>
        <v>0</v>
      </c>
      <c r="K388" s="66" t="n">
        <f aca="false">Tabla_Simulada!K388-Tabla_ValidaciónMétodo!K388</f>
        <v>0</v>
      </c>
      <c r="L388" s="65" t="n">
        <f aca="false">Tabla_Simulada!L388-Tabla_ValidaciónMétodo!L388</f>
        <v>0</v>
      </c>
      <c r="M388" s="66" t="n">
        <f aca="false">Tabla_Simulada!M388-Tabla_ValidaciónMétodo!M388</f>
        <v>0</v>
      </c>
      <c r="N388" s="65" t="n">
        <f aca="false">Tabla_Simulada!N388-Tabla_ValidaciónMétodo!N388</f>
        <v>0</v>
      </c>
      <c r="O388" s="65" t="n">
        <f aca="false">Tabla_Simulada!O388-Tabla_ValidaciónMétodo!O388</f>
        <v>0</v>
      </c>
      <c r="P388" s="65" t="n">
        <f aca="false">Tabla_Simulada!P388-Tabla_ValidaciónMétodo!P388</f>
        <v>0</v>
      </c>
      <c r="Q388" s="65" t="n">
        <f aca="false">Tabla_Simulada!Q388-Tabla_ValidaciónMétodo!Q388</f>
        <v>0</v>
      </c>
      <c r="S388" s="65" t="n">
        <f aca="false">Tabla_Simulada!S388-Tabla_ValidaciónMétodo!S388</f>
        <v>0</v>
      </c>
      <c r="T388" s="65" t="n">
        <f aca="false">Tabla_Simulada!T388-Tabla_ValidaciónMétodo!T388</f>
        <v>0</v>
      </c>
      <c r="U388" s="65" t="n">
        <f aca="false">Tabla_Simulada!U388-Tabla_ValidaciónMétodo!U388</f>
        <v>0</v>
      </c>
      <c r="V388" s="65" t="n">
        <f aca="false">Tabla_Simulada!V388-Tabla_ValidaciónMétodo!V388</f>
        <v>0</v>
      </c>
      <c r="W388" s="65" t="n">
        <f aca="false">Tabla_Simulada!W388-Tabla_ValidaciónMétodo!W388</f>
        <v>0</v>
      </c>
      <c r="X388" s="65" t="n">
        <f aca="false">Tabla_Simulada!X388-Tabla_ValidaciónMétodo!X388</f>
        <v>0</v>
      </c>
      <c r="Y388" s="65" t="n">
        <f aca="false">Tabla_Simulada!Y388-Tabla_ValidaciónMétodo!Y388</f>
        <v>0</v>
      </c>
      <c r="Z388" s="65" t="n">
        <f aca="false">Tabla_Simulada!Z388-Tabla_ValidaciónMétodo!Z388</f>
        <v>0</v>
      </c>
      <c r="AC388" s="73" t="n">
        <f aca="false">Tabla_Simulada!AC388-Tabla_ValidaciónMétodo!AC388</f>
        <v>0</v>
      </c>
      <c r="AD388" s="74" t="n">
        <f aca="false">Tabla_Simulada!AD388-Tabla_ValidaciónMétodo!AD388</f>
        <v>0</v>
      </c>
      <c r="AE388" s="75" t="n">
        <f aca="false">Tabla_Simulada!AE388-Tabla_ValidaciónMétodo!AE388</f>
        <v>0</v>
      </c>
      <c r="AF388" s="74" t="n">
        <f aca="false">Tabla_Simulada!AF388-Tabla_ValidaciónMétodo!AF388</f>
        <v>0</v>
      </c>
      <c r="AG388" s="74" t="n">
        <f aca="false">Tabla_Simulada!AG388-Tabla_ValidaciónMétodo!AG388</f>
        <v>0</v>
      </c>
      <c r="AH388" s="74" t="n">
        <f aca="false">Tabla_Simulada!AH388-Tabla_ValidaciónMétodo!AH388</f>
        <v>0</v>
      </c>
      <c r="AI388" s="74" t="n">
        <f aca="false">Tabla_Simulada!AI388-Tabla_ValidaciónMétodo!AI388</f>
        <v>0</v>
      </c>
      <c r="AJ388" s="74" t="n">
        <f aca="false">Tabla_Simulada!AJ388-Tabla_ValidaciónMétodo!AJ388</f>
        <v>0</v>
      </c>
      <c r="AK388" s="74" t="n">
        <f aca="false">Tabla_Simulada!AK388-Tabla_ValidaciónMétodo!AK388</f>
        <v>0</v>
      </c>
      <c r="AL388" s="74" t="n">
        <f aca="false">Tabla_Simulada!AL388-Tabla_ValidaciónMétodo!AL388</f>
        <v>0</v>
      </c>
      <c r="AM388" s="74" t="n">
        <f aca="false">Tabla_Simulada!AM388-Tabla_ValidaciónMétodo!AM388</f>
        <v>0</v>
      </c>
      <c r="AO388" s="66" t="n">
        <f aca="false">Tabla_Simulada!AO388-Tabla_ValidaciónMétodo!AO388</f>
        <v>0</v>
      </c>
      <c r="AP388" s="65" t="n">
        <f aca="false">Tabla_Simulada!AP388-Tabla_ValidaciónMétodo!AP388</f>
        <v>0</v>
      </c>
      <c r="AQ388" s="66" t="n">
        <f aca="false">Tabla_Simulada!AQ388-Tabla_ValidaciónMétodo!AQ388</f>
        <v>0</v>
      </c>
      <c r="AR388" s="65" t="n">
        <f aca="false">Tabla_Simulada!AR388-Tabla_ValidaciónMétodo!AR388</f>
        <v>0</v>
      </c>
      <c r="AS388" s="66" t="n">
        <f aca="false">Tabla_Simulada!AS388-Tabla_ValidaciónMétodo!AS388</f>
        <v>0</v>
      </c>
      <c r="AT388" s="65" t="n">
        <f aca="false">Tabla_Simulada!AT388-Tabla_ValidaciónMétodo!AT388</f>
        <v>0</v>
      </c>
      <c r="AU388" s="66" t="n">
        <f aca="false">Tabla_Simulada!AU388-Tabla_ValidaciónMétodo!AU388</f>
        <v>0</v>
      </c>
      <c r="AV388" s="65" t="n">
        <f aca="false">Tabla_Simulada!AV388-Tabla_ValidaciónMétodo!AV388</f>
        <v>0</v>
      </c>
      <c r="AW388" s="66" t="n">
        <f aca="false">Tabla_Simulada!AW388-Tabla_ValidaciónMétodo!AW388</f>
        <v>0</v>
      </c>
      <c r="AX388" s="65" t="n">
        <f aca="false">Tabla_Simulada!AX388-Tabla_ValidaciónMétodo!AX388</f>
        <v>0</v>
      </c>
    </row>
    <row r="389" customFormat="false" ht="15" hidden="false" customHeight="false" outlineLevel="0" collapsed="false">
      <c r="A389" s="72" t="s">
        <v>68</v>
      </c>
      <c r="B389" s="65" t="n">
        <f aca="false">Tabla_Simulada!B389-Tabla_ValidaciónMétodo!B389</f>
        <v>0</v>
      </c>
      <c r="C389" s="65" t="n">
        <f aca="false">Tabla_Simulada!C389-Tabla_ValidaciónMétodo!C389</f>
        <v>0</v>
      </c>
      <c r="D389" s="65" t="n">
        <f aca="false">Tabla_Simulada!D389-Tabla_ValidaciónMétodo!D389</f>
        <v>0</v>
      </c>
      <c r="E389" s="65" t="n">
        <f aca="false">Tabla_Simulada!E389-Tabla_ValidaciónMétodo!E389</f>
        <v>0</v>
      </c>
      <c r="F389" s="65" t="n">
        <f aca="false">Tabla_Simulada!F389-Tabla_ValidaciónMétodo!F389</f>
        <v>0</v>
      </c>
      <c r="G389" s="65" t="n">
        <f aca="false">Tabla_Simulada!G389-Tabla_ValidaciónMétodo!G389</f>
        <v>0</v>
      </c>
      <c r="H389" s="65" t="n">
        <f aca="false">Tabla_Simulada!H389-Tabla_ValidaciónMétodo!H389</f>
        <v>0</v>
      </c>
      <c r="I389" s="66" t="n">
        <f aca="false">Tabla_Simulada!I389-Tabla_ValidaciónMétodo!I389</f>
        <v>0</v>
      </c>
      <c r="J389" s="65" t="n">
        <f aca="false">Tabla_Simulada!J389-Tabla_ValidaciónMétodo!J389</f>
        <v>0</v>
      </c>
      <c r="K389" s="66" t="n">
        <f aca="false">Tabla_Simulada!K389-Tabla_ValidaciónMétodo!K389</f>
        <v>0</v>
      </c>
      <c r="L389" s="65" t="n">
        <f aca="false">Tabla_Simulada!L389-Tabla_ValidaciónMétodo!L389</f>
        <v>0</v>
      </c>
      <c r="M389" s="66" t="n">
        <f aca="false">Tabla_Simulada!M389-Tabla_ValidaciónMétodo!M389</f>
        <v>0</v>
      </c>
      <c r="N389" s="65" t="n">
        <f aca="false">Tabla_Simulada!N389-Tabla_ValidaciónMétodo!N389</f>
        <v>0</v>
      </c>
      <c r="O389" s="65" t="n">
        <f aca="false">Tabla_Simulada!O389-Tabla_ValidaciónMétodo!O389</f>
        <v>0</v>
      </c>
      <c r="P389" s="65" t="n">
        <f aca="false">Tabla_Simulada!P389-Tabla_ValidaciónMétodo!P389</f>
        <v>0</v>
      </c>
      <c r="Q389" s="65" t="n">
        <f aca="false">Tabla_Simulada!Q389-Tabla_ValidaciónMétodo!Q389</f>
        <v>0</v>
      </c>
      <c r="S389" s="65" t="n">
        <f aca="false">Tabla_Simulada!S389-Tabla_ValidaciónMétodo!S389</f>
        <v>0</v>
      </c>
      <c r="T389" s="65" t="n">
        <f aca="false">Tabla_Simulada!T389-Tabla_ValidaciónMétodo!T389</f>
        <v>0</v>
      </c>
      <c r="U389" s="65" t="n">
        <f aca="false">Tabla_Simulada!U389-Tabla_ValidaciónMétodo!U389</f>
        <v>0</v>
      </c>
      <c r="V389" s="65" t="n">
        <f aca="false">Tabla_Simulada!V389-Tabla_ValidaciónMétodo!V389</f>
        <v>0</v>
      </c>
      <c r="W389" s="65" t="n">
        <f aca="false">Tabla_Simulada!W389-Tabla_ValidaciónMétodo!W389</f>
        <v>0</v>
      </c>
      <c r="X389" s="65" t="n">
        <f aca="false">Tabla_Simulada!X389-Tabla_ValidaciónMétodo!X389</f>
        <v>0</v>
      </c>
      <c r="Y389" s="65" t="n">
        <f aca="false">Tabla_Simulada!Y389-Tabla_ValidaciónMétodo!Y389</f>
        <v>0</v>
      </c>
      <c r="Z389" s="65" t="n">
        <f aca="false">Tabla_Simulada!Z389-Tabla_ValidaciónMétodo!Z389</f>
        <v>0</v>
      </c>
      <c r="AC389" s="73" t="n">
        <f aca="false">Tabla_Simulada!AC389-Tabla_ValidaciónMétodo!AC389</f>
        <v>0</v>
      </c>
      <c r="AD389" s="74" t="n">
        <f aca="false">Tabla_Simulada!AD389-Tabla_ValidaciónMétodo!AD389</f>
        <v>0</v>
      </c>
      <c r="AE389" s="75" t="n">
        <f aca="false">Tabla_Simulada!AE389-Tabla_ValidaciónMétodo!AE389</f>
        <v>0</v>
      </c>
      <c r="AF389" s="74" t="n">
        <f aca="false">Tabla_Simulada!AF389-Tabla_ValidaciónMétodo!AF389</f>
        <v>0</v>
      </c>
      <c r="AG389" s="74" t="n">
        <f aca="false">Tabla_Simulada!AG389-Tabla_ValidaciónMétodo!AG389</f>
        <v>0</v>
      </c>
      <c r="AH389" s="74" t="n">
        <f aca="false">Tabla_Simulada!AH389-Tabla_ValidaciónMétodo!AH389</f>
        <v>0</v>
      </c>
      <c r="AI389" s="74" t="n">
        <f aca="false">Tabla_Simulada!AI389-Tabla_ValidaciónMétodo!AI389</f>
        <v>0</v>
      </c>
      <c r="AJ389" s="74" t="n">
        <f aca="false">Tabla_Simulada!AJ389-Tabla_ValidaciónMétodo!AJ389</f>
        <v>0</v>
      </c>
      <c r="AK389" s="74" t="n">
        <f aca="false">Tabla_Simulada!AK389-Tabla_ValidaciónMétodo!AK389</f>
        <v>0</v>
      </c>
      <c r="AL389" s="74" t="n">
        <f aca="false">Tabla_Simulada!AL389-Tabla_ValidaciónMétodo!AL389</f>
        <v>0</v>
      </c>
      <c r="AM389" s="74" t="n">
        <f aca="false">Tabla_Simulada!AM389-Tabla_ValidaciónMétodo!AM389</f>
        <v>0</v>
      </c>
      <c r="AO389" s="66" t="n">
        <f aca="false">Tabla_Simulada!AO389-Tabla_ValidaciónMétodo!AO389</f>
        <v>0</v>
      </c>
      <c r="AP389" s="65" t="n">
        <f aca="false">Tabla_Simulada!AP389-Tabla_ValidaciónMétodo!AP389</f>
        <v>0</v>
      </c>
      <c r="AQ389" s="66" t="n">
        <f aca="false">Tabla_Simulada!AQ389-Tabla_ValidaciónMétodo!AQ389</f>
        <v>0</v>
      </c>
      <c r="AR389" s="65" t="n">
        <f aca="false">Tabla_Simulada!AR389-Tabla_ValidaciónMétodo!AR389</f>
        <v>0</v>
      </c>
      <c r="AS389" s="66" t="n">
        <f aca="false">Tabla_Simulada!AS389-Tabla_ValidaciónMétodo!AS389</f>
        <v>0</v>
      </c>
      <c r="AT389" s="65" t="n">
        <f aca="false">Tabla_Simulada!AT389-Tabla_ValidaciónMétodo!AT389</f>
        <v>0</v>
      </c>
      <c r="AU389" s="66" t="n">
        <f aca="false">Tabla_Simulada!AU389-Tabla_ValidaciónMétodo!AU389</f>
        <v>0</v>
      </c>
      <c r="AV389" s="65" t="n">
        <f aca="false">Tabla_Simulada!AV389-Tabla_ValidaciónMétodo!AV389</f>
        <v>0</v>
      </c>
      <c r="AW389" s="66" t="n">
        <f aca="false">Tabla_Simulada!AW389-Tabla_ValidaciónMétodo!AW389</f>
        <v>0</v>
      </c>
      <c r="AX389" s="65" t="n">
        <f aca="false">Tabla_Simulada!AX389-Tabla_ValidaciónMétodo!AX389</f>
        <v>0</v>
      </c>
    </row>
    <row r="390" customFormat="false" ht="15" hidden="false" customHeight="false" outlineLevel="0" collapsed="false">
      <c r="A390" s="83" t="s">
        <v>71</v>
      </c>
      <c r="B390" s="86" t="n">
        <f aca="false">Tabla_Simulada!B390-Tabla_ValidaciónMétodo!B390</f>
        <v>0</v>
      </c>
      <c r="C390" s="86" t="n">
        <f aca="false">Tabla_Simulada!C390-Tabla_ValidaciónMétodo!C390</f>
        <v>0</v>
      </c>
      <c r="D390" s="86" t="n">
        <f aca="false">Tabla_Simulada!D390-Tabla_ValidaciónMétodo!D390</f>
        <v>0</v>
      </c>
      <c r="E390" s="86" t="n">
        <f aca="false">Tabla_Simulada!E390-Tabla_ValidaciónMétodo!E390</f>
        <v>0</v>
      </c>
      <c r="F390" s="86" t="n">
        <f aca="false">Tabla_Simulada!F390-Tabla_ValidaciónMétodo!F390</f>
        <v>0</v>
      </c>
      <c r="G390" s="86" t="n">
        <f aca="false">Tabla_Simulada!G390-Tabla_ValidaciónMétodo!G390</f>
        <v>0</v>
      </c>
      <c r="H390" s="86" t="n">
        <f aca="false">Tabla_Simulada!H390-Tabla_ValidaciónMétodo!H390</f>
        <v>0</v>
      </c>
      <c r="I390" s="84" t="n">
        <f aca="false">Tabla_Simulada!I390-Tabla_ValidaciónMétodo!I390</f>
        <v>0</v>
      </c>
      <c r="J390" s="86" t="n">
        <f aca="false">Tabla_Simulada!J390-Tabla_ValidaciónMétodo!J390</f>
        <v>0</v>
      </c>
      <c r="K390" s="84" t="n">
        <f aca="false">Tabla_Simulada!K390-Tabla_ValidaciónMétodo!K390</f>
        <v>0</v>
      </c>
      <c r="L390" s="86" t="n">
        <f aca="false">Tabla_Simulada!L390-Tabla_ValidaciónMétodo!L390</f>
        <v>0</v>
      </c>
      <c r="M390" s="84" t="n">
        <f aca="false">Tabla_Simulada!M390-Tabla_ValidaciónMétodo!M390</f>
        <v>0</v>
      </c>
      <c r="N390" s="86" t="n">
        <f aca="false">Tabla_Simulada!N390-Tabla_ValidaciónMétodo!N390</f>
        <v>0</v>
      </c>
      <c r="O390" s="86" t="n">
        <f aca="false">Tabla_Simulada!O390-Tabla_ValidaciónMétodo!O390</f>
        <v>0</v>
      </c>
      <c r="P390" s="86" t="n">
        <f aca="false">Tabla_Simulada!P390-Tabla_ValidaciónMétodo!P390</f>
        <v>0</v>
      </c>
      <c r="Q390" s="86" t="n">
        <f aca="false">Tabla_Simulada!Q390-Tabla_ValidaciónMétodo!Q390</f>
        <v>0</v>
      </c>
      <c r="S390" s="86" t="n">
        <f aca="false">Tabla_Simulada!S390-Tabla_ValidaciónMétodo!S390</f>
        <v>0</v>
      </c>
      <c r="T390" s="86" t="n">
        <f aca="false">Tabla_Simulada!T390-Tabla_ValidaciónMétodo!T390</f>
        <v>0</v>
      </c>
      <c r="U390" s="86" t="n">
        <f aca="false">Tabla_Simulada!U390-Tabla_ValidaciónMétodo!U390</f>
        <v>0</v>
      </c>
      <c r="V390" s="86" t="n">
        <f aca="false">Tabla_Simulada!V390-Tabla_ValidaciónMétodo!V390</f>
        <v>0</v>
      </c>
      <c r="W390" s="86" t="n">
        <f aca="false">Tabla_Simulada!W390-Tabla_ValidaciónMétodo!W390</f>
        <v>0</v>
      </c>
      <c r="X390" s="86" t="n">
        <f aca="false">Tabla_Simulada!X390-Tabla_ValidaciónMétodo!X390</f>
        <v>0</v>
      </c>
      <c r="Y390" s="86" t="n">
        <f aca="false">Tabla_Simulada!Y390-Tabla_ValidaciónMétodo!Y390</f>
        <v>0</v>
      </c>
      <c r="Z390" s="86" t="n">
        <f aca="false">Tabla_Simulada!Z390-Tabla_ValidaciónMétodo!Z390</f>
        <v>0</v>
      </c>
      <c r="AB390" s="89" t="s">
        <v>241</v>
      </c>
      <c r="AC390" s="89" t="n">
        <f aca="false">Tabla_Simulada!AC390-Tabla_ValidaciónMétodo!AC390</f>
        <v>0</v>
      </c>
      <c r="AD390" s="88"/>
      <c r="AE390" s="90" t="n">
        <f aca="false">Tabla_Simulada!AE390-Tabla_ValidaciónMétodo!AE390</f>
        <v>0</v>
      </c>
      <c r="AF390" s="88"/>
      <c r="AG390" s="91" t="n">
        <f aca="false">Tabla_Simulada!AG390-Tabla_ValidaciónMétodo!AG390</f>
        <v>0</v>
      </c>
      <c r="AH390" s="88"/>
      <c r="AI390" s="91" t="n">
        <f aca="false">Tabla_Simulada!AI390-Tabla_ValidaciónMétodo!AI390</f>
        <v>0</v>
      </c>
      <c r="AJ390" s="88"/>
      <c r="AK390" s="91" t="n">
        <f aca="false">Tabla_Simulada!AK390-Tabla_ValidaciónMétodo!AK390</f>
        <v>0</v>
      </c>
      <c r="AL390" s="92"/>
      <c r="AM390" s="91" t="n">
        <f aca="false">Tabla_Simulada!AM390-Tabla_ValidaciónMétodo!AM390</f>
        <v>0</v>
      </c>
      <c r="AO390" s="84" t="n">
        <f aca="false">Tabla_Simulada!AO390-Tabla_ValidaciónMétodo!AO390</f>
        <v>0</v>
      </c>
      <c r="AP390" s="86" t="n">
        <f aca="false">Tabla_Simulada!AP390-Tabla_ValidaciónMétodo!AP390</f>
        <v>0</v>
      </c>
      <c r="AQ390" s="84" t="n">
        <f aca="false">Tabla_Simulada!AQ390-Tabla_ValidaciónMétodo!AQ390</f>
        <v>0</v>
      </c>
      <c r="AR390" s="86" t="n">
        <f aca="false">Tabla_Simulada!AR390-Tabla_ValidaciónMétodo!AR390</f>
        <v>0</v>
      </c>
      <c r="AS390" s="84" t="n">
        <f aca="false">Tabla_Simulada!AS390-Tabla_ValidaciónMétodo!AS390</f>
        <v>0</v>
      </c>
      <c r="AT390" s="86" t="n">
        <f aca="false">Tabla_Simulada!AT390-Tabla_ValidaciónMétodo!AT390</f>
        <v>0</v>
      </c>
      <c r="AU390" s="84" t="n">
        <f aca="false">Tabla_Simulada!AU390-Tabla_ValidaciónMétodo!AU390</f>
        <v>0</v>
      </c>
      <c r="AV390" s="86" t="n">
        <f aca="false">Tabla_Simulada!AV390-Tabla_ValidaciónMétodo!AV390</f>
        <v>0</v>
      </c>
      <c r="AW390" s="84" t="n">
        <f aca="false">Tabla_Simulada!AW390-Tabla_ValidaciónMétodo!AW390</f>
        <v>0</v>
      </c>
      <c r="AX390" s="86" t="n">
        <f aca="false">Tabla_Simulada!AX390-Tabla_ValidaciónMétodo!AX390</f>
        <v>0</v>
      </c>
    </row>
    <row r="391" customFormat="false" ht="15" hidden="false" customHeight="false" outlineLevel="0" collapsed="false">
      <c r="A391" s="43" t="s">
        <v>72</v>
      </c>
      <c r="AB391" s="89" t="s">
        <v>242</v>
      </c>
      <c r="AC391" s="89" t="n">
        <f aca="false">Tabla_Simulada!AC391-Tabla_ValidaciónMétodo!AC391</f>
        <v>0</v>
      </c>
      <c r="AD391" s="88"/>
      <c r="AE391" s="90" t="n">
        <f aca="false">Tabla_Simulada!AE391-Tabla_ValidaciónMétodo!AE391</f>
        <v>0</v>
      </c>
      <c r="AF391" s="88"/>
      <c r="AG391" s="91" t="n">
        <f aca="false">Tabla_Simulada!AG391-Tabla_ValidaciónMétodo!AG391</f>
        <v>0</v>
      </c>
      <c r="AH391" s="88"/>
      <c r="AI391" s="91" t="n">
        <f aca="false">Tabla_Simulada!AI391-Tabla_ValidaciónMétodo!AI391</f>
        <v>0</v>
      </c>
      <c r="AJ391" s="88"/>
      <c r="AK391" s="91" t="n">
        <f aca="false">Tabla_Simulada!AK391-Tabla_ValidaciónMétodo!AK391</f>
        <v>0</v>
      </c>
      <c r="AL391" s="88"/>
      <c r="AM391" s="91"/>
    </row>
    <row r="392" customFormat="false" ht="15" hidden="false" customHeight="false" outlineLevel="0" collapsed="false">
      <c r="A392" s="43" t="s">
        <v>73</v>
      </c>
    </row>
    <row r="396" customFormat="false" ht="15" hidden="false" customHeight="false" outlineLevel="0" collapsed="false">
      <c r="A396" s="14" t="str">
        <f aca="false">"Tabla " &amp; TEXT((ROW()+24) / 35, "0")</f>
        <v>Tabla 12</v>
      </c>
      <c r="B396" s="14"/>
      <c r="C396" s="14"/>
      <c r="D396" s="14"/>
      <c r="E396" s="14"/>
      <c r="F396" s="14"/>
      <c r="G396" s="14"/>
      <c r="H396" s="14"/>
      <c r="I396" s="14"/>
      <c r="J396" s="14"/>
      <c r="S396" s="140"/>
      <c r="T396" s="140"/>
      <c r="U396" s="140"/>
      <c r="V396" s="140"/>
      <c r="W396" s="140"/>
      <c r="X396" s="140"/>
      <c r="Y396" s="140"/>
      <c r="Z396" s="140"/>
    </row>
    <row r="397" customFormat="false" ht="15" hidden="false" customHeight="false" outlineLevel="0" collapsed="false">
      <c r="A397" s="14" t="s">
        <v>179</v>
      </c>
      <c r="B397" s="14"/>
      <c r="C397" s="14"/>
      <c r="D397" s="14"/>
      <c r="E397" s="14"/>
      <c r="F397" s="14"/>
      <c r="G397" s="14"/>
      <c r="H397" s="14"/>
      <c r="I397" s="14"/>
      <c r="J397" s="14"/>
      <c r="S397" s="140"/>
      <c r="T397" s="140"/>
      <c r="U397" s="140"/>
      <c r="V397" s="140"/>
      <c r="W397" s="140"/>
      <c r="X397" s="140"/>
      <c r="Y397" s="140"/>
      <c r="Z397" s="140"/>
    </row>
    <row r="398" customFormat="false" ht="15.8" hidden="false" customHeight="true" outlineLevel="0" collapsed="false">
      <c r="A398" s="52" t="s">
        <v>30</v>
      </c>
      <c r="B398" s="103" t="s">
        <v>222</v>
      </c>
      <c r="C398" s="103"/>
      <c r="D398" s="103"/>
      <c r="E398" s="103"/>
      <c r="F398" s="103"/>
      <c r="G398" s="103"/>
      <c r="H398" s="103"/>
      <c r="I398" s="54" t="s">
        <v>32</v>
      </c>
      <c r="J398" s="54" t="s">
        <v>33</v>
      </c>
      <c r="K398" s="54" t="s">
        <v>223</v>
      </c>
      <c r="L398" s="54" t="s">
        <v>224</v>
      </c>
      <c r="M398" s="54" t="s">
        <v>225</v>
      </c>
      <c r="N398" s="54" t="s">
        <v>34</v>
      </c>
      <c r="O398" s="54" t="s">
        <v>226</v>
      </c>
      <c r="P398" s="54" t="s">
        <v>227</v>
      </c>
      <c r="Q398" s="54" t="s">
        <v>228</v>
      </c>
      <c r="S398" s="103" t="s">
        <v>222</v>
      </c>
      <c r="T398" s="103"/>
      <c r="U398" s="103"/>
      <c r="V398" s="103"/>
      <c r="W398" s="103"/>
      <c r="X398" s="103"/>
      <c r="Y398" s="103"/>
      <c r="Z398" s="103"/>
      <c r="AC398" s="57" t="s">
        <v>230</v>
      </c>
      <c r="AD398" s="57"/>
      <c r="AE398" s="57" t="s">
        <v>231</v>
      </c>
      <c r="AF398" s="57"/>
      <c r="AG398" s="57" t="s">
        <v>232</v>
      </c>
      <c r="AH398" s="57"/>
      <c r="AI398" s="57" t="s">
        <v>233</v>
      </c>
      <c r="AJ398" s="57"/>
      <c r="AK398" s="57" t="s">
        <v>234</v>
      </c>
      <c r="AL398" s="57"/>
      <c r="AM398" s="58" t="s">
        <v>235</v>
      </c>
      <c r="AO398" s="57" t="s">
        <v>230</v>
      </c>
      <c r="AP398" s="57"/>
      <c r="AQ398" s="57" t="s">
        <v>231</v>
      </c>
      <c r="AR398" s="57"/>
      <c r="AS398" s="57" t="s">
        <v>232</v>
      </c>
      <c r="AT398" s="57"/>
      <c r="AU398" s="57" t="s">
        <v>233</v>
      </c>
      <c r="AV398" s="57"/>
      <c r="AW398" s="58" t="s">
        <v>234</v>
      </c>
      <c r="AX398" s="58"/>
    </row>
    <row r="399" customFormat="false" ht="37.3" hidden="false" customHeight="false" outlineLevel="0" collapsed="false">
      <c r="A399" s="52"/>
      <c r="B399" s="104" t="s">
        <v>180</v>
      </c>
      <c r="C399" s="104" t="s">
        <v>181</v>
      </c>
      <c r="D399" s="104" t="s">
        <v>182</v>
      </c>
      <c r="E399" s="104" t="s">
        <v>183</v>
      </c>
      <c r="F399" s="104" t="s">
        <v>184</v>
      </c>
      <c r="G399" s="104" t="s">
        <v>185</v>
      </c>
      <c r="H399" s="104" t="s">
        <v>186</v>
      </c>
      <c r="I399" s="54"/>
      <c r="J399" s="54"/>
      <c r="K399" s="54"/>
      <c r="L399" s="54"/>
      <c r="M399" s="54"/>
      <c r="N399" s="54"/>
      <c r="O399" s="54"/>
      <c r="P399" s="54"/>
      <c r="Q399" s="54"/>
      <c r="S399" s="104" t="s">
        <v>180</v>
      </c>
      <c r="T399" s="104" t="s">
        <v>181</v>
      </c>
      <c r="U399" s="104" t="s">
        <v>182</v>
      </c>
      <c r="V399" s="104" t="s">
        <v>183</v>
      </c>
      <c r="W399" s="104" t="s">
        <v>184</v>
      </c>
      <c r="X399" s="104" t="s">
        <v>185</v>
      </c>
      <c r="Y399" s="104" t="s">
        <v>186</v>
      </c>
      <c r="Z399" s="54" t="s">
        <v>43</v>
      </c>
      <c r="AC399" s="59" t="s">
        <v>236</v>
      </c>
      <c r="AD399" s="59" t="s">
        <v>237</v>
      </c>
      <c r="AE399" s="59" t="s">
        <v>236</v>
      </c>
      <c r="AF399" s="59" t="s">
        <v>237</v>
      </c>
      <c r="AG399" s="59" t="s">
        <v>236</v>
      </c>
      <c r="AH399" s="59" t="s">
        <v>237</v>
      </c>
      <c r="AI399" s="59" t="s">
        <v>236</v>
      </c>
      <c r="AJ399" s="59" t="s">
        <v>237</v>
      </c>
      <c r="AK399" s="59" t="s">
        <v>236</v>
      </c>
      <c r="AL399" s="59" t="s">
        <v>237</v>
      </c>
      <c r="AM399" s="60" t="s">
        <v>238</v>
      </c>
      <c r="AO399" s="59" t="s">
        <v>239</v>
      </c>
      <c r="AP399" s="59" t="s">
        <v>240</v>
      </c>
      <c r="AQ399" s="59" t="s">
        <v>239</v>
      </c>
      <c r="AR399" s="59" t="s">
        <v>240</v>
      </c>
      <c r="AS399" s="59" t="s">
        <v>239</v>
      </c>
      <c r="AT399" s="59" t="s">
        <v>240</v>
      </c>
      <c r="AU399" s="59" t="s">
        <v>239</v>
      </c>
      <c r="AV399" s="59" t="s">
        <v>240</v>
      </c>
      <c r="AW399" s="59" t="s">
        <v>239</v>
      </c>
      <c r="AX399" s="60" t="s">
        <v>240</v>
      </c>
    </row>
    <row r="400" customFormat="false" ht="15" hidden="false" customHeight="false" outlineLevel="0" collapsed="false">
      <c r="A400" s="61" t="s">
        <v>44</v>
      </c>
      <c r="B400" s="64" t="n">
        <f aca="false">Tabla_Simulada!B400-Tabla_ValidaciónMétodo!B400</f>
        <v>0</v>
      </c>
      <c r="C400" s="64" t="n">
        <f aca="false">Tabla_Simulada!C400-Tabla_ValidaciónMétodo!C400</f>
        <v>0</v>
      </c>
      <c r="D400" s="64" t="n">
        <f aca="false">Tabla_Simulada!D400-Tabla_ValidaciónMétodo!D400</f>
        <v>0</v>
      </c>
      <c r="E400" s="64" t="n">
        <f aca="false">Tabla_Simulada!E400-Tabla_ValidaciónMétodo!E400</f>
        <v>0</v>
      </c>
      <c r="F400" s="64" t="n">
        <f aca="false">Tabla_Simulada!F400-Tabla_ValidaciónMétodo!F400</f>
        <v>0</v>
      </c>
      <c r="G400" s="64" t="n">
        <f aca="false">Tabla_Simulada!G400-Tabla_ValidaciónMétodo!G400</f>
        <v>0</v>
      </c>
      <c r="H400" s="64" t="n">
        <f aca="false">Tabla_Simulada!H400-Tabla_ValidaciónMétodo!H400</f>
        <v>0</v>
      </c>
      <c r="I400" s="63" t="n">
        <f aca="false">Tabla_Simulada!I400-Tabla_ValidaciónMétodo!I400</f>
        <v>0</v>
      </c>
      <c r="J400" s="64" t="n">
        <f aca="false">Tabla_Simulada!J400-Tabla_ValidaciónMétodo!J400</f>
        <v>0</v>
      </c>
      <c r="K400" s="63" t="n">
        <f aca="false">Tabla_Simulada!K400-Tabla_ValidaciónMétodo!K400</f>
        <v>0</v>
      </c>
      <c r="L400" s="65" t="n">
        <f aca="false">Tabla_Simulada!L400-Tabla_ValidaciónMétodo!L400</f>
        <v>0</v>
      </c>
      <c r="M400" s="66" t="n">
        <f aca="false">Tabla_Simulada!M400-Tabla_ValidaciónMétodo!M400</f>
        <v>0</v>
      </c>
      <c r="N400" s="65" t="n">
        <f aca="false">Tabla_Simulada!N400-Tabla_ValidaciónMétodo!N400</f>
        <v>0</v>
      </c>
      <c r="O400" s="65" t="n">
        <f aca="false">Tabla_Simulada!O400-Tabla_ValidaciónMétodo!O400</f>
        <v>0</v>
      </c>
      <c r="P400" s="65" t="n">
        <f aca="false">Tabla_Simulada!P400-Tabla_ValidaciónMétodo!P400</f>
        <v>0</v>
      </c>
      <c r="Q400" s="65" t="n">
        <f aca="false">Tabla_Simulada!Q400-Tabla_ValidaciónMétodo!Q400</f>
        <v>0</v>
      </c>
      <c r="S400" s="64" t="n">
        <f aca="false">Tabla_Simulada!S400-Tabla_ValidaciónMétodo!S400</f>
        <v>0</v>
      </c>
      <c r="T400" s="64" t="n">
        <f aca="false">Tabla_Simulada!T400-Tabla_ValidaciónMétodo!T400</f>
        <v>0</v>
      </c>
      <c r="U400" s="64" t="n">
        <f aca="false">Tabla_Simulada!U400-Tabla_ValidaciónMétodo!U400</f>
        <v>0</v>
      </c>
      <c r="V400" s="64" t="n">
        <f aca="false">Tabla_Simulada!V400-Tabla_ValidaciónMétodo!V400</f>
        <v>0</v>
      </c>
      <c r="W400" s="64" t="n">
        <f aca="false">Tabla_Simulada!W400-Tabla_ValidaciónMétodo!W400</f>
        <v>0</v>
      </c>
      <c r="X400" s="64" t="n">
        <f aca="false">Tabla_Simulada!X400-Tabla_ValidaciónMétodo!X400</f>
        <v>0</v>
      </c>
      <c r="Y400" s="64" t="n">
        <f aca="false">Tabla_Simulada!Y400-Tabla_ValidaciónMétodo!Y400</f>
        <v>0</v>
      </c>
      <c r="Z400" s="64" t="n">
        <f aca="false">Tabla_Simulada!Z400-Tabla_ValidaciónMétodo!Z400</f>
        <v>0</v>
      </c>
      <c r="AC400" s="69" t="n">
        <f aca="false">Tabla_Simulada!AC400-Tabla_ValidaciónMétodo!AC400</f>
        <v>0</v>
      </c>
      <c r="AD400" s="70" t="n">
        <f aca="false">Tabla_Simulada!AD400-Tabla_ValidaciónMétodo!AD400</f>
        <v>0</v>
      </c>
      <c r="AE400" s="71" t="n">
        <f aca="false">Tabla_Simulada!AE400-Tabla_ValidaciónMétodo!AE400</f>
        <v>0</v>
      </c>
      <c r="AF400" s="70" t="n">
        <f aca="false">Tabla_Simulada!AF400-Tabla_ValidaciónMétodo!AF400</f>
        <v>0</v>
      </c>
      <c r="AG400" s="70" t="n">
        <f aca="false">Tabla_Simulada!AG400-Tabla_ValidaciónMétodo!AG400</f>
        <v>0</v>
      </c>
      <c r="AH400" s="70" t="n">
        <f aca="false">Tabla_Simulada!AH400-Tabla_ValidaciónMétodo!AH400</f>
        <v>0</v>
      </c>
      <c r="AI400" s="70" t="n">
        <f aca="false">Tabla_Simulada!AI400-Tabla_ValidaciónMétodo!AI400</f>
        <v>0</v>
      </c>
      <c r="AJ400" s="70" t="n">
        <f aca="false">Tabla_Simulada!AJ400-Tabla_ValidaciónMétodo!AJ400</f>
        <v>0</v>
      </c>
      <c r="AK400" s="70" t="n">
        <f aca="false">Tabla_Simulada!AK400-Tabla_ValidaciónMétodo!AK400</f>
        <v>0</v>
      </c>
      <c r="AL400" s="70" t="n">
        <f aca="false">Tabla_Simulada!AL400-Tabla_ValidaciónMétodo!AL400</f>
        <v>0</v>
      </c>
      <c r="AM400" s="70" t="n">
        <f aca="false">Tabla_Simulada!AM400-Tabla_ValidaciónMétodo!AM400</f>
        <v>0</v>
      </c>
      <c r="AO400" s="63" t="n">
        <f aca="false">Tabla_Simulada!AO400-Tabla_ValidaciónMétodo!AO400</f>
        <v>0</v>
      </c>
      <c r="AP400" s="64" t="n">
        <f aca="false">Tabla_Simulada!AP400-Tabla_ValidaciónMétodo!AP400</f>
        <v>0</v>
      </c>
      <c r="AQ400" s="63" t="n">
        <f aca="false">Tabla_Simulada!AQ400-Tabla_ValidaciónMétodo!AQ400</f>
        <v>0</v>
      </c>
      <c r="AR400" s="64" t="n">
        <f aca="false">Tabla_Simulada!AR400-Tabla_ValidaciónMétodo!AR400</f>
        <v>0</v>
      </c>
      <c r="AS400" s="63" t="n">
        <f aca="false">Tabla_Simulada!AS400-Tabla_ValidaciónMétodo!AS400</f>
        <v>0</v>
      </c>
      <c r="AT400" s="64" t="n">
        <f aca="false">Tabla_Simulada!AT400-Tabla_ValidaciónMétodo!AT400</f>
        <v>0</v>
      </c>
      <c r="AU400" s="63" t="n">
        <f aca="false">Tabla_Simulada!AU400-Tabla_ValidaciónMétodo!AU400</f>
        <v>0</v>
      </c>
      <c r="AV400" s="64" t="n">
        <f aca="false">Tabla_Simulada!AV400-Tabla_ValidaciónMétodo!AV400</f>
        <v>0</v>
      </c>
      <c r="AW400" s="63" t="n">
        <f aca="false">Tabla_Simulada!AW400-Tabla_ValidaciónMétodo!AW400</f>
        <v>0</v>
      </c>
      <c r="AX400" s="64" t="n">
        <f aca="false">Tabla_Simulada!AX400-Tabla_ValidaciónMétodo!AX400</f>
        <v>0</v>
      </c>
    </row>
    <row r="401" customFormat="false" ht="15" hidden="false" customHeight="false" outlineLevel="0" collapsed="false">
      <c r="A401" s="72" t="s">
        <v>45</v>
      </c>
      <c r="B401" s="65" t="n">
        <f aca="false">Tabla_Simulada!B401-Tabla_ValidaciónMétodo!B401</f>
        <v>0</v>
      </c>
      <c r="C401" s="65" t="n">
        <f aca="false">Tabla_Simulada!C401-Tabla_ValidaciónMétodo!C401</f>
        <v>0</v>
      </c>
      <c r="D401" s="65" t="n">
        <f aca="false">Tabla_Simulada!D401-Tabla_ValidaciónMétodo!D401</f>
        <v>0</v>
      </c>
      <c r="E401" s="65" t="n">
        <f aca="false">Tabla_Simulada!E401-Tabla_ValidaciónMétodo!E401</f>
        <v>0</v>
      </c>
      <c r="F401" s="65" t="n">
        <f aca="false">Tabla_Simulada!F401-Tabla_ValidaciónMétodo!F401</f>
        <v>0</v>
      </c>
      <c r="G401" s="65" t="n">
        <f aca="false">Tabla_Simulada!G401-Tabla_ValidaciónMétodo!G401</f>
        <v>0</v>
      </c>
      <c r="H401" s="65" t="n">
        <f aca="false">Tabla_Simulada!H401-Tabla_ValidaciónMétodo!H401</f>
        <v>0</v>
      </c>
      <c r="I401" s="66" t="n">
        <f aca="false">Tabla_Simulada!I401-Tabla_ValidaciónMétodo!I401</f>
        <v>0</v>
      </c>
      <c r="J401" s="65" t="n">
        <f aca="false">Tabla_Simulada!J401-Tabla_ValidaciónMétodo!J401</f>
        <v>0</v>
      </c>
      <c r="K401" s="66" t="n">
        <f aca="false">Tabla_Simulada!K401-Tabla_ValidaciónMétodo!K401</f>
        <v>0</v>
      </c>
      <c r="L401" s="65" t="n">
        <f aca="false">Tabla_Simulada!L401-Tabla_ValidaciónMétodo!L401</f>
        <v>0</v>
      </c>
      <c r="M401" s="66" t="n">
        <f aca="false">Tabla_Simulada!M401-Tabla_ValidaciónMétodo!M401</f>
        <v>0</v>
      </c>
      <c r="N401" s="65" t="n">
        <f aca="false">Tabla_Simulada!N401-Tabla_ValidaciónMétodo!N401</f>
        <v>0</v>
      </c>
      <c r="O401" s="65" t="n">
        <f aca="false">Tabla_Simulada!O401-Tabla_ValidaciónMétodo!O401</f>
        <v>0</v>
      </c>
      <c r="P401" s="65" t="n">
        <f aca="false">Tabla_Simulada!P401-Tabla_ValidaciónMétodo!P401</f>
        <v>0</v>
      </c>
      <c r="Q401" s="65" t="n">
        <f aca="false">Tabla_Simulada!Q401-Tabla_ValidaciónMétodo!Q401</f>
        <v>0</v>
      </c>
      <c r="S401" s="65" t="n">
        <f aca="false">Tabla_Simulada!S401-Tabla_ValidaciónMétodo!S401</f>
        <v>0</v>
      </c>
      <c r="T401" s="65" t="n">
        <f aca="false">Tabla_Simulada!T401-Tabla_ValidaciónMétodo!T401</f>
        <v>0</v>
      </c>
      <c r="U401" s="65" t="n">
        <f aca="false">Tabla_Simulada!U401-Tabla_ValidaciónMétodo!U401</f>
        <v>0</v>
      </c>
      <c r="V401" s="65" t="n">
        <f aca="false">Tabla_Simulada!V401-Tabla_ValidaciónMétodo!V401</f>
        <v>0</v>
      </c>
      <c r="W401" s="65" t="n">
        <f aca="false">Tabla_Simulada!W401-Tabla_ValidaciónMétodo!W401</f>
        <v>0</v>
      </c>
      <c r="X401" s="65" t="n">
        <f aca="false">Tabla_Simulada!X401-Tabla_ValidaciónMétodo!X401</f>
        <v>0</v>
      </c>
      <c r="Y401" s="65" t="n">
        <f aca="false">Tabla_Simulada!Y401-Tabla_ValidaciónMétodo!Y401</f>
        <v>0</v>
      </c>
      <c r="Z401" s="65" t="n">
        <f aca="false">Tabla_Simulada!Z401-Tabla_ValidaciónMétodo!Z401</f>
        <v>0</v>
      </c>
      <c r="AC401" s="73" t="n">
        <f aca="false">Tabla_Simulada!AC401-Tabla_ValidaciónMétodo!AC401</f>
        <v>0</v>
      </c>
      <c r="AD401" s="74" t="n">
        <f aca="false">Tabla_Simulada!AD401-Tabla_ValidaciónMétodo!AD401</f>
        <v>0</v>
      </c>
      <c r="AE401" s="75" t="n">
        <f aca="false">Tabla_Simulada!AE401-Tabla_ValidaciónMétodo!AE401</f>
        <v>0</v>
      </c>
      <c r="AF401" s="74" t="n">
        <f aca="false">Tabla_Simulada!AF401-Tabla_ValidaciónMétodo!AF401</f>
        <v>0</v>
      </c>
      <c r="AG401" s="74" t="n">
        <f aca="false">Tabla_Simulada!AG401-Tabla_ValidaciónMétodo!AG401</f>
        <v>0</v>
      </c>
      <c r="AH401" s="74" t="n">
        <f aca="false">Tabla_Simulada!AH401-Tabla_ValidaciónMétodo!AH401</f>
        <v>0</v>
      </c>
      <c r="AI401" s="74" t="n">
        <f aca="false">Tabla_Simulada!AI401-Tabla_ValidaciónMétodo!AI401</f>
        <v>0</v>
      </c>
      <c r="AJ401" s="74" t="n">
        <f aca="false">Tabla_Simulada!AJ401-Tabla_ValidaciónMétodo!AJ401</f>
        <v>0</v>
      </c>
      <c r="AK401" s="74" t="n">
        <f aca="false">Tabla_Simulada!AK401-Tabla_ValidaciónMétodo!AK401</f>
        <v>0</v>
      </c>
      <c r="AL401" s="74" t="n">
        <f aca="false">Tabla_Simulada!AL401-Tabla_ValidaciónMétodo!AL401</f>
        <v>0</v>
      </c>
      <c r="AM401" s="74" t="n">
        <f aca="false">Tabla_Simulada!AM401-Tabla_ValidaciónMétodo!AM401</f>
        <v>0</v>
      </c>
      <c r="AO401" s="66" t="n">
        <f aca="false">Tabla_Simulada!AO401-Tabla_ValidaciónMétodo!AO401</f>
        <v>0</v>
      </c>
      <c r="AP401" s="65" t="n">
        <f aca="false">Tabla_Simulada!AP401-Tabla_ValidaciónMétodo!AP401</f>
        <v>0</v>
      </c>
      <c r="AQ401" s="66" t="n">
        <f aca="false">Tabla_Simulada!AQ401-Tabla_ValidaciónMétodo!AQ401</f>
        <v>0</v>
      </c>
      <c r="AR401" s="65" t="n">
        <f aca="false">Tabla_Simulada!AR401-Tabla_ValidaciónMétodo!AR401</f>
        <v>0</v>
      </c>
      <c r="AS401" s="66" t="n">
        <f aca="false">Tabla_Simulada!AS401-Tabla_ValidaciónMétodo!AS401</f>
        <v>0</v>
      </c>
      <c r="AT401" s="65" t="n">
        <f aca="false">Tabla_Simulada!AT401-Tabla_ValidaciónMétodo!AT401</f>
        <v>0</v>
      </c>
      <c r="AU401" s="66" t="n">
        <f aca="false">Tabla_Simulada!AU401-Tabla_ValidaciónMétodo!AU401</f>
        <v>0</v>
      </c>
      <c r="AV401" s="65" t="n">
        <f aca="false">Tabla_Simulada!AV401-Tabla_ValidaciónMétodo!AV401</f>
        <v>0</v>
      </c>
      <c r="AW401" s="66" t="n">
        <f aca="false">Tabla_Simulada!AW401-Tabla_ValidaciónMétodo!AW401</f>
        <v>0</v>
      </c>
      <c r="AX401" s="65" t="n">
        <f aca="false">Tabla_Simulada!AX401-Tabla_ValidaciónMétodo!AX401</f>
        <v>0</v>
      </c>
    </row>
    <row r="402" customFormat="false" ht="15" hidden="false" customHeight="false" outlineLevel="0" collapsed="false">
      <c r="A402" s="72" t="s">
        <v>46</v>
      </c>
      <c r="B402" s="65" t="n">
        <f aca="false">Tabla_Simulada!B402-Tabla_ValidaciónMétodo!B402</f>
        <v>0</v>
      </c>
      <c r="C402" s="65" t="n">
        <f aca="false">Tabla_Simulada!C402-Tabla_ValidaciónMétodo!C402</f>
        <v>0</v>
      </c>
      <c r="D402" s="65" t="n">
        <f aca="false">Tabla_Simulada!D402-Tabla_ValidaciónMétodo!D402</f>
        <v>0</v>
      </c>
      <c r="E402" s="65" t="n">
        <f aca="false">Tabla_Simulada!E402-Tabla_ValidaciónMétodo!E402</f>
        <v>0</v>
      </c>
      <c r="F402" s="65" t="n">
        <f aca="false">Tabla_Simulada!F402-Tabla_ValidaciónMétodo!F402</f>
        <v>0</v>
      </c>
      <c r="G402" s="65" t="n">
        <f aca="false">Tabla_Simulada!G402-Tabla_ValidaciónMétodo!G402</f>
        <v>0</v>
      </c>
      <c r="H402" s="65" t="n">
        <f aca="false">Tabla_Simulada!H402-Tabla_ValidaciónMétodo!H402</f>
        <v>0</v>
      </c>
      <c r="I402" s="66" t="n">
        <f aca="false">Tabla_Simulada!I402-Tabla_ValidaciónMétodo!I402</f>
        <v>0</v>
      </c>
      <c r="J402" s="65" t="n">
        <f aca="false">Tabla_Simulada!J402-Tabla_ValidaciónMétodo!J402</f>
        <v>0</v>
      </c>
      <c r="K402" s="66" t="n">
        <f aca="false">Tabla_Simulada!K402-Tabla_ValidaciónMétodo!K402</f>
        <v>0</v>
      </c>
      <c r="L402" s="65" t="n">
        <f aca="false">Tabla_Simulada!L402-Tabla_ValidaciónMétodo!L402</f>
        <v>0</v>
      </c>
      <c r="M402" s="66" t="n">
        <f aca="false">Tabla_Simulada!M402-Tabla_ValidaciónMétodo!M402</f>
        <v>0</v>
      </c>
      <c r="N402" s="65" t="n">
        <f aca="false">Tabla_Simulada!N402-Tabla_ValidaciónMétodo!N402</f>
        <v>0</v>
      </c>
      <c r="O402" s="65" t="n">
        <f aca="false">Tabla_Simulada!O402-Tabla_ValidaciónMétodo!O402</f>
        <v>0</v>
      </c>
      <c r="P402" s="65" t="n">
        <f aca="false">Tabla_Simulada!P402-Tabla_ValidaciónMétodo!P402</f>
        <v>0</v>
      </c>
      <c r="Q402" s="65" t="n">
        <f aca="false">Tabla_Simulada!Q402-Tabla_ValidaciónMétodo!Q402</f>
        <v>0</v>
      </c>
      <c r="S402" s="65" t="n">
        <f aca="false">Tabla_Simulada!S402-Tabla_ValidaciónMétodo!S402</f>
        <v>0</v>
      </c>
      <c r="T402" s="65" t="n">
        <f aca="false">Tabla_Simulada!T402-Tabla_ValidaciónMétodo!T402</f>
        <v>0</v>
      </c>
      <c r="U402" s="65" t="n">
        <f aca="false">Tabla_Simulada!U402-Tabla_ValidaciónMétodo!U402</f>
        <v>0</v>
      </c>
      <c r="V402" s="65" t="n">
        <f aca="false">Tabla_Simulada!V402-Tabla_ValidaciónMétodo!V402</f>
        <v>0</v>
      </c>
      <c r="W402" s="65" t="n">
        <f aca="false">Tabla_Simulada!W402-Tabla_ValidaciónMétodo!W402</f>
        <v>0</v>
      </c>
      <c r="X402" s="65" t="n">
        <f aca="false">Tabla_Simulada!X402-Tabla_ValidaciónMétodo!X402</f>
        <v>0</v>
      </c>
      <c r="Y402" s="65" t="n">
        <f aca="false">Tabla_Simulada!Y402-Tabla_ValidaciónMétodo!Y402</f>
        <v>0</v>
      </c>
      <c r="Z402" s="65" t="n">
        <f aca="false">Tabla_Simulada!Z402-Tabla_ValidaciónMétodo!Z402</f>
        <v>0</v>
      </c>
      <c r="AC402" s="73" t="n">
        <f aca="false">Tabla_Simulada!AC402-Tabla_ValidaciónMétodo!AC402</f>
        <v>0</v>
      </c>
      <c r="AD402" s="74" t="n">
        <f aca="false">Tabla_Simulada!AD402-Tabla_ValidaciónMétodo!AD402</f>
        <v>0</v>
      </c>
      <c r="AE402" s="75" t="n">
        <f aca="false">Tabla_Simulada!AE402-Tabla_ValidaciónMétodo!AE402</f>
        <v>0</v>
      </c>
      <c r="AF402" s="74" t="n">
        <f aca="false">Tabla_Simulada!AF402-Tabla_ValidaciónMétodo!AF402</f>
        <v>0</v>
      </c>
      <c r="AG402" s="74" t="n">
        <f aca="false">Tabla_Simulada!AG402-Tabla_ValidaciónMétodo!AG402</f>
        <v>0</v>
      </c>
      <c r="AH402" s="74" t="n">
        <f aca="false">Tabla_Simulada!AH402-Tabla_ValidaciónMétodo!AH402</f>
        <v>0</v>
      </c>
      <c r="AI402" s="74" t="n">
        <f aca="false">Tabla_Simulada!AI402-Tabla_ValidaciónMétodo!AI402</f>
        <v>0</v>
      </c>
      <c r="AJ402" s="74" t="n">
        <f aca="false">Tabla_Simulada!AJ402-Tabla_ValidaciónMétodo!AJ402</f>
        <v>0</v>
      </c>
      <c r="AK402" s="74" t="n">
        <f aca="false">Tabla_Simulada!AK402-Tabla_ValidaciónMétodo!AK402</f>
        <v>0</v>
      </c>
      <c r="AL402" s="74" t="n">
        <f aca="false">Tabla_Simulada!AL402-Tabla_ValidaciónMétodo!AL402</f>
        <v>0</v>
      </c>
      <c r="AM402" s="74" t="n">
        <f aca="false">Tabla_Simulada!AM402-Tabla_ValidaciónMétodo!AM402</f>
        <v>0</v>
      </c>
      <c r="AO402" s="66" t="n">
        <f aca="false">Tabla_Simulada!AO402-Tabla_ValidaciónMétodo!AO402</f>
        <v>0</v>
      </c>
      <c r="AP402" s="65" t="n">
        <f aca="false">Tabla_Simulada!AP402-Tabla_ValidaciónMétodo!AP402</f>
        <v>0</v>
      </c>
      <c r="AQ402" s="66" t="n">
        <f aca="false">Tabla_Simulada!AQ402-Tabla_ValidaciónMétodo!AQ402</f>
        <v>0</v>
      </c>
      <c r="AR402" s="65" t="n">
        <f aca="false">Tabla_Simulada!AR402-Tabla_ValidaciónMétodo!AR402</f>
        <v>0</v>
      </c>
      <c r="AS402" s="66" t="n">
        <f aca="false">Tabla_Simulada!AS402-Tabla_ValidaciónMétodo!AS402</f>
        <v>0</v>
      </c>
      <c r="AT402" s="65" t="n">
        <f aca="false">Tabla_Simulada!AT402-Tabla_ValidaciónMétodo!AT402</f>
        <v>0</v>
      </c>
      <c r="AU402" s="66" t="n">
        <f aca="false">Tabla_Simulada!AU402-Tabla_ValidaciónMétodo!AU402</f>
        <v>0</v>
      </c>
      <c r="AV402" s="65" t="n">
        <f aca="false">Tabla_Simulada!AV402-Tabla_ValidaciónMétodo!AV402</f>
        <v>0</v>
      </c>
      <c r="AW402" s="66" t="n">
        <f aca="false">Tabla_Simulada!AW402-Tabla_ValidaciónMétodo!AW402</f>
        <v>0</v>
      </c>
      <c r="AX402" s="65" t="n">
        <f aca="false">Tabla_Simulada!AX402-Tabla_ValidaciónMétodo!AX402</f>
        <v>0</v>
      </c>
    </row>
    <row r="403" customFormat="false" ht="15" hidden="false" customHeight="false" outlineLevel="0" collapsed="false">
      <c r="A403" s="72" t="s">
        <v>47</v>
      </c>
      <c r="B403" s="65" t="n">
        <f aca="false">Tabla_Simulada!B403-Tabla_ValidaciónMétodo!B403</f>
        <v>0</v>
      </c>
      <c r="C403" s="65" t="n">
        <f aca="false">Tabla_Simulada!C403-Tabla_ValidaciónMétodo!C403</f>
        <v>0</v>
      </c>
      <c r="D403" s="65" t="n">
        <f aca="false">Tabla_Simulada!D403-Tabla_ValidaciónMétodo!D403</f>
        <v>0</v>
      </c>
      <c r="E403" s="65" t="n">
        <f aca="false">Tabla_Simulada!E403-Tabla_ValidaciónMétodo!E403</f>
        <v>0</v>
      </c>
      <c r="F403" s="65" t="n">
        <f aca="false">Tabla_Simulada!F403-Tabla_ValidaciónMétodo!F403</f>
        <v>0</v>
      </c>
      <c r="G403" s="65" t="n">
        <f aca="false">Tabla_Simulada!G403-Tabla_ValidaciónMétodo!G403</f>
        <v>0</v>
      </c>
      <c r="H403" s="65" t="n">
        <f aca="false">Tabla_Simulada!H403-Tabla_ValidaciónMétodo!H403</f>
        <v>0</v>
      </c>
      <c r="I403" s="66" t="n">
        <f aca="false">Tabla_Simulada!I403-Tabla_ValidaciónMétodo!I403</f>
        <v>0</v>
      </c>
      <c r="J403" s="65" t="n">
        <f aca="false">Tabla_Simulada!J403-Tabla_ValidaciónMétodo!J403</f>
        <v>0</v>
      </c>
      <c r="K403" s="66" t="n">
        <f aca="false">Tabla_Simulada!K403-Tabla_ValidaciónMétodo!K403</f>
        <v>0</v>
      </c>
      <c r="L403" s="65" t="n">
        <f aca="false">Tabla_Simulada!L403-Tabla_ValidaciónMétodo!L403</f>
        <v>0</v>
      </c>
      <c r="M403" s="66" t="n">
        <f aca="false">Tabla_Simulada!M403-Tabla_ValidaciónMétodo!M403</f>
        <v>0</v>
      </c>
      <c r="N403" s="65" t="n">
        <f aca="false">Tabla_Simulada!N403-Tabla_ValidaciónMétodo!N403</f>
        <v>0</v>
      </c>
      <c r="O403" s="65" t="n">
        <f aca="false">Tabla_Simulada!O403-Tabla_ValidaciónMétodo!O403</f>
        <v>0</v>
      </c>
      <c r="P403" s="65" t="n">
        <f aca="false">Tabla_Simulada!P403-Tabla_ValidaciónMétodo!P403</f>
        <v>0</v>
      </c>
      <c r="Q403" s="65" t="n">
        <f aca="false">Tabla_Simulada!Q403-Tabla_ValidaciónMétodo!Q403</f>
        <v>0</v>
      </c>
      <c r="S403" s="65" t="n">
        <f aca="false">Tabla_Simulada!S403-Tabla_ValidaciónMétodo!S403</f>
        <v>0</v>
      </c>
      <c r="T403" s="65" t="n">
        <f aca="false">Tabla_Simulada!T403-Tabla_ValidaciónMétodo!T403</f>
        <v>0</v>
      </c>
      <c r="U403" s="65" t="n">
        <f aca="false">Tabla_Simulada!U403-Tabla_ValidaciónMétodo!U403</f>
        <v>0</v>
      </c>
      <c r="V403" s="65" t="n">
        <f aca="false">Tabla_Simulada!V403-Tabla_ValidaciónMétodo!V403</f>
        <v>0</v>
      </c>
      <c r="W403" s="65" t="n">
        <f aca="false">Tabla_Simulada!W403-Tabla_ValidaciónMétodo!W403</f>
        <v>0</v>
      </c>
      <c r="X403" s="65" t="n">
        <f aca="false">Tabla_Simulada!X403-Tabla_ValidaciónMétodo!X403</f>
        <v>0</v>
      </c>
      <c r="Y403" s="65" t="n">
        <f aca="false">Tabla_Simulada!Y403-Tabla_ValidaciónMétodo!Y403</f>
        <v>0</v>
      </c>
      <c r="Z403" s="65" t="n">
        <f aca="false">Tabla_Simulada!Z403-Tabla_ValidaciónMétodo!Z403</f>
        <v>0</v>
      </c>
      <c r="AC403" s="73" t="n">
        <f aca="false">Tabla_Simulada!AC403-Tabla_ValidaciónMétodo!AC403</f>
        <v>0</v>
      </c>
      <c r="AD403" s="74" t="n">
        <f aca="false">Tabla_Simulada!AD403-Tabla_ValidaciónMétodo!AD403</f>
        <v>0</v>
      </c>
      <c r="AE403" s="75" t="n">
        <f aca="false">Tabla_Simulada!AE403-Tabla_ValidaciónMétodo!AE403</f>
        <v>0</v>
      </c>
      <c r="AF403" s="74" t="n">
        <f aca="false">Tabla_Simulada!AF403-Tabla_ValidaciónMétodo!AF403</f>
        <v>0</v>
      </c>
      <c r="AG403" s="74" t="n">
        <f aca="false">Tabla_Simulada!AG403-Tabla_ValidaciónMétodo!AG403</f>
        <v>0</v>
      </c>
      <c r="AH403" s="74" t="n">
        <f aca="false">Tabla_Simulada!AH403-Tabla_ValidaciónMétodo!AH403</f>
        <v>0</v>
      </c>
      <c r="AI403" s="74" t="n">
        <f aca="false">Tabla_Simulada!AI403-Tabla_ValidaciónMétodo!AI403</f>
        <v>0</v>
      </c>
      <c r="AJ403" s="74" t="n">
        <f aca="false">Tabla_Simulada!AJ403-Tabla_ValidaciónMétodo!AJ403</f>
        <v>0</v>
      </c>
      <c r="AK403" s="74" t="n">
        <f aca="false">Tabla_Simulada!AK403-Tabla_ValidaciónMétodo!AK403</f>
        <v>0</v>
      </c>
      <c r="AL403" s="74" t="n">
        <f aca="false">Tabla_Simulada!AL403-Tabla_ValidaciónMétodo!AL403</f>
        <v>0</v>
      </c>
      <c r="AM403" s="74" t="n">
        <f aca="false">Tabla_Simulada!AM403-Tabla_ValidaciónMétodo!AM403</f>
        <v>0</v>
      </c>
      <c r="AO403" s="66" t="n">
        <f aca="false">Tabla_Simulada!AO403-Tabla_ValidaciónMétodo!AO403</f>
        <v>0</v>
      </c>
      <c r="AP403" s="65" t="n">
        <f aca="false">Tabla_Simulada!AP403-Tabla_ValidaciónMétodo!AP403</f>
        <v>0</v>
      </c>
      <c r="AQ403" s="66" t="n">
        <f aca="false">Tabla_Simulada!AQ403-Tabla_ValidaciónMétodo!AQ403</f>
        <v>0</v>
      </c>
      <c r="AR403" s="65" t="n">
        <f aca="false">Tabla_Simulada!AR403-Tabla_ValidaciónMétodo!AR403</f>
        <v>0</v>
      </c>
      <c r="AS403" s="66" t="n">
        <f aca="false">Tabla_Simulada!AS403-Tabla_ValidaciónMétodo!AS403</f>
        <v>0</v>
      </c>
      <c r="AT403" s="65" t="n">
        <f aca="false">Tabla_Simulada!AT403-Tabla_ValidaciónMétodo!AT403</f>
        <v>0</v>
      </c>
      <c r="AU403" s="66" t="n">
        <f aca="false">Tabla_Simulada!AU403-Tabla_ValidaciónMétodo!AU403</f>
        <v>0</v>
      </c>
      <c r="AV403" s="65" t="n">
        <f aca="false">Tabla_Simulada!AV403-Tabla_ValidaciónMétodo!AV403</f>
        <v>0</v>
      </c>
      <c r="AW403" s="66" t="n">
        <f aca="false">Tabla_Simulada!AW403-Tabla_ValidaciónMétodo!AW403</f>
        <v>0</v>
      </c>
      <c r="AX403" s="65" t="n">
        <f aca="false">Tabla_Simulada!AX403-Tabla_ValidaciónMétodo!AX403</f>
        <v>0</v>
      </c>
    </row>
    <row r="404" customFormat="false" ht="15" hidden="false" customHeight="false" outlineLevel="0" collapsed="false">
      <c r="A404" s="72" t="s">
        <v>48</v>
      </c>
      <c r="B404" s="65" t="n">
        <f aca="false">Tabla_Simulada!B404-Tabla_ValidaciónMétodo!B404</f>
        <v>0</v>
      </c>
      <c r="C404" s="65" t="n">
        <f aca="false">Tabla_Simulada!C404-Tabla_ValidaciónMétodo!C404</f>
        <v>0</v>
      </c>
      <c r="D404" s="65" t="n">
        <f aca="false">Tabla_Simulada!D404-Tabla_ValidaciónMétodo!D404</f>
        <v>0</v>
      </c>
      <c r="E404" s="65" t="n">
        <f aca="false">Tabla_Simulada!E404-Tabla_ValidaciónMétodo!E404</f>
        <v>0</v>
      </c>
      <c r="F404" s="65" t="n">
        <f aca="false">Tabla_Simulada!F404-Tabla_ValidaciónMétodo!F404</f>
        <v>0</v>
      </c>
      <c r="G404" s="65" t="n">
        <f aca="false">Tabla_Simulada!G404-Tabla_ValidaciónMétodo!G404</f>
        <v>0</v>
      </c>
      <c r="H404" s="65" t="n">
        <f aca="false">Tabla_Simulada!H404-Tabla_ValidaciónMétodo!H404</f>
        <v>0</v>
      </c>
      <c r="I404" s="66" t="n">
        <f aca="false">Tabla_Simulada!I404-Tabla_ValidaciónMétodo!I404</f>
        <v>0</v>
      </c>
      <c r="J404" s="65" t="n">
        <f aca="false">Tabla_Simulada!J404-Tabla_ValidaciónMétodo!J404</f>
        <v>0</v>
      </c>
      <c r="K404" s="66" t="n">
        <f aca="false">Tabla_Simulada!K404-Tabla_ValidaciónMétodo!K404</f>
        <v>0</v>
      </c>
      <c r="L404" s="65" t="n">
        <f aca="false">Tabla_Simulada!L404-Tabla_ValidaciónMétodo!L404</f>
        <v>0</v>
      </c>
      <c r="M404" s="66" t="n">
        <f aca="false">Tabla_Simulada!M404-Tabla_ValidaciónMétodo!M404</f>
        <v>0</v>
      </c>
      <c r="N404" s="65" t="n">
        <f aca="false">Tabla_Simulada!N404-Tabla_ValidaciónMétodo!N404</f>
        <v>0</v>
      </c>
      <c r="O404" s="65" t="n">
        <f aca="false">Tabla_Simulada!O404-Tabla_ValidaciónMétodo!O404</f>
        <v>0</v>
      </c>
      <c r="P404" s="65" t="n">
        <f aca="false">Tabla_Simulada!P404-Tabla_ValidaciónMétodo!P404</f>
        <v>0</v>
      </c>
      <c r="Q404" s="65" t="n">
        <f aca="false">Tabla_Simulada!Q404-Tabla_ValidaciónMétodo!Q404</f>
        <v>0</v>
      </c>
      <c r="S404" s="65" t="n">
        <f aca="false">Tabla_Simulada!S404-Tabla_ValidaciónMétodo!S404</f>
        <v>0</v>
      </c>
      <c r="T404" s="65" t="n">
        <f aca="false">Tabla_Simulada!T404-Tabla_ValidaciónMétodo!T404</f>
        <v>0</v>
      </c>
      <c r="U404" s="65" t="n">
        <f aca="false">Tabla_Simulada!U404-Tabla_ValidaciónMétodo!U404</f>
        <v>0</v>
      </c>
      <c r="V404" s="65" t="n">
        <f aca="false">Tabla_Simulada!V404-Tabla_ValidaciónMétodo!V404</f>
        <v>0</v>
      </c>
      <c r="W404" s="65" t="n">
        <f aca="false">Tabla_Simulada!W404-Tabla_ValidaciónMétodo!W404</f>
        <v>0</v>
      </c>
      <c r="X404" s="65" t="n">
        <f aca="false">Tabla_Simulada!X404-Tabla_ValidaciónMétodo!X404</f>
        <v>0</v>
      </c>
      <c r="Y404" s="65" t="n">
        <f aca="false">Tabla_Simulada!Y404-Tabla_ValidaciónMétodo!Y404</f>
        <v>0</v>
      </c>
      <c r="Z404" s="65" t="n">
        <f aca="false">Tabla_Simulada!Z404-Tabla_ValidaciónMétodo!Z404</f>
        <v>0</v>
      </c>
      <c r="AC404" s="73" t="n">
        <f aca="false">Tabla_Simulada!AC404-Tabla_ValidaciónMétodo!AC404</f>
        <v>0</v>
      </c>
      <c r="AD404" s="74" t="n">
        <f aca="false">Tabla_Simulada!AD404-Tabla_ValidaciónMétodo!AD404</f>
        <v>0</v>
      </c>
      <c r="AE404" s="75" t="n">
        <f aca="false">Tabla_Simulada!AE404-Tabla_ValidaciónMétodo!AE404</f>
        <v>0</v>
      </c>
      <c r="AF404" s="74" t="n">
        <f aca="false">Tabla_Simulada!AF404-Tabla_ValidaciónMétodo!AF404</f>
        <v>0</v>
      </c>
      <c r="AG404" s="74" t="n">
        <f aca="false">Tabla_Simulada!AG404-Tabla_ValidaciónMétodo!AG404</f>
        <v>0</v>
      </c>
      <c r="AH404" s="74" t="n">
        <f aca="false">Tabla_Simulada!AH404-Tabla_ValidaciónMétodo!AH404</f>
        <v>0</v>
      </c>
      <c r="AI404" s="74" t="n">
        <f aca="false">Tabla_Simulada!AI404-Tabla_ValidaciónMétodo!AI404</f>
        <v>0</v>
      </c>
      <c r="AJ404" s="74" t="n">
        <f aca="false">Tabla_Simulada!AJ404-Tabla_ValidaciónMétodo!AJ404</f>
        <v>0</v>
      </c>
      <c r="AK404" s="74" t="n">
        <f aca="false">Tabla_Simulada!AK404-Tabla_ValidaciónMétodo!AK404</f>
        <v>0</v>
      </c>
      <c r="AL404" s="74" t="n">
        <f aca="false">Tabla_Simulada!AL404-Tabla_ValidaciónMétodo!AL404</f>
        <v>0</v>
      </c>
      <c r="AM404" s="74" t="n">
        <f aca="false">Tabla_Simulada!AM404-Tabla_ValidaciónMétodo!AM404</f>
        <v>0</v>
      </c>
      <c r="AO404" s="66" t="n">
        <f aca="false">Tabla_Simulada!AO404-Tabla_ValidaciónMétodo!AO404</f>
        <v>0</v>
      </c>
      <c r="AP404" s="65" t="n">
        <f aca="false">Tabla_Simulada!AP404-Tabla_ValidaciónMétodo!AP404</f>
        <v>0</v>
      </c>
      <c r="AQ404" s="66" t="n">
        <f aca="false">Tabla_Simulada!AQ404-Tabla_ValidaciónMétodo!AQ404</f>
        <v>0</v>
      </c>
      <c r="AR404" s="65" t="n">
        <f aca="false">Tabla_Simulada!AR404-Tabla_ValidaciónMétodo!AR404</f>
        <v>0</v>
      </c>
      <c r="AS404" s="66" t="n">
        <f aca="false">Tabla_Simulada!AS404-Tabla_ValidaciónMétodo!AS404</f>
        <v>0</v>
      </c>
      <c r="AT404" s="65" t="n">
        <f aca="false">Tabla_Simulada!AT404-Tabla_ValidaciónMétodo!AT404</f>
        <v>0</v>
      </c>
      <c r="AU404" s="66" t="n">
        <f aca="false">Tabla_Simulada!AU404-Tabla_ValidaciónMétodo!AU404</f>
        <v>0</v>
      </c>
      <c r="AV404" s="65" t="n">
        <f aca="false">Tabla_Simulada!AV404-Tabla_ValidaciónMétodo!AV404</f>
        <v>0</v>
      </c>
      <c r="AW404" s="66" t="n">
        <f aca="false">Tabla_Simulada!AW404-Tabla_ValidaciónMétodo!AW404</f>
        <v>0</v>
      </c>
      <c r="AX404" s="65" t="n">
        <f aca="false">Tabla_Simulada!AX404-Tabla_ValidaciónMétodo!AX404</f>
        <v>0</v>
      </c>
    </row>
    <row r="405" customFormat="false" ht="15" hidden="false" customHeight="false" outlineLevel="0" collapsed="false">
      <c r="A405" s="72" t="s">
        <v>49</v>
      </c>
      <c r="B405" s="65" t="n">
        <f aca="false">Tabla_Simulada!B405-Tabla_ValidaciónMétodo!B405</f>
        <v>0</v>
      </c>
      <c r="C405" s="65" t="n">
        <f aca="false">Tabla_Simulada!C405-Tabla_ValidaciónMétodo!C405</f>
        <v>0</v>
      </c>
      <c r="D405" s="65" t="n">
        <f aca="false">Tabla_Simulada!D405-Tabla_ValidaciónMétodo!D405</f>
        <v>0</v>
      </c>
      <c r="E405" s="65" t="n">
        <f aca="false">Tabla_Simulada!E405-Tabla_ValidaciónMétodo!E405</f>
        <v>0</v>
      </c>
      <c r="F405" s="65" t="n">
        <f aca="false">Tabla_Simulada!F405-Tabla_ValidaciónMétodo!F405</f>
        <v>0</v>
      </c>
      <c r="G405" s="65" t="n">
        <f aca="false">Tabla_Simulada!G405-Tabla_ValidaciónMétodo!G405</f>
        <v>0</v>
      </c>
      <c r="H405" s="65" t="n">
        <f aca="false">Tabla_Simulada!H405-Tabla_ValidaciónMétodo!H405</f>
        <v>0</v>
      </c>
      <c r="I405" s="66" t="n">
        <f aca="false">Tabla_Simulada!I405-Tabla_ValidaciónMétodo!I405</f>
        <v>0</v>
      </c>
      <c r="J405" s="65" t="n">
        <f aca="false">Tabla_Simulada!J405-Tabla_ValidaciónMétodo!J405</f>
        <v>0</v>
      </c>
      <c r="K405" s="66" t="n">
        <f aca="false">Tabla_Simulada!K405-Tabla_ValidaciónMétodo!K405</f>
        <v>0</v>
      </c>
      <c r="L405" s="65" t="n">
        <f aca="false">Tabla_Simulada!L405-Tabla_ValidaciónMétodo!L405</f>
        <v>0</v>
      </c>
      <c r="M405" s="66" t="n">
        <f aca="false">Tabla_Simulada!M405-Tabla_ValidaciónMétodo!M405</f>
        <v>0</v>
      </c>
      <c r="N405" s="65" t="n">
        <f aca="false">Tabla_Simulada!N405-Tabla_ValidaciónMétodo!N405</f>
        <v>0</v>
      </c>
      <c r="O405" s="65" t="n">
        <f aca="false">Tabla_Simulada!O405-Tabla_ValidaciónMétodo!O405</f>
        <v>0</v>
      </c>
      <c r="P405" s="65" t="n">
        <f aca="false">Tabla_Simulada!P405-Tabla_ValidaciónMétodo!P405</f>
        <v>0</v>
      </c>
      <c r="Q405" s="65" t="n">
        <f aca="false">Tabla_Simulada!Q405-Tabla_ValidaciónMétodo!Q405</f>
        <v>0</v>
      </c>
      <c r="S405" s="65" t="n">
        <f aca="false">Tabla_Simulada!S405-Tabla_ValidaciónMétodo!S405</f>
        <v>0</v>
      </c>
      <c r="T405" s="65" t="n">
        <f aca="false">Tabla_Simulada!T405-Tabla_ValidaciónMétodo!T405</f>
        <v>0</v>
      </c>
      <c r="U405" s="65" t="n">
        <f aca="false">Tabla_Simulada!U405-Tabla_ValidaciónMétodo!U405</f>
        <v>0</v>
      </c>
      <c r="V405" s="65" t="n">
        <f aca="false">Tabla_Simulada!V405-Tabla_ValidaciónMétodo!V405</f>
        <v>0</v>
      </c>
      <c r="W405" s="65" t="n">
        <f aca="false">Tabla_Simulada!W405-Tabla_ValidaciónMétodo!W405</f>
        <v>0</v>
      </c>
      <c r="X405" s="65" t="n">
        <f aca="false">Tabla_Simulada!X405-Tabla_ValidaciónMétodo!X405</f>
        <v>0</v>
      </c>
      <c r="Y405" s="65" t="n">
        <f aca="false">Tabla_Simulada!Y405-Tabla_ValidaciónMétodo!Y405</f>
        <v>0</v>
      </c>
      <c r="Z405" s="65" t="n">
        <f aca="false">Tabla_Simulada!Z405-Tabla_ValidaciónMétodo!Z405</f>
        <v>0</v>
      </c>
      <c r="AC405" s="73" t="n">
        <f aca="false">Tabla_Simulada!AC405-Tabla_ValidaciónMétodo!AC405</f>
        <v>0</v>
      </c>
      <c r="AD405" s="74" t="n">
        <f aca="false">Tabla_Simulada!AD405-Tabla_ValidaciónMétodo!AD405</f>
        <v>0</v>
      </c>
      <c r="AE405" s="75" t="n">
        <f aca="false">Tabla_Simulada!AE405-Tabla_ValidaciónMétodo!AE405</f>
        <v>0</v>
      </c>
      <c r="AF405" s="74" t="n">
        <f aca="false">Tabla_Simulada!AF405-Tabla_ValidaciónMétodo!AF405</f>
        <v>0</v>
      </c>
      <c r="AG405" s="74" t="n">
        <f aca="false">Tabla_Simulada!AG405-Tabla_ValidaciónMétodo!AG405</f>
        <v>0</v>
      </c>
      <c r="AH405" s="74" t="n">
        <f aca="false">Tabla_Simulada!AH405-Tabla_ValidaciónMétodo!AH405</f>
        <v>0</v>
      </c>
      <c r="AI405" s="74" t="n">
        <f aca="false">Tabla_Simulada!AI405-Tabla_ValidaciónMétodo!AI405</f>
        <v>0</v>
      </c>
      <c r="AJ405" s="74" t="n">
        <f aca="false">Tabla_Simulada!AJ405-Tabla_ValidaciónMétodo!AJ405</f>
        <v>0</v>
      </c>
      <c r="AK405" s="74" t="n">
        <f aca="false">Tabla_Simulada!AK405-Tabla_ValidaciónMétodo!AK405</f>
        <v>0</v>
      </c>
      <c r="AL405" s="74" t="n">
        <f aca="false">Tabla_Simulada!AL405-Tabla_ValidaciónMétodo!AL405</f>
        <v>0</v>
      </c>
      <c r="AM405" s="74" t="n">
        <f aca="false">Tabla_Simulada!AM405-Tabla_ValidaciónMétodo!AM405</f>
        <v>0</v>
      </c>
      <c r="AO405" s="66" t="n">
        <f aca="false">Tabla_Simulada!AO405-Tabla_ValidaciónMétodo!AO405</f>
        <v>0</v>
      </c>
      <c r="AP405" s="65" t="n">
        <f aca="false">Tabla_Simulada!AP405-Tabla_ValidaciónMétodo!AP405</f>
        <v>0</v>
      </c>
      <c r="AQ405" s="66" t="n">
        <f aca="false">Tabla_Simulada!AQ405-Tabla_ValidaciónMétodo!AQ405</f>
        <v>0</v>
      </c>
      <c r="AR405" s="65" t="n">
        <f aca="false">Tabla_Simulada!AR405-Tabla_ValidaciónMétodo!AR405</f>
        <v>0</v>
      </c>
      <c r="AS405" s="66" t="n">
        <f aca="false">Tabla_Simulada!AS405-Tabla_ValidaciónMétodo!AS405</f>
        <v>0</v>
      </c>
      <c r="AT405" s="65" t="n">
        <f aca="false">Tabla_Simulada!AT405-Tabla_ValidaciónMétodo!AT405</f>
        <v>0</v>
      </c>
      <c r="AU405" s="66" t="n">
        <f aca="false">Tabla_Simulada!AU405-Tabla_ValidaciónMétodo!AU405</f>
        <v>0</v>
      </c>
      <c r="AV405" s="65" t="n">
        <f aca="false">Tabla_Simulada!AV405-Tabla_ValidaciónMétodo!AV405</f>
        <v>0</v>
      </c>
      <c r="AW405" s="66" t="n">
        <f aca="false">Tabla_Simulada!AW405-Tabla_ValidaciónMétodo!AW405</f>
        <v>0</v>
      </c>
      <c r="AX405" s="65" t="n">
        <f aca="false">Tabla_Simulada!AX405-Tabla_ValidaciónMétodo!AX405</f>
        <v>0</v>
      </c>
    </row>
    <row r="406" customFormat="false" ht="15" hidden="false" customHeight="false" outlineLevel="0" collapsed="false">
      <c r="A406" s="72" t="s">
        <v>50</v>
      </c>
      <c r="B406" s="65" t="n">
        <f aca="false">Tabla_Simulada!B406-Tabla_ValidaciónMétodo!B406</f>
        <v>0</v>
      </c>
      <c r="C406" s="65" t="n">
        <f aca="false">Tabla_Simulada!C406-Tabla_ValidaciónMétodo!C406</f>
        <v>0</v>
      </c>
      <c r="D406" s="65" t="n">
        <f aca="false">Tabla_Simulada!D406-Tabla_ValidaciónMétodo!D406</f>
        <v>0</v>
      </c>
      <c r="E406" s="65" t="n">
        <f aca="false">Tabla_Simulada!E406-Tabla_ValidaciónMétodo!E406</f>
        <v>0</v>
      </c>
      <c r="F406" s="65" t="n">
        <f aca="false">Tabla_Simulada!F406-Tabla_ValidaciónMétodo!F406</f>
        <v>0</v>
      </c>
      <c r="G406" s="65" t="n">
        <f aca="false">Tabla_Simulada!G406-Tabla_ValidaciónMétodo!G406</f>
        <v>0</v>
      </c>
      <c r="H406" s="65" t="n">
        <f aca="false">Tabla_Simulada!H406-Tabla_ValidaciónMétodo!H406</f>
        <v>0</v>
      </c>
      <c r="I406" s="66" t="n">
        <f aca="false">Tabla_Simulada!I406-Tabla_ValidaciónMétodo!I406</f>
        <v>0</v>
      </c>
      <c r="J406" s="65" t="n">
        <f aca="false">Tabla_Simulada!J406-Tabla_ValidaciónMétodo!J406</f>
        <v>0</v>
      </c>
      <c r="K406" s="66" t="n">
        <f aca="false">Tabla_Simulada!K406-Tabla_ValidaciónMétodo!K406</f>
        <v>0</v>
      </c>
      <c r="L406" s="65" t="n">
        <f aca="false">Tabla_Simulada!L406-Tabla_ValidaciónMétodo!L406</f>
        <v>0</v>
      </c>
      <c r="M406" s="66" t="n">
        <f aca="false">Tabla_Simulada!M406-Tabla_ValidaciónMétodo!M406</f>
        <v>0</v>
      </c>
      <c r="N406" s="65" t="n">
        <f aca="false">Tabla_Simulada!N406-Tabla_ValidaciónMétodo!N406</f>
        <v>0</v>
      </c>
      <c r="O406" s="65" t="n">
        <f aca="false">Tabla_Simulada!O406-Tabla_ValidaciónMétodo!O406</f>
        <v>0</v>
      </c>
      <c r="P406" s="65" t="n">
        <f aca="false">Tabla_Simulada!P406-Tabla_ValidaciónMétodo!P406</f>
        <v>0</v>
      </c>
      <c r="Q406" s="65" t="n">
        <f aca="false">Tabla_Simulada!Q406-Tabla_ValidaciónMétodo!Q406</f>
        <v>0</v>
      </c>
      <c r="S406" s="65" t="n">
        <f aca="false">Tabla_Simulada!S406-Tabla_ValidaciónMétodo!S406</f>
        <v>0</v>
      </c>
      <c r="T406" s="65" t="n">
        <f aca="false">Tabla_Simulada!T406-Tabla_ValidaciónMétodo!T406</f>
        <v>0</v>
      </c>
      <c r="U406" s="65" t="n">
        <f aca="false">Tabla_Simulada!U406-Tabla_ValidaciónMétodo!U406</f>
        <v>0</v>
      </c>
      <c r="V406" s="65" t="n">
        <f aca="false">Tabla_Simulada!V406-Tabla_ValidaciónMétodo!V406</f>
        <v>0</v>
      </c>
      <c r="W406" s="65" t="n">
        <f aca="false">Tabla_Simulada!W406-Tabla_ValidaciónMétodo!W406</f>
        <v>0</v>
      </c>
      <c r="X406" s="65" t="n">
        <f aca="false">Tabla_Simulada!X406-Tabla_ValidaciónMétodo!X406</f>
        <v>0</v>
      </c>
      <c r="Y406" s="65" t="n">
        <f aca="false">Tabla_Simulada!Y406-Tabla_ValidaciónMétodo!Y406</f>
        <v>0</v>
      </c>
      <c r="Z406" s="65" t="n">
        <f aca="false">Tabla_Simulada!Z406-Tabla_ValidaciónMétodo!Z406</f>
        <v>0</v>
      </c>
      <c r="AC406" s="73" t="n">
        <f aca="false">Tabla_Simulada!AC406-Tabla_ValidaciónMétodo!AC406</f>
        <v>0</v>
      </c>
      <c r="AD406" s="74" t="n">
        <f aca="false">Tabla_Simulada!AD406-Tabla_ValidaciónMétodo!AD406</f>
        <v>0</v>
      </c>
      <c r="AE406" s="75" t="n">
        <f aca="false">Tabla_Simulada!AE406-Tabla_ValidaciónMétodo!AE406</f>
        <v>0</v>
      </c>
      <c r="AF406" s="74" t="n">
        <f aca="false">Tabla_Simulada!AF406-Tabla_ValidaciónMétodo!AF406</f>
        <v>0</v>
      </c>
      <c r="AG406" s="74" t="n">
        <f aca="false">Tabla_Simulada!AG406-Tabla_ValidaciónMétodo!AG406</f>
        <v>0</v>
      </c>
      <c r="AH406" s="74" t="n">
        <f aca="false">Tabla_Simulada!AH406-Tabla_ValidaciónMétodo!AH406</f>
        <v>0</v>
      </c>
      <c r="AI406" s="74" t="n">
        <f aca="false">Tabla_Simulada!AI406-Tabla_ValidaciónMétodo!AI406</f>
        <v>0</v>
      </c>
      <c r="AJ406" s="74" t="n">
        <f aca="false">Tabla_Simulada!AJ406-Tabla_ValidaciónMétodo!AJ406</f>
        <v>0</v>
      </c>
      <c r="AK406" s="74" t="n">
        <f aca="false">Tabla_Simulada!AK406-Tabla_ValidaciónMétodo!AK406</f>
        <v>0</v>
      </c>
      <c r="AL406" s="74" t="n">
        <f aca="false">Tabla_Simulada!AL406-Tabla_ValidaciónMétodo!AL406</f>
        <v>0</v>
      </c>
      <c r="AM406" s="74" t="n">
        <f aca="false">Tabla_Simulada!AM406-Tabla_ValidaciónMétodo!AM406</f>
        <v>0</v>
      </c>
      <c r="AO406" s="66" t="n">
        <f aca="false">Tabla_Simulada!AO406-Tabla_ValidaciónMétodo!AO406</f>
        <v>0</v>
      </c>
      <c r="AP406" s="65" t="n">
        <f aca="false">Tabla_Simulada!AP406-Tabla_ValidaciónMétodo!AP406</f>
        <v>0</v>
      </c>
      <c r="AQ406" s="66" t="n">
        <f aca="false">Tabla_Simulada!AQ406-Tabla_ValidaciónMétodo!AQ406</f>
        <v>0</v>
      </c>
      <c r="AR406" s="65" t="n">
        <f aca="false">Tabla_Simulada!AR406-Tabla_ValidaciónMétodo!AR406</f>
        <v>0</v>
      </c>
      <c r="AS406" s="66" t="n">
        <f aca="false">Tabla_Simulada!AS406-Tabla_ValidaciónMétodo!AS406</f>
        <v>0</v>
      </c>
      <c r="AT406" s="65" t="n">
        <f aca="false">Tabla_Simulada!AT406-Tabla_ValidaciónMétodo!AT406</f>
        <v>0</v>
      </c>
      <c r="AU406" s="66" t="n">
        <f aca="false">Tabla_Simulada!AU406-Tabla_ValidaciónMétodo!AU406</f>
        <v>0</v>
      </c>
      <c r="AV406" s="65" t="n">
        <f aca="false">Tabla_Simulada!AV406-Tabla_ValidaciónMétodo!AV406</f>
        <v>0</v>
      </c>
      <c r="AW406" s="66" t="n">
        <f aca="false">Tabla_Simulada!AW406-Tabla_ValidaciónMétodo!AW406</f>
        <v>0</v>
      </c>
      <c r="AX406" s="65" t="n">
        <f aca="false">Tabla_Simulada!AX406-Tabla_ValidaciónMétodo!AX406</f>
        <v>0</v>
      </c>
    </row>
    <row r="407" customFormat="false" ht="15" hidden="false" customHeight="false" outlineLevel="0" collapsed="false">
      <c r="A407" s="72" t="s">
        <v>51</v>
      </c>
      <c r="B407" s="65" t="n">
        <f aca="false">Tabla_Simulada!B407-Tabla_ValidaciónMétodo!B407</f>
        <v>0</v>
      </c>
      <c r="C407" s="65" t="n">
        <f aca="false">Tabla_Simulada!C407-Tabla_ValidaciónMétodo!C407</f>
        <v>0</v>
      </c>
      <c r="D407" s="65" t="n">
        <f aca="false">Tabla_Simulada!D407-Tabla_ValidaciónMétodo!D407</f>
        <v>0</v>
      </c>
      <c r="E407" s="65" t="n">
        <f aca="false">Tabla_Simulada!E407-Tabla_ValidaciónMétodo!E407</f>
        <v>0</v>
      </c>
      <c r="F407" s="65" t="n">
        <f aca="false">Tabla_Simulada!F407-Tabla_ValidaciónMétodo!F407</f>
        <v>0</v>
      </c>
      <c r="G407" s="65" t="n">
        <f aca="false">Tabla_Simulada!G407-Tabla_ValidaciónMétodo!G407</f>
        <v>0</v>
      </c>
      <c r="H407" s="65" t="n">
        <f aca="false">Tabla_Simulada!H407-Tabla_ValidaciónMétodo!H407</f>
        <v>0</v>
      </c>
      <c r="I407" s="66" t="n">
        <f aca="false">Tabla_Simulada!I407-Tabla_ValidaciónMétodo!I407</f>
        <v>0</v>
      </c>
      <c r="J407" s="65" t="n">
        <f aca="false">Tabla_Simulada!J407-Tabla_ValidaciónMétodo!J407</f>
        <v>0</v>
      </c>
      <c r="K407" s="66" t="n">
        <f aca="false">Tabla_Simulada!K407-Tabla_ValidaciónMétodo!K407</f>
        <v>0</v>
      </c>
      <c r="L407" s="65" t="n">
        <f aca="false">Tabla_Simulada!L407-Tabla_ValidaciónMétodo!L407</f>
        <v>0</v>
      </c>
      <c r="M407" s="66" t="n">
        <f aca="false">Tabla_Simulada!M407-Tabla_ValidaciónMétodo!M407</f>
        <v>0</v>
      </c>
      <c r="N407" s="65" t="n">
        <f aca="false">Tabla_Simulada!N407-Tabla_ValidaciónMétodo!N407</f>
        <v>0</v>
      </c>
      <c r="O407" s="65" t="n">
        <f aca="false">Tabla_Simulada!O407-Tabla_ValidaciónMétodo!O407</f>
        <v>0</v>
      </c>
      <c r="P407" s="65" t="n">
        <f aca="false">Tabla_Simulada!P407-Tabla_ValidaciónMétodo!P407</f>
        <v>0</v>
      </c>
      <c r="Q407" s="65" t="n">
        <f aca="false">Tabla_Simulada!Q407-Tabla_ValidaciónMétodo!Q407</f>
        <v>0</v>
      </c>
      <c r="S407" s="65" t="n">
        <f aca="false">Tabla_Simulada!S407-Tabla_ValidaciónMétodo!S407</f>
        <v>0</v>
      </c>
      <c r="T407" s="65" t="n">
        <f aca="false">Tabla_Simulada!T407-Tabla_ValidaciónMétodo!T407</f>
        <v>0</v>
      </c>
      <c r="U407" s="65" t="n">
        <f aca="false">Tabla_Simulada!U407-Tabla_ValidaciónMétodo!U407</f>
        <v>0</v>
      </c>
      <c r="V407" s="65" t="n">
        <f aca="false">Tabla_Simulada!V407-Tabla_ValidaciónMétodo!V407</f>
        <v>0</v>
      </c>
      <c r="W407" s="65" t="n">
        <f aca="false">Tabla_Simulada!W407-Tabla_ValidaciónMétodo!W407</f>
        <v>0</v>
      </c>
      <c r="X407" s="65" t="n">
        <f aca="false">Tabla_Simulada!X407-Tabla_ValidaciónMétodo!X407</f>
        <v>0</v>
      </c>
      <c r="Y407" s="65" t="n">
        <f aca="false">Tabla_Simulada!Y407-Tabla_ValidaciónMétodo!Y407</f>
        <v>0</v>
      </c>
      <c r="Z407" s="65" t="n">
        <f aca="false">Tabla_Simulada!Z407-Tabla_ValidaciónMétodo!Z407</f>
        <v>0</v>
      </c>
      <c r="AC407" s="73" t="n">
        <f aca="false">Tabla_Simulada!AC407-Tabla_ValidaciónMétodo!AC407</f>
        <v>0</v>
      </c>
      <c r="AD407" s="74" t="n">
        <f aca="false">Tabla_Simulada!AD407-Tabla_ValidaciónMétodo!AD407</f>
        <v>0</v>
      </c>
      <c r="AE407" s="75" t="n">
        <f aca="false">Tabla_Simulada!AE407-Tabla_ValidaciónMétodo!AE407</f>
        <v>0</v>
      </c>
      <c r="AF407" s="74" t="n">
        <f aca="false">Tabla_Simulada!AF407-Tabla_ValidaciónMétodo!AF407</f>
        <v>0</v>
      </c>
      <c r="AG407" s="74" t="n">
        <f aca="false">Tabla_Simulada!AG407-Tabla_ValidaciónMétodo!AG407</f>
        <v>0</v>
      </c>
      <c r="AH407" s="74" t="n">
        <f aca="false">Tabla_Simulada!AH407-Tabla_ValidaciónMétodo!AH407</f>
        <v>0</v>
      </c>
      <c r="AI407" s="74" t="n">
        <f aca="false">Tabla_Simulada!AI407-Tabla_ValidaciónMétodo!AI407</f>
        <v>0</v>
      </c>
      <c r="AJ407" s="74" t="n">
        <f aca="false">Tabla_Simulada!AJ407-Tabla_ValidaciónMétodo!AJ407</f>
        <v>0</v>
      </c>
      <c r="AK407" s="74" t="n">
        <f aca="false">Tabla_Simulada!AK407-Tabla_ValidaciónMétodo!AK407</f>
        <v>0</v>
      </c>
      <c r="AL407" s="74" t="n">
        <f aca="false">Tabla_Simulada!AL407-Tabla_ValidaciónMétodo!AL407</f>
        <v>0</v>
      </c>
      <c r="AM407" s="74" t="n">
        <f aca="false">Tabla_Simulada!AM407-Tabla_ValidaciónMétodo!AM407</f>
        <v>0</v>
      </c>
      <c r="AO407" s="66" t="n">
        <f aca="false">Tabla_Simulada!AO407-Tabla_ValidaciónMétodo!AO407</f>
        <v>0</v>
      </c>
      <c r="AP407" s="65" t="n">
        <f aca="false">Tabla_Simulada!AP407-Tabla_ValidaciónMétodo!AP407</f>
        <v>0</v>
      </c>
      <c r="AQ407" s="66" t="n">
        <f aca="false">Tabla_Simulada!AQ407-Tabla_ValidaciónMétodo!AQ407</f>
        <v>0</v>
      </c>
      <c r="AR407" s="65" t="n">
        <f aca="false">Tabla_Simulada!AR407-Tabla_ValidaciónMétodo!AR407</f>
        <v>0</v>
      </c>
      <c r="AS407" s="66" t="n">
        <f aca="false">Tabla_Simulada!AS407-Tabla_ValidaciónMétodo!AS407</f>
        <v>0</v>
      </c>
      <c r="AT407" s="65" t="n">
        <f aca="false">Tabla_Simulada!AT407-Tabla_ValidaciónMétodo!AT407</f>
        <v>0</v>
      </c>
      <c r="AU407" s="66" t="n">
        <f aca="false">Tabla_Simulada!AU407-Tabla_ValidaciónMétodo!AU407</f>
        <v>0</v>
      </c>
      <c r="AV407" s="65" t="n">
        <f aca="false">Tabla_Simulada!AV407-Tabla_ValidaciónMétodo!AV407</f>
        <v>0</v>
      </c>
      <c r="AW407" s="66" t="n">
        <f aca="false">Tabla_Simulada!AW407-Tabla_ValidaciónMétodo!AW407</f>
        <v>0</v>
      </c>
      <c r="AX407" s="65" t="n">
        <f aca="false">Tabla_Simulada!AX407-Tabla_ValidaciónMétodo!AX407</f>
        <v>0</v>
      </c>
    </row>
    <row r="408" customFormat="false" ht="15" hidden="false" customHeight="false" outlineLevel="0" collapsed="false">
      <c r="A408" s="72" t="s">
        <v>52</v>
      </c>
      <c r="B408" s="65" t="n">
        <f aca="false">Tabla_Simulada!B408-Tabla_ValidaciónMétodo!B408</f>
        <v>0</v>
      </c>
      <c r="C408" s="65" t="n">
        <f aca="false">Tabla_Simulada!C408-Tabla_ValidaciónMétodo!C408</f>
        <v>0</v>
      </c>
      <c r="D408" s="65" t="n">
        <f aca="false">Tabla_Simulada!D408-Tabla_ValidaciónMétodo!D408</f>
        <v>0</v>
      </c>
      <c r="E408" s="65" t="n">
        <f aca="false">Tabla_Simulada!E408-Tabla_ValidaciónMétodo!E408</f>
        <v>0</v>
      </c>
      <c r="F408" s="65" t="n">
        <f aca="false">Tabla_Simulada!F408-Tabla_ValidaciónMétodo!F408</f>
        <v>0</v>
      </c>
      <c r="G408" s="65" t="n">
        <f aca="false">Tabla_Simulada!G408-Tabla_ValidaciónMétodo!G408</f>
        <v>0</v>
      </c>
      <c r="H408" s="65" t="n">
        <f aca="false">Tabla_Simulada!H408-Tabla_ValidaciónMétodo!H408</f>
        <v>0</v>
      </c>
      <c r="I408" s="66" t="n">
        <f aca="false">Tabla_Simulada!I408-Tabla_ValidaciónMétodo!I408</f>
        <v>0</v>
      </c>
      <c r="J408" s="65" t="n">
        <f aca="false">Tabla_Simulada!J408-Tabla_ValidaciónMétodo!J408</f>
        <v>0</v>
      </c>
      <c r="K408" s="66" t="n">
        <f aca="false">Tabla_Simulada!K408-Tabla_ValidaciónMétodo!K408</f>
        <v>0</v>
      </c>
      <c r="L408" s="65" t="n">
        <f aca="false">Tabla_Simulada!L408-Tabla_ValidaciónMétodo!L408</f>
        <v>0</v>
      </c>
      <c r="M408" s="66" t="n">
        <f aca="false">Tabla_Simulada!M408-Tabla_ValidaciónMétodo!M408</f>
        <v>0</v>
      </c>
      <c r="N408" s="65" t="n">
        <f aca="false">Tabla_Simulada!N408-Tabla_ValidaciónMétodo!N408</f>
        <v>0</v>
      </c>
      <c r="O408" s="65" t="n">
        <f aca="false">Tabla_Simulada!O408-Tabla_ValidaciónMétodo!O408</f>
        <v>0</v>
      </c>
      <c r="P408" s="65" t="n">
        <f aca="false">Tabla_Simulada!P408-Tabla_ValidaciónMétodo!P408</f>
        <v>0</v>
      </c>
      <c r="Q408" s="65" t="n">
        <f aca="false">Tabla_Simulada!Q408-Tabla_ValidaciónMétodo!Q408</f>
        <v>0</v>
      </c>
      <c r="S408" s="65" t="n">
        <f aca="false">Tabla_Simulada!S408-Tabla_ValidaciónMétodo!S408</f>
        <v>0</v>
      </c>
      <c r="T408" s="65" t="n">
        <f aca="false">Tabla_Simulada!T408-Tabla_ValidaciónMétodo!T408</f>
        <v>0</v>
      </c>
      <c r="U408" s="65" t="n">
        <f aca="false">Tabla_Simulada!U408-Tabla_ValidaciónMétodo!U408</f>
        <v>0</v>
      </c>
      <c r="V408" s="65" t="n">
        <f aca="false">Tabla_Simulada!V408-Tabla_ValidaciónMétodo!V408</f>
        <v>0</v>
      </c>
      <c r="W408" s="65" t="n">
        <f aca="false">Tabla_Simulada!W408-Tabla_ValidaciónMétodo!W408</f>
        <v>0</v>
      </c>
      <c r="X408" s="65" t="n">
        <f aca="false">Tabla_Simulada!X408-Tabla_ValidaciónMétodo!X408</f>
        <v>0</v>
      </c>
      <c r="Y408" s="65" t="n">
        <f aca="false">Tabla_Simulada!Y408-Tabla_ValidaciónMétodo!Y408</f>
        <v>0</v>
      </c>
      <c r="Z408" s="65" t="n">
        <f aca="false">Tabla_Simulada!Z408-Tabla_ValidaciónMétodo!Z408</f>
        <v>0</v>
      </c>
      <c r="AC408" s="73" t="n">
        <f aca="false">Tabla_Simulada!AC408-Tabla_ValidaciónMétodo!AC408</f>
        <v>0</v>
      </c>
      <c r="AD408" s="74" t="n">
        <f aca="false">Tabla_Simulada!AD408-Tabla_ValidaciónMétodo!AD408</f>
        <v>0</v>
      </c>
      <c r="AE408" s="75" t="n">
        <f aca="false">Tabla_Simulada!AE408-Tabla_ValidaciónMétodo!AE408</f>
        <v>0</v>
      </c>
      <c r="AF408" s="74" t="n">
        <f aca="false">Tabla_Simulada!AF408-Tabla_ValidaciónMétodo!AF408</f>
        <v>0</v>
      </c>
      <c r="AG408" s="74" t="n">
        <f aca="false">Tabla_Simulada!AG408-Tabla_ValidaciónMétodo!AG408</f>
        <v>0</v>
      </c>
      <c r="AH408" s="74" t="n">
        <f aca="false">Tabla_Simulada!AH408-Tabla_ValidaciónMétodo!AH408</f>
        <v>0</v>
      </c>
      <c r="AI408" s="74" t="n">
        <f aca="false">Tabla_Simulada!AI408-Tabla_ValidaciónMétodo!AI408</f>
        <v>0</v>
      </c>
      <c r="AJ408" s="74" t="n">
        <f aca="false">Tabla_Simulada!AJ408-Tabla_ValidaciónMétodo!AJ408</f>
        <v>0</v>
      </c>
      <c r="AK408" s="74" t="n">
        <f aca="false">Tabla_Simulada!AK408-Tabla_ValidaciónMétodo!AK408</f>
        <v>0</v>
      </c>
      <c r="AL408" s="74" t="n">
        <f aca="false">Tabla_Simulada!AL408-Tabla_ValidaciónMétodo!AL408</f>
        <v>0</v>
      </c>
      <c r="AM408" s="74" t="n">
        <f aca="false">Tabla_Simulada!AM408-Tabla_ValidaciónMétodo!AM408</f>
        <v>0</v>
      </c>
      <c r="AO408" s="66" t="n">
        <f aca="false">Tabla_Simulada!AO408-Tabla_ValidaciónMétodo!AO408</f>
        <v>0</v>
      </c>
      <c r="AP408" s="65" t="n">
        <f aca="false">Tabla_Simulada!AP408-Tabla_ValidaciónMétodo!AP408</f>
        <v>0</v>
      </c>
      <c r="AQ408" s="66" t="n">
        <f aca="false">Tabla_Simulada!AQ408-Tabla_ValidaciónMétodo!AQ408</f>
        <v>0</v>
      </c>
      <c r="AR408" s="65" t="n">
        <f aca="false">Tabla_Simulada!AR408-Tabla_ValidaciónMétodo!AR408</f>
        <v>0</v>
      </c>
      <c r="AS408" s="66" t="n">
        <f aca="false">Tabla_Simulada!AS408-Tabla_ValidaciónMétodo!AS408</f>
        <v>0</v>
      </c>
      <c r="AT408" s="65" t="n">
        <f aca="false">Tabla_Simulada!AT408-Tabla_ValidaciónMétodo!AT408</f>
        <v>0</v>
      </c>
      <c r="AU408" s="66" t="n">
        <f aca="false">Tabla_Simulada!AU408-Tabla_ValidaciónMétodo!AU408</f>
        <v>0</v>
      </c>
      <c r="AV408" s="65" t="n">
        <f aca="false">Tabla_Simulada!AV408-Tabla_ValidaciónMétodo!AV408</f>
        <v>0</v>
      </c>
      <c r="AW408" s="66" t="n">
        <f aca="false">Tabla_Simulada!AW408-Tabla_ValidaciónMétodo!AW408</f>
        <v>0</v>
      </c>
      <c r="AX408" s="65" t="n">
        <f aca="false">Tabla_Simulada!AX408-Tabla_ValidaciónMétodo!AX408</f>
        <v>0</v>
      </c>
    </row>
    <row r="409" customFormat="false" ht="15" hidden="false" customHeight="false" outlineLevel="0" collapsed="false">
      <c r="A409" s="72" t="s">
        <v>53</v>
      </c>
      <c r="B409" s="65" t="n">
        <f aca="false">Tabla_Simulada!B409-Tabla_ValidaciónMétodo!B409</f>
        <v>0</v>
      </c>
      <c r="C409" s="65" t="n">
        <f aca="false">Tabla_Simulada!C409-Tabla_ValidaciónMétodo!C409</f>
        <v>0</v>
      </c>
      <c r="D409" s="65" t="n">
        <f aca="false">Tabla_Simulada!D409-Tabla_ValidaciónMétodo!D409</f>
        <v>0</v>
      </c>
      <c r="E409" s="65" t="n">
        <f aca="false">Tabla_Simulada!E409-Tabla_ValidaciónMétodo!E409</f>
        <v>0</v>
      </c>
      <c r="F409" s="65" t="n">
        <f aca="false">Tabla_Simulada!F409-Tabla_ValidaciónMétodo!F409</f>
        <v>0</v>
      </c>
      <c r="G409" s="65" t="n">
        <f aca="false">Tabla_Simulada!G409-Tabla_ValidaciónMétodo!G409</f>
        <v>0</v>
      </c>
      <c r="H409" s="65" t="n">
        <f aca="false">Tabla_Simulada!H409-Tabla_ValidaciónMétodo!H409</f>
        <v>0</v>
      </c>
      <c r="I409" s="66" t="n">
        <f aca="false">Tabla_Simulada!I409-Tabla_ValidaciónMétodo!I409</f>
        <v>0</v>
      </c>
      <c r="J409" s="65" t="n">
        <f aca="false">Tabla_Simulada!J409-Tabla_ValidaciónMétodo!J409</f>
        <v>0</v>
      </c>
      <c r="K409" s="66" t="n">
        <f aca="false">Tabla_Simulada!K409-Tabla_ValidaciónMétodo!K409</f>
        <v>0</v>
      </c>
      <c r="L409" s="65" t="n">
        <f aca="false">Tabla_Simulada!L409-Tabla_ValidaciónMétodo!L409</f>
        <v>0</v>
      </c>
      <c r="M409" s="66" t="n">
        <f aca="false">Tabla_Simulada!M409-Tabla_ValidaciónMétodo!M409</f>
        <v>0</v>
      </c>
      <c r="N409" s="65" t="n">
        <f aca="false">Tabla_Simulada!N409-Tabla_ValidaciónMétodo!N409</f>
        <v>0</v>
      </c>
      <c r="O409" s="65" t="n">
        <f aca="false">Tabla_Simulada!O409-Tabla_ValidaciónMétodo!O409</f>
        <v>0</v>
      </c>
      <c r="P409" s="65" t="n">
        <f aca="false">Tabla_Simulada!P409-Tabla_ValidaciónMétodo!P409</f>
        <v>0</v>
      </c>
      <c r="Q409" s="65" t="n">
        <f aca="false">Tabla_Simulada!Q409-Tabla_ValidaciónMétodo!Q409</f>
        <v>0</v>
      </c>
      <c r="S409" s="65" t="n">
        <f aca="false">Tabla_Simulada!S409-Tabla_ValidaciónMétodo!S409</f>
        <v>0</v>
      </c>
      <c r="T409" s="65" t="n">
        <f aca="false">Tabla_Simulada!T409-Tabla_ValidaciónMétodo!T409</f>
        <v>0</v>
      </c>
      <c r="U409" s="65" t="n">
        <f aca="false">Tabla_Simulada!U409-Tabla_ValidaciónMétodo!U409</f>
        <v>0</v>
      </c>
      <c r="V409" s="65" t="n">
        <f aca="false">Tabla_Simulada!V409-Tabla_ValidaciónMétodo!V409</f>
        <v>0</v>
      </c>
      <c r="W409" s="65" t="n">
        <f aca="false">Tabla_Simulada!W409-Tabla_ValidaciónMétodo!W409</f>
        <v>0</v>
      </c>
      <c r="X409" s="65" t="n">
        <f aca="false">Tabla_Simulada!X409-Tabla_ValidaciónMétodo!X409</f>
        <v>0</v>
      </c>
      <c r="Y409" s="65" t="n">
        <f aca="false">Tabla_Simulada!Y409-Tabla_ValidaciónMétodo!Y409</f>
        <v>0</v>
      </c>
      <c r="Z409" s="65" t="n">
        <f aca="false">Tabla_Simulada!Z409-Tabla_ValidaciónMétodo!Z409</f>
        <v>0</v>
      </c>
      <c r="AC409" s="73" t="n">
        <f aca="false">Tabla_Simulada!AC409-Tabla_ValidaciónMétodo!AC409</f>
        <v>0</v>
      </c>
      <c r="AD409" s="74" t="n">
        <f aca="false">Tabla_Simulada!AD409-Tabla_ValidaciónMétodo!AD409</f>
        <v>0</v>
      </c>
      <c r="AE409" s="75" t="n">
        <f aca="false">Tabla_Simulada!AE409-Tabla_ValidaciónMétodo!AE409</f>
        <v>0</v>
      </c>
      <c r="AF409" s="74" t="n">
        <f aca="false">Tabla_Simulada!AF409-Tabla_ValidaciónMétodo!AF409</f>
        <v>0</v>
      </c>
      <c r="AG409" s="74" t="n">
        <f aca="false">Tabla_Simulada!AG409-Tabla_ValidaciónMétodo!AG409</f>
        <v>0</v>
      </c>
      <c r="AH409" s="74" t="n">
        <f aca="false">Tabla_Simulada!AH409-Tabla_ValidaciónMétodo!AH409</f>
        <v>0</v>
      </c>
      <c r="AI409" s="74" t="n">
        <f aca="false">Tabla_Simulada!AI409-Tabla_ValidaciónMétodo!AI409</f>
        <v>0</v>
      </c>
      <c r="AJ409" s="74" t="n">
        <f aca="false">Tabla_Simulada!AJ409-Tabla_ValidaciónMétodo!AJ409</f>
        <v>0</v>
      </c>
      <c r="AK409" s="74" t="n">
        <f aca="false">Tabla_Simulada!AK409-Tabla_ValidaciónMétodo!AK409</f>
        <v>0</v>
      </c>
      <c r="AL409" s="74" t="n">
        <f aca="false">Tabla_Simulada!AL409-Tabla_ValidaciónMétodo!AL409</f>
        <v>0</v>
      </c>
      <c r="AM409" s="74" t="n">
        <f aca="false">Tabla_Simulada!AM409-Tabla_ValidaciónMétodo!AM409</f>
        <v>0</v>
      </c>
      <c r="AO409" s="66" t="n">
        <f aca="false">Tabla_Simulada!AO409-Tabla_ValidaciónMétodo!AO409</f>
        <v>0</v>
      </c>
      <c r="AP409" s="65" t="n">
        <f aca="false">Tabla_Simulada!AP409-Tabla_ValidaciónMétodo!AP409</f>
        <v>0</v>
      </c>
      <c r="AQ409" s="66" t="n">
        <f aca="false">Tabla_Simulada!AQ409-Tabla_ValidaciónMétodo!AQ409</f>
        <v>0</v>
      </c>
      <c r="AR409" s="65" t="n">
        <f aca="false">Tabla_Simulada!AR409-Tabla_ValidaciónMétodo!AR409</f>
        <v>0</v>
      </c>
      <c r="AS409" s="66" t="n">
        <f aca="false">Tabla_Simulada!AS409-Tabla_ValidaciónMétodo!AS409</f>
        <v>0</v>
      </c>
      <c r="AT409" s="65" t="n">
        <f aca="false">Tabla_Simulada!AT409-Tabla_ValidaciónMétodo!AT409</f>
        <v>0</v>
      </c>
      <c r="AU409" s="66" t="n">
        <f aca="false">Tabla_Simulada!AU409-Tabla_ValidaciónMétodo!AU409</f>
        <v>0</v>
      </c>
      <c r="AV409" s="65" t="n">
        <f aca="false">Tabla_Simulada!AV409-Tabla_ValidaciónMétodo!AV409</f>
        <v>0</v>
      </c>
      <c r="AW409" s="66" t="n">
        <f aca="false">Tabla_Simulada!AW409-Tabla_ValidaciónMétodo!AW409</f>
        <v>0</v>
      </c>
      <c r="AX409" s="65" t="n">
        <f aca="false">Tabla_Simulada!AX409-Tabla_ValidaciónMétodo!AX409</f>
        <v>0</v>
      </c>
    </row>
    <row r="410" customFormat="false" ht="15" hidden="false" customHeight="false" outlineLevel="0" collapsed="false">
      <c r="A410" s="72" t="s">
        <v>54</v>
      </c>
      <c r="B410" s="65" t="n">
        <f aca="false">Tabla_Simulada!B410-Tabla_ValidaciónMétodo!B410</f>
        <v>0</v>
      </c>
      <c r="C410" s="65" t="n">
        <f aca="false">Tabla_Simulada!C410-Tabla_ValidaciónMétodo!C410</f>
        <v>0</v>
      </c>
      <c r="D410" s="65" t="n">
        <f aca="false">Tabla_Simulada!D410-Tabla_ValidaciónMétodo!D410</f>
        <v>0</v>
      </c>
      <c r="E410" s="65" t="n">
        <f aca="false">Tabla_Simulada!E410-Tabla_ValidaciónMétodo!E410</f>
        <v>0</v>
      </c>
      <c r="F410" s="65" t="n">
        <f aca="false">Tabla_Simulada!F410-Tabla_ValidaciónMétodo!F410</f>
        <v>0</v>
      </c>
      <c r="G410" s="65" t="n">
        <f aca="false">Tabla_Simulada!G410-Tabla_ValidaciónMétodo!G410</f>
        <v>0</v>
      </c>
      <c r="H410" s="65" t="n">
        <f aca="false">Tabla_Simulada!H410-Tabla_ValidaciónMétodo!H410</f>
        <v>0</v>
      </c>
      <c r="I410" s="66" t="n">
        <f aca="false">Tabla_Simulada!I410-Tabla_ValidaciónMétodo!I410</f>
        <v>0</v>
      </c>
      <c r="J410" s="65" t="n">
        <f aca="false">Tabla_Simulada!J410-Tabla_ValidaciónMétodo!J410</f>
        <v>0</v>
      </c>
      <c r="K410" s="66" t="n">
        <f aca="false">Tabla_Simulada!K410-Tabla_ValidaciónMétodo!K410</f>
        <v>0</v>
      </c>
      <c r="L410" s="65" t="n">
        <f aca="false">Tabla_Simulada!L410-Tabla_ValidaciónMétodo!L410</f>
        <v>0</v>
      </c>
      <c r="M410" s="66" t="n">
        <f aca="false">Tabla_Simulada!M410-Tabla_ValidaciónMétodo!M410</f>
        <v>0</v>
      </c>
      <c r="N410" s="65" t="n">
        <f aca="false">Tabla_Simulada!N410-Tabla_ValidaciónMétodo!N410</f>
        <v>0</v>
      </c>
      <c r="O410" s="65" t="n">
        <f aca="false">Tabla_Simulada!O410-Tabla_ValidaciónMétodo!O410</f>
        <v>0</v>
      </c>
      <c r="P410" s="65" t="n">
        <f aca="false">Tabla_Simulada!P410-Tabla_ValidaciónMétodo!P410</f>
        <v>0</v>
      </c>
      <c r="Q410" s="65" t="n">
        <f aca="false">Tabla_Simulada!Q410-Tabla_ValidaciónMétodo!Q410</f>
        <v>0</v>
      </c>
      <c r="S410" s="65" t="n">
        <f aca="false">Tabla_Simulada!S410-Tabla_ValidaciónMétodo!S410</f>
        <v>0</v>
      </c>
      <c r="T410" s="65" t="n">
        <f aca="false">Tabla_Simulada!T410-Tabla_ValidaciónMétodo!T410</f>
        <v>0</v>
      </c>
      <c r="U410" s="65" t="n">
        <f aca="false">Tabla_Simulada!U410-Tabla_ValidaciónMétodo!U410</f>
        <v>0</v>
      </c>
      <c r="V410" s="65" t="n">
        <f aca="false">Tabla_Simulada!V410-Tabla_ValidaciónMétodo!V410</f>
        <v>0</v>
      </c>
      <c r="W410" s="65" t="n">
        <f aca="false">Tabla_Simulada!W410-Tabla_ValidaciónMétodo!W410</f>
        <v>0</v>
      </c>
      <c r="X410" s="65" t="n">
        <f aca="false">Tabla_Simulada!X410-Tabla_ValidaciónMétodo!X410</f>
        <v>0</v>
      </c>
      <c r="Y410" s="65" t="n">
        <f aca="false">Tabla_Simulada!Y410-Tabla_ValidaciónMétodo!Y410</f>
        <v>0</v>
      </c>
      <c r="Z410" s="65" t="n">
        <f aca="false">Tabla_Simulada!Z410-Tabla_ValidaciónMétodo!Z410</f>
        <v>0</v>
      </c>
      <c r="AC410" s="73" t="n">
        <f aca="false">Tabla_Simulada!AC410-Tabla_ValidaciónMétodo!AC410</f>
        <v>0</v>
      </c>
      <c r="AD410" s="74" t="n">
        <f aca="false">Tabla_Simulada!AD410-Tabla_ValidaciónMétodo!AD410</f>
        <v>0</v>
      </c>
      <c r="AE410" s="75" t="n">
        <f aca="false">Tabla_Simulada!AE410-Tabla_ValidaciónMétodo!AE410</f>
        <v>0</v>
      </c>
      <c r="AF410" s="74" t="n">
        <f aca="false">Tabla_Simulada!AF410-Tabla_ValidaciónMétodo!AF410</f>
        <v>0</v>
      </c>
      <c r="AG410" s="74" t="n">
        <f aca="false">Tabla_Simulada!AG410-Tabla_ValidaciónMétodo!AG410</f>
        <v>0</v>
      </c>
      <c r="AH410" s="74" t="n">
        <f aca="false">Tabla_Simulada!AH410-Tabla_ValidaciónMétodo!AH410</f>
        <v>0</v>
      </c>
      <c r="AI410" s="74" t="n">
        <f aca="false">Tabla_Simulada!AI410-Tabla_ValidaciónMétodo!AI410</f>
        <v>0</v>
      </c>
      <c r="AJ410" s="74" t="n">
        <f aca="false">Tabla_Simulada!AJ410-Tabla_ValidaciónMétodo!AJ410</f>
        <v>0</v>
      </c>
      <c r="AK410" s="74" t="n">
        <f aca="false">Tabla_Simulada!AK410-Tabla_ValidaciónMétodo!AK410</f>
        <v>0</v>
      </c>
      <c r="AL410" s="74" t="n">
        <f aca="false">Tabla_Simulada!AL410-Tabla_ValidaciónMétodo!AL410</f>
        <v>0</v>
      </c>
      <c r="AM410" s="74" t="n">
        <f aca="false">Tabla_Simulada!AM410-Tabla_ValidaciónMétodo!AM410</f>
        <v>0</v>
      </c>
      <c r="AO410" s="66" t="n">
        <f aca="false">Tabla_Simulada!AO410-Tabla_ValidaciónMétodo!AO410</f>
        <v>0</v>
      </c>
      <c r="AP410" s="65" t="n">
        <f aca="false">Tabla_Simulada!AP410-Tabla_ValidaciónMétodo!AP410</f>
        <v>0</v>
      </c>
      <c r="AQ410" s="66" t="n">
        <f aca="false">Tabla_Simulada!AQ410-Tabla_ValidaciónMétodo!AQ410</f>
        <v>0</v>
      </c>
      <c r="AR410" s="65" t="n">
        <f aca="false">Tabla_Simulada!AR410-Tabla_ValidaciónMétodo!AR410</f>
        <v>0</v>
      </c>
      <c r="AS410" s="66" t="n">
        <f aca="false">Tabla_Simulada!AS410-Tabla_ValidaciónMétodo!AS410</f>
        <v>0</v>
      </c>
      <c r="AT410" s="65" t="n">
        <f aca="false">Tabla_Simulada!AT410-Tabla_ValidaciónMétodo!AT410</f>
        <v>0</v>
      </c>
      <c r="AU410" s="66" t="n">
        <f aca="false">Tabla_Simulada!AU410-Tabla_ValidaciónMétodo!AU410</f>
        <v>0</v>
      </c>
      <c r="AV410" s="65" t="n">
        <f aca="false">Tabla_Simulada!AV410-Tabla_ValidaciónMétodo!AV410</f>
        <v>0</v>
      </c>
      <c r="AW410" s="66" t="n">
        <f aca="false">Tabla_Simulada!AW410-Tabla_ValidaciónMétodo!AW410</f>
        <v>0</v>
      </c>
      <c r="AX410" s="65" t="n">
        <f aca="false">Tabla_Simulada!AX410-Tabla_ValidaciónMétodo!AX410</f>
        <v>0</v>
      </c>
    </row>
    <row r="411" customFormat="false" ht="15" hidden="false" customHeight="false" outlineLevel="0" collapsed="false">
      <c r="A411" s="72" t="s">
        <v>55</v>
      </c>
      <c r="B411" s="65" t="n">
        <f aca="false">Tabla_Simulada!B411-Tabla_ValidaciónMétodo!B411</f>
        <v>0</v>
      </c>
      <c r="C411" s="65" t="n">
        <f aca="false">Tabla_Simulada!C411-Tabla_ValidaciónMétodo!C411</f>
        <v>0</v>
      </c>
      <c r="D411" s="65" t="n">
        <f aca="false">Tabla_Simulada!D411-Tabla_ValidaciónMétodo!D411</f>
        <v>0</v>
      </c>
      <c r="E411" s="65" t="n">
        <f aca="false">Tabla_Simulada!E411-Tabla_ValidaciónMétodo!E411</f>
        <v>0</v>
      </c>
      <c r="F411" s="65" t="n">
        <f aca="false">Tabla_Simulada!F411-Tabla_ValidaciónMétodo!F411</f>
        <v>0</v>
      </c>
      <c r="G411" s="65" t="n">
        <f aca="false">Tabla_Simulada!G411-Tabla_ValidaciónMétodo!G411</f>
        <v>0</v>
      </c>
      <c r="H411" s="65" t="n">
        <f aca="false">Tabla_Simulada!H411-Tabla_ValidaciónMétodo!H411</f>
        <v>0</v>
      </c>
      <c r="I411" s="66" t="n">
        <f aca="false">Tabla_Simulada!I411-Tabla_ValidaciónMétodo!I411</f>
        <v>0</v>
      </c>
      <c r="J411" s="65" t="n">
        <f aca="false">Tabla_Simulada!J411-Tabla_ValidaciónMétodo!J411</f>
        <v>0</v>
      </c>
      <c r="K411" s="66" t="n">
        <f aca="false">Tabla_Simulada!K411-Tabla_ValidaciónMétodo!K411</f>
        <v>0</v>
      </c>
      <c r="L411" s="65" t="n">
        <f aca="false">Tabla_Simulada!L411-Tabla_ValidaciónMétodo!L411</f>
        <v>0</v>
      </c>
      <c r="M411" s="66" t="n">
        <f aca="false">Tabla_Simulada!M411-Tabla_ValidaciónMétodo!M411</f>
        <v>0</v>
      </c>
      <c r="N411" s="65" t="n">
        <f aca="false">Tabla_Simulada!N411-Tabla_ValidaciónMétodo!N411</f>
        <v>0</v>
      </c>
      <c r="O411" s="65" t="n">
        <f aca="false">Tabla_Simulada!O411-Tabla_ValidaciónMétodo!O411</f>
        <v>0</v>
      </c>
      <c r="P411" s="65" t="n">
        <f aca="false">Tabla_Simulada!P411-Tabla_ValidaciónMétodo!P411</f>
        <v>0</v>
      </c>
      <c r="Q411" s="65" t="n">
        <f aca="false">Tabla_Simulada!Q411-Tabla_ValidaciónMétodo!Q411</f>
        <v>0</v>
      </c>
      <c r="S411" s="65" t="n">
        <f aca="false">Tabla_Simulada!S411-Tabla_ValidaciónMétodo!S411</f>
        <v>0</v>
      </c>
      <c r="T411" s="65" t="n">
        <f aca="false">Tabla_Simulada!T411-Tabla_ValidaciónMétodo!T411</f>
        <v>0</v>
      </c>
      <c r="U411" s="65" t="n">
        <f aca="false">Tabla_Simulada!U411-Tabla_ValidaciónMétodo!U411</f>
        <v>0</v>
      </c>
      <c r="V411" s="65" t="n">
        <f aca="false">Tabla_Simulada!V411-Tabla_ValidaciónMétodo!V411</f>
        <v>0</v>
      </c>
      <c r="W411" s="65" t="n">
        <f aca="false">Tabla_Simulada!W411-Tabla_ValidaciónMétodo!W411</f>
        <v>0</v>
      </c>
      <c r="X411" s="65" t="n">
        <f aca="false">Tabla_Simulada!X411-Tabla_ValidaciónMétodo!X411</f>
        <v>0</v>
      </c>
      <c r="Y411" s="65" t="n">
        <f aca="false">Tabla_Simulada!Y411-Tabla_ValidaciónMétodo!Y411</f>
        <v>0</v>
      </c>
      <c r="Z411" s="65" t="n">
        <f aca="false">Tabla_Simulada!Z411-Tabla_ValidaciónMétodo!Z411</f>
        <v>0</v>
      </c>
      <c r="AC411" s="73" t="n">
        <f aca="false">Tabla_Simulada!AC411-Tabla_ValidaciónMétodo!AC411</f>
        <v>0</v>
      </c>
      <c r="AD411" s="74" t="n">
        <f aca="false">Tabla_Simulada!AD411-Tabla_ValidaciónMétodo!AD411</f>
        <v>0</v>
      </c>
      <c r="AE411" s="75" t="n">
        <f aca="false">Tabla_Simulada!AE411-Tabla_ValidaciónMétodo!AE411</f>
        <v>0</v>
      </c>
      <c r="AF411" s="74" t="n">
        <f aca="false">Tabla_Simulada!AF411-Tabla_ValidaciónMétodo!AF411</f>
        <v>0</v>
      </c>
      <c r="AG411" s="74" t="n">
        <f aca="false">Tabla_Simulada!AG411-Tabla_ValidaciónMétodo!AG411</f>
        <v>0</v>
      </c>
      <c r="AH411" s="74" t="n">
        <f aca="false">Tabla_Simulada!AH411-Tabla_ValidaciónMétodo!AH411</f>
        <v>0</v>
      </c>
      <c r="AI411" s="74" t="n">
        <f aca="false">Tabla_Simulada!AI411-Tabla_ValidaciónMétodo!AI411</f>
        <v>0</v>
      </c>
      <c r="AJ411" s="74" t="n">
        <f aca="false">Tabla_Simulada!AJ411-Tabla_ValidaciónMétodo!AJ411</f>
        <v>0</v>
      </c>
      <c r="AK411" s="74" t="n">
        <f aca="false">Tabla_Simulada!AK411-Tabla_ValidaciónMétodo!AK411</f>
        <v>0</v>
      </c>
      <c r="AL411" s="74" t="n">
        <f aca="false">Tabla_Simulada!AL411-Tabla_ValidaciónMétodo!AL411</f>
        <v>0</v>
      </c>
      <c r="AM411" s="74" t="n">
        <f aca="false">Tabla_Simulada!AM411-Tabla_ValidaciónMétodo!AM411</f>
        <v>0</v>
      </c>
      <c r="AO411" s="66" t="n">
        <f aca="false">Tabla_Simulada!AO411-Tabla_ValidaciónMétodo!AO411</f>
        <v>0</v>
      </c>
      <c r="AP411" s="65" t="n">
        <f aca="false">Tabla_Simulada!AP411-Tabla_ValidaciónMétodo!AP411</f>
        <v>0</v>
      </c>
      <c r="AQ411" s="66" t="n">
        <f aca="false">Tabla_Simulada!AQ411-Tabla_ValidaciónMétodo!AQ411</f>
        <v>0</v>
      </c>
      <c r="AR411" s="65" t="n">
        <f aca="false">Tabla_Simulada!AR411-Tabla_ValidaciónMétodo!AR411</f>
        <v>0</v>
      </c>
      <c r="AS411" s="66" t="n">
        <f aca="false">Tabla_Simulada!AS411-Tabla_ValidaciónMétodo!AS411</f>
        <v>0</v>
      </c>
      <c r="AT411" s="65" t="n">
        <f aca="false">Tabla_Simulada!AT411-Tabla_ValidaciónMétodo!AT411</f>
        <v>0</v>
      </c>
      <c r="AU411" s="66" t="n">
        <f aca="false">Tabla_Simulada!AU411-Tabla_ValidaciónMétodo!AU411</f>
        <v>0</v>
      </c>
      <c r="AV411" s="65" t="n">
        <f aca="false">Tabla_Simulada!AV411-Tabla_ValidaciónMétodo!AV411</f>
        <v>0</v>
      </c>
      <c r="AW411" s="66" t="n">
        <f aca="false">Tabla_Simulada!AW411-Tabla_ValidaciónMétodo!AW411</f>
        <v>0</v>
      </c>
      <c r="AX411" s="65" t="n">
        <f aca="false">Tabla_Simulada!AX411-Tabla_ValidaciónMétodo!AX411</f>
        <v>0</v>
      </c>
    </row>
    <row r="412" customFormat="false" ht="15" hidden="false" customHeight="false" outlineLevel="0" collapsed="false">
      <c r="A412" s="72" t="s">
        <v>56</v>
      </c>
      <c r="B412" s="65" t="n">
        <f aca="false">Tabla_Simulada!B412-Tabla_ValidaciónMétodo!B412</f>
        <v>0</v>
      </c>
      <c r="C412" s="65" t="n">
        <f aca="false">Tabla_Simulada!C412-Tabla_ValidaciónMétodo!C412</f>
        <v>0</v>
      </c>
      <c r="D412" s="65" t="n">
        <f aca="false">Tabla_Simulada!D412-Tabla_ValidaciónMétodo!D412</f>
        <v>0</v>
      </c>
      <c r="E412" s="65" t="n">
        <f aca="false">Tabla_Simulada!E412-Tabla_ValidaciónMétodo!E412</f>
        <v>0</v>
      </c>
      <c r="F412" s="65" t="n">
        <f aca="false">Tabla_Simulada!F412-Tabla_ValidaciónMétodo!F412</f>
        <v>0</v>
      </c>
      <c r="G412" s="65" t="n">
        <f aca="false">Tabla_Simulada!G412-Tabla_ValidaciónMétodo!G412</f>
        <v>0</v>
      </c>
      <c r="H412" s="65" t="n">
        <f aca="false">Tabla_Simulada!H412-Tabla_ValidaciónMétodo!H412</f>
        <v>0</v>
      </c>
      <c r="I412" s="66" t="n">
        <f aca="false">Tabla_Simulada!I412-Tabla_ValidaciónMétodo!I412</f>
        <v>0</v>
      </c>
      <c r="J412" s="65" t="n">
        <f aca="false">Tabla_Simulada!J412-Tabla_ValidaciónMétodo!J412</f>
        <v>0</v>
      </c>
      <c r="K412" s="66" t="n">
        <f aca="false">Tabla_Simulada!K412-Tabla_ValidaciónMétodo!K412</f>
        <v>0</v>
      </c>
      <c r="L412" s="65" t="n">
        <f aca="false">Tabla_Simulada!L412-Tabla_ValidaciónMétodo!L412</f>
        <v>0</v>
      </c>
      <c r="M412" s="66" t="n">
        <f aca="false">Tabla_Simulada!M412-Tabla_ValidaciónMétodo!M412</f>
        <v>0</v>
      </c>
      <c r="N412" s="65" t="n">
        <f aca="false">Tabla_Simulada!N412-Tabla_ValidaciónMétodo!N412</f>
        <v>0</v>
      </c>
      <c r="O412" s="65" t="n">
        <f aca="false">Tabla_Simulada!O412-Tabla_ValidaciónMétodo!O412</f>
        <v>0</v>
      </c>
      <c r="P412" s="65" t="n">
        <f aca="false">Tabla_Simulada!P412-Tabla_ValidaciónMétodo!P412</f>
        <v>0</v>
      </c>
      <c r="Q412" s="65" t="n">
        <f aca="false">Tabla_Simulada!Q412-Tabla_ValidaciónMétodo!Q412</f>
        <v>0</v>
      </c>
      <c r="S412" s="65" t="n">
        <f aca="false">Tabla_Simulada!S412-Tabla_ValidaciónMétodo!S412</f>
        <v>0</v>
      </c>
      <c r="T412" s="65" t="n">
        <f aca="false">Tabla_Simulada!T412-Tabla_ValidaciónMétodo!T412</f>
        <v>0</v>
      </c>
      <c r="U412" s="65" t="n">
        <f aca="false">Tabla_Simulada!U412-Tabla_ValidaciónMétodo!U412</f>
        <v>0</v>
      </c>
      <c r="V412" s="65" t="n">
        <f aca="false">Tabla_Simulada!V412-Tabla_ValidaciónMétodo!V412</f>
        <v>0</v>
      </c>
      <c r="W412" s="65" t="n">
        <f aca="false">Tabla_Simulada!W412-Tabla_ValidaciónMétodo!W412</f>
        <v>0</v>
      </c>
      <c r="X412" s="65" t="n">
        <f aca="false">Tabla_Simulada!X412-Tabla_ValidaciónMétodo!X412</f>
        <v>0</v>
      </c>
      <c r="Y412" s="65" t="n">
        <f aca="false">Tabla_Simulada!Y412-Tabla_ValidaciónMétodo!Y412</f>
        <v>0</v>
      </c>
      <c r="Z412" s="65" t="n">
        <f aca="false">Tabla_Simulada!Z412-Tabla_ValidaciónMétodo!Z412</f>
        <v>0</v>
      </c>
      <c r="AC412" s="73" t="n">
        <f aca="false">Tabla_Simulada!AC412-Tabla_ValidaciónMétodo!AC412</f>
        <v>0</v>
      </c>
      <c r="AD412" s="74" t="n">
        <f aca="false">Tabla_Simulada!AD412-Tabla_ValidaciónMétodo!AD412</f>
        <v>0</v>
      </c>
      <c r="AE412" s="75" t="n">
        <f aca="false">Tabla_Simulada!AE412-Tabla_ValidaciónMétodo!AE412</f>
        <v>0</v>
      </c>
      <c r="AF412" s="74" t="n">
        <f aca="false">Tabla_Simulada!AF412-Tabla_ValidaciónMétodo!AF412</f>
        <v>0</v>
      </c>
      <c r="AG412" s="74" t="n">
        <f aca="false">Tabla_Simulada!AG412-Tabla_ValidaciónMétodo!AG412</f>
        <v>0</v>
      </c>
      <c r="AH412" s="74" t="n">
        <f aca="false">Tabla_Simulada!AH412-Tabla_ValidaciónMétodo!AH412</f>
        <v>0</v>
      </c>
      <c r="AI412" s="74" t="n">
        <f aca="false">Tabla_Simulada!AI412-Tabla_ValidaciónMétodo!AI412</f>
        <v>0</v>
      </c>
      <c r="AJ412" s="74" t="n">
        <f aca="false">Tabla_Simulada!AJ412-Tabla_ValidaciónMétodo!AJ412</f>
        <v>0</v>
      </c>
      <c r="AK412" s="74" t="n">
        <f aca="false">Tabla_Simulada!AK412-Tabla_ValidaciónMétodo!AK412</f>
        <v>0</v>
      </c>
      <c r="AL412" s="74" t="n">
        <f aca="false">Tabla_Simulada!AL412-Tabla_ValidaciónMétodo!AL412</f>
        <v>0</v>
      </c>
      <c r="AM412" s="74" t="n">
        <f aca="false">Tabla_Simulada!AM412-Tabla_ValidaciónMétodo!AM412</f>
        <v>0</v>
      </c>
      <c r="AO412" s="66" t="n">
        <f aca="false">Tabla_Simulada!AO412-Tabla_ValidaciónMétodo!AO412</f>
        <v>0</v>
      </c>
      <c r="AP412" s="65" t="n">
        <f aca="false">Tabla_Simulada!AP412-Tabla_ValidaciónMétodo!AP412</f>
        <v>0</v>
      </c>
      <c r="AQ412" s="66" t="n">
        <f aca="false">Tabla_Simulada!AQ412-Tabla_ValidaciónMétodo!AQ412</f>
        <v>0</v>
      </c>
      <c r="AR412" s="65" t="n">
        <f aca="false">Tabla_Simulada!AR412-Tabla_ValidaciónMétodo!AR412</f>
        <v>0</v>
      </c>
      <c r="AS412" s="66" t="n">
        <f aca="false">Tabla_Simulada!AS412-Tabla_ValidaciónMétodo!AS412</f>
        <v>0</v>
      </c>
      <c r="AT412" s="65" t="n">
        <f aca="false">Tabla_Simulada!AT412-Tabla_ValidaciónMétodo!AT412</f>
        <v>0</v>
      </c>
      <c r="AU412" s="66" t="n">
        <f aca="false">Tabla_Simulada!AU412-Tabla_ValidaciónMétodo!AU412</f>
        <v>0</v>
      </c>
      <c r="AV412" s="65" t="n">
        <f aca="false">Tabla_Simulada!AV412-Tabla_ValidaciónMétodo!AV412</f>
        <v>0</v>
      </c>
      <c r="AW412" s="66" t="n">
        <f aca="false">Tabla_Simulada!AW412-Tabla_ValidaciónMétodo!AW412</f>
        <v>0</v>
      </c>
      <c r="AX412" s="65" t="n">
        <f aca="false">Tabla_Simulada!AX412-Tabla_ValidaciónMétodo!AX412</f>
        <v>0</v>
      </c>
    </row>
    <row r="413" customFormat="false" ht="15" hidden="false" customHeight="false" outlineLevel="0" collapsed="false">
      <c r="A413" s="72" t="s">
        <v>57</v>
      </c>
      <c r="B413" s="65" t="n">
        <f aca="false">Tabla_Simulada!B413-Tabla_ValidaciónMétodo!B413</f>
        <v>0</v>
      </c>
      <c r="C413" s="65" t="n">
        <f aca="false">Tabla_Simulada!C413-Tabla_ValidaciónMétodo!C413</f>
        <v>0</v>
      </c>
      <c r="D413" s="65" t="n">
        <f aca="false">Tabla_Simulada!D413-Tabla_ValidaciónMétodo!D413</f>
        <v>0</v>
      </c>
      <c r="E413" s="65" t="n">
        <f aca="false">Tabla_Simulada!E413-Tabla_ValidaciónMétodo!E413</f>
        <v>0</v>
      </c>
      <c r="F413" s="65" t="n">
        <f aca="false">Tabla_Simulada!F413-Tabla_ValidaciónMétodo!F413</f>
        <v>0</v>
      </c>
      <c r="G413" s="65" t="n">
        <f aca="false">Tabla_Simulada!G413-Tabla_ValidaciónMétodo!G413</f>
        <v>0</v>
      </c>
      <c r="H413" s="65" t="n">
        <f aca="false">Tabla_Simulada!H413-Tabla_ValidaciónMétodo!H413</f>
        <v>0</v>
      </c>
      <c r="I413" s="66" t="n">
        <f aca="false">Tabla_Simulada!I413-Tabla_ValidaciónMétodo!I413</f>
        <v>0</v>
      </c>
      <c r="J413" s="65" t="n">
        <f aca="false">Tabla_Simulada!J413-Tabla_ValidaciónMétodo!J413</f>
        <v>0</v>
      </c>
      <c r="K413" s="66" t="n">
        <f aca="false">Tabla_Simulada!K413-Tabla_ValidaciónMétodo!K413</f>
        <v>0</v>
      </c>
      <c r="L413" s="65" t="n">
        <f aca="false">Tabla_Simulada!L413-Tabla_ValidaciónMétodo!L413</f>
        <v>0</v>
      </c>
      <c r="M413" s="66" t="n">
        <f aca="false">Tabla_Simulada!M413-Tabla_ValidaciónMétodo!M413</f>
        <v>0</v>
      </c>
      <c r="N413" s="65" t="n">
        <f aca="false">Tabla_Simulada!N413-Tabla_ValidaciónMétodo!N413</f>
        <v>0</v>
      </c>
      <c r="O413" s="65" t="n">
        <f aca="false">Tabla_Simulada!O413-Tabla_ValidaciónMétodo!O413</f>
        <v>0</v>
      </c>
      <c r="P413" s="65" t="n">
        <f aca="false">Tabla_Simulada!P413-Tabla_ValidaciónMétodo!P413</f>
        <v>0</v>
      </c>
      <c r="Q413" s="65" t="n">
        <f aca="false">Tabla_Simulada!Q413-Tabla_ValidaciónMétodo!Q413</f>
        <v>0</v>
      </c>
      <c r="S413" s="65" t="n">
        <f aca="false">Tabla_Simulada!S413-Tabla_ValidaciónMétodo!S413</f>
        <v>0</v>
      </c>
      <c r="T413" s="65" t="n">
        <f aca="false">Tabla_Simulada!T413-Tabla_ValidaciónMétodo!T413</f>
        <v>0</v>
      </c>
      <c r="U413" s="65" t="n">
        <f aca="false">Tabla_Simulada!U413-Tabla_ValidaciónMétodo!U413</f>
        <v>0</v>
      </c>
      <c r="V413" s="65" t="n">
        <f aca="false">Tabla_Simulada!V413-Tabla_ValidaciónMétodo!V413</f>
        <v>0</v>
      </c>
      <c r="W413" s="65" t="n">
        <f aca="false">Tabla_Simulada!W413-Tabla_ValidaciónMétodo!W413</f>
        <v>0</v>
      </c>
      <c r="X413" s="65" t="n">
        <f aca="false">Tabla_Simulada!X413-Tabla_ValidaciónMétodo!X413</f>
        <v>0</v>
      </c>
      <c r="Y413" s="65" t="n">
        <f aca="false">Tabla_Simulada!Y413-Tabla_ValidaciónMétodo!Y413</f>
        <v>0</v>
      </c>
      <c r="Z413" s="65" t="n">
        <f aca="false">Tabla_Simulada!Z413-Tabla_ValidaciónMétodo!Z413</f>
        <v>0</v>
      </c>
      <c r="AC413" s="73" t="n">
        <f aca="false">Tabla_Simulada!AC413-Tabla_ValidaciónMétodo!AC413</f>
        <v>0</v>
      </c>
      <c r="AD413" s="74" t="n">
        <f aca="false">Tabla_Simulada!AD413-Tabla_ValidaciónMétodo!AD413</f>
        <v>0</v>
      </c>
      <c r="AE413" s="75" t="n">
        <f aca="false">Tabla_Simulada!AE413-Tabla_ValidaciónMétodo!AE413</f>
        <v>0</v>
      </c>
      <c r="AF413" s="74" t="n">
        <f aca="false">Tabla_Simulada!AF413-Tabla_ValidaciónMétodo!AF413</f>
        <v>0</v>
      </c>
      <c r="AG413" s="74" t="n">
        <f aca="false">Tabla_Simulada!AG413-Tabla_ValidaciónMétodo!AG413</f>
        <v>0</v>
      </c>
      <c r="AH413" s="74" t="n">
        <f aca="false">Tabla_Simulada!AH413-Tabla_ValidaciónMétodo!AH413</f>
        <v>0</v>
      </c>
      <c r="AI413" s="74" t="n">
        <f aca="false">Tabla_Simulada!AI413-Tabla_ValidaciónMétodo!AI413</f>
        <v>0</v>
      </c>
      <c r="AJ413" s="74" t="n">
        <f aca="false">Tabla_Simulada!AJ413-Tabla_ValidaciónMétodo!AJ413</f>
        <v>0</v>
      </c>
      <c r="AK413" s="74" t="n">
        <f aca="false">Tabla_Simulada!AK413-Tabla_ValidaciónMétodo!AK413</f>
        <v>0</v>
      </c>
      <c r="AL413" s="74" t="n">
        <f aca="false">Tabla_Simulada!AL413-Tabla_ValidaciónMétodo!AL413</f>
        <v>0</v>
      </c>
      <c r="AM413" s="74" t="n">
        <f aca="false">Tabla_Simulada!AM413-Tabla_ValidaciónMétodo!AM413</f>
        <v>0</v>
      </c>
      <c r="AO413" s="66" t="n">
        <f aca="false">Tabla_Simulada!AO413-Tabla_ValidaciónMétodo!AO413</f>
        <v>0</v>
      </c>
      <c r="AP413" s="65" t="n">
        <f aca="false">Tabla_Simulada!AP413-Tabla_ValidaciónMétodo!AP413</f>
        <v>0</v>
      </c>
      <c r="AQ413" s="66" t="n">
        <f aca="false">Tabla_Simulada!AQ413-Tabla_ValidaciónMétodo!AQ413</f>
        <v>0</v>
      </c>
      <c r="AR413" s="65" t="n">
        <f aca="false">Tabla_Simulada!AR413-Tabla_ValidaciónMétodo!AR413</f>
        <v>0</v>
      </c>
      <c r="AS413" s="66" t="n">
        <f aca="false">Tabla_Simulada!AS413-Tabla_ValidaciónMétodo!AS413</f>
        <v>0</v>
      </c>
      <c r="AT413" s="65" t="n">
        <f aca="false">Tabla_Simulada!AT413-Tabla_ValidaciónMétodo!AT413</f>
        <v>0</v>
      </c>
      <c r="AU413" s="66" t="n">
        <f aca="false">Tabla_Simulada!AU413-Tabla_ValidaciónMétodo!AU413</f>
        <v>0</v>
      </c>
      <c r="AV413" s="65" t="n">
        <f aca="false">Tabla_Simulada!AV413-Tabla_ValidaciónMétodo!AV413</f>
        <v>0</v>
      </c>
      <c r="AW413" s="66" t="n">
        <f aca="false">Tabla_Simulada!AW413-Tabla_ValidaciónMétodo!AW413</f>
        <v>0</v>
      </c>
      <c r="AX413" s="65" t="n">
        <f aca="false">Tabla_Simulada!AX413-Tabla_ValidaciónMétodo!AX413</f>
        <v>0</v>
      </c>
    </row>
    <row r="414" customFormat="false" ht="15" hidden="false" customHeight="false" outlineLevel="0" collapsed="false">
      <c r="A414" s="72" t="s">
        <v>58</v>
      </c>
      <c r="B414" s="65" t="n">
        <f aca="false">Tabla_Simulada!B414-Tabla_ValidaciónMétodo!B414</f>
        <v>0</v>
      </c>
      <c r="C414" s="65" t="n">
        <f aca="false">Tabla_Simulada!C414-Tabla_ValidaciónMétodo!C414</f>
        <v>0</v>
      </c>
      <c r="D414" s="65" t="n">
        <f aca="false">Tabla_Simulada!D414-Tabla_ValidaciónMétodo!D414</f>
        <v>0</v>
      </c>
      <c r="E414" s="65" t="n">
        <f aca="false">Tabla_Simulada!E414-Tabla_ValidaciónMétodo!E414</f>
        <v>0</v>
      </c>
      <c r="F414" s="65" t="n">
        <f aca="false">Tabla_Simulada!F414-Tabla_ValidaciónMétodo!F414</f>
        <v>0</v>
      </c>
      <c r="G414" s="65" t="n">
        <f aca="false">Tabla_Simulada!G414-Tabla_ValidaciónMétodo!G414</f>
        <v>0</v>
      </c>
      <c r="H414" s="65" t="n">
        <f aca="false">Tabla_Simulada!H414-Tabla_ValidaciónMétodo!H414</f>
        <v>0</v>
      </c>
      <c r="I414" s="66" t="n">
        <f aca="false">Tabla_Simulada!I414-Tabla_ValidaciónMétodo!I414</f>
        <v>0</v>
      </c>
      <c r="J414" s="65" t="n">
        <f aca="false">Tabla_Simulada!J414-Tabla_ValidaciónMétodo!J414</f>
        <v>0</v>
      </c>
      <c r="K414" s="66" t="n">
        <f aca="false">Tabla_Simulada!K414-Tabla_ValidaciónMétodo!K414</f>
        <v>0</v>
      </c>
      <c r="L414" s="65" t="n">
        <f aca="false">Tabla_Simulada!L414-Tabla_ValidaciónMétodo!L414</f>
        <v>0</v>
      </c>
      <c r="M414" s="66" t="n">
        <f aca="false">Tabla_Simulada!M414-Tabla_ValidaciónMétodo!M414</f>
        <v>0</v>
      </c>
      <c r="N414" s="65" t="n">
        <f aca="false">Tabla_Simulada!N414-Tabla_ValidaciónMétodo!N414</f>
        <v>0</v>
      </c>
      <c r="O414" s="65" t="n">
        <f aca="false">Tabla_Simulada!O414-Tabla_ValidaciónMétodo!O414</f>
        <v>0</v>
      </c>
      <c r="P414" s="65" t="n">
        <f aca="false">Tabla_Simulada!P414-Tabla_ValidaciónMétodo!P414</f>
        <v>0</v>
      </c>
      <c r="Q414" s="65" t="n">
        <f aca="false">Tabla_Simulada!Q414-Tabla_ValidaciónMétodo!Q414</f>
        <v>0</v>
      </c>
      <c r="S414" s="65" t="n">
        <f aca="false">Tabla_Simulada!S414-Tabla_ValidaciónMétodo!S414</f>
        <v>0</v>
      </c>
      <c r="T414" s="65" t="n">
        <f aca="false">Tabla_Simulada!T414-Tabla_ValidaciónMétodo!T414</f>
        <v>0</v>
      </c>
      <c r="U414" s="65" t="n">
        <f aca="false">Tabla_Simulada!U414-Tabla_ValidaciónMétodo!U414</f>
        <v>0</v>
      </c>
      <c r="V414" s="65" t="n">
        <f aca="false">Tabla_Simulada!V414-Tabla_ValidaciónMétodo!V414</f>
        <v>0</v>
      </c>
      <c r="W414" s="65" t="n">
        <f aca="false">Tabla_Simulada!W414-Tabla_ValidaciónMétodo!W414</f>
        <v>0</v>
      </c>
      <c r="X414" s="65" t="n">
        <f aca="false">Tabla_Simulada!X414-Tabla_ValidaciónMétodo!X414</f>
        <v>0</v>
      </c>
      <c r="Y414" s="65" t="n">
        <f aca="false">Tabla_Simulada!Y414-Tabla_ValidaciónMétodo!Y414</f>
        <v>0</v>
      </c>
      <c r="Z414" s="65" t="n">
        <f aca="false">Tabla_Simulada!Z414-Tabla_ValidaciónMétodo!Z414</f>
        <v>0</v>
      </c>
      <c r="AC414" s="73" t="n">
        <f aca="false">Tabla_Simulada!AC414-Tabla_ValidaciónMétodo!AC414</f>
        <v>0</v>
      </c>
      <c r="AD414" s="74" t="n">
        <f aca="false">Tabla_Simulada!AD414-Tabla_ValidaciónMétodo!AD414</f>
        <v>0</v>
      </c>
      <c r="AE414" s="75" t="n">
        <f aca="false">Tabla_Simulada!AE414-Tabla_ValidaciónMétodo!AE414</f>
        <v>0</v>
      </c>
      <c r="AF414" s="74" t="n">
        <f aca="false">Tabla_Simulada!AF414-Tabla_ValidaciónMétodo!AF414</f>
        <v>0</v>
      </c>
      <c r="AG414" s="74" t="n">
        <f aca="false">Tabla_Simulada!AG414-Tabla_ValidaciónMétodo!AG414</f>
        <v>0</v>
      </c>
      <c r="AH414" s="74" t="n">
        <f aca="false">Tabla_Simulada!AH414-Tabla_ValidaciónMétodo!AH414</f>
        <v>0</v>
      </c>
      <c r="AI414" s="74" t="n">
        <f aca="false">Tabla_Simulada!AI414-Tabla_ValidaciónMétodo!AI414</f>
        <v>0</v>
      </c>
      <c r="AJ414" s="74" t="n">
        <f aca="false">Tabla_Simulada!AJ414-Tabla_ValidaciónMétodo!AJ414</f>
        <v>0</v>
      </c>
      <c r="AK414" s="74" t="n">
        <f aca="false">Tabla_Simulada!AK414-Tabla_ValidaciónMétodo!AK414</f>
        <v>0</v>
      </c>
      <c r="AL414" s="74" t="n">
        <f aca="false">Tabla_Simulada!AL414-Tabla_ValidaciónMétodo!AL414</f>
        <v>0</v>
      </c>
      <c r="AM414" s="74" t="n">
        <f aca="false">Tabla_Simulada!AM414-Tabla_ValidaciónMétodo!AM414</f>
        <v>0</v>
      </c>
      <c r="AO414" s="66" t="n">
        <f aca="false">Tabla_Simulada!AO414-Tabla_ValidaciónMétodo!AO414</f>
        <v>0</v>
      </c>
      <c r="AP414" s="65" t="n">
        <f aca="false">Tabla_Simulada!AP414-Tabla_ValidaciónMétodo!AP414</f>
        <v>0</v>
      </c>
      <c r="AQ414" s="66" t="n">
        <f aca="false">Tabla_Simulada!AQ414-Tabla_ValidaciónMétodo!AQ414</f>
        <v>0</v>
      </c>
      <c r="AR414" s="65" t="n">
        <f aca="false">Tabla_Simulada!AR414-Tabla_ValidaciónMétodo!AR414</f>
        <v>0</v>
      </c>
      <c r="AS414" s="66" t="n">
        <f aca="false">Tabla_Simulada!AS414-Tabla_ValidaciónMétodo!AS414</f>
        <v>0</v>
      </c>
      <c r="AT414" s="65" t="n">
        <f aca="false">Tabla_Simulada!AT414-Tabla_ValidaciónMétodo!AT414</f>
        <v>0</v>
      </c>
      <c r="AU414" s="66" t="n">
        <f aca="false">Tabla_Simulada!AU414-Tabla_ValidaciónMétodo!AU414</f>
        <v>0</v>
      </c>
      <c r="AV414" s="65" t="n">
        <f aca="false">Tabla_Simulada!AV414-Tabla_ValidaciónMétodo!AV414</f>
        <v>0</v>
      </c>
      <c r="AW414" s="66" t="n">
        <f aca="false">Tabla_Simulada!AW414-Tabla_ValidaciónMétodo!AW414</f>
        <v>0</v>
      </c>
      <c r="AX414" s="65" t="n">
        <f aca="false">Tabla_Simulada!AX414-Tabla_ValidaciónMétodo!AX414</f>
        <v>0</v>
      </c>
    </row>
    <row r="415" customFormat="false" ht="15" hidden="false" customHeight="false" outlineLevel="0" collapsed="false">
      <c r="A415" s="72" t="s">
        <v>59</v>
      </c>
      <c r="B415" s="65" t="n">
        <f aca="false">Tabla_Simulada!B415-Tabla_ValidaciónMétodo!B415</f>
        <v>0</v>
      </c>
      <c r="C415" s="65" t="n">
        <f aca="false">Tabla_Simulada!C415-Tabla_ValidaciónMétodo!C415</f>
        <v>0</v>
      </c>
      <c r="D415" s="65" t="n">
        <f aca="false">Tabla_Simulada!D415-Tabla_ValidaciónMétodo!D415</f>
        <v>0</v>
      </c>
      <c r="E415" s="65" t="n">
        <f aca="false">Tabla_Simulada!E415-Tabla_ValidaciónMétodo!E415</f>
        <v>0</v>
      </c>
      <c r="F415" s="65" t="n">
        <f aca="false">Tabla_Simulada!F415-Tabla_ValidaciónMétodo!F415</f>
        <v>0</v>
      </c>
      <c r="G415" s="65" t="n">
        <f aca="false">Tabla_Simulada!G415-Tabla_ValidaciónMétodo!G415</f>
        <v>0</v>
      </c>
      <c r="H415" s="65" t="n">
        <f aca="false">Tabla_Simulada!H415-Tabla_ValidaciónMétodo!H415</f>
        <v>0</v>
      </c>
      <c r="I415" s="66" t="n">
        <f aca="false">Tabla_Simulada!I415-Tabla_ValidaciónMétodo!I415</f>
        <v>0</v>
      </c>
      <c r="J415" s="65" t="n">
        <f aca="false">Tabla_Simulada!J415-Tabla_ValidaciónMétodo!J415</f>
        <v>0</v>
      </c>
      <c r="K415" s="66" t="n">
        <f aca="false">Tabla_Simulada!K415-Tabla_ValidaciónMétodo!K415</f>
        <v>0</v>
      </c>
      <c r="L415" s="65" t="n">
        <f aca="false">Tabla_Simulada!L415-Tabla_ValidaciónMétodo!L415</f>
        <v>0</v>
      </c>
      <c r="M415" s="66" t="n">
        <f aca="false">Tabla_Simulada!M415-Tabla_ValidaciónMétodo!M415</f>
        <v>0</v>
      </c>
      <c r="N415" s="65" t="n">
        <f aca="false">Tabla_Simulada!N415-Tabla_ValidaciónMétodo!N415</f>
        <v>0</v>
      </c>
      <c r="O415" s="65" t="n">
        <f aca="false">Tabla_Simulada!O415-Tabla_ValidaciónMétodo!O415</f>
        <v>0</v>
      </c>
      <c r="P415" s="65" t="n">
        <f aca="false">Tabla_Simulada!P415-Tabla_ValidaciónMétodo!P415</f>
        <v>0</v>
      </c>
      <c r="Q415" s="65" t="n">
        <f aca="false">Tabla_Simulada!Q415-Tabla_ValidaciónMétodo!Q415</f>
        <v>0</v>
      </c>
      <c r="S415" s="65" t="n">
        <f aca="false">Tabla_Simulada!S415-Tabla_ValidaciónMétodo!S415</f>
        <v>0</v>
      </c>
      <c r="T415" s="65" t="n">
        <f aca="false">Tabla_Simulada!T415-Tabla_ValidaciónMétodo!T415</f>
        <v>0</v>
      </c>
      <c r="U415" s="65" t="n">
        <f aca="false">Tabla_Simulada!U415-Tabla_ValidaciónMétodo!U415</f>
        <v>0</v>
      </c>
      <c r="V415" s="65" t="n">
        <f aca="false">Tabla_Simulada!V415-Tabla_ValidaciónMétodo!V415</f>
        <v>0</v>
      </c>
      <c r="W415" s="65" t="n">
        <f aca="false">Tabla_Simulada!W415-Tabla_ValidaciónMétodo!W415</f>
        <v>0</v>
      </c>
      <c r="X415" s="65" t="n">
        <f aca="false">Tabla_Simulada!X415-Tabla_ValidaciónMétodo!X415</f>
        <v>0</v>
      </c>
      <c r="Y415" s="65" t="n">
        <f aca="false">Tabla_Simulada!Y415-Tabla_ValidaciónMétodo!Y415</f>
        <v>0</v>
      </c>
      <c r="Z415" s="65" t="n">
        <f aca="false">Tabla_Simulada!Z415-Tabla_ValidaciónMétodo!Z415</f>
        <v>0</v>
      </c>
      <c r="AC415" s="73" t="n">
        <f aca="false">Tabla_Simulada!AC415-Tabla_ValidaciónMétodo!AC415</f>
        <v>0</v>
      </c>
      <c r="AD415" s="74" t="n">
        <f aca="false">Tabla_Simulada!AD415-Tabla_ValidaciónMétodo!AD415</f>
        <v>0</v>
      </c>
      <c r="AE415" s="75" t="n">
        <f aca="false">Tabla_Simulada!AE415-Tabla_ValidaciónMétodo!AE415</f>
        <v>0</v>
      </c>
      <c r="AF415" s="74" t="n">
        <f aca="false">Tabla_Simulada!AF415-Tabla_ValidaciónMétodo!AF415</f>
        <v>0</v>
      </c>
      <c r="AG415" s="74" t="n">
        <f aca="false">Tabla_Simulada!AG415-Tabla_ValidaciónMétodo!AG415</f>
        <v>0</v>
      </c>
      <c r="AH415" s="74" t="n">
        <f aca="false">Tabla_Simulada!AH415-Tabla_ValidaciónMétodo!AH415</f>
        <v>0</v>
      </c>
      <c r="AI415" s="74" t="n">
        <f aca="false">Tabla_Simulada!AI415-Tabla_ValidaciónMétodo!AI415</f>
        <v>0</v>
      </c>
      <c r="AJ415" s="74" t="n">
        <f aca="false">Tabla_Simulada!AJ415-Tabla_ValidaciónMétodo!AJ415</f>
        <v>0</v>
      </c>
      <c r="AK415" s="74" t="n">
        <f aca="false">Tabla_Simulada!AK415-Tabla_ValidaciónMétodo!AK415</f>
        <v>0</v>
      </c>
      <c r="AL415" s="74" t="n">
        <f aca="false">Tabla_Simulada!AL415-Tabla_ValidaciónMétodo!AL415</f>
        <v>0</v>
      </c>
      <c r="AM415" s="74" t="n">
        <f aca="false">Tabla_Simulada!AM415-Tabla_ValidaciónMétodo!AM415</f>
        <v>0</v>
      </c>
      <c r="AO415" s="66" t="n">
        <f aca="false">Tabla_Simulada!AO415-Tabla_ValidaciónMétodo!AO415</f>
        <v>0</v>
      </c>
      <c r="AP415" s="65" t="n">
        <f aca="false">Tabla_Simulada!AP415-Tabla_ValidaciónMétodo!AP415</f>
        <v>0</v>
      </c>
      <c r="AQ415" s="66" t="n">
        <f aca="false">Tabla_Simulada!AQ415-Tabla_ValidaciónMétodo!AQ415</f>
        <v>0</v>
      </c>
      <c r="AR415" s="65" t="n">
        <f aca="false">Tabla_Simulada!AR415-Tabla_ValidaciónMétodo!AR415</f>
        <v>0</v>
      </c>
      <c r="AS415" s="66" t="n">
        <f aca="false">Tabla_Simulada!AS415-Tabla_ValidaciónMétodo!AS415</f>
        <v>0</v>
      </c>
      <c r="AT415" s="65" t="n">
        <f aca="false">Tabla_Simulada!AT415-Tabla_ValidaciónMétodo!AT415</f>
        <v>0</v>
      </c>
      <c r="AU415" s="66" t="n">
        <f aca="false">Tabla_Simulada!AU415-Tabla_ValidaciónMétodo!AU415</f>
        <v>0</v>
      </c>
      <c r="AV415" s="65" t="n">
        <f aca="false">Tabla_Simulada!AV415-Tabla_ValidaciónMétodo!AV415</f>
        <v>0</v>
      </c>
      <c r="AW415" s="66" t="n">
        <f aca="false">Tabla_Simulada!AW415-Tabla_ValidaciónMétodo!AW415</f>
        <v>0</v>
      </c>
      <c r="AX415" s="65" t="n">
        <f aca="false">Tabla_Simulada!AX415-Tabla_ValidaciónMétodo!AX415</f>
        <v>0</v>
      </c>
    </row>
    <row r="416" customFormat="false" ht="15" hidden="false" customHeight="false" outlineLevel="0" collapsed="false">
      <c r="A416" s="72" t="s">
        <v>60</v>
      </c>
      <c r="B416" s="65" t="n">
        <f aca="false">Tabla_Simulada!B416-Tabla_ValidaciónMétodo!B416</f>
        <v>0</v>
      </c>
      <c r="C416" s="65" t="n">
        <f aca="false">Tabla_Simulada!C416-Tabla_ValidaciónMétodo!C416</f>
        <v>0</v>
      </c>
      <c r="D416" s="65" t="n">
        <f aca="false">Tabla_Simulada!D416-Tabla_ValidaciónMétodo!D416</f>
        <v>0</v>
      </c>
      <c r="E416" s="65" t="n">
        <f aca="false">Tabla_Simulada!E416-Tabla_ValidaciónMétodo!E416</f>
        <v>0</v>
      </c>
      <c r="F416" s="65" t="n">
        <f aca="false">Tabla_Simulada!F416-Tabla_ValidaciónMétodo!F416</f>
        <v>0</v>
      </c>
      <c r="G416" s="65" t="n">
        <f aca="false">Tabla_Simulada!G416-Tabla_ValidaciónMétodo!G416</f>
        <v>0</v>
      </c>
      <c r="H416" s="65" t="n">
        <f aca="false">Tabla_Simulada!H416-Tabla_ValidaciónMétodo!H416</f>
        <v>0</v>
      </c>
      <c r="I416" s="66" t="n">
        <f aca="false">Tabla_Simulada!I416-Tabla_ValidaciónMétodo!I416</f>
        <v>0</v>
      </c>
      <c r="J416" s="65" t="n">
        <f aca="false">Tabla_Simulada!J416-Tabla_ValidaciónMétodo!J416</f>
        <v>0</v>
      </c>
      <c r="K416" s="66" t="n">
        <f aca="false">Tabla_Simulada!K416-Tabla_ValidaciónMétodo!K416</f>
        <v>0</v>
      </c>
      <c r="L416" s="65" t="n">
        <f aca="false">Tabla_Simulada!L416-Tabla_ValidaciónMétodo!L416</f>
        <v>0</v>
      </c>
      <c r="M416" s="66" t="n">
        <f aca="false">Tabla_Simulada!M416-Tabla_ValidaciónMétodo!M416</f>
        <v>0</v>
      </c>
      <c r="N416" s="65" t="n">
        <f aca="false">Tabla_Simulada!N416-Tabla_ValidaciónMétodo!N416</f>
        <v>0</v>
      </c>
      <c r="O416" s="65" t="n">
        <f aca="false">Tabla_Simulada!O416-Tabla_ValidaciónMétodo!O416</f>
        <v>0</v>
      </c>
      <c r="P416" s="65" t="n">
        <f aca="false">Tabla_Simulada!P416-Tabla_ValidaciónMétodo!P416</f>
        <v>0</v>
      </c>
      <c r="Q416" s="65" t="n">
        <f aca="false">Tabla_Simulada!Q416-Tabla_ValidaciónMétodo!Q416</f>
        <v>0</v>
      </c>
      <c r="S416" s="65" t="n">
        <f aca="false">Tabla_Simulada!S416-Tabla_ValidaciónMétodo!S416</f>
        <v>0</v>
      </c>
      <c r="T416" s="65" t="n">
        <f aca="false">Tabla_Simulada!T416-Tabla_ValidaciónMétodo!T416</f>
        <v>0</v>
      </c>
      <c r="U416" s="65" t="n">
        <f aca="false">Tabla_Simulada!U416-Tabla_ValidaciónMétodo!U416</f>
        <v>0</v>
      </c>
      <c r="V416" s="65" t="n">
        <f aca="false">Tabla_Simulada!V416-Tabla_ValidaciónMétodo!V416</f>
        <v>0</v>
      </c>
      <c r="W416" s="65" t="n">
        <f aca="false">Tabla_Simulada!W416-Tabla_ValidaciónMétodo!W416</f>
        <v>0</v>
      </c>
      <c r="X416" s="65" t="n">
        <f aca="false">Tabla_Simulada!X416-Tabla_ValidaciónMétodo!X416</f>
        <v>0</v>
      </c>
      <c r="Y416" s="65" t="n">
        <f aca="false">Tabla_Simulada!Y416-Tabla_ValidaciónMétodo!Y416</f>
        <v>0</v>
      </c>
      <c r="Z416" s="65" t="n">
        <f aca="false">Tabla_Simulada!Z416-Tabla_ValidaciónMétodo!Z416</f>
        <v>0</v>
      </c>
      <c r="AC416" s="73" t="n">
        <f aca="false">Tabla_Simulada!AC416-Tabla_ValidaciónMétodo!AC416</f>
        <v>0</v>
      </c>
      <c r="AD416" s="74" t="n">
        <f aca="false">Tabla_Simulada!AD416-Tabla_ValidaciónMétodo!AD416</f>
        <v>0</v>
      </c>
      <c r="AE416" s="75" t="n">
        <f aca="false">Tabla_Simulada!AE416-Tabla_ValidaciónMétodo!AE416</f>
        <v>0</v>
      </c>
      <c r="AF416" s="74" t="n">
        <f aca="false">Tabla_Simulada!AF416-Tabla_ValidaciónMétodo!AF416</f>
        <v>0</v>
      </c>
      <c r="AG416" s="74" t="n">
        <f aca="false">Tabla_Simulada!AG416-Tabla_ValidaciónMétodo!AG416</f>
        <v>0</v>
      </c>
      <c r="AH416" s="74" t="n">
        <f aca="false">Tabla_Simulada!AH416-Tabla_ValidaciónMétodo!AH416</f>
        <v>0</v>
      </c>
      <c r="AI416" s="74" t="n">
        <f aca="false">Tabla_Simulada!AI416-Tabla_ValidaciónMétodo!AI416</f>
        <v>0</v>
      </c>
      <c r="AJ416" s="74" t="n">
        <f aca="false">Tabla_Simulada!AJ416-Tabla_ValidaciónMétodo!AJ416</f>
        <v>0</v>
      </c>
      <c r="AK416" s="74" t="n">
        <f aca="false">Tabla_Simulada!AK416-Tabla_ValidaciónMétodo!AK416</f>
        <v>0</v>
      </c>
      <c r="AL416" s="74" t="n">
        <f aca="false">Tabla_Simulada!AL416-Tabla_ValidaciónMétodo!AL416</f>
        <v>0</v>
      </c>
      <c r="AM416" s="74" t="n">
        <f aca="false">Tabla_Simulada!AM416-Tabla_ValidaciónMétodo!AM416</f>
        <v>0</v>
      </c>
      <c r="AO416" s="66" t="n">
        <f aca="false">Tabla_Simulada!AO416-Tabla_ValidaciónMétodo!AO416</f>
        <v>0</v>
      </c>
      <c r="AP416" s="65" t="n">
        <f aca="false">Tabla_Simulada!AP416-Tabla_ValidaciónMétodo!AP416</f>
        <v>0</v>
      </c>
      <c r="AQ416" s="66" t="n">
        <f aca="false">Tabla_Simulada!AQ416-Tabla_ValidaciónMétodo!AQ416</f>
        <v>0</v>
      </c>
      <c r="AR416" s="65" t="n">
        <f aca="false">Tabla_Simulada!AR416-Tabla_ValidaciónMétodo!AR416</f>
        <v>0</v>
      </c>
      <c r="AS416" s="66" t="n">
        <f aca="false">Tabla_Simulada!AS416-Tabla_ValidaciónMétodo!AS416</f>
        <v>0</v>
      </c>
      <c r="AT416" s="65" t="n">
        <f aca="false">Tabla_Simulada!AT416-Tabla_ValidaciónMétodo!AT416</f>
        <v>0</v>
      </c>
      <c r="AU416" s="66" t="n">
        <f aca="false">Tabla_Simulada!AU416-Tabla_ValidaciónMétodo!AU416</f>
        <v>0</v>
      </c>
      <c r="AV416" s="65" t="n">
        <f aca="false">Tabla_Simulada!AV416-Tabla_ValidaciónMétodo!AV416</f>
        <v>0</v>
      </c>
      <c r="AW416" s="66" t="n">
        <f aca="false">Tabla_Simulada!AW416-Tabla_ValidaciónMétodo!AW416</f>
        <v>0</v>
      </c>
      <c r="AX416" s="65" t="n">
        <f aca="false">Tabla_Simulada!AX416-Tabla_ValidaciónMétodo!AX416</f>
        <v>0</v>
      </c>
    </row>
    <row r="417" customFormat="false" ht="15" hidden="false" customHeight="false" outlineLevel="0" collapsed="false">
      <c r="A417" s="72" t="s">
        <v>61</v>
      </c>
      <c r="B417" s="65" t="n">
        <f aca="false">Tabla_Simulada!B417-Tabla_ValidaciónMétodo!B417</f>
        <v>0</v>
      </c>
      <c r="C417" s="65" t="n">
        <f aca="false">Tabla_Simulada!C417-Tabla_ValidaciónMétodo!C417</f>
        <v>0</v>
      </c>
      <c r="D417" s="65" t="n">
        <f aca="false">Tabla_Simulada!D417-Tabla_ValidaciónMétodo!D417</f>
        <v>0</v>
      </c>
      <c r="E417" s="65" t="n">
        <f aca="false">Tabla_Simulada!E417-Tabla_ValidaciónMétodo!E417</f>
        <v>0</v>
      </c>
      <c r="F417" s="65" t="n">
        <f aca="false">Tabla_Simulada!F417-Tabla_ValidaciónMétodo!F417</f>
        <v>0</v>
      </c>
      <c r="G417" s="65" t="n">
        <f aca="false">Tabla_Simulada!G417-Tabla_ValidaciónMétodo!G417</f>
        <v>0</v>
      </c>
      <c r="H417" s="65" t="n">
        <f aca="false">Tabla_Simulada!H417-Tabla_ValidaciónMétodo!H417</f>
        <v>0</v>
      </c>
      <c r="I417" s="66" t="n">
        <f aca="false">Tabla_Simulada!I417-Tabla_ValidaciónMétodo!I417</f>
        <v>0</v>
      </c>
      <c r="J417" s="65" t="n">
        <f aca="false">Tabla_Simulada!J417-Tabla_ValidaciónMétodo!J417</f>
        <v>0</v>
      </c>
      <c r="K417" s="66" t="n">
        <f aca="false">Tabla_Simulada!K417-Tabla_ValidaciónMétodo!K417</f>
        <v>0</v>
      </c>
      <c r="L417" s="65" t="n">
        <f aca="false">Tabla_Simulada!L417-Tabla_ValidaciónMétodo!L417</f>
        <v>0</v>
      </c>
      <c r="M417" s="66" t="n">
        <f aca="false">Tabla_Simulada!M417-Tabla_ValidaciónMétodo!M417</f>
        <v>0</v>
      </c>
      <c r="N417" s="65" t="n">
        <f aca="false">Tabla_Simulada!N417-Tabla_ValidaciónMétodo!N417</f>
        <v>0</v>
      </c>
      <c r="O417" s="65" t="n">
        <f aca="false">Tabla_Simulada!O417-Tabla_ValidaciónMétodo!O417</f>
        <v>0</v>
      </c>
      <c r="P417" s="65" t="n">
        <f aca="false">Tabla_Simulada!P417-Tabla_ValidaciónMétodo!P417</f>
        <v>0</v>
      </c>
      <c r="Q417" s="65" t="n">
        <f aca="false">Tabla_Simulada!Q417-Tabla_ValidaciónMétodo!Q417</f>
        <v>0</v>
      </c>
      <c r="S417" s="65" t="n">
        <f aca="false">Tabla_Simulada!S417-Tabla_ValidaciónMétodo!S417</f>
        <v>0</v>
      </c>
      <c r="T417" s="65" t="n">
        <f aca="false">Tabla_Simulada!T417-Tabla_ValidaciónMétodo!T417</f>
        <v>0</v>
      </c>
      <c r="U417" s="65" t="n">
        <f aca="false">Tabla_Simulada!U417-Tabla_ValidaciónMétodo!U417</f>
        <v>0</v>
      </c>
      <c r="V417" s="65" t="n">
        <f aca="false">Tabla_Simulada!V417-Tabla_ValidaciónMétodo!V417</f>
        <v>0</v>
      </c>
      <c r="W417" s="65" t="n">
        <f aca="false">Tabla_Simulada!W417-Tabla_ValidaciónMétodo!W417</f>
        <v>0</v>
      </c>
      <c r="X417" s="65" t="n">
        <f aca="false">Tabla_Simulada!X417-Tabla_ValidaciónMétodo!X417</f>
        <v>0</v>
      </c>
      <c r="Y417" s="65" t="n">
        <f aca="false">Tabla_Simulada!Y417-Tabla_ValidaciónMétodo!Y417</f>
        <v>0</v>
      </c>
      <c r="Z417" s="65" t="n">
        <f aca="false">Tabla_Simulada!Z417-Tabla_ValidaciónMétodo!Z417</f>
        <v>0</v>
      </c>
      <c r="AC417" s="73" t="n">
        <f aca="false">Tabla_Simulada!AC417-Tabla_ValidaciónMétodo!AC417</f>
        <v>0</v>
      </c>
      <c r="AD417" s="74" t="n">
        <f aca="false">Tabla_Simulada!AD417-Tabla_ValidaciónMétodo!AD417</f>
        <v>0</v>
      </c>
      <c r="AE417" s="75" t="n">
        <f aca="false">Tabla_Simulada!AE417-Tabla_ValidaciónMétodo!AE417</f>
        <v>0</v>
      </c>
      <c r="AF417" s="74" t="n">
        <f aca="false">Tabla_Simulada!AF417-Tabla_ValidaciónMétodo!AF417</f>
        <v>0</v>
      </c>
      <c r="AG417" s="74" t="n">
        <f aca="false">Tabla_Simulada!AG417-Tabla_ValidaciónMétodo!AG417</f>
        <v>0</v>
      </c>
      <c r="AH417" s="74" t="n">
        <f aca="false">Tabla_Simulada!AH417-Tabla_ValidaciónMétodo!AH417</f>
        <v>0</v>
      </c>
      <c r="AI417" s="74" t="n">
        <f aca="false">Tabla_Simulada!AI417-Tabla_ValidaciónMétodo!AI417</f>
        <v>0</v>
      </c>
      <c r="AJ417" s="74" t="n">
        <f aca="false">Tabla_Simulada!AJ417-Tabla_ValidaciónMétodo!AJ417</f>
        <v>0</v>
      </c>
      <c r="AK417" s="74" t="n">
        <f aca="false">Tabla_Simulada!AK417-Tabla_ValidaciónMétodo!AK417</f>
        <v>0</v>
      </c>
      <c r="AL417" s="74" t="n">
        <f aca="false">Tabla_Simulada!AL417-Tabla_ValidaciónMétodo!AL417</f>
        <v>0</v>
      </c>
      <c r="AM417" s="74" t="n">
        <f aca="false">Tabla_Simulada!AM417-Tabla_ValidaciónMétodo!AM417</f>
        <v>0</v>
      </c>
      <c r="AO417" s="66" t="n">
        <f aca="false">Tabla_Simulada!AO417-Tabla_ValidaciónMétodo!AO417</f>
        <v>0</v>
      </c>
      <c r="AP417" s="65" t="n">
        <f aca="false">Tabla_Simulada!AP417-Tabla_ValidaciónMétodo!AP417</f>
        <v>0</v>
      </c>
      <c r="AQ417" s="66" t="n">
        <f aca="false">Tabla_Simulada!AQ417-Tabla_ValidaciónMétodo!AQ417</f>
        <v>0</v>
      </c>
      <c r="AR417" s="65" t="n">
        <f aca="false">Tabla_Simulada!AR417-Tabla_ValidaciónMétodo!AR417</f>
        <v>0</v>
      </c>
      <c r="AS417" s="66" t="n">
        <f aca="false">Tabla_Simulada!AS417-Tabla_ValidaciónMétodo!AS417</f>
        <v>0</v>
      </c>
      <c r="AT417" s="65" t="n">
        <f aca="false">Tabla_Simulada!AT417-Tabla_ValidaciónMétodo!AT417</f>
        <v>0</v>
      </c>
      <c r="AU417" s="66" t="n">
        <f aca="false">Tabla_Simulada!AU417-Tabla_ValidaciónMétodo!AU417</f>
        <v>0</v>
      </c>
      <c r="AV417" s="65" t="n">
        <f aca="false">Tabla_Simulada!AV417-Tabla_ValidaciónMétodo!AV417</f>
        <v>0</v>
      </c>
      <c r="AW417" s="66" t="n">
        <f aca="false">Tabla_Simulada!AW417-Tabla_ValidaciónMétodo!AW417</f>
        <v>0</v>
      </c>
      <c r="AX417" s="65" t="n">
        <f aca="false">Tabla_Simulada!AX417-Tabla_ValidaciónMétodo!AX417</f>
        <v>0</v>
      </c>
    </row>
    <row r="418" customFormat="false" ht="15" hidden="false" customHeight="false" outlineLevel="0" collapsed="false">
      <c r="A418" s="72" t="s">
        <v>62</v>
      </c>
      <c r="B418" s="65" t="n">
        <f aca="false">Tabla_Simulada!B418-Tabla_ValidaciónMétodo!B418</f>
        <v>0</v>
      </c>
      <c r="C418" s="65" t="n">
        <f aca="false">Tabla_Simulada!C418-Tabla_ValidaciónMétodo!C418</f>
        <v>0</v>
      </c>
      <c r="D418" s="65" t="n">
        <f aca="false">Tabla_Simulada!D418-Tabla_ValidaciónMétodo!D418</f>
        <v>0</v>
      </c>
      <c r="E418" s="65" t="n">
        <f aca="false">Tabla_Simulada!E418-Tabla_ValidaciónMétodo!E418</f>
        <v>0</v>
      </c>
      <c r="F418" s="65" t="n">
        <f aca="false">Tabla_Simulada!F418-Tabla_ValidaciónMétodo!F418</f>
        <v>0</v>
      </c>
      <c r="G418" s="65" t="n">
        <f aca="false">Tabla_Simulada!G418-Tabla_ValidaciónMétodo!G418</f>
        <v>0</v>
      </c>
      <c r="H418" s="65" t="n">
        <f aca="false">Tabla_Simulada!H418-Tabla_ValidaciónMétodo!H418</f>
        <v>0</v>
      </c>
      <c r="I418" s="66" t="n">
        <f aca="false">Tabla_Simulada!I418-Tabla_ValidaciónMétodo!I418</f>
        <v>0</v>
      </c>
      <c r="J418" s="65" t="n">
        <f aca="false">Tabla_Simulada!J418-Tabla_ValidaciónMétodo!J418</f>
        <v>0</v>
      </c>
      <c r="K418" s="66" t="n">
        <f aca="false">Tabla_Simulada!K418-Tabla_ValidaciónMétodo!K418</f>
        <v>0</v>
      </c>
      <c r="L418" s="65" t="n">
        <f aca="false">Tabla_Simulada!L418-Tabla_ValidaciónMétodo!L418</f>
        <v>0</v>
      </c>
      <c r="M418" s="66" t="n">
        <f aca="false">Tabla_Simulada!M418-Tabla_ValidaciónMétodo!M418</f>
        <v>0</v>
      </c>
      <c r="N418" s="65" t="n">
        <f aca="false">Tabla_Simulada!N418-Tabla_ValidaciónMétodo!N418</f>
        <v>0</v>
      </c>
      <c r="O418" s="65" t="n">
        <f aca="false">Tabla_Simulada!O418-Tabla_ValidaciónMétodo!O418</f>
        <v>0</v>
      </c>
      <c r="P418" s="65" t="n">
        <f aca="false">Tabla_Simulada!P418-Tabla_ValidaciónMétodo!P418</f>
        <v>0</v>
      </c>
      <c r="Q418" s="65" t="n">
        <f aca="false">Tabla_Simulada!Q418-Tabla_ValidaciónMétodo!Q418</f>
        <v>0</v>
      </c>
      <c r="S418" s="65" t="n">
        <f aca="false">Tabla_Simulada!S418-Tabla_ValidaciónMétodo!S418</f>
        <v>0</v>
      </c>
      <c r="T418" s="65" t="n">
        <f aca="false">Tabla_Simulada!T418-Tabla_ValidaciónMétodo!T418</f>
        <v>0</v>
      </c>
      <c r="U418" s="65" t="n">
        <f aca="false">Tabla_Simulada!U418-Tabla_ValidaciónMétodo!U418</f>
        <v>0</v>
      </c>
      <c r="V418" s="65" t="n">
        <f aca="false">Tabla_Simulada!V418-Tabla_ValidaciónMétodo!V418</f>
        <v>0</v>
      </c>
      <c r="W418" s="65" t="n">
        <f aca="false">Tabla_Simulada!W418-Tabla_ValidaciónMétodo!W418</f>
        <v>0</v>
      </c>
      <c r="X418" s="65" t="n">
        <f aca="false">Tabla_Simulada!X418-Tabla_ValidaciónMétodo!X418</f>
        <v>0</v>
      </c>
      <c r="Y418" s="65" t="n">
        <f aca="false">Tabla_Simulada!Y418-Tabla_ValidaciónMétodo!Y418</f>
        <v>0</v>
      </c>
      <c r="Z418" s="65" t="n">
        <f aca="false">Tabla_Simulada!Z418-Tabla_ValidaciónMétodo!Z418</f>
        <v>0</v>
      </c>
      <c r="AC418" s="73" t="n">
        <f aca="false">Tabla_Simulada!AC418-Tabla_ValidaciónMétodo!AC418</f>
        <v>0</v>
      </c>
      <c r="AD418" s="74" t="n">
        <f aca="false">Tabla_Simulada!AD418-Tabla_ValidaciónMétodo!AD418</f>
        <v>0</v>
      </c>
      <c r="AE418" s="75" t="n">
        <f aca="false">Tabla_Simulada!AE418-Tabla_ValidaciónMétodo!AE418</f>
        <v>0</v>
      </c>
      <c r="AF418" s="74" t="n">
        <f aca="false">Tabla_Simulada!AF418-Tabla_ValidaciónMétodo!AF418</f>
        <v>0</v>
      </c>
      <c r="AG418" s="74" t="n">
        <f aca="false">Tabla_Simulada!AG418-Tabla_ValidaciónMétodo!AG418</f>
        <v>0</v>
      </c>
      <c r="AH418" s="74" t="n">
        <f aca="false">Tabla_Simulada!AH418-Tabla_ValidaciónMétodo!AH418</f>
        <v>0</v>
      </c>
      <c r="AI418" s="74" t="n">
        <f aca="false">Tabla_Simulada!AI418-Tabla_ValidaciónMétodo!AI418</f>
        <v>0</v>
      </c>
      <c r="AJ418" s="74" t="n">
        <f aca="false">Tabla_Simulada!AJ418-Tabla_ValidaciónMétodo!AJ418</f>
        <v>0</v>
      </c>
      <c r="AK418" s="74" t="n">
        <f aca="false">Tabla_Simulada!AK418-Tabla_ValidaciónMétodo!AK418</f>
        <v>0</v>
      </c>
      <c r="AL418" s="74" t="n">
        <f aca="false">Tabla_Simulada!AL418-Tabla_ValidaciónMétodo!AL418</f>
        <v>0</v>
      </c>
      <c r="AM418" s="74" t="n">
        <f aca="false">Tabla_Simulada!AM418-Tabla_ValidaciónMétodo!AM418</f>
        <v>0</v>
      </c>
      <c r="AO418" s="66" t="n">
        <f aca="false">Tabla_Simulada!AO418-Tabla_ValidaciónMétodo!AO418</f>
        <v>0</v>
      </c>
      <c r="AP418" s="65" t="n">
        <f aca="false">Tabla_Simulada!AP418-Tabla_ValidaciónMétodo!AP418</f>
        <v>0</v>
      </c>
      <c r="AQ418" s="66" t="n">
        <f aca="false">Tabla_Simulada!AQ418-Tabla_ValidaciónMétodo!AQ418</f>
        <v>0</v>
      </c>
      <c r="AR418" s="65" t="n">
        <f aca="false">Tabla_Simulada!AR418-Tabla_ValidaciónMétodo!AR418</f>
        <v>0</v>
      </c>
      <c r="AS418" s="66" t="n">
        <f aca="false">Tabla_Simulada!AS418-Tabla_ValidaciónMétodo!AS418</f>
        <v>0</v>
      </c>
      <c r="AT418" s="65" t="n">
        <f aca="false">Tabla_Simulada!AT418-Tabla_ValidaciónMétodo!AT418</f>
        <v>0</v>
      </c>
      <c r="AU418" s="66" t="n">
        <f aca="false">Tabla_Simulada!AU418-Tabla_ValidaciónMétodo!AU418</f>
        <v>0</v>
      </c>
      <c r="AV418" s="65" t="n">
        <f aca="false">Tabla_Simulada!AV418-Tabla_ValidaciónMétodo!AV418</f>
        <v>0</v>
      </c>
      <c r="AW418" s="66" t="n">
        <f aca="false">Tabla_Simulada!AW418-Tabla_ValidaciónMétodo!AW418</f>
        <v>0</v>
      </c>
      <c r="AX418" s="65" t="n">
        <f aca="false">Tabla_Simulada!AX418-Tabla_ValidaciónMétodo!AX418</f>
        <v>0</v>
      </c>
    </row>
    <row r="419" customFormat="false" ht="15" hidden="false" customHeight="false" outlineLevel="0" collapsed="false">
      <c r="A419" s="72" t="s">
        <v>63</v>
      </c>
      <c r="B419" s="65" t="n">
        <f aca="false">Tabla_Simulada!B419-Tabla_ValidaciónMétodo!B419</f>
        <v>0</v>
      </c>
      <c r="C419" s="65" t="n">
        <f aca="false">Tabla_Simulada!C419-Tabla_ValidaciónMétodo!C419</f>
        <v>0</v>
      </c>
      <c r="D419" s="65" t="n">
        <f aca="false">Tabla_Simulada!D419-Tabla_ValidaciónMétodo!D419</f>
        <v>0</v>
      </c>
      <c r="E419" s="65" t="n">
        <f aca="false">Tabla_Simulada!E419-Tabla_ValidaciónMétodo!E419</f>
        <v>0</v>
      </c>
      <c r="F419" s="65" t="n">
        <f aca="false">Tabla_Simulada!F419-Tabla_ValidaciónMétodo!F419</f>
        <v>0</v>
      </c>
      <c r="G419" s="65" t="n">
        <f aca="false">Tabla_Simulada!G419-Tabla_ValidaciónMétodo!G419</f>
        <v>0</v>
      </c>
      <c r="H419" s="65" t="n">
        <f aca="false">Tabla_Simulada!H419-Tabla_ValidaciónMétodo!H419</f>
        <v>0</v>
      </c>
      <c r="I419" s="66" t="n">
        <f aca="false">Tabla_Simulada!I419-Tabla_ValidaciónMétodo!I419</f>
        <v>0</v>
      </c>
      <c r="J419" s="65" t="n">
        <f aca="false">Tabla_Simulada!J419-Tabla_ValidaciónMétodo!J419</f>
        <v>0</v>
      </c>
      <c r="K419" s="66" t="n">
        <f aca="false">Tabla_Simulada!K419-Tabla_ValidaciónMétodo!K419</f>
        <v>0</v>
      </c>
      <c r="L419" s="65" t="n">
        <f aca="false">Tabla_Simulada!L419-Tabla_ValidaciónMétodo!L419</f>
        <v>0</v>
      </c>
      <c r="M419" s="66" t="n">
        <f aca="false">Tabla_Simulada!M419-Tabla_ValidaciónMétodo!M419</f>
        <v>0</v>
      </c>
      <c r="N419" s="65" t="n">
        <f aca="false">Tabla_Simulada!N419-Tabla_ValidaciónMétodo!N419</f>
        <v>0</v>
      </c>
      <c r="O419" s="65" t="n">
        <f aca="false">Tabla_Simulada!O419-Tabla_ValidaciónMétodo!O419</f>
        <v>0</v>
      </c>
      <c r="P419" s="65" t="n">
        <f aca="false">Tabla_Simulada!P419-Tabla_ValidaciónMétodo!P419</f>
        <v>0</v>
      </c>
      <c r="Q419" s="65" t="n">
        <f aca="false">Tabla_Simulada!Q419-Tabla_ValidaciónMétodo!Q419</f>
        <v>0</v>
      </c>
      <c r="S419" s="65" t="n">
        <f aca="false">Tabla_Simulada!S419-Tabla_ValidaciónMétodo!S419</f>
        <v>0</v>
      </c>
      <c r="T419" s="65" t="n">
        <f aca="false">Tabla_Simulada!T419-Tabla_ValidaciónMétodo!T419</f>
        <v>0</v>
      </c>
      <c r="U419" s="65" t="n">
        <f aca="false">Tabla_Simulada!U419-Tabla_ValidaciónMétodo!U419</f>
        <v>0</v>
      </c>
      <c r="V419" s="65" t="n">
        <f aca="false">Tabla_Simulada!V419-Tabla_ValidaciónMétodo!V419</f>
        <v>0</v>
      </c>
      <c r="W419" s="65" t="n">
        <f aca="false">Tabla_Simulada!W419-Tabla_ValidaciónMétodo!W419</f>
        <v>0</v>
      </c>
      <c r="X419" s="65" t="n">
        <f aca="false">Tabla_Simulada!X419-Tabla_ValidaciónMétodo!X419</f>
        <v>0</v>
      </c>
      <c r="Y419" s="65" t="n">
        <f aca="false">Tabla_Simulada!Y419-Tabla_ValidaciónMétodo!Y419</f>
        <v>0</v>
      </c>
      <c r="Z419" s="65" t="n">
        <f aca="false">Tabla_Simulada!Z419-Tabla_ValidaciónMétodo!Z419</f>
        <v>0</v>
      </c>
      <c r="AC419" s="73" t="n">
        <f aca="false">Tabla_Simulada!AC419-Tabla_ValidaciónMétodo!AC419</f>
        <v>0</v>
      </c>
      <c r="AD419" s="74" t="n">
        <f aca="false">Tabla_Simulada!AD419-Tabla_ValidaciónMétodo!AD419</f>
        <v>0</v>
      </c>
      <c r="AE419" s="75" t="n">
        <f aca="false">Tabla_Simulada!AE419-Tabla_ValidaciónMétodo!AE419</f>
        <v>0</v>
      </c>
      <c r="AF419" s="74" t="n">
        <f aca="false">Tabla_Simulada!AF419-Tabla_ValidaciónMétodo!AF419</f>
        <v>0</v>
      </c>
      <c r="AG419" s="74" t="n">
        <f aca="false">Tabla_Simulada!AG419-Tabla_ValidaciónMétodo!AG419</f>
        <v>0</v>
      </c>
      <c r="AH419" s="74" t="n">
        <f aca="false">Tabla_Simulada!AH419-Tabla_ValidaciónMétodo!AH419</f>
        <v>0</v>
      </c>
      <c r="AI419" s="74" t="n">
        <f aca="false">Tabla_Simulada!AI419-Tabla_ValidaciónMétodo!AI419</f>
        <v>0</v>
      </c>
      <c r="AJ419" s="74" t="n">
        <f aca="false">Tabla_Simulada!AJ419-Tabla_ValidaciónMétodo!AJ419</f>
        <v>0</v>
      </c>
      <c r="AK419" s="74" t="n">
        <f aca="false">Tabla_Simulada!AK419-Tabla_ValidaciónMétodo!AK419</f>
        <v>0</v>
      </c>
      <c r="AL419" s="74" t="n">
        <f aca="false">Tabla_Simulada!AL419-Tabla_ValidaciónMétodo!AL419</f>
        <v>0</v>
      </c>
      <c r="AM419" s="74" t="n">
        <f aca="false">Tabla_Simulada!AM419-Tabla_ValidaciónMétodo!AM419</f>
        <v>0</v>
      </c>
      <c r="AO419" s="66" t="n">
        <f aca="false">Tabla_Simulada!AO419-Tabla_ValidaciónMétodo!AO419</f>
        <v>0</v>
      </c>
      <c r="AP419" s="65" t="n">
        <f aca="false">Tabla_Simulada!AP419-Tabla_ValidaciónMétodo!AP419</f>
        <v>0</v>
      </c>
      <c r="AQ419" s="66" t="n">
        <f aca="false">Tabla_Simulada!AQ419-Tabla_ValidaciónMétodo!AQ419</f>
        <v>0</v>
      </c>
      <c r="AR419" s="65" t="n">
        <f aca="false">Tabla_Simulada!AR419-Tabla_ValidaciónMétodo!AR419</f>
        <v>0</v>
      </c>
      <c r="AS419" s="66" t="n">
        <f aca="false">Tabla_Simulada!AS419-Tabla_ValidaciónMétodo!AS419</f>
        <v>0</v>
      </c>
      <c r="AT419" s="65" t="n">
        <f aca="false">Tabla_Simulada!AT419-Tabla_ValidaciónMétodo!AT419</f>
        <v>0</v>
      </c>
      <c r="AU419" s="66" t="n">
        <f aca="false">Tabla_Simulada!AU419-Tabla_ValidaciónMétodo!AU419</f>
        <v>0</v>
      </c>
      <c r="AV419" s="65" t="n">
        <f aca="false">Tabla_Simulada!AV419-Tabla_ValidaciónMétodo!AV419</f>
        <v>0</v>
      </c>
      <c r="AW419" s="66" t="n">
        <f aca="false">Tabla_Simulada!AW419-Tabla_ValidaciónMétodo!AW419</f>
        <v>0</v>
      </c>
      <c r="AX419" s="65" t="n">
        <f aca="false">Tabla_Simulada!AX419-Tabla_ValidaciónMétodo!AX419</f>
        <v>0</v>
      </c>
    </row>
    <row r="420" customFormat="false" ht="15" hidden="false" customHeight="false" outlineLevel="0" collapsed="false">
      <c r="A420" s="72" t="s">
        <v>64</v>
      </c>
      <c r="B420" s="65" t="n">
        <f aca="false">Tabla_Simulada!B420-Tabla_ValidaciónMétodo!B420</f>
        <v>0</v>
      </c>
      <c r="C420" s="65" t="n">
        <f aca="false">Tabla_Simulada!C420-Tabla_ValidaciónMétodo!C420</f>
        <v>0</v>
      </c>
      <c r="D420" s="65" t="n">
        <f aca="false">Tabla_Simulada!D420-Tabla_ValidaciónMétodo!D420</f>
        <v>0</v>
      </c>
      <c r="E420" s="65" t="n">
        <f aca="false">Tabla_Simulada!E420-Tabla_ValidaciónMétodo!E420</f>
        <v>0</v>
      </c>
      <c r="F420" s="65" t="n">
        <f aca="false">Tabla_Simulada!F420-Tabla_ValidaciónMétodo!F420</f>
        <v>0</v>
      </c>
      <c r="G420" s="65" t="n">
        <f aca="false">Tabla_Simulada!G420-Tabla_ValidaciónMétodo!G420</f>
        <v>0</v>
      </c>
      <c r="H420" s="65" t="n">
        <f aca="false">Tabla_Simulada!H420-Tabla_ValidaciónMétodo!H420</f>
        <v>0</v>
      </c>
      <c r="I420" s="66" t="n">
        <f aca="false">Tabla_Simulada!I420-Tabla_ValidaciónMétodo!I420</f>
        <v>0</v>
      </c>
      <c r="J420" s="65" t="n">
        <f aca="false">Tabla_Simulada!J420-Tabla_ValidaciónMétodo!J420</f>
        <v>0</v>
      </c>
      <c r="K420" s="66" t="n">
        <f aca="false">Tabla_Simulada!K420-Tabla_ValidaciónMétodo!K420</f>
        <v>0</v>
      </c>
      <c r="L420" s="65" t="n">
        <f aca="false">Tabla_Simulada!L420-Tabla_ValidaciónMétodo!L420</f>
        <v>0</v>
      </c>
      <c r="M420" s="66" t="n">
        <f aca="false">Tabla_Simulada!M420-Tabla_ValidaciónMétodo!M420</f>
        <v>0</v>
      </c>
      <c r="N420" s="65" t="n">
        <f aca="false">Tabla_Simulada!N420-Tabla_ValidaciónMétodo!N420</f>
        <v>0</v>
      </c>
      <c r="O420" s="65" t="n">
        <f aca="false">Tabla_Simulada!O420-Tabla_ValidaciónMétodo!O420</f>
        <v>0</v>
      </c>
      <c r="P420" s="65" t="n">
        <f aca="false">Tabla_Simulada!P420-Tabla_ValidaciónMétodo!P420</f>
        <v>0</v>
      </c>
      <c r="Q420" s="65" t="n">
        <f aca="false">Tabla_Simulada!Q420-Tabla_ValidaciónMétodo!Q420</f>
        <v>0</v>
      </c>
      <c r="S420" s="65" t="n">
        <f aca="false">Tabla_Simulada!S420-Tabla_ValidaciónMétodo!S420</f>
        <v>0</v>
      </c>
      <c r="T420" s="65" t="n">
        <f aca="false">Tabla_Simulada!T420-Tabla_ValidaciónMétodo!T420</f>
        <v>0</v>
      </c>
      <c r="U420" s="65" t="n">
        <f aca="false">Tabla_Simulada!U420-Tabla_ValidaciónMétodo!U420</f>
        <v>0</v>
      </c>
      <c r="V420" s="65" t="n">
        <f aca="false">Tabla_Simulada!V420-Tabla_ValidaciónMétodo!V420</f>
        <v>0</v>
      </c>
      <c r="W420" s="65" t="n">
        <f aca="false">Tabla_Simulada!W420-Tabla_ValidaciónMétodo!W420</f>
        <v>0</v>
      </c>
      <c r="X420" s="65" t="n">
        <f aca="false">Tabla_Simulada!X420-Tabla_ValidaciónMétodo!X420</f>
        <v>0</v>
      </c>
      <c r="Y420" s="65" t="n">
        <f aca="false">Tabla_Simulada!Y420-Tabla_ValidaciónMétodo!Y420</f>
        <v>0</v>
      </c>
      <c r="Z420" s="65" t="n">
        <f aca="false">Tabla_Simulada!Z420-Tabla_ValidaciónMétodo!Z420</f>
        <v>0</v>
      </c>
      <c r="AC420" s="73" t="n">
        <f aca="false">Tabla_Simulada!AC420-Tabla_ValidaciónMétodo!AC420</f>
        <v>0</v>
      </c>
      <c r="AD420" s="74" t="n">
        <f aca="false">Tabla_Simulada!AD420-Tabla_ValidaciónMétodo!AD420</f>
        <v>0</v>
      </c>
      <c r="AE420" s="75" t="n">
        <f aca="false">Tabla_Simulada!AE420-Tabla_ValidaciónMétodo!AE420</f>
        <v>0</v>
      </c>
      <c r="AF420" s="74" t="n">
        <f aca="false">Tabla_Simulada!AF420-Tabla_ValidaciónMétodo!AF420</f>
        <v>0</v>
      </c>
      <c r="AG420" s="74" t="n">
        <f aca="false">Tabla_Simulada!AG420-Tabla_ValidaciónMétodo!AG420</f>
        <v>0</v>
      </c>
      <c r="AH420" s="74" t="n">
        <f aca="false">Tabla_Simulada!AH420-Tabla_ValidaciónMétodo!AH420</f>
        <v>0</v>
      </c>
      <c r="AI420" s="74" t="n">
        <f aca="false">Tabla_Simulada!AI420-Tabla_ValidaciónMétodo!AI420</f>
        <v>0</v>
      </c>
      <c r="AJ420" s="74" t="n">
        <f aca="false">Tabla_Simulada!AJ420-Tabla_ValidaciónMétodo!AJ420</f>
        <v>0</v>
      </c>
      <c r="AK420" s="74" t="n">
        <f aca="false">Tabla_Simulada!AK420-Tabla_ValidaciónMétodo!AK420</f>
        <v>0</v>
      </c>
      <c r="AL420" s="74" t="n">
        <f aca="false">Tabla_Simulada!AL420-Tabla_ValidaciónMétodo!AL420</f>
        <v>0</v>
      </c>
      <c r="AM420" s="74" t="n">
        <f aca="false">Tabla_Simulada!AM420-Tabla_ValidaciónMétodo!AM420</f>
        <v>0</v>
      </c>
      <c r="AO420" s="66" t="n">
        <f aca="false">Tabla_Simulada!AO420-Tabla_ValidaciónMétodo!AO420</f>
        <v>0</v>
      </c>
      <c r="AP420" s="65" t="n">
        <f aca="false">Tabla_Simulada!AP420-Tabla_ValidaciónMétodo!AP420</f>
        <v>0</v>
      </c>
      <c r="AQ420" s="66" t="n">
        <f aca="false">Tabla_Simulada!AQ420-Tabla_ValidaciónMétodo!AQ420</f>
        <v>0</v>
      </c>
      <c r="AR420" s="65" t="n">
        <f aca="false">Tabla_Simulada!AR420-Tabla_ValidaciónMétodo!AR420</f>
        <v>0</v>
      </c>
      <c r="AS420" s="66" t="n">
        <f aca="false">Tabla_Simulada!AS420-Tabla_ValidaciónMétodo!AS420</f>
        <v>0</v>
      </c>
      <c r="AT420" s="65" t="n">
        <f aca="false">Tabla_Simulada!AT420-Tabla_ValidaciónMétodo!AT420</f>
        <v>0</v>
      </c>
      <c r="AU420" s="66" t="n">
        <f aca="false">Tabla_Simulada!AU420-Tabla_ValidaciónMétodo!AU420</f>
        <v>0</v>
      </c>
      <c r="AV420" s="65" t="n">
        <f aca="false">Tabla_Simulada!AV420-Tabla_ValidaciónMétodo!AV420</f>
        <v>0</v>
      </c>
      <c r="AW420" s="66" t="n">
        <f aca="false">Tabla_Simulada!AW420-Tabla_ValidaciónMétodo!AW420</f>
        <v>0</v>
      </c>
      <c r="AX420" s="65" t="n">
        <f aca="false">Tabla_Simulada!AX420-Tabla_ValidaciónMétodo!AX420</f>
        <v>0</v>
      </c>
    </row>
    <row r="421" customFormat="false" ht="15" hidden="false" customHeight="false" outlineLevel="0" collapsed="false">
      <c r="A421" s="72" t="s">
        <v>65</v>
      </c>
      <c r="B421" s="65" t="n">
        <f aca="false">Tabla_Simulada!B421-Tabla_ValidaciónMétodo!B421</f>
        <v>0</v>
      </c>
      <c r="C421" s="65" t="n">
        <f aca="false">Tabla_Simulada!C421-Tabla_ValidaciónMétodo!C421</f>
        <v>0</v>
      </c>
      <c r="D421" s="65" t="n">
        <f aca="false">Tabla_Simulada!D421-Tabla_ValidaciónMétodo!D421</f>
        <v>0</v>
      </c>
      <c r="E421" s="65" t="n">
        <f aca="false">Tabla_Simulada!E421-Tabla_ValidaciónMétodo!E421</f>
        <v>0</v>
      </c>
      <c r="F421" s="65" t="n">
        <f aca="false">Tabla_Simulada!F421-Tabla_ValidaciónMétodo!F421</f>
        <v>0</v>
      </c>
      <c r="G421" s="65" t="n">
        <f aca="false">Tabla_Simulada!G421-Tabla_ValidaciónMétodo!G421</f>
        <v>0</v>
      </c>
      <c r="H421" s="65" t="n">
        <f aca="false">Tabla_Simulada!H421-Tabla_ValidaciónMétodo!H421</f>
        <v>0</v>
      </c>
      <c r="I421" s="66" t="n">
        <f aca="false">Tabla_Simulada!I421-Tabla_ValidaciónMétodo!I421</f>
        <v>0</v>
      </c>
      <c r="J421" s="65" t="n">
        <f aca="false">Tabla_Simulada!J421-Tabla_ValidaciónMétodo!J421</f>
        <v>0</v>
      </c>
      <c r="K421" s="66" t="n">
        <f aca="false">Tabla_Simulada!K421-Tabla_ValidaciónMétodo!K421</f>
        <v>0</v>
      </c>
      <c r="L421" s="65" t="n">
        <f aca="false">Tabla_Simulada!L421-Tabla_ValidaciónMétodo!L421</f>
        <v>0</v>
      </c>
      <c r="M421" s="66" t="n">
        <f aca="false">Tabla_Simulada!M421-Tabla_ValidaciónMétodo!M421</f>
        <v>0</v>
      </c>
      <c r="N421" s="65" t="n">
        <f aca="false">Tabla_Simulada!N421-Tabla_ValidaciónMétodo!N421</f>
        <v>0</v>
      </c>
      <c r="O421" s="65" t="n">
        <f aca="false">Tabla_Simulada!O421-Tabla_ValidaciónMétodo!O421</f>
        <v>0</v>
      </c>
      <c r="P421" s="65" t="n">
        <f aca="false">Tabla_Simulada!P421-Tabla_ValidaciónMétodo!P421</f>
        <v>0</v>
      </c>
      <c r="Q421" s="65" t="n">
        <f aca="false">Tabla_Simulada!Q421-Tabla_ValidaciónMétodo!Q421</f>
        <v>0</v>
      </c>
      <c r="S421" s="65" t="n">
        <f aca="false">Tabla_Simulada!S421-Tabla_ValidaciónMétodo!S421</f>
        <v>0</v>
      </c>
      <c r="T421" s="65" t="n">
        <f aca="false">Tabla_Simulada!T421-Tabla_ValidaciónMétodo!T421</f>
        <v>0</v>
      </c>
      <c r="U421" s="65" t="n">
        <f aca="false">Tabla_Simulada!U421-Tabla_ValidaciónMétodo!U421</f>
        <v>0</v>
      </c>
      <c r="V421" s="65" t="n">
        <f aca="false">Tabla_Simulada!V421-Tabla_ValidaciónMétodo!V421</f>
        <v>0</v>
      </c>
      <c r="W421" s="65" t="n">
        <f aca="false">Tabla_Simulada!W421-Tabla_ValidaciónMétodo!W421</f>
        <v>0</v>
      </c>
      <c r="X421" s="65" t="n">
        <f aca="false">Tabla_Simulada!X421-Tabla_ValidaciónMétodo!X421</f>
        <v>0</v>
      </c>
      <c r="Y421" s="65" t="n">
        <f aca="false">Tabla_Simulada!Y421-Tabla_ValidaciónMétodo!Y421</f>
        <v>0</v>
      </c>
      <c r="Z421" s="65" t="n">
        <f aca="false">Tabla_Simulada!Z421-Tabla_ValidaciónMétodo!Z421</f>
        <v>0</v>
      </c>
      <c r="AC421" s="73" t="n">
        <f aca="false">Tabla_Simulada!AC421-Tabla_ValidaciónMétodo!AC421</f>
        <v>0</v>
      </c>
      <c r="AD421" s="74" t="n">
        <f aca="false">Tabla_Simulada!AD421-Tabla_ValidaciónMétodo!AD421</f>
        <v>0</v>
      </c>
      <c r="AE421" s="75" t="n">
        <f aca="false">Tabla_Simulada!AE421-Tabla_ValidaciónMétodo!AE421</f>
        <v>0</v>
      </c>
      <c r="AF421" s="74" t="n">
        <f aca="false">Tabla_Simulada!AF421-Tabla_ValidaciónMétodo!AF421</f>
        <v>0</v>
      </c>
      <c r="AG421" s="74" t="n">
        <f aca="false">Tabla_Simulada!AG421-Tabla_ValidaciónMétodo!AG421</f>
        <v>0</v>
      </c>
      <c r="AH421" s="74" t="n">
        <f aca="false">Tabla_Simulada!AH421-Tabla_ValidaciónMétodo!AH421</f>
        <v>0</v>
      </c>
      <c r="AI421" s="74" t="n">
        <f aca="false">Tabla_Simulada!AI421-Tabla_ValidaciónMétodo!AI421</f>
        <v>0</v>
      </c>
      <c r="AJ421" s="74" t="n">
        <f aca="false">Tabla_Simulada!AJ421-Tabla_ValidaciónMétodo!AJ421</f>
        <v>0</v>
      </c>
      <c r="AK421" s="74" t="n">
        <f aca="false">Tabla_Simulada!AK421-Tabla_ValidaciónMétodo!AK421</f>
        <v>0</v>
      </c>
      <c r="AL421" s="74" t="n">
        <f aca="false">Tabla_Simulada!AL421-Tabla_ValidaciónMétodo!AL421</f>
        <v>0</v>
      </c>
      <c r="AM421" s="74" t="n">
        <f aca="false">Tabla_Simulada!AM421-Tabla_ValidaciónMétodo!AM421</f>
        <v>0</v>
      </c>
      <c r="AO421" s="66" t="n">
        <f aca="false">Tabla_Simulada!AO421-Tabla_ValidaciónMétodo!AO421</f>
        <v>0</v>
      </c>
      <c r="AP421" s="65" t="n">
        <f aca="false">Tabla_Simulada!AP421-Tabla_ValidaciónMétodo!AP421</f>
        <v>0</v>
      </c>
      <c r="AQ421" s="66" t="n">
        <f aca="false">Tabla_Simulada!AQ421-Tabla_ValidaciónMétodo!AQ421</f>
        <v>0</v>
      </c>
      <c r="AR421" s="65" t="n">
        <f aca="false">Tabla_Simulada!AR421-Tabla_ValidaciónMétodo!AR421</f>
        <v>0</v>
      </c>
      <c r="AS421" s="66" t="n">
        <f aca="false">Tabla_Simulada!AS421-Tabla_ValidaciónMétodo!AS421</f>
        <v>0</v>
      </c>
      <c r="AT421" s="65" t="n">
        <f aca="false">Tabla_Simulada!AT421-Tabla_ValidaciónMétodo!AT421</f>
        <v>0</v>
      </c>
      <c r="AU421" s="66" t="n">
        <f aca="false">Tabla_Simulada!AU421-Tabla_ValidaciónMétodo!AU421</f>
        <v>0</v>
      </c>
      <c r="AV421" s="65" t="n">
        <f aca="false">Tabla_Simulada!AV421-Tabla_ValidaciónMétodo!AV421</f>
        <v>0</v>
      </c>
      <c r="AW421" s="66" t="n">
        <f aca="false">Tabla_Simulada!AW421-Tabla_ValidaciónMétodo!AW421</f>
        <v>0</v>
      </c>
      <c r="AX421" s="65" t="n">
        <f aca="false">Tabla_Simulada!AX421-Tabla_ValidaciónMétodo!AX421</f>
        <v>0</v>
      </c>
    </row>
    <row r="422" customFormat="false" ht="15" hidden="false" customHeight="false" outlineLevel="0" collapsed="false">
      <c r="A422" s="72" t="s">
        <v>66</v>
      </c>
      <c r="B422" s="65" t="n">
        <f aca="false">Tabla_Simulada!B422-Tabla_ValidaciónMétodo!B422</f>
        <v>0</v>
      </c>
      <c r="C422" s="65" t="n">
        <f aca="false">Tabla_Simulada!C422-Tabla_ValidaciónMétodo!C422</f>
        <v>0</v>
      </c>
      <c r="D422" s="65" t="n">
        <f aca="false">Tabla_Simulada!D422-Tabla_ValidaciónMétodo!D422</f>
        <v>0</v>
      </c>
      <c r="E422" s="65" t="n">
        <f aca="false">Tabla_Simulada!E422-Tabla_ValidaciónMétodo!E422</f>
        <v>0</v>
      </c>
      <c r="F422" s="65" t="n">
        <f aca="false">Tabla_Simulada!F422-Tabla_ValidaciónMétodo!F422</f>
        <v>0</v>
      </c>
      <c r="G422" s="65" t="n">
        <f aca="false">Tabla_Simulada!G422-Tabla_ValidaciónMétodo!G422</f>
        <v>0</v>
      </c>
      <c r="H422" s="65" t="n">
        <f aca="false">Tabla_Simulada!H422-Tabla_ValidaciónMétodo!H422</f>
        <v>0</v>
      </c>
      <c r="I422" s="66" t="n">
        <f aca="false">Tabla_Simulada!I422-Tabla_ValidaciónMétodo!I422</f>
        <v>0</v>
      </c>
      <c r="J422" s="65" t="n">
        <f aca="false">Tabla_Simulada!J422-Tabla_ValidaciónMétodo!J422</f>
        <v>0</v>
      </c>
      <c r="K422" s="66" t="n">
        <f aca="false">Tabla_Simulada!K422-Tabla_ValidaciónMétodo!K422</f>
        <v>0</v>
      </c>
      <c r="L422" s="65" t="n">
        <f aca="false">Tabla_Simulada!L422-Tabla_ValidaciónMétodo!L422</f>
        <v>0</v>
      </c>
      <c r="M422" s="66" t="n">
        <f aca="false">Tabla_Simulada!M422-Tabla_ValidaciónMétodo!M422</f>
        <v>0</v>
      </c>
      <c r="N422" s="65" t="n">
        <f aca="false">Tabla_Simulada!N422-Tabla_ValidaciónMétodo!N422</f>
        <v>0</v>
      </c>
      <c r="O422" s="65" t="n">
        <f aca="false">Tabla_Simulada!O422-Tabla_ValidaciónMétodo!O422</f>
        <v>0</v>
      </c>
      <c r="P422" s="65" t="n">
        <f aca="false">Tabla_Simulada!P422-Tabla_ValidaciónMétodo!P422</f>
        <v>0</v>
      </c>
      <c r="Q422" s="65" t="n">
        <f aca="false">Tabla_Simulada!Q422-Tabla_ValidaciónMétodo!Q422</f>
        <v>0</v>
      </c>
      <c r="S422" s="65" t="n">
        <f aca="false">Tabla_Simulada!S422-Tabla_ValidaciónMétodo!S422</f>
        <v>0</v>
      </c>
      <c r="T422" s="65" t="n">
        <f aca="false">Tabla_Simulada!T422-Tabla_ValidaciónMétodo!T422</f>
        <v>0</v>
      </c>
      <c r="U422" s="65" t="n">
        <f aca="false">Tabla_Simulada!U422-Tabla_ValidaciónMétodo!U422</f>
        <v>0</v>
      </c>
      <c r="V422" s="65" t="n">
        <f aca="false">Tabla_Simulada!V422-Tabla_ValidaciónMétodo!V422</f>
        <v>0</v>
      </c>
      <c r="W422" s="65" t="n">
        <f aca="false">Tabla_Simulada!W422-Tabla_ValidaciónMétodo!W422</f>
        <v>0</v>
      </c>
      <c r="X422" s="65" t="n">
        <f aca="false">Tabla_Simulada!X422-Tabla_ValidaciónMétodo!X422</f>
        <v>0</v>
      </c>
      <c r="Y422" s="65" t="n">
        <f aca="false">Tabla_Simulada!Y422-Tabla_ValidaciónMétodo!Y422</f>
        <v>0</v>
      </c>
      <c r="Z422" s="65" t="n">
        <f aca="false">Tabla_Simulada!Z422-Tabla_ValidaciónMétodo!Z422</f>
        <v>0</v>
      </c>
      <c r="AC422" s="73" t="n">
        <f aca="false">Tabla_Simulada!AC422-Tabla_ValidaciónMétodo!AC422</f>
        <v>0</v>
      </c>
      <c r="AD422" s="74" t="n">
        <f aca="false">Tabla_Simulada!AD422-Tabla_ValidaciónMétodo!AD422</f>
        <v>0</v>
      </c>
      <c r="AE422" s="75" t="n">
        <f aca="false">Tabla_Simulada!AE422-Tabla_ValidaciónMétodo!AE422</f>
        <v>0</v>
      </c>
      <c r="AF422" s="74" t="n">
        <f aca="false">Tabla_Simulada!AF422-Tabla_ValidaciónMétodo!AF422</f>
        <v>0</v>
      </c>
      <c r="AG422" s="74" t="n">
        <f aca="false">Tabla_Simulada!AG422-Tabla_ValidaciónMétodo!AG422</f>
        <v>0</v>
      </c>
      <c r="AH422" s="74" t="n">
        <f aca="false">Tabla_Simulada!AH422-Tabla_ValidaciónMétodo!AH422</f>
        <v>0</v>
      </c>
      <c r="AI422" s="74" t="n">
        <f aca="false">Tabla_Simulada!AI422-Tabla_ValidaciónMétodo!AI422</f>
        <v>0</v>
      </c>
      <c r="AJ422" s="74" t="n">
        <f aca="false">Tabla_Simulada!AJ422-Tabla_ValidaciónMétodo!AJ422</f>
        <v>0</v>
      </c>
      <c r="AK422" s="74" t="n">
        <f aca="false">Tabla_Simulada!AK422-Tabla_ValidaciónMétodo!AK422</f>
        <v>0</v>
      </c>
      <c r="AL422" s="74" t="n">
        <f aca="false">Tabla_Simulada!AL422-Tabla_ValidaciónMétodo!AL422</f>
        <v>0</v>
      </c>
      <c r="AM422" s="74" t="n">
        <f aca="false">Tabla_Simulada!AM422-Tabla_ValidaciónMétodo!AM422</f>
        <v>0</v>
      </c>
      <c r="AO422" s="66" t="n">
        <f aca="false">Tabla_Simulada!AO422-Tabla_ValidaciónMétodo!AO422</f>
        <v>0</v>
      </c>
      <c r="AP422" s="65" t="n">
        <f aca="false">Tabla_Simulada!AP422-Tabla_ValidaciónMétodo!AP422</f>
        <v>0</v>
      </c>
      <c r="AQ422" s="66" t="n">
        <f aca="false">Tabla_Simulada!AQ422-Tabla_ValidaciónMétodo!AQ422</f>
        <v>0</v>
      </c>
      <c r="AR422" s="65" t="n">
        <f aca="false">Tabla_Simulada!AR422-Tabla_ValidaciónMétodo!AR422</f>
        <v>0</v>
      </c>
      <c r="AS422" s="66" t="n">
        <f aca="false">Tabla_Simulada!AS422-Tabla_ValidaciónMétodo!AS422</f>
        <v>0</v>
      </c>
      <c r="AT422" s="65" t="n">
        <f aca="false">Tabla_Simulada!AT422-Tabla_ValidaciónMétodo!AT422</f>
        <v>0</v>
      </c>
      <c r="AU422" s="66" t="n">
        <f aca="false">Tabla_Simulada!AU422-Tabla_ValidaciónMétodo!AU422</f>
        <v>0</v>
      </c>
      <c r="AV422" s="65" t="n">
        <f aca="false">Tabla_Simulada!AV422-Tabla_ValidaciónMétodo!AV422</f>
        <v>0</v>
      </c>
      <c r="AW422" s="66" t="n">
        <f aca="false">Tabla_Simulada!AW422-Tabla_ValidaciónMétodo!AW422</f>
        <v>0</v>
      </c>
      <c r="AX422" s="65" t="n">
        <f aca="false">Tabla_Simulada!AX422-Tabla_ValidaciónMétodo!AX422</f>
        <v>0</v>
      </c>
    </row>
    <row r="423" customFormat="false" ht="15" hidden="false" customHeight="false" outlineLevel="0" collapsed="false">
      <c r="A423" s="72" t="s">
        <v>67</v>
      </c>
      <c r="B423" s="65" t="n">
        <f aca="false">Tabla_Simulada!B423-Tabla_ValidaciónMétodo!B423</f>
        <v>0</v>
      </c>
      <c r="C423" s="65" t="n">
        <f aca="false">Tabla_Simulada!C423-Tabla_ValidaciónMétodo!C423</f>
        <v>0</v>
      </c>
      <c r="D423" s="65" t="n">
        <f aca="false">Tabla_Simulada!D423-Tabla_ValidaciónMétodo!D423</f>
        <v>0</v>
      </c>
      <c r="E423" s="65" t="n">
        <f aca="false">Tabla_Simulada!E423-Tabla_ValidaciónMétodo!E423</f>
        <v>0</v>
      </c>
      <c r="F423" s="65" t="n">
        <f aca="false">Tabla_Simulada!F423-Tabla_ValidaciónMétodo!F423</f>
        <v>0</v>
      </c>
      <c r="G423" s="65" t="n">
        <f aca="false">Tabla_Simulada!G423-Tabla_ValidaciónMétodo!G423</f>
        <v>0</v>
      </c>
      <c r="H423" s="65" t="n">
        <f aca="false">Tabla_Simulada!H423-Tabla_ValidaciónMétodo!H423</f>
        <v>0</v>
      </c>
      <c r="I423" s="66" t="n">
        <f aca="false">Tabla_Simulada!I423-Tabla_ValidaciónMétodo!I423</f>
        <v>0</v>
      </c>
      <c r="J423" s="65" t="n">
        <f aca="false">Tabla_Simulada!J423-Tabla_ValidaciónMétodo!J423</f>
        <v>0</v>
      </c>
      <c r="K423" s="66" t="n">
        <f aca="false">Tabla_Simulada!K423-Tabla_ValidaciónMétodo!K423</f>
        <v>0</v>
      </c>
      <c r="L423" s="65" t="n">
        <f aca="false">Tabla_Simulada!L423-Tabla_ValidaciónMétodo!L423</f>
        <v>0</v>
      </c>
      <c r="M423" s="66" t="n">
        <f aca="false">Tabla_Simulada!M423-Tabla_ValidaciónMétodo!M423</f>
        <v>0</v>
      </c>
      <c r="N423" s="65" t="n">
        <f aca="false">Tabla_Simulada!N423-Tabla_ValidaciónMétodo!N423</f>
        <v>0</v>
      </c>
      <c r="O423" s="65" t="n">
        <f aca="false">Tabla_Simulada!O423-Tabla_ValidaciónMétodo!O423</f>
        <v>0</v>
      </c>
      <c r="P423" s="65" t="n">
        <f aca="false">Tabla_Simulada!P423-Tabla_ValidaciónMétodo!P423</f>
        <v>0</v>
      </c>
      <c r="Q423" s="65" t="n">
        <f aca="false">Tabla_Simulada!Q423-Tabla_ValidaciónMétodo!Q423</f>
        <v>0</v>
      </c>
      <c r="S423" s="65" t="n">
        <f aca="false">Tabla_Simulada!S423-Tabla_ValidaciónMétodo!S423</f>
        <v>0</v>
      </c>
      <c r="T423" s="65" t="n">
        <f aca="false">Tabla_Simulada!T423-Tabla_ValidaciónMétodo!T423</f>
        <v>0</v>
      </c>
      <c r="U423" s="65" t="n">
        <f aca="false">Tabla_Simulada!U423-Tabla_ValidaciónMétodo!U423</f>
        <v>0</v>
      </c>
      <c r="V423" s="65" t="n">
        <f aca="false">Tabla_Simulada!V423-Tabla_ValidaciónMétodo!V423</f>
        <v>0</v>
      </c>
      <c r="W423" s="65" t="n">
        <f aca="false">Tabla_Simulada!W423-Tabla_ValidaciónMétodo!W423</f>
        <v>0</v>
      </c>
      <c r="X423" s="65" t="n">
        <f aca="false">Tabla_Simulada!X423-Tabla_ValidaciónMétodo!X423</f>
        <v>0</v>
      </c>
      <c r="Y423" s="65" t="n">
        <f aca="false">Tabla_Simulada!Y423-Tabla_ValidaciónMétodo!Y423</f>
        <v>0</v>
      </c>
      <c r="Z423" s="65" t="n">
        <f aca="false">Tabla_Simulada!Z423-Tabla_ValidaciónMétodo!Z423</f>
        <v>0</v>
      </c>
      <c r="AC423" s="73" t="n">
        <f aca="false">Tabla_Simulada!AC423-Tabla_ValidaciónMétodo!AC423</f>
        <v>0</v>
      </c>
      <c r="AD423" s="74" t="n">
        <f aca="false">Tabla_Simulada!AD423-Tabla_ValidaciónMétodo!AD423</f>
        <v>0</v>
      </c>
      <c r="AE423" s="75" t="n">
        <f aca="false">Tabla_Simulada!AE423-Tabla_ValidaciónMétodo!AE423</f>
        <v>0</v>
      </c>
      <c r="AF423" s="74" t="n">
        <f aca="false">Tabla_Simulada!AF423-Tabla_ValidaciónMétodo!AF423</f>
        <v>0</v>
      </c>
      <c r="AG423" s="74" t="n">
        <f aca="false">Tabla_Simulada!AG423-Tabla_ValidaciónMétodo!AG423</f>
        <v>0</v>
      </c>
      <c r="AH423" s="74" t="n">
        <f aca="false">Tabla_Simulada!AH423-Tabla_ValidaciónMétodo!AH423</f>
        <v>0</v>
      </c>
      <c r="AI423" s="74" t="n">
        <f aca="false">Tabla_Simulada!AI423-Tabla_ValidaciónMétodo!AI423</f>
        <v>0</v>
      </c>
      <c r="AJ423" s="74" t="n">
        <f aca="false">Tabla_Simulada!AJ423-Tabla_ValidaciónMétodo!AJ423</f>
        <v>0</v>
      </c>
      <c r="AK423" s="74" t="n">
        <f aca="false">Tabla_Simulada!AK423-Tabla_ValidaciónMétodo!AK423</f>
        <v>0</v>
      </c>
      <c r="AL423" s="74" t="n">
        <f aca="false">Tabla_Simulada!AL423-Tabla_ValidaciónMétodo!AL423</f>
        <v>0</v>
      </c>
      <c r="AM423" s="74" t="n">
        <f aca="false">Tabla_Simulada!AM423-Tabla_ValidaciónMétodo!AM423</f>
        <v>0</v>
      </c>
      <c r="AO423" s="66" t="n">
        <f aca="false">Tabla_Simulada!AO423-Tabla_ValidaciónMétodo!AO423</f>
        <v>0</v>
      </c>
      <c r="AP423" s="65" t="n">
        <f aca="false">Tabla_Simulada!AP423-Tabla_ValidaciónMétodo!AP423</f>
        <v>0</v>
      </c>
      <c r="AQ423" s="66" t="n">
        <f aca="false">Tabla_Simulada!AQ423-Tabla_ValidaciónMétodo!AQ423</f>
        <v>0</v>
      </c>
      <c r="AR423" s="65" t="n">
        <f aca="false">Tabla_Simulada!AR423-Tabla_ValidaciónMétodo!AR423</f>
        <v>0</v>
      </c>
      <c r="AS423" s="66" t="n">
        <f aca="false">Tabla_Simulada!AS423-Tabla_ValidaciónMétodo!AS423</f>
        <v>0</v>
      </c>
      <c r="AT423" s="65" t="n">
        <f aca="false">Tabla_Simulada!AT423-Tabla_ValidaciónMétodo!AT423</f>
        <v>0</v>
      </c>
      <c r="AU423" s="66" t="n">
        <f aca="false">Tabla_Simulada!AU423-Tabla_ValidaciónMétodo!AU423</f>
        <v>0</v>
      </c>
      <c r="AV423" s="65" t="n">
        <f aca="false">Tabla_Simulada!AV423-Tabla_ValidaciónMétodo!AV423</f>
        <v>0</v>
      </c>
      <c r="AW423" s="66" t="n">
        <f aca="false">Tabla_Simulada!AW423-Tabla_ValidaciónMétodo!AW423</f>
        <v>0</v>
      </c>
      <c r="AX423" s="65" t="n">
        <f aca="false">Tabla_Simulada!AX423-Tabla_ValidaciónMétodo!AX423</f>
        <v>0</v>
      </c>
    </row>
    <row r="424" customFormat="false" ht="15" hidden="false" customHeight="false" outlineLevel="0" collapsed="false">
      <c r="A424" s="72" t="s">
        <v>68</v>
      </c>
      <c r="B424" s="65" t="n">
        <f aca="false">Tabla_Simulada!B424-Tabla_ValidaciónMétodo!B424</f>
        <v>0</v>
      </c>
      <c r="C424" s="65" t="n">
        <f aca="false">Tabla_Simulada!C424-Tabla_ValidaciónMétodo!C424</f>
        <v>0</v>
      </c>
      <c r="D424" s="65" t="n">
        <f aca="false">Tabla_Simulada!D424-Tabla_ValidaciónMétodo!D424</f>
        <v>0</v>
      </c>
      <c r="E424" s="65" t="n">
        <f aca="false">Tabla_Simulada!E424-Tabla_ValidaciónMétodo!E424</f>
        <v>0</v>
      </c>
      <c r="F424" s="65" t="n">
        <f aca="false">Tabla_Simulada!F424-Tabla_ValidaciónMétodo!F424</f>
        <v>0</v>
      </c>
      <c r="G424" s="65" t="n">
        <f aca="false">Tabla_Simulada!G424-Tabla_ValidaciónMétodo!G424</f>
        <v>0</v>
      </c>
      <c r="H424" s="65" t="n">
        <f aca="false">Tabla_Simulada!H424-Tabla_ValidaciónMétodo!H424</f>
        <v>0</v>
      </c>
      <c r="I424" s="66" t="n">
        <f aca="false">Tabla_Simulada!I424-Tabla_ValidaciónMétodo!I424</f>
        <v>0</v>
      </c>
      <c r="J424" s="65" t="n">
        <f aca="false">Tabla_Simulada!J424-Tabla_ValidaciónMétodo!J424</f>
        <v>0</v>
      </c>
      <c r="K424" s="66" t="n">
        <f aca="false">Tabla_Simulada!K424-Tabla_ValidaciónMétodo!K424</f>
        <v>0</v>
      </c>
      <c r="L424" s="65" t="n">
        <f aca="false">Tabla_Simulada!L424-Tabla_ValidaciónMétodo!L424</f>
        <v>0</v>
      </c>
      <c r="M424" s="66" t="n">
        <f aca="false">Tabla_Simulada!M424-Tabla_ValidaciónMétodo!M424</f>
        <v>0</v>
      </c>
      <c r="N424" s="65" t="n">
        <f aca="false">Tabla_Simulada!N424-Tabla_ValidaciónMétodo!N424</f>
        <v>0</v>
      </c>
      <c r="O424" s="65" t="n">
        <f aca="false">Tabla_Simulada!O424-Tabla_ValidaciónMétodo!O424</f>
        <v>0</v>
      </c>
      <c r="P424" s="65" t="n">
        <f aca="false">Tabla_Simulada!P424-Tabla_ValidaciónMétodo!P424</f>
        <v>0</v>
      </c>
      <c r="Q424" s="65" t="n">
        <f aca="false">Tabla_Simulada!Q424-Tabla_ValidaciónMétodo!Q424</f>
        <v>0</v>
      </c>
      <c r="S424" s="65" t="n">
        <f aca="false">Tabla_Simulada!S424-Tabla_ValidaciónMétodo!S424</f>
        <v>0</v>
      </c>
      <c r="T424" s="65" t="n">
        <f aca="false">Tabla_Simulada!T424-Tabla_ValidaciónMétodo!T424</f>
        <v>0</v>
      </c>
      <c r="U424" s="65" t="n">
        <f aca="false">Tabla_Simulada!U424-Tabla_ValidaciónMétodo!U424</f>
        <v>0</v>
      </c>
      <c r="V424" s="65" t="n">
        <f aca="false">Tabla_Simulada!V424-Tabla_ValidaciónMétodo!V424</f>
        <v>0</v>
      </c>
      <c r="W424" s="65" t="n">
        <f aca="false">Tabla_Simulada!W424-Tabla_ValidaciónMétodo!W424</f>
        <v>0</v>
      </c>
      <c r="X424" s="65" t="n">
        <f aca="false">Tabla_Simulada!X424-Tabla_ValidaciónMétodo!X424</f>
        <v>0</v>
      </c>
      <c r="Y424" s="65" t="n">
        <f aca="false">Tabla_Simulada!Y424-Tabla_ValidaciónMétodo!Y424</f>
        <v>0</v>
      </c>
      <c r="Z424" s="65" t="n">
        <f aca="false">Tabla_Simulada!Z424-Tabla_ValidaciónMétodo!Z424</f>
        <v>0</v>
      </c>
      <c r="AC424" s="73" t="n">
        <f aca="false">Tabla_Simulada!AC424-Tabla_ValidaciónMétodo!AC424</f>
        <v>0</v>
      </c>
      <c r="AD424" s="74" t="n">
        <f aca="false">Tabla_Simulada!AD424-Tabla_ValidaciónMétodo!AD424</f>
        <v>0</v>
      </c>
      <c r="AE424" s="75" t="n">
        <f aca="false">Tabla_Simulada!AE424-Tabla_ValidaciónMétodo!AE424</f>
        <v>0</v>
      </c>
      <c r="AF424" s="74" t="n">
        <f aca="false">Tabla_Simulada!AF424-Tabla_ValidaciónMétodo!AF424</f>
        <v>0</v>
      </c>
      <c r="AG424" s="74" t="n">
        <f aca="false">Tabla_Simulada!AG424-Tabla_ValidaciónMétodo!AG424</f>
        <v>0</v>
      </c>
      <c r="AH424" s="74" t="n">
        <f aca="false">Tabla_Simulada!AH424-Tabla_ValidaciónMétodo!AH424</f>
        <v>0</v>
      </c>
      <c r="AI424" s="74" t="n">
        <f aca="false">Tabla_Simulada!AI424-Tabla_ValidaciónMétodo!AI424</f>
        <v>0</v>
      </c>
      <c r="AJ424" s="74" t="n">
        <f aca="false">Tabla_Simulada!AJ424-Tabla_ValidaciónMétodo!AJ424</f>
        <v>0</v>
      </c>
      <c r="AK424" s="74" t="n">
        <f aca="false">Tabla_Simulada!AK424-Tabla_ValidaciónMétodo!AK424</f>
        <v>0</v>
      </c>
      <c r="AL424" s="74" t="n">
        <f aca="false">Tabla_Simulada!AL424-Tabla_ValidaciónMétodo!AL424</f>
        <v>0</v>
      </c>
      <c r="AM424" s="74" t="n">
        <f aca="false">Tabla_Simulada!AM424-Tabla_ValidaciónMétodo!AM424</f>
        <v>0</v>
      </c>
      <c r="AO424" s="66" t="n">
        <f aca="false">Tabla_Simulada!AO424-Tabla_ValidaciónMétodo!AO424</f>
        <v>0</v>
      </c>
      <c r="AP424" s="65" t="n">
        <f aca="false">Tabla_Simulada!AP424-Tabla_ValidaciónMétodo!AP424</f>
        <v>0</v>
      </c>
      <c r="AQ424" s="66" t="n">
        <f aca="false">Tabla_Simulada!AQ424-Tabla_ValidaciónMétodo!AQ424</f>
        <v>0</v>
      </c>
      <c r="AR424" s="65" t="n">
        <f aca="false">Tabla_Simulada!AR424-Tabla_ValidaciónMétodo!AR424</f>
        <v>0</v>
      </c>
      <c r="AS424" s="66" t="n">
        <f aca="false">Tabla_Simulada!AS424-Tabla_ValidaciónMétodo!AS424</f>
        <v>0</v>
      </c>
      <c r="AT424" s="65" t="n">
        <f aca="false">Tabla_Simulada!AT424-Tabla_ValidaciónMétodo!AT424</f>
        <v>0</v>
      </c>
      <c r="AU424" s="66" t="n">
        <f aca="false">Tabla_Simulada!AU424-Tabla_ValidaciónMétodo!AU424</f>
        <v>0</v>
      </c>
      <c r="AV424" s="65" t="n">
        <f aca="false">Tabla_Simulada!AV424-Tabla_ValidaciónMétodo!AV424</f>
        <v>0</v>
      </c>
      <c r="AW424" s="66" t="n">
        <f aca="false">Tabla_Simulada!AW424-Tabla_ValidaciónMétodo!AW424</f>
        <v>0</v>
      </c>
      <c r="AX424" s="65" t="n">
        <f aca="false">Tabla_Simulada!AX424-Tabla_ValidaciónMétodo!AX424</f>
        <v>0</v>
      </c>
    </row>
    <row r="425" customFormat="false" ht="15" hidden="false" customHeight="false" outlineLevel="0" collapsed="false">
      <c r="A425" s="83" t="s">
        <v>71</v>
      </c>
      <c r="B425" s="86" t="n">
        <f aca="false">Tabla_Simulada!B425-Tabla_ValidaciónMétodo!B425</f>
        <v>0</v>
      </c>
      <c r="C425" s="86" t="n">
        <f aca="false">Tabla_Simulada!C425-Tabla_ValidaciónMétodo!C425</f>
        <v>0</v>
      </c>
      <c r="D425" s="86" t="n">
        <f aca="false">Tabla_Simulada!D425-Tabla_ValidaciónMétodo!D425</f>
        <v>0</v>
      </c>
      <c r="E425" s="86" t="n">
        <f aca="false">Tabla_Simulada!E425-Tabla_ValidaciónMétodo!E425</f>
        <v>0</v>
      </c>
      <c r="F425" s="86" t="n">
        <f aca="false">Tabla_Simulada!F425-Tabla_ValidaciónMétodo!F425</f>
        <v>0</v>
      </c>
      <c r="G425" s="86" t="n">
        <f aca="false">Tabla_Simulada!G425-Tabla_ValidaciónMétodo!G425</f>
        <v>0</v>
      </c>
      <c r="H425" s="86" t="n">
        <f aca="false">Tabla_Simulada!H425-Tabla_ValidaciónMétodo!H425</f>
        <v>0</v>
      </c>
      <c r="I425" s="84" t="n">
        <f aca="false">Tabla_Simulada!I425-Tabla_ValidaciónMétodo!I425</f>
        <v>0</v>
      </c>
      <c r="J425" s="86" t="n">
        <f aca="false">Tabla_Simulada!J425-Tabla_ValidaciónMétodo!J425</f>
        <v>0</v>
      </c>
      <c r="K425" s="84" t="n">
        <f aca="false">Tabla_Simulada!K425-Tabla_ValidaciónMétodo!K425</f>
        <v>0</v>
      </c>
      <c r="L425" s="86" t="n">
        <f aca="false">Tabla_Simulada!L425-Tabla_ValidaciónMétodo!L425</f>
        <v>0</v>
      </c>
      <c r="M425" s="84" t="n">
        <f aca="false">Tabla_Simulada!M425-Tabla_ValidaciónMétodo!M425</f>
        <v>0</v>
      </c>
      <c r="N425" s="86" t="n">
        <f aca="false">Tabla_Simulada!N425-Tabla_ValidaciónMétodo!N425</f>
        <v>0</v>
      </c>
      <c r="O425" s="86" t="n">
        <f aca="false">Tabla_Simulada!O425-Tabla_ValidaciónMétodo!O425</f>
        <v>0</v>
      </c>
      <c r="P425" s="86" t="n">
        <f aca="false">Tabla_Simulada!P425-Tabla_ValidaciónMétodo!P425</f>
        <v>0</v>
      </c>
      <c r="Q425" s="86" t="n">
        <f aca="false">Tabla_Simulada!Q425-Tabla_ValidaciónMétodo!Q425</f>
        <v>0</v>
      </c>
      <c r="S425" s="86" t="n">
        <f aca="false">Tabla_Simulada!S425-Tabla_ValidaciónMétodo!S425</f>
        <v>0</v>
      </c>
      <c r="T425" s="86" t="n">
        <f aca="false">Tabla_Simulada!T425-Tabla_ValidaciónMétodo!T425</f>
        <v>0</v>
      </c>
      <c r="U425" s="86" t="n">
        <f aca="false">Tabla_Simulada!U425-Tabla_ValidaciónMétodo!U425</f>
        <v>0</v>
      </c>
      <c r="V425" s="86" t="n">
        <f aca="false">Tabla_Simulada!V425-Tabla_ValidaciónMétodo!V425</f>
        <v>0</v>
      </c>
      <c r="W425" s="86" t="n">
        <f aca="false">Tabla_Simulada!W425-Tabla_ValidaciónMétodo!W425</f>
        <v>0</v>
      </c>
      <c r="X425" s="86" t="n">
        <f aca="false">Tabla_Simulada!X425-Tabla_ValidaciónMétodo!X425</f>
        <v>0</v>
      </c>
      <c r="Y425" s="86" t="n">
        <f aca="false">Tabla_Simulada!Y425-Tabla_ValidaciónMétodo!Y425</f>
        <v>0</v>
      </c>
      <c r="Z425" s="86" t="n">
        <f aca="false">Tabla_Simulada!Z425-Tabla_ValidaciónMétodo!Z425</f>
        <v>0</v>
      </c>
      <c r="AB425" s="89" t="s">
        <v>241</v>
      </c>
      <c r="AC425" s="89" t="n">
        <f aca="false">Tabla_Simulada!AC425-Tabla_ValidaciónMétodo!AC425</f>
        <v>0</v>
      </c>
      <c r="AD425" s="88"/>
      <c r="AE425" s="90" t="n">
        <f aca="false">Tabla_Simulada!AE425-Tabla_ValidaciónMétodo!AE425</f>
        <v>0</v>
      </c>
      <c r="AF425" s="88"/>
      <c r="AG425" s="91" t="n">
        <f aca="false">Tabla_Simulada!AG425-Tabla_ValidaciónMétodo!AG425</f>
        <v>0</v>
      </c>
      <c r="AH425" s="88"/>
      <c r="AI425" s="91" t="n">
        <f aca="false">Tabla_Simulada!AI425-Tabla_ValidaciónMétodo!AI425</f>
        <v>0</v>
      </c>
      <c r="AJ425" s="88"/>
      <c r="AK425" s="91" t="n">
        <f aca="false">Tabla_Simulada!AK425-Tabla_ValidaciónMétodo!AK425</f>
        <v>0</v>
      </c>
      <c r="AL425" s="92"/>
      <c r="AM425" s="91" t="n">
        <f aca="false">Tabla_Simulada!AM425-Tabla_ValidaciónMétodo!AM425</f>
        <v>0</v>
      </c>
      <c r="AO425" s="84" t="n">
        <f aca="false">Tabla_Simulada!AO425-Tabla_ValidaciónMétodo!AO425</f>
        <v>0</v>
      </c>
      <c r="AP425" s="86" t="n">
        <f aca="false">Tabla_Simulada!AP425-Tabla_ValidaciónMétodo!AP425</f>
        <v>0</v>
      </c>
      <c r="AQ425" s="84" t="n">
        <f aca="false">Tabla_Simulada!AQ425-Tabla_ValidaciónMétodo!AQ425</f>
        <v>0</v>
      </c>
      <c r="AR425" s="86" t="n">
        <f aca="false">Tabla_Simulada!AR425-Tabla_ValidaciónMétodo!AR425</f>
        <v>0</v>
      </c>
      <c r="AS425" s="84" t="n">
        <f aca="false">Tabla_Simulada!AS425-Tabla_ValidaciónMétodo!AS425</f>
        <v>0</v>
      </c>
      <c r="AT425" s="86" t="n">
        <f aca="false">Tabla_Simulada!AT425-Tabla_ValidaciónMétodo!AT425</f>
        <v>0</v>
      </c>
      <c r="AU425" s="84" t="n">
        <f aca="false">Tabla_Simulada!AU425-Tabla_ValidaciónMétodo!AU425</f>
        <v>0</v>
      </c>
      <c r="AV425" s="86" t="n">
        <f aca="false">Tabla_Simulada!AV425-Tabla_ValidaciónMétodo!AV425</f>
        <v>0</v>
      </c>
      <c r="AW425" s="84" t="n">
        <f aca="false">Tabla_Simulada!AW425-Tabla_ValidaciónMétodo!AW425</f>
        <v>0</v>
      </c>
      <c r="AX425" s="86" t="n">
        <f aca="false">Tabla_Simulada!AX425-Tabla_ValidaciónMétodo!AX425</f>
        <v>0</v>
      </c>
    </row>
    <row r="426" customFormat="false" ht="15" hidden="false" customHeight="false" outlineLevel="0" collapsed="false">
      <c r="A426" s="43" t="s">
        <v>72</v>
      </c>
      <c r="AB426" s="89" t="s">
        <v>242</v>
      </c>
      <c r="AC426" s="89" t="n">
        <f aca="false">Tabla_Simulada!AC426-Tabla_ValidaciónMétodo!AC426</f>
        <v>0</v>
      </c>
      <c r="AD426" s="88"/>
      <c r="AE426" s="90" t="n">
        <f aca="false">Tabla_Simulada!AE426-Tabla_ValidaciónMétodo!AE426</f>
        <v>0</v>
      </c>
      <c r="AF426" s="88"/>
      <c r="AG426" s="91" t="n">
        <f aca="false">Tabla_Simulada!AG426-Tabla_ValidaciónMétodo!AG426</f>
        <v>0</v>
      </c>
      <c r="AH426" s="88"/>
      <c r="AI426" s="91" t="n">
        <f aca="false">Tabla_Simulada!AI426-Tabla_ValidaciónMétodo!AI426</f>
        <v>0</v>
      </c>
      <c r="AJ426" s="88"/>
      <c r="AK426" s="91" t="n">
        <f aca="false">Tabla_Simulada!AK426-Tabla_ValidaciónMétodo!AK426</f>
        <v>0</v>
      </c>
      <c r="AL426" s="88"/>
      <c r="AM426" s="91"/>
    </row>
    <row r="427" customFormat="false" ht="15" hidden="false" customHeight="false" outlineLevel="0" collapsed="false">
      <c r="A427" s="43" t="s">
        <v>187</v>
      </c>
    </row>
    <row r="431" customFormat="false" ht="15" hidden="false" customHeight="false" outlineLevel="0" collapsed="false">
      <c r="A431" s="14" t="str">
        <f aca="false">"Tabla " &amp; TEXT((ROW()+24) / 35, "0")</f>
        <v>Tabla 13</v>
      </c>
      <c r="B431" s="14"/>
      <c r="C431" s="14"/>
      <c r="D431" s="14"/>
      <c r="E431" s="14"/>
      <c r="F431" s="14"/>
      <c r="G431" s="14"/>
      <c r="H431" s="14"/>
      <c r="I431" s="14"/>
      <c r="J431" s="14"/>
      <c r="S431" s="140"/>
      <c r="T431" s="140"/>
      <c r="U431" s="140"/>
      <c r="V431" s="140"/>
      <c r="W431" s="140"/>
      <c r="X431" s="140"/>
      <c r="Y431" s="140"/>
      <c r="Z431" s="140"/>
    </row>
    <row r="432" customFormat="false" ht="15" hidden="false" customHeight="false" outlineLevel="0" collapsed="false">
      <c r="A432" s="14" t="s">
        <v>188</v>
      </c>
      <c r="B432" s="14"/>
      <c r="C432" s="14"/>
      <c r="D432" s="14"/>
      <c r="E432" s="14"/>
      <c r="F432" s="14"/>
      <c r="G432" s="14"/>
      <c r="H432" s="14"/>
      <c r="I432" s="14"/>
      <c r="J432" s="14"/>
      <c r="S432" s="140"/>
      <c r="T432" s="140"/>
      <c r="U432" s="140"/>
      <c r="V432" s="140"/>
      <c r="W432" s="140"/>
      <c r="X432" s="140"/>
      <c r="Y432" s="140"/>
      <c r="Z432" s="140"/>
    </row>
    <row r="433" customFormat="false" ht="15.8" hidden="false" customHeight="true" outlineLevel="0" collapsed="false">
      <c r="A433" s="52" t="s">
        <v>30</v>
      </c>
      <c r="B433" s="103" t="s">
        <v>222</v>
      </c>
      <c r="C433" s="103"/>
      <c r="D433" s="103"/>
      <c r="E433" s="103"/>
      <c r="F433" s="103"/>
      <c r="G433" s="103"/>
      <c r="H433" s="103"/>
      <c r="I433" s="54" t="s">
        <v>32</v>
      </c>
      <c r="J433" s="54" t="s">
        <v>33</v>
      </c>
      <c r="K433" s="54" t="s">
        <v>223</v>
      </c>
      <c r="L433" s="54" t="s">
        <v>224</v>
      </c>
      <c r="M433" s="54" t="s">
        <v>225</v>
      </c>
      <c r="N433" s="54" t="s">
        <v>34</v>
      </c>
      <c r="O433" s="54" t="s">
        <v>226</v>
      </c>
      <c r="P433" s="54" t="s">
        <v>227</v>
      </c>
      <c r="Q433" s="54" t="s">
        <v>228</v>
      </c>
      <c r="S433" s="103" t="s">
        <v>222</v>
      </c>
      <c r="T433" s="103"/>
      <c r="U433" s="103"/>
      <c r="V433" s="103"/>
      <c r="W433" s="103"/>
      <c r="X433" s="103"/>
      <c r="Y433" s="103"/>
      <c r="Z433" s="103"/>
      <c r="AC433" s="57" t="s">
        <v>230</v>
      </c>
      <c r="AD433" s="57"/>
      <c r="AE433" s="57" t="s">
        <v>231</v>
      </c>
      <c r="AF433" s="57"/>
      <c r="AG433" s="57" t="s">
        <v>232</v>
      </c>
      <c r="AH433" s="57"/>
      <c r="AI433" s="57" t="s">
        <v>233</v>
      </c>
      <c r="AJ433" s="57"/>
      <c r="AK433" s="57" t="s">
        <v>234</v>
      </c>
      <c r="AL433" s="57"/>
      <c r="AM433" s="58" t="s">
        <v>235</v>
      </c>
      <c r="AO433" s="57" t="s">
        <v>230</v>
      </c>
      <c r="AP433" s="57"/>
      <c r="AQ433" s="57" t="s">
        <v>231</v>
      </c>
      <c r="AR433" s="57"/>
      <c r="AS433" s="57" t="s">
        <v>232</v>
      </c>
      <c r="AT433" s="57"/>
      <c r="AU433" s="57" t="s">
        <v>233</v>
      </c>
      <c r="AV433" s="57"/>
      <c r="AW433" s="58" t="s">
        <v>234</v>
      </c>
      <c r="AX433" s="58"/>
    </row>
    <row r="434" customFormat="false" ht="37.3" hidden="false" customHeight="false" outlineLevel="0" collapsed="false">
      <c r="A434" s="52"/>
      <c r="B434" s="104" t="s">
        <v>189</v>
      </c>
      <c r="C434" s="104" t="s">
        <v>190</v>
      </c>
      <c r="D434" s="104" t="s">
        <v>191</v>
      </c>
      <c r="E434" s="104" t="s">
        <v>192</v>
      </c>
      <c r="F434" s="104" t="s">
        <v>193</v>
      </c>
      <c r="G434" s="104" t="s">
        <v>194</v>
      </c>
      <c r="H434" s="104" t="s">
        <v>195</v>
      </c>
      <c r="I434" s="54"/>
      <c r="J434" s="54"/>
      <c r="K434" s="54"/>
      <c r="L434" s="54"/>
      <c r="M434" s="54"/>
      <c r="N434" s="54"/>
      <c r="O434" s="54"/>
      <c r="P434" s="54"/>
      <c r="Q434" s="54"/>
      <c r="S434" s="104" t="s">
        <v>189</v>
      </c>
      <c r="T434" s="104" t="s">
        <v>190</v>
      </c>
      <c r="U434" s="104" t="s">
        <v>191</v>
      </c>
      <c r="V434" s="104" t="s">
        <v>192</v>
      </c>
      <c r="W434" s="104" t="s">
        <v>193</v>
      </c>
      <c r="X434" s="104" t="s">
        <v>194</v>
      </c>
      <c r="Y434" s="104" t="s">
        <v>195</v>
      </c>
      <c r="Z434" s="54" t="s">
        <v>43</v>
      </c>
      <c r="AC434" s="59" t="s">
        <v>236</v>
      </c>
      <c r="AD434" s="59" t="s">
        <v>237</v>
      </c>
      <c r="AE434" s="59" t="s">
        <v>236</v>
      </c>
      <c r="AF434" s="59" t="s">
        <v>237</v>
      </c>
      <c r="AG434" s="59" t="s">
        <v>236</v>
      </c>
      <c r="AH434" s="59" t="s">
        <v>237</v>
      </c>
      <c r="AI434" s="59" t="s">
        <v>236</v>
      </c>
      <c r="AJ434" s="59" t="s">
        <v>237</v>
      </c>
      <c r="AK434" s="59" t="s">
        <v>236</v>
      </c>
      <c r="AL434" s="59" t="s">
        <v>237</v>
      </c>
      <c r="AM434" s="60" t="s">
        <v>238</v>
      </c>
      <c r="AO434" s="59" t="s">
        <v>239</v>
      </c>
      <c r="AP434" s="59" t="s">
        <v>240</v>
      </c>
      <c r="AQ434" s="59" t="s">
        <v>239</v>
      </c>
      <c r="AR434" s="59" t="s">
        <v>240</v>
      </c>
      <c r="AS434" s="59" t="s">
        <v>239</v>
      </c>
      <c r="AT434" s="59" t="s">
        <v>240</v>
      </c>
      <c r="AU434" s="59" t="s">
        <v>239</v>
      </c>
      <c r="AV434" s="59" t="s">
        <v>240</v>
      </c>
      <c r="AW434" s="59" t="s">
        <v>239</v>
      </c>
      <c r="AX434" s="60" t="s">
        <v>240</v>
      </c>
    </row>
    <row r="435" customFormat="false" ht="15" hidden="false" customHeight="false" outlineLevel="0" collapsed="false">
      <c r="A435" s="61" t="s">
        <v>44</v>
      </c>
      <c r="B435" s="64" t="n">
        <f aca="false">Tabla_Simulada!B435-Tabla_ValidaciónMétodo!B435</f>
        <v>0</v>
      </c>
      <c r="C435" s="64" t="n">
        <f aca="false">Tabla_Simulada!C435-Tabla_ValidaciónMétodo!C435</f>
        <v>0</v>
      </c>
      <c r="D435" s="64" t="n">
        <f aca="false">Tabla_Simulada!D435-Tabla_ValidaciónMétodo!D435</f>
        <v>0</v>
      </c>
      <c r="E435" s="64" t="n">
        <f aca="false">Tabla_Simulada!E435-Tabla_ValidaciónMétodo!E435</f>
        <v>0</v>
      </c>
      <c r="F435" s="64" t="n">
        <f aca="false">Tabla_Simulada!F435-Tabla_ValidaciónMétodo!F435</f>
        <v>0</v>
      </c>
      <c r="G435" s="64" t="n">
        <f aca="false">Tabla_Simulada!G435-Tabla_ValidaciónMétodo!G435</f>
        <v>0</v>
      </c>
      <c r="H435" s="64" t="n">
        <f aca="false">Tabla_Simulada!H435-Tabla_ValidaciónMétodo!H435</f>
        <v>0</v>
      </c>
      <c r="I435" s="63" t="n">
        <f aca="false">Tabla_Simulada!I435-Tabla_ValidaciónMétodo!I435</f>
        <v>0</v>
      </c>
      <c r="J435" s="64" t="n">
        <f aca="false">Tabla_Simulada!J435-Tabla_ValidaciónMétodo!J435</f>
        <v>0</v>
      </c>
      <c r="K435" s="63" t="n">
        <f aca="false">Tabla_Simulada!K435-Tabla_ValidaciónMétodo!K435</f>
        <v>0</v>
      </c>
      <c r="L435" s="65" t="n">
        <f aca="false">Tabla_Simulada!L435-Tabla_ValidaciónMétodo!L435</f>
        <v>0</v>
      </c>
      <c r="M435" s="66" t="n">
        <f aca="false">Tabla_Simulada!M435-Tabla_ValidaciónMétodo!M435</f>
        <v>0</v>
      </c>
      <c r="N435" s="65" t="n">
        <f aca="false">Tabla_Simulada!N435-Tabla_ValidaciónMétodo!N435</f>
        <v>0</v>
      </c>
      <c r="O435" s="65" t="n">
        <f aca="false">Tabla_Simulada!O435-Tabla_ValidaciónMétodo!O435</f>
        <v>0</v>
      </c>
      <c r="P435" s="65" t="n">
        <f aca="false">Tabla_Simulada!P435-Tabla_ValidaciónMétodo!P435</f>
        <v>0</v>
      </c>
      <c r="Q435" s="65" t="n">
        <f aca="false">Tabla_Simulada!Q435-Tabla_ValidaciónMétodo!Q435</f>
        <v>0</v>
      </c>
      <c r="S435" s="64" t="n">
        <f aca="false">Tabla_Simulada!S435-Tabla_ValidaciónMétodo!S435</f>
        <v>0</v>
      </c>
      <c r="T435" s="64" t="n">
        <f aca="false">Tabla_Simulada!T435-Tabla_ValidaciónMétodo!T435</f>
        <v>0</v>
      </c>
      <c r="U435" s="64" t="n">
        <f aca="false">Tabla_Simulada!U435-Tabla_ValidaciónMétodo!U435</f>
        <v>0</v>
      </c>
      <c r="V435" s="64" t="n">
        <f aca="false">Tabla_Simulada!V435-Tabla_ValidaciónMétodo!V435</f>
        <v>0</v>
      </c>
      <c r="W435" s="64" t="n">
        <f aca="false">Tabla_Simulada!W435-Tabla_ValidaciónMétodo!W435</f>
        <v>0</v>
      </c>
      <c r="X435" s="64" t="n">
        <f aca="false">Tabla_Simulada!X435-Tabla_ValidaciónMétodo!X435</f>
        <v>0</v>
      </c>
      <c r="Y435" s="64" t="n">
        <f aca="false">Tabla_Simulada!Y435-Tabla_ValidaciónMétodo!Y435</f>
        <v>0</v>
      </c>
      <c r="Z435" s="64" t="n">
        <f aca="false">Tabla_Simulada!Z435-Tabla_ValidaciónMétodo!Z435</f>
        <v>0</v>
      </c>
      <c r="AC435" s="69" t="n">
        <f aca="false">Tabla_Simulada!AC435-Tabla_ValidaciónMétodo!AC435</f>
        <v>0</v>
      </c>
      <c r="AD435" s="70" t="n">
        <f aca="false">Tabla_Simulada!AD435-Tabla_ValidaciónMétodo!AD435</f>
        <v>0</v>
      </c>
      <c r="AE435" s="71" t="n">
        <f aca="false">Tabla_Simulada!AE435-Tabla_ValidaciónMétodo!AE435</f>
        <v>0</v>
      </c>
      <c r="AF435" s="70" t="n">
        <f aca="false">Tabla_Simulada!AF435-Tabla_ValidaciónMétodo!AF435</f>
        <v>0</v>
      </c>
      <c r="AG435" s="70" t="n">
        <f aca="false">Tabla_Simulada!AG435-Tabla_ValidaciónMétodo!AG435</f>
        <v>0</v>
      </c>
      <c r="AH435" s="70" t="n">
        <f aca="false">Tabla_Simulada!AH435-Tabla_ValidaciónMétodo!AH435</f>
        <v>0</v>
      </c>
      <c r="AI435" s="70" t="n">
        <f aca="false">Tabla_Simulada!AI435-Tabla_ValidaciónMétodo!AI435</f>
        <v>0</v>
      </c>
      <c r="AJ435" s="70" t="n">
        <f aca="false">Tabla_Simulada!AJ435-Tabla_ValidaciónMétodo!AJ435</f>
        <v>0</v>
      </c>
      <c r="AK435" s="70" t="n">
        <f aca="false">Tabla_Simulada!AK435-Tabla_ValidaciónMétodo!AK435</f>
        <v>0</v>
      </c>
      <c r="AL435" s="70" t="n">
        <f aca="false">Tabla_Simulada!AL435-Tabla_ValidaciónMétodo!AL435</f>
        <v>0</v>
      </c>
      <c r="AM435" s="70" t="n">
        <f aca="false">Tabla_Simulada!AM435-Tabla_ValidaciónMétodo!AM435</f>
        <v>0</v>
      </c>
      <c r="AO435" s="63" t="n">
        <f aca="false">Tabla_Simulada!AO435-Tabla_ValidaciónMétodo!AO435</f>
        <v>0</v>
      </c>
      <c r="AP435" s="64" t="n">
        <f aca="false">Tabla_Simulada!AP435-Tabla_ValidaciónMétodo!AP435</f>
        <v>0</v>
      </c>
      <c r="AQ435" s="63" t="n">
        <f aca="false">Tabla_Simulada!AQ435-Tabla_ValidaciónMétodo!AQ435</f>
        <v>0</v>
      </c>
      <c r="AR435" s="64" t="n">
        <f aca="false">Tabla_Simulada!AR435-Tabla_ValidaciónMétodo!AR435</f>
        <v>0</v>
      </c>
      <c r="AS435" s="63" t="n">
        <f aca="false">Tabla_Simulada!AS435-Tabla_ValidaciónMétodo!AS435</f>
        <v>0</v>
      </c>
      <c r="AT435" s="64" t="n">
        <f aca="false">Tabla_Simulada!AT435-Tabla_ValidaciónMétodo!AT435</f>
        <v>0</v>
      </c>
      <c r="AU435" s="63" t="n">
        <f aca="false">Tabla_Simulada!AU435-Tabla_ValidaciónMétodo!AU435</f>
        <v>0</v>
      </c>
      <c r="AV435" s="64" t="n">
        <f aca="false">Tabla_Simulada!AV435-Tabla_ValidaciónMétodo!AV435</f>
        <v>0</v>
      </c>
      <c r="AW435" s="63" t="n">
        <f aca="false">Tabla_Simulada!AW435-Tabla_ValidaciónMétodo!AW435</f>
        <v>0</v>
      </c>
      <c r="AX435" s="64" t="n">
        <f aca="false">Tabla_Simulada!AX435-Tabla_ValidaciónMétodo!AX435</f>
        <v>0</v>
      </c>
    </row>
    <row r="436" customFormat="false" ht="15" hidden="false" customHeight="false" outlineLevel="0" collapsed="false">
      <c r="A436" s="72" t="s">
        <v>45</v>
      </c>
      <c r="B436" s="65" t="n">
        <f aca="false">Tabla_Simulada!B436-Tabla_ValidaciónMétodo!B436</f>
        <v>0</v>
      </c>
      <c r="C436" s="65" t="n">
        <f aca="false">Tabla_Simulada!C436-Tabla_ValidaciónMétodo!C436</f>
        <v>0</v>
      </c>
      <c r="D436" s="65" t="n">
        <f aca="false">Tabla_Simulada!D436-Tabla_ValidaciónMétodo!D436</f>
        <v>0</v>
      </c>
      <c r="E436" s="65" t="n">
        <f aca="false">Tabla_Simulada!E436-Tabla_ValidaciónMétodo!E436</f>
        <v>0</v>
      </c>
      <c r="F436" s="65" t="n">
        <f aca="false">Tabla_Simulada!F436-Tabla_ValidaciónMétodo!F436</f>
        <v>0</v>
      </c>
      <c r="G436" s="65" t="n">
        <f aca="false">Tabla_Simulada!G436-Tabla_ValidaciónMétodo!G436</f>
        <v>0</v>
      </c>
      <c r="H436" s="65" t="n">
        <f aca="false">Tabla_Simulada!H436-Tabla_ValidaciónMétodo!H436</f>
        <v>0</v>
      </c>
      <c r="I436" s="66" t="n">
        <f aca="false">Tabla_Simulada!I436-Tabla_ValidaciónMétodo!I436</f>
        <v>0</v>
      </c>
      <c r="J436" s="65" t="n">
        <f aca="false">Tabla_Simulada!J436-Tabla_ValidaciónMétodo!J436</f>
        <v>0</v>
      </c>
      <c r="K436" s="66" t="n">
        <f aca="false">Tabla_Simulada!K436-Tabla_ValidaciónMétodo!K436</f>
        <v>0</v>
      </c>
      <c r="L436" s="65" t="n">
        <f aca="false">Tabla_Simulada!L436-Tabla_ValidaciónMétodo!L436</f>
        <v>0</v>
      </c>
      <c r="M436" s="66" t="n">
        <f aca="false">Tabla_Simulada!M436-Tabla_ValidaciónMétodo!M436</f>
        <v>0</v>
      </c>
      <c r="N436" s="65" t="n">
        <f aca="false">Tabla_Simulada!N436-Tabla_ValidaciónMétodo!N436</f>
        <v>0</v>
      </c>
      <c r="O436" s="65" t="n">
        <f aca="false">Tabla_Simulada!O436-Tabla_ValidaciónMétodo!O436</f>
        <v>0</v>
      </c>
      <c r="P436" s="65" t="n">
        <f aca="false">Tabla_Simulada!P436-Tabla_ValidaciónMétodo!P436</f>
        <v>0</v>
      </c>
      <c r="Q436" s="65" t="n">
        <f aca="false">Tabla_Simulada!Q436-Tabla_ValidaciónMétodo!Q436</f>
        <v>0</v>
      </c>
      <c r="S436" s="65" t="n">
        <f aca="false">Tabla_Simulada!S436-Tabla_ValidaciónMétodo!S436</f>
        <v>0</v>
      </c>
      <c r="T436" s="65" t="n">
        <f aca="false">Tabla_Simulada!T436-Tabla_ValidaciónMétodo!T436</f>
        <v>0</v>
      </c>
      <c r="U436" s="65" t="n">
        <f aca="false">Tabla_Simulada!U436-Tabla_ValidaciónMétodo!U436</f>
        <v>0</v>
      </c>
      <c r="V436" s="65" t="n">
        <f aca="false">Tabla_Simulada!V436-Tabla_ValidaciónMétodo!V436</f>
        <v>0</v>
      </c>
      <c r="W436" s="65" t="n">
        <f aca="false">Tabla_Simulada!W436-Tabla_ValidaciónMétodo!W436</f>
        <v>0</v>
      </c>
      <c r="X436" s="65" t="n">
        <f aca="false">Tabla_Simulada!X436-Tabla_ValidaciónMétodo!X436</f>
        <v>0</v>
      </c>
      <c r="Y436" s="65" t="n">
        <f aca="false">Tabla_Simulada!Y436-Tabla_ValidaciónMétodo!Y436</f>
        <v>0</v>
      </c>
      <c r="Z436" s="65" t="n">
        <f aca="false">Tabla_Simulada!Z436-Tabla_ValidaciónMétodo!Z436</f>
        <v>0</v>
      </c>
      <c r="AC436" s="73" t="n">
        <f aca="false">Tabla_Simulada!AC436-Tabla_ValidaciónMétodo!AC436</f>
        <v>0</v>
      </c>
      <c r="AD436" s="74" t="n">
        <f aca="false">Tabla_Simulada!AD436-Tabla_ValidaciónMétodo!AD436</f>
        <v>0</v>
      </c>
      <c r="AE436" s="75" t="n">
        <f aca="false">Tabla_Simulada!AE436-Tabla_ValidaciónMétodo!AE436</f>
        <v>0</v>
      </c>
      <c r="AF436" s="74" t="n">
        <f aca="false">Tabla_Simulada!AF436-Tabla_ValidaciónMétodo!AF436</f>
        <v>0</v>
      </c>
      <c r="AG436" s="74" t="n">
        <f aca="false">Tabla_Simulada!AG436-Tabla_ValidaciónMétodo!AG436</f>
        <v>0</v>
      </c>
      <c r="AH436" s="74" t="n">
        <f aca="false">Tabla_Simulada!AH436-Tabla_ValidaciónMétodo!AH436</f>
        <v>0</v>
      </c>
      <c r="AI436" s="74" t="n">
        <f aca="false">Tabla_Simulada!AI436-Tabla_ValidaciónMétodo!AI436</f>
        <v>0</v>
      </c>
      <c r="AJ436" s="74" t="n">
        <f aca="false">Tabla_Simulada!AJ436-Tabla_ValidaciónMétodo!AJ436</f>
        <v>0</v>
      </c>
      <c r="AK436" s="74" t="n">
        <f aca="false">Tabla_Simulada!AK436-Tabla_ValidaciónMétodo!AK436</f>
        <v>0</v>
      </c>
      <c r="AL436" s="74" t="n">
        <f aca="false">Tabla_Simulada!AL436-Tabla_ValidaciónMétodo!AL436</f>
        <v>0</v>
      </c>
      <c r="AM436" s="74" t="n">
        <f aca="false">Tabla_Simulada!AM436-Tabla_ValidaciónMétodo!AM436</f>
        <v>0</v>
      </c>
      <c r="AO436" s="66" t="n">
        <f aca="false">Tabla_Simulada!AO436-Tabla_ValidaciónMétodo!AO436</f>
        <v>0</v>
      </c>
      <c r="AP436" s="65" t="n">
        <f aca="false">Tabla_Simulada!AP436-Tabla_ValidaciónMétodo!AP436</f>
        <v>0</v>
      </c>
      <c r="AQ436" s="66" t="n">
        <f aca="false">Tabla_Simulada!AQ436-Tabla_ValidaciónMétodo!AQ436</f>
        <v>0</v>
      </c>
      <c r="AR436" s="65" t="n">
        <f aca="false">Tabla_Simulada!AR436-Tabla_ValidaciónMétodo!AR436</f>
        <v>0</v>
      </c>
      <c r="AS436" s="66" t="n">
        <f aca="false">Tabla_Simulada!AS436-Tabla_ValidaciónMétodo!AS436</f>
        <v>0</v>
      </c>
      <c r="AT436" s="65" t="n">
        <f aca="false">Tabla_Simulada!AT436-Tabla_ValidaciónMétodo!AT436</f>
        <v>0</v>
      </c>
      <c r="AU436" s="66" t="n">
        <f aca="false">Tabla_Simulada!AU436-Tabla_ValidaciónMétodo!AU436</f>
        <v>0</v>
      </c>
      <c r="AV436" s="65" t="n">
        <f aca="false">Tabla_Simulada!AV436-Tabla_ValidaciónMétodo!AV436</f>
        <v>0</v>
      </c>
      <c r="AW436" s="66" t="n">
        <f aca="false">Tabla_Simulada!AW436-Tabla_ValidaciónMétodo!AW436</f>
        <v>0</v>
      </c>
      <c r="AX436" s="65" t="n">
        <f aca="false">Tabla_Simulada!AX436-Tabla_ValidaciónMétodo!AX436</f>
        <v>0</v>
      </c>
    </row>
    <row r="437" customFormat="false" ht="15" hidden="false" customHeight="false" outlineLevel="0" collapsed="false">
      <c r="A437" s="72" t="s">
        <v>46</v>
      </c>
      <c r="B437" s="65" t="n">
        <f aca="false">Tabla_Simulada!B437-Tabla_ValidaciónMétodo!B437</f>
        <v>0</v>
      </c>
      <c r="C437" s="65" t="n">
        <f aca="false">Tabla_Simulada!C437-Tabla_ValidaciónMétodo!C437</f>
        <v>0</v>
      </c>
      <c r="D437" s="65" t="n">
        <f aca="false">Tabla_Simulada!D437-Tabla_ValidaciónMétodo!D437</f>
        <v>0</v>
      </c>
      <c r="E437" s="65" t="n">
        <f aca="false">Tabla_Simulada!E437-Tabla_ValidaciónMétodo!E437</f>
        <v>0</v>
      </c>
      <c r="F437" s="65" t="n">
        <f aca="false">Tabla_Simulada!F437-Tabla_ValidaciónMétodo!F437</f>
        <v>0</v>
      </c>
      <c r="G437" s="65" t="n">
        <f aca="false">Tabla_Simulada!G437-Tabla_ValidaciónMétodo!G437</f>
        <v>0</v>
      </c>
      <c r="H437" s="65" t="n">
        <f aca="false">Tabla_Simulada!H437-Tabla_ValidaciónMétodo!H437</f>
        <v>0</v>
      </c>
      <c r="I437" s="66" t="n">
        <f aca="false">Tabla_Simulada!I437-Tabla_ValidaciónMétodo!I437</f>
        <v>0</v>
      </c>
      <c r="J437" s="65" t="n">
        <f aca="false">Tabla_Simulada!J437-Tabla_ValidaciónMétodo!J437</f>
        <v>0</v>
      </c>
      <c r="K437" s="66" t="n">
        <f aca="false">Tabla_Simulada!K437-Tabla_ValidaciónMétodo!K437</f>
        <v>0</v>
      </c>
      <c r="L437" s="65" t="n">
        <f aca="false">Tabla_Simulada!L437-Tabla_ValidaciónMétodo!L437</f>
        <v>0</v>
      </c>
      <c r="M437" s="66" t="n">
        <f aca="false">Tabla_Simulada!M437-Tabla_ValidaciónMétodo!M437</f>
        <v>0</v>
      </c>
      <c r="N437" s="65" t="n">
        <f aca="false">Tabla_Simulada!N437-Tabla_ValidaciónMétodo!N437</f>
        <v>0</v>
      </c>
      <c r="O437" s="65" t="n">
        <f aca="false">Tabla_Simulada!O437-Tabla_ValidaciónMétodo!O437</f>
        <v>0</v>
      </c>
      <c r="P437" s="65" t="n">
        <f aca="false">Tabla_Simulada!P437-Tabla_ValidaciónMétodo!P437</f>
        <v>0</v>
      </c>
      <c r="Q437" s="65" t="n">
        <f aca="false">Tabla_Simulada!Q437-Tabla_ValidaciónMétodo!Q437</f>
        <v>0</v>
      </c>
      <c r="S437" s="65" t="n">
        <f aca="false">Tabla_Simulada!S437-Tabla_ValidaciónMétodo!S437</f>
        <v>0</v>
      </c>
      <c r="T437" s="65" t="n">
        <f aca="false">Tabla_Simulada!T437-Tabla_ValidaciónMétodo!T437</f>
        <v>0</v>
      </c>
      <c r="U437" s="65" t="n">
        <f aca="false">Tabla_Simulada!U437-Tabla_ValidaciónMétodo!U437</f>
        <v>0</v>
      </c>
      <c r="V437" s="65" t="n">
        <f aca="false">Tabla_Simulada!V437-Tabla_ValidaciónMétodo!V437</f>
        <v>0</v>
      </c>
      <c r="W437" s="65" t="n">
        <f aca="false">Tabla_Simulada!W437-Tabla_ValidaciónMétodo!W437</f>
        <v>0</v>
      </c>
      <c r="X437" s="65" t="n">
        <f aca="false">Tabla_Simulada!X437-Tabla_ValidaciónMétodo!X437</f>
        <v>0</v>
      </c>
      <c r="Y437" s="65" t="n">
        <f aca="false">Tabla_Simulada!Y437-Tabla_ValidaciónMétodo!Y437</f>
        <v>0</v>
      </c>
      <c r="Z437" s="65" t="n">
        <f aca="false">Tabla_Simulada!Z437-Tabla_ValidaciónMétodo!Z437</f>
        <v>0</v>
      </c>
      <c r="AC437" s="73" t="n">
        <f aca="false">Tabla_Simulada!AC437-Tabla_ValidaciónMétodo!AC437</f>
        <v>0</v>
      </c>
      <c r="AD437" s="74" t="n">
        <f aca="false">Tabla_Simulada!AD437-Tabla_ValidaciónMétodo!AD437</f>
        <v>0</v>
      </c>
      <c r="AE437" s="75" t="n">
        <f aca="false">Tabla_Simulada!AE437-Tabla_ValidaciónMétodo!AE437</f>
        <v>0</v>
      </c>
      <c r="AF437" s="74" t="n">
        <f aca="false">Tabla_Simulada!AF437-Tabla_ValidaciónMétodo!AF437</f>
        <v>0</v>
      </c>
      <c r="AG437" s="74" t="n">
        <f aca="false">Tabla_Simulada!AG437-Tabla_ValidaciónMétodo!AG437</f>
        <v>0</v>
      </c>
      <c r="AH437" s="74" t="n">
        <f aca="false">Tabla_Simulada!AH437-Tabla_ValidaciónMétodo!AH437</f>
        <v>0</v>
      </c>
      <c r="AI437" s="74" t="n">
        <f aca="false">Tabla_Simulada!AI437-Tabla_ValidaciónMétodo!AI437</f>
        <v>0</v>
      </c>
      <c r="AJ437" s="74" t="n">
        <f aca="false">Tabla_Simulada!AJ437-Tabla_ValidaciónMétodo!AJ437</f>
        <v>0</v>
      </c>
      <c r="AK437" s="74" t="n">
        <f aca="false">Tabla_Simulada!AK437-Tabla_ValidaciónMétodo!AK437</f>
        <v>0</v>
      </c>
      <c r="AL437" s="74" t="n">
        <f aca="false">Tabla_Simulada!AL437-Tabla_ValidaciónMétodo!AL437</f>
        <v>0</v>
      </c>
      <c r="AM437" s="74" t="n">
        <f aca="false">Tabla_Simulada!AM437-Tabla_ValidaciónMétodo!AM437</f>
        <v>0</v>
      </c>
      <c r="AO437" s="66" t="n">
        <f aca="false">Tabla_Simulada!AO437-Tabla_ValidaciónMétodo!AO437</f>
        <v>0</v>
      </c>
      <c r="AP437" s="65" t="n">
        <f aca="false">Tabla_Simulada!AP437-Tabla_ValidaciónMétodo!AP437</f>
        <v>0</v>
      </c>
      <c r="AQ437" s="66" t="n">
        <f aca="false">Tabla_Simulada!AQ437-Tabla_ValidaciónMétodo!AQ437</f>
        <v>0</v>
      </c>
      <c r="AR437" s="65" t="n">
        <f aca="false">Tabla_Simulada!AR437-Tabla_ValidaciónMétodo!AR437</f>
        <v>0</v>
      </c>
      <c r="AS437" s="66" t="n">
        <f aca="false">Tabla_Simulada!AS437-Tabla_ValidaciónMétodo!AS437</f>
        <v>0</v>
      </c>
      <c r="AT437" s="65" t="n">
        <f aca="false">Tabla_Simulada!AT437-Tabla_ValidaciónMétodo!AT437</f>
        <v>0</v>
      </c>
      <c r="AU437" s="66" t="n">
        <f aca="false">Tabla_Simulada!AU437-Tabla_ValidaciónMétodo!AU437</f>
        <v>0</v>
      </c>
      <c r="AV437" s="65" t="n">
        <f aca="false">Tabla_Simulada!AV437-Tabla_ValidaciónMétodo!AV437</f>
        <v>0</v>
      </c>
      <c r="AW437" s="66" t="n">
        <f aca="false">Tabla_Simulada!AW437-Tabla_ValidaciónMétodo!AW437</f>
        <v>0</v>
      </c>
      <c r="AX437" s="65" t="n">
        <f aca="false">Tabla_Simulada!AX437-Tabla_ValidaciónMétodo!AX437</f>
        <v>0</v>
      </c>
    </row>
    <row r="438" customFormat="false" ht="15" hidden="false" customHeight="false" outlineLevel="0" collapsed="false">
      <c r="A438" s="72" t="s">
        <v>47</v>
      </c>
      <c r="B438" s="65" t="n">
        <f aca="false">Tabla_Simulada!B438-Tabla_ValidaciónMétodo!B438</f>
        <v>0</v>
      </c>
      <c r="C438" s="65" t="n">
        <f aca="false">Tabla_Simulada!C438-Tabla_ValidaciónMétodo!C438</f>
        <v>0</v>
      </c>
      <c r="D438" s="65" t="n">
        <f aca="false">Tabla_Simulada!D438-Tabla_ValidaciónMétodo!D438</f>
        <v>0</v>
      </c>
      <c r="E438" s="65" t="n">
        <f aca="false">Tabla_Simulada!E438-Tabla_ValidaciónMétodo!E438</f>
        <v>0</v>
      </c>
      <c r="F438" s="65" t="n">
        <f aca="false">Tabla_Simulada!F438-Tabla_ValidaciónMétodo!F438</f>
        <v>0</v>
      </c>
      <c r="G438" s="65" t="n">
        <f aca="false">Tabla_Simulada!G438-Tabla_ValidaciónMétodo!G438</f>
        <v>0</v>
      </c>
      <c r="H438" s="65" t="n">
        <f aca="false">Tabla_Simulada!H438-Tabla_ValidaciónMétodo!H438</f>
        <v>0</v>
      </c>
      <c r="I438" s="66" t="n">
        <f aca="false">Tabla_Simulada!I438-Tabla_ValidaciónMétodo!I438</f>
        <v>0</v>
      </c>
      <c r="J438" s="65" t="n">
        <f aca="false">Tabla_Simulada!J438-Tabla_ValidaciónMétodo!J438</f>
        <v>0</v>
      </c>
      <c r="K438" s="66" t="n">
        <f aca="false">Tabla_Simulada!K438-Tabla_ValidaciónMétodo!K438</f>
        <v>0</v>
      </c>
      <c r="L438" s="65" t="n">
        <f aca="false">Tabla_Simulada!L438-Tabla_ValidaciónMétodo!L438</f>
        <v>0</v>
      </c>
      <c r="M438" s="66" t="n">
        <f aca="false">Tabla_Simulada!M438-Tabla_ValidaciónMétodo!M438</f>
        <v>0</v>
      </c>
      <c r="N438" s="65" t="n">
        <f aca="false">Tabla_Simulada!N438-Tabla_ValidaciónMétodo!N438</f>
        <v>0</v>
      </c>
      <c r="O438" s="65" t="n">
        <f aca="false">Tabla_Simulada!O438-Tabla_ValidaciónMétodo!O438</f>
        <v>0</v>
      </c>
      <c r="P438" s="65" t="n">
        <f aca="false">Tabla_Simulada!P438-Tabla_ValidaciónMétodo!P438</f>
        <v>0</v>
      </c>
      <c r="Q438" s="65" t="n">
        <f aca="false">Tabla_Simulada!Q438-Tabla_ValidaciónMétodo!Q438</f>
        <v>0</v>
      </c>
      <c r="S438" s="65" t="n">
        <f aca="false">Tabla_Simulada!S438-Tabla_ValidaciónMétodo!S438</f>
        <v>0</v>
      </c>
      <c r="T438" s="65" t="n">
        <f aca="false">Tabla_Simulada!T438-Tabla_ValidaciónMétodo!T438</f>
        <v>0</v>
      </c>
      <c r="U438" s="65" t="n">
        <f aca="false">Tabla_Simulada!U438-Tabla_ValidaciónMétodo!U438</f>
        <v>0</v>
      </c>
      <c r="V438" s="65" t="n">
        <f aca="false">Tabla_Simulada!V438-Tabla_ValidaciónMétodo!V438</f>
        <v>0</v>
      </c>
      <c r="W438" s="65" t="n">
        <f aca="false">Tabla_Simulada!W438-Tabla_ValidaciónMétodo!W438</f>
        <v>0</v>
      </c>
      <c r="X438" s="65" t="n">
        <f aca="false">Tabla_Simulada!X438-Tabla_ValidaciónMétodo!X438</f>
        <v>0</v>
      </c>
      <c r="Y438" s="65" t="n">
        <f aca="false">Tabla_Simulada!Y438-Tabla_ValidaciónMétodo!Y438</f>
        <v>0</v>
      </c>
      <c r="Z438" s="65" t="n">
        <f aca="false">Tabla_Simulada!Z438-Tabla_ValidaciónMétodo!Z438</f>
        <v>0</v>
      </c>
      <c r="AC438" s="73" t="n">
        <f aca="false">Tabla_Simulada!AC438-Tabla_ValidaciónMétodo!AC438</f>
        <v>0</v>
      </c>
      <c r="AD438" s="74" t="n">
        <f aca="false">Tabla_Simulada!AD438-Tabla_ValidaciónMétodo!AD438</f>
        <v>0</v>
      </c>
      <c r="AE438" s="75" t="n">
        <f aca="false">Tabla_Simulada!AE438-Tabla_ValidaciónMétodo!AE438</f>
        <v>0</v>
      </c>
      <c r="AF438" s="74" t="n">
        <f aca="false">Tabla_Simulada!AF438-Tabla_ValidaciónMétodo!AF438</f>
        <v>0</v>
      </c>
      <c r="AG438" s="74" t="n">
        <f aca="false">Tabla_Simulada!AG438-Tabla_ValidaciónMétodo!AG438</f>
        <v>0</v>
      </c>
      <c r="AH438" s="74" t="n">
        <f aca="false">Tabla_Simulada!AH438-Tabla_ValidaciónMétodo!AH438</f>
        <v>0</v>
      </c>
      <c r="AI438" s="74" t="n">
        <f aca="false">Tabla_Simulada!AI438-Tabla_ValidaciónMétodo!AI438</f>
        <v>0</v>
      </c>
      <c r="AJ438" s="74" t="n">
        <f aca="false">Tabla_Simulada!AJ438-Tabla_ValidaciónMétodo!AJ438</f>
        <v>0</v>
      </c>
      <c r="AK438" s="74" t="n">
        <f aca="false">Tabla_Simulada!AK438-Tabla_ValidaciónMétodo!AK438</f>
        <v>0</v>
      </c>
      <c r="AL438" s="74" t="n">
        <f aca="false">Tabla_Simulada!AL438-Tabla_ValidaciónMétodo!AL438</f>
        <v>0</v>
      </c>
      <c r="AM438" s="74" t="n">
        <f aca="false">Tabla_Simulada!AM438-Tabla_ValidaciónMétodo!AM438</f>
        <v>0</v>
      </c>
      <c r="AO438" s="66" t="n">
        <f aca="false">Tabla_Simulada!AO438-Tabla_ValidaciónMétodo!AO438</f>
        <v>0</v>
      </c>
      <c r="AP438" s="65" t="n">
        <f aca="false">Tabla_Simulada!AP438-Tabla_ValidaciónMétodo!AP438</f>
        <v>0</v>
      </c>
      <c r="AQ438" s="66" t="n">
        <f aca="false">Tabla_Simulada!AQ438-Tabla_ValidaciónMétodo!AQ438</f>
        <v>0</v>
      </c>
      <c r="AR438" s="65" t="n">
        <f aca="false">Tabla_Simulada!AR438-Tabla_ValidaciónMétodo!AR438</f>
        <v>0</v>
      </c>
      <c r="AS438" s="66" t="n">
        <f aca="false">Tabla_Simulada!AS438-Tabla_ValidaciónMétodo!AS438</f>
        <v>0</v>
      </c>
      <c r="AT438" s="65" t="n">
        <f aca="false">Tabla_Simulada!AT438-Tabla_ValidaciónMétodo!AT438</f>
        <v>0</v>
      </c>
      <c r="AU438" s="66" t="n">
        <f aca="false">Tabla_Simulada!AU438-Tabla_ValidaciónMétodo!AU438</f>
        <v>0</v>
      </c>
      <c r="AV438" s="65" t="n">
        <f aca="false">Tabla_Simulada!AV438-Tabla_ValidaciónMétodo!AV438</f>
        <v>0</v>
      </c>
      <c r="AW438" s="66" t="n">
        <f aca="false">Tabla_Simulada!AW438-Tabla_ValidaciónMétodo!AW438</f>
        <v>0</v>
      </c>
      <c r="AX438" s="65" t="n">
        <f aca="false">Tabla_Simulada!AX438-Tabla_ValidaciónMétodo!AX438</f>
        <v>0</v>
      </c>
    </row>
    <row r="439" customFormat="false" ht="15" hidden="false" customHeight="false" outlineLevel="0" collapsed="false">
      <c r="A439" s="72" t="s">
        <v>48</v>
      </c>
      <c r="B439" s="65" t="n">
        <f aca="false">Tabla_Simulada!B439-Tabla_ValidaciónMétodo!B439</f>
        <v>0</v>
      </c>
      <c r="C439" s="65" t="n">
        <f aca="false">Tabla_Simulada!C439-Tabla_ValidaciónMétodo!C439</f>
        <v>0</v>
      </c>
      <c r="D439" s="65" t="n">
        <f aca="false">Tabla_Simulada!D439-Tabla_ValidaciónMétodo!D439</f>
        <v>0</v>
      </c>
      <c r="E439" s="65" t="n">
        <f aca="false">Tabla_Simulada!E439-Tabla_ValidaciónMétodo!E439</f>
        <v>0</v>
      </c>
      <c r="F439" s="65" t="n">
        <f aca="false">Tabla_Simulada!F439-Tabla_ValidaciónMétodo!F439</f>
        <v>0</v>
      </c>
      <c r="G439" s="65" t="n">
        <f aca="false">Tabla_Simulada!G439-Tabla_ValidaciónMétodo!G439</f>
        <v>0</v>
      </c>
      <c r="H439" s="65" t="n">
        <f aca="false">Tabla_Simulada!H439-Tabla_ValidaciónMétodo!H439</f>
        <v>0</v>
      </c>
      <c r="I439" s="66" t="n">
        <f aca="false">Tabla_Simulada!I439-Tabla_ValidaciónMétodo!I439</f>
        <v>0</v>
      </c>
      <c r="J439" s="65" t="n">
        <f aca="false">Tabla_Simulada!J439-Tabla_ValidaciónMétodo!J439</f>
        <v>0</v>
      </c>
      <c r="K439" s="66" t="n">
        <f aca="false">Tabla_Simulada!K439-Tabla_ValidaciónMétodo!K439</f>
        <v>0</v>
      </c>
      <c r="L439" s="65" t="n">
        <f aca="false">Tabla_Simulada!L439-Tabla_ValidaciónMétodo!L439</f>
        <v>0</v>
      </c>
      <c r="M439" s="66" t="n">
        <f aca="false">Tabla_Simulada!M439-Tabla_ValidaciónMétodo!M439</f>
        <v>0</v>
      </c>
      <c r="N439" s="65" t="n">
        <f aca="false">Tabla_Simulada!N439-Tabla_ValidaciónMétodo!N439</f>
        <v>0</v>
      </c>
      <c r="O439" s="65" t="n">
        <f aca="false">Tabla_Simulada!O439-Tabla_ValidaciónMétodo!O439</f>
        <v>0</v>
      </c>
      <c r="P439" s="65" t="n">
        <f aca="false">Tabla_Simulada!P439-Tabla_ValidaciónMétodo!P439</f>
        <v>0</v>
      </c>
      <c r="Q439" s="65" t="n">
        <f aca="false">Tabla_Simulada!Q439-Tabla_ValidaciónMétodo!Q439</f>
        <v>0</v>
      </c>
      <c r="S439" s="65" t="n">
        <f aca="false">Tabla_Simulada!S439-Tabla_ValidaciónMétodo!S439</f>
        <v>0</v>
      </c>
      <c r="T439" s="65" t="n">
        <f aca="false">Tabla_Simulada!T439-Tabla_ValidaciónMétodo!T439</f>
        <v>0</v>
      </c>
      <c r="U439" s="65" t="n">
        <f aca="false">Tabla_Simulada!U439-Tabla_ValidaciónMétodo!U439</f>
        <v>0</v>
      </c>
      <c r="V439" s="65" t="n">
        <f aca="false">Tabla_Simulada!V439-Tabla_ValidaciónMétodo!V439</f>
        <v>0</v>
      </c>
      <c r="W439" s="65" t="n">
        <f aca="false">Tabla_Simulada!W439-Tabla_ValidaciónMétodo!W439</f>
        <v>0</v>
      </c>
      <c r="X439" s="65" t="n">
        <f aca="false">Tabla_Simulada!X439-Tabla_ValidaciónMétodo!X439</f>
        <v>0</v>
      </c>
      <c r="Y439" s="65" t="n">
        <f aca="false">Tabla_Simulada!Y439-Tabla_ValidaciónMétodo!Y439</f>
        <v>0</v>
      </c>
      <c r="Z439" s="65" t="n">
        <f aca="false">Tabla_Simulada!Z439-Tabla_ValidaciónMétodo!Z439</f>
        <v>0</v>
      </c>
      <c r="AC439" s="73" t="n">
        <f aca="false">Tabla_Simulada!AC439-Tabla_ValidaciónMétodo!AC439</f>
        <v>0</v>
      </c>
      <c r="AD439" s="74" t="n">
        <f aca="false">Tabla_Simulada!AD439-Tabla_ValidaciónMétodo!AD439</f>
        <v>0</v>
      </c>
      <c r="AE439" s="75" t="n">
        <f aca="false">Tabla_Simulada!AE439-Tabla_ValidaciónMétodo!AE439</f>
        <v>0</v>
      </c>
      <c r="AF439" s="74" t="n">
        <f aca="false">Tabla_Simulada!AF439-Tabla_ValidaciónMétodo!AF439</f>
        <v>0</v>
      </c>
      <c r="AG439" s="74" t="n">
        <f aca="false">Tabla_Simulada!AG439-Tabla_ValidaciónMétodo!AG439</f>
        <v>0</v>
      </c>
      <c r="AH439" s="74" t="n">
        <f aca="false">Tabla_Simulada!AH439-Tabla_ValidaciónMétodo!AH439</f>
        <v>0</v>
      </c>
      <c r="AI439" s="74" t="n">
        <f aca="false">Tabla_Simulada!AI439-Tabla_ValidaciónMétodo!AI439</f>
        <v>0</v>
      </c>
      <c r="AJ439" s="74" t="n">
        <f aca="false">Tabla_Simulada!AJ439-Tabla_ValidaciónMétodo!AJ439</f>
        <v>0</v>
      </c>
      <c r="AK439" s="74" t="n">
        <f aca="false">Tabla_Simulada!AK439-Tabla_ValidaciónMétodo!AK439</f>
        <v>0</v>
      </c>
      <c r="AL439" s="74" t="n">
        <f aca="false">Tabla_Simulada!AL439-Tabla_ValidaciónMétodo!AL439</f>
        <v>0</v>
      </c>
      <c r="AM439" s="74" t="n">
        <f aca="false">Tabla_Simulada!AM439-Tabla_ValidaciónMétodo!AM439</f>
        <v>0</v>
      </c>
      <c r="AO439" s="66" t="n">
        <f aca="false">Tabla_Simulada!AO439-Tabla_ValidaciónMétodo!AO439</f>
        <v>0</v>
      </c>
      <c r="AP439" s="65" t="n">
        <f aca="false">Tabla_Simulada!AP439-Tabla_ValidaciónMétodo!AP439</f>
        <v>0</v>
      </c>
      <c r="AQ439" s="66" t="n">
        <f aca="false">Tabla_Simulada!AQ439-Tabla_ValidaciónMétodo!AQ439</f>
        <v>0</v>
      </c>
      <c r="AR439" s="65" t="n">
        <f aca="false">Tabla_Simulada!AR439-Tabla_ValidaciónMétodo!AR439</f>
        <v>0</v>
      </c>
      <c r="AS439" s="66" t="n">
        <f aca="false">Tabla_Simulada!AS439-Tabla_ValidaciónMétodo!AS439</f>
        <v>0</v>
      </c>
      <c r="AT439" s="65" t="n">
        <f aca="false">Tabla_Simulada!AT439-Tabla_ValidaciónMétodo!AT439</f>
        <v>0</v>
      </c>
      <c r="AU439" s="66" t="n">
        <f aca="false">Tabla_Simulada!AU439-Tabla_ValidaciónMétodo!AU439</f>
        <v>0</v>
      </c>
      <c r="AV439" s="65" t="n">
        <f aca="false">Tabla_Simulada!AV439-Tabla_ValidaciónMétodo!AV439</f>
        <v>0</v>
      </c>
      <c r="AW439" s="66" t="n">
        <f aca="false">Tabla_Simulada!AW439-Tabla_ValidaciónMétodo!AW439</f>
        <v>0</v>
      </c>
      <c r="AX439" s="65" t="n">
        <f aca="false">Tabla_Simulada!AX439-Tabla_ValidaciónMétodo!AX439</f>
        <v>0</v>
      </c>
    </row>
    <row r="440" customFormat="false" ht="15" hidden="false" customHeight="false" outlineLevel="0" collapsed="false">
      <c r="A440" s="72" t="s">
        <v>49</v>
      </c>
      <c r="B440" s="65" t="n">
        <f aca="false">Tabla_Simulada!B440-Tabla_ValidaciónMétodo!B440</f>
        <v>0</v>
      </c>
      <c r="C440" s="65" t="n">
        <f aca="false">Tabla_Simulada!C440-Tabla_ValidaciónMétodo!C440</f>
        <v>0</v>
      </c>
      <c r="D440" s="65" t="n">
        <f aca="false">Tabla_Simulada!D440-Tabla_ValidaciónMétodo!D440</f>
        <v>0</v>
      </c>
      <c r="E440" s="65" t="n">
        <f aca="false">Tabla_Simulada!E440-Tabla_ValidaciónMétodo!E440</f>
        <v>0</v>
      </c>
      <c r="F440" s="65" t="n">
        <f aca="false">Tabla_Simulada!F440-Tabla_ValidaciónMétodo!F440</f>
        <v>0</v>
      </c>
      <c r="G440" s="65" t="n">
        <f aca="false">Tabla_Simulada!G440-Tabla_ValidaciónMétodo!G440</f>
        <v>0</v>
      </c>
      <c r="H440" s="65" t="n">
        <f aca="false">Tabla_Simulada!H440-Tabla_ValidaciónMétodo!H440</f>
        <v>0</v>
      </c>
      <c r="I440" s="66" t="n">
        <f aca="false">Tabla_Simulada!I440-Tabla_ValidaciónMétodo!I440</f>
        <v>0</v>
      </c>
      <c r="J440" s="65" t="n">
        <f aca="false">Tabla_Simulada!J440-Tabla_ValidaciónMétodo!J440</f>
        <v>0</v>
      </c>
      <c r="K440" s="66" t="n">
        <f aca="false">Tabla_Simulada!K440-Tabla_ValidaciónMétodo!K440</f>
        <v>0</v>
      </c>
      <c r="L440" s="65" t="n">
        <f aca="false">Tabla_Simulada!L440-Tabla_ValidaciónMétodo!L440</f>
        <v>0</v>
      </c>
      <c r="M440" s="66" t="n">
        <f aca="false">Tabla_Simulada!M440-Tabla_ValidaciónMétodo!M440</f>
        <v>0</v>
      </c>
      <c r="N440" s="65" t="n">
        <f aca="false">Tabla_Simulada!N440-Tabla_ValidaciónMétodo!N440</f>
        <v>0</v>
      </c>
      <c r="O440" s="65" t="n">
        <f aca="false">Tabla_Simulada!O440-Tabla_ValidaciónMétodo!O440</f>
        <v>0</v>
      </c>
      <c r="P440" s="65" t="n">
        <f aca="false">Tabla_Simulada!P440-Tabla_ValidaciónMétodo!P440</f>
        <v>0</v>
      </c>
      <c r="Q440" s="65" t="n">
        <f aca="false">Tabla_Simulada!Q440-Tabla_ValidaciónMétodo!Q440</f>
        <v>0</v>
      </c>
      <c r="S440" s="65" t="n">
        <f aca="false">Tabla_Simulada!S440-Tabla_ValidaciónMétodo!S440</f>
        <v>0</v>
      </c>
      <c r="T440" s="65" t="n">
        <f aca="false">Tabla_Simulada!T440-Tabla_ValidaciónMétodo!T440</f>
        <v>0</v>
      </c>
      <c r="U440" s="65" t="n">
        <f aca="false">Tabla_Simulada!U440-Tabla_ValidaciónMétodo!U440</f>
        <v>0</v>
      </c>
      <c r="V440" s="65" t="n">
        <f aca="false">Tabla_Simulada!V440-Tabla_ValidaciónMétodo!V440</f>
        <v>0</v>
      </c>
      <c r="W440" s="65" t="n">
        <f aca="false">Tabla_Simulada!W440-Tabla_ValidaciónMétodo!W440</f>
        <v>0</v>
      </c>
      <c r="X440" s="65" t="n">
        <f aca="false">Tabla_Simulada!X440-Tabla_ValidaciónMétodo!X440</f>
        <v>0</v>
      </c>
      <c r="Y440" s="65" t="n">
        <f aca="false">Tabla_Simulada!Y440-Tabla_ValidaciónMétodo!Y440</f>
        <v>0</v>
      </c>
      <c r="Z440" s="65" t="n">
        <f aca="false">Tabla_Simulada!Z440-Tabla_ValidaciónMétodo!Z440</f>
        <v>0</v>
      </c>
      <c r="AC440" s="73" t="n">
        <f aca="false">Tabla_Simulada!AC440-Tabla_ValidaciónMétodo!AC440</f>
        <v>0</v>
      </c>
      <c r="AD440" s="74" t="n">
        <f aca="false">Tabla_Simulada!AD440-Tabla_ValidaciónMétodo!AD440</f>
        <v>0</v>
      </c>
      <c r="AE440" s="75" t="n">
        <f aca="false">Tabla_Simulada!AE440-Tabla_ValidaciónMétodo!AE440</f>
        <v>0</v>
      </c>
      <c r="AF440" s="74" t="n">
        <f aca="false">Tabla_Simulada!AF440-Tabla_ValidaciónMétodo!AF440</f>
        <v>0</v>
      </c>
      <c r="AG440" s="74" t="n">
        <f aca="false">Tabla_Simulada!AG440-Tabla_ValidaciónMétodo!AG440</f>
        <v>0</v>
      </c>
      <c r="AH440" s="74" t="n">
        <f aca="false">Tabla_Simulada!AH440-Tabla_ValidaciónMétodo!AH440</f>
        <v>0</v>
      </c>
      <c r="AI440" s="74" t="n">
        <f aca="false">Tabla_Simulada!AI440-Tabla_ValidaciónMétodo!AI440</f>
        <v>0</v>
      </c>
      <c r="AJ440" s="74" t="n">
        <f aca="false">Tabla_Simulada!AJ440-Tabla_ValidaciónMétodo!AJ440</f>
        <v>0</v>
      </c>
      <c r="AK440" s="74" t="n">
        <f aca="false">Tabla_Simulada!AK440-Tabla_ValidaciónMétodo!AK440</f>
        <v>0</v>
      </c>
      <c r="AL440" s="74" t="n">
        <f aca="false">Tabla_Simulada!AL440-Tabla_ValidaciónMétodo!AL440</f>
        <v>0</v>
      </c>
      <c r="AM440" s="74" t="n">
        <f aca="false">Tabla_Simulada!AM440-Tabla_ValidaciónMétodo!AM440</f>
        <v>0</v>
      </c>
      <c r="AO440" s="66" t="n">
        <f aca="false">Tabla_Simulada!AO440-Tabla_ValidaciónMétodo!AO440</f>
        <v>0</v>
      </c>
      <c r="AP440" s="65" t="n">
        <f aca="false">Tabla_Simulada!AP440-Tabla_ValidaciónMétodo!AP440</f>
        <v>0</v>
      </c>
      <c r="AQ440" s="66" t="n">
        <f aca="false">Tabla_Simulada!AQ440-Tabla_ValidaciónMétodo!AQ440</f>
        <v>0</v>
      </c>
      <c r="AR440" s="65" t="n">
        <f aca="false">Tabla_Simulada!AR440-Tabla_ValidaciónMétodo!AR440</f>
        <v>0</v>
      </c>
      <c r="AS440" s="66" t="n">
        <f aca="false">Tabla_Simulada!AS440-Tabla_ValidaciónMétodo!AS440</f>
        <v>0</v>
      </c>
      <c r="AT440" s="65" t="n">
        <f aca="false">Tabla_Simulada!AT440-Tabla_ValidaciónMétodo!AT440</f>
        <v>0</v>
      </c>
      <c r="AU440" s="66" t="n">
        <f aca="false">Tabla_Simulada!AU440-Tabla_ValidaciónMétodo!AU440</f>
        <v>0</v>
      </c>
      <c r="AV440" s="65" t="n">
        <f aca="false">Tabla_Simulada!AV440-Tabla_ValidaciónMétodo!AV440</f>
        <v>0</v>
      </c>
      <c r="AW440" s="66" t="n">
        <f aca="false">Tabla_Simulada!AW440-Tabla_ValidaciónMétodo!AW440</f>
        <v>0</v>
      </c>
      <c r="AX440" s="65" t="n">
        <f aca="false">Tabla_Simulada!AX440-Tabla_ValidaciónMétodo!AX440</f>
        <v>0</v>
      </c>
    </row>
    <row r="441" customFormat="false" ht="15" hidden="false" customHeight="false" outlineLevel="0" collapsed="false">
      <c r="A441" s="72" t="s">
        <v>50</v>
      </c>
      <c r="B441" s="65" t="n">
        <f aca="false">Tabla_Simulada!B441-Tabla_ValidaciónMétodo!B441</f>
        <v>0</v>
      </c>
      <c r="C441" s="65" t="n">
        <f aca="false">Tabla_Simulada!C441-Tabla_ValidaciónMétodo!C441</f>
        <v>0</v>
      </c>
      <c r="D441" s="65" t="n">
        <f aca="false">Tabla_Simulada!D441-Tabla_ValidaciónMétodo!D441</f>
        <v>0</v>
      </c>
      <c r="E441" s="65" t="n">
        <f aca="false">Tabla_Simulada!E441-Tabla_ValidaciónMétodo!E441</f>
        <v>0</v>
      </c>
      <c r="F441" s="65" t="n">
        <f aca="false">Tabla_Simulada!F441-Tabla_ValidaciónMétodo!F441</f>
        <v>0</v>
      </c>
      <c r="G441" s="65" t="n">
        <f aca="false">Tabla_Simulada!G441-Tabla_ValidaciónMétodo!G441</f>
        <v>0</v>
      </c>
      <c r="H441" s="65" t="n">
        <f aca="false">Tabla_Simulada!H441-Tabla_ValidaciónMétodo!H441</f>
        <v>0</v>
      </c>
      <c r="I441" s="66" t="n">
        <f aca="false">Tabla_Simulada!I441-Tabla_ValidaciónMétodo!I441</f>
        <v>0</v>
      </c>
      <c r="J441" s="65" t="n">
        <f aca="false">Tabla_Simulada!J441-Tabla_ValidaciónMétodo!J441</f>
        <v>0</v>
      </c>
      <c r="K441" s="66" t="n">
        <f aca="false">Tabla_Simulada!K441-Tabla_ValidaciónMétodo!K441</f>
        <v>0</v>
      </c>
      <c r="L441" s="65" t="n">
        <f aca="false">Tabla_Simulada!L441-Tabla_ValidaciónMétodo!L441</f>
        <v>0</v>
      </c>
      <c r="M441" s="66" t="n">
        <f aca="false">Tabla_Simulada!M441-Tabla_ValidaciónMétodo!M441</f>
        <v>0</v>
      </c>
      <c r="N441" s="65" t="n">
        <f aca="false">Tabla_Simulada!N441-Tabla_ValidaciónMétodo!N441</f>
        <v>0</v>
      </c>
      <c r="O441" s="65" t="n">
        <f aca="false">Tabla_Simulada!O441-Tabla_ValidaciónMétodo!O441</f>
        <v>0</v>
      </c>
      <c r="P441" s="65" t="n">
        <f aca="false">Tabla_Simulada!P441-Tabla_ValidaciónMétodo!P441</f>
        <v>0</v>
      </c>
      <c r="Q441" s="65" t="n">
        <f aca="false">Tabla_Simulada!Q441-Tabla_ValidaciónMétodo!Q441</f>
        <v>0</v>
      </c>
      <c r="S441" s="65" t="n">
        <f aca="false">Tabla_Simulada!S441-Tabla_ValidaciónMétodo!S441</f>
        <v>0</v>
      </c>
      <c r="T441" s="65" t="n">
        <f aca="false">Tabla_Simulada!T441-Tabla_ValidaciónMétodo!T441</f>
        <v>0</v>
      </c>
      <c r="U441" s="65" t="n">
        <f aca="false">Tabla_Simulada!U441-Tabla_ValidaciónMétodo!U441</f>
        <v>0</v>
      </c>
      <c r="V441" s="65" t="n">
        <f aca="false">Tabla_Simulada!V441-Tabla_ValidaciónMétodo!V441</f>
        <v>0</v>
      </c>
      <c r="W441" s="65" t="n">
        <f aca="false">Tabla_Simulada!W441-Tabla_ValidaciónMétodo!W441</f>
        <v>0</v>
      </c>
      <c r="X441" s="65" t="n">
        <f aca="false">Tabla_Simulada!X441-Tabla_ValidaciónMétodo!X441</f>
        <v>0</v>
      </c>
      <c r="Y441" s="65" t="n">
        <f aca="false">Tabla_Simulada!Y441-Tabla_ValidaciónMétodo!Y441</f>
        <v>0</v>
      </c>
      <c r="Z441" s="65" t="n">
        <f aca="false">Tabla_Simulada!Z441-Tabla_ValidaciónMétodo!Z441</f>
        <v>0</v>
      </c>
      <c r="AC441" s="73" t="n">
        <f aca="false">Tabla_Simulada!AC441-Tabla_ValidaciónMétodo!AC441</f>
        <v>0</v>
      </c>
      <c r="AD441" s="74" t="n">
        <f aca="false">Tabla_Simulada!AD441-Tabla_ValidaciónMétodo!AD441</f>
        <v>0</v>
      </c>
      <c r="AE441" s="75" t="n">
        <f aca="false">Tabla_Simulada!AE441-Tabla_ValidaciónMétodo!AE441</f>
        <v>0</v>
      </c>
      <c r="AF441" s="74" t="n">
        <f aca="false">Tabla_Simulada!AF441-Tabla_ValidaciónMétodo!AF441</f>
        <v>0</v>
      </c>
      <c r="AG441" s="74" t="n">
        <f aca="false">Tabla_Simulada!AG441-Tabla_ValidaciónMétodo!AG441</f>
        <v>0</v>
      </c>
      <c r="AH441" s="74" t="n">
        <f aca="false">Tabla_Simulada!AH441-Tabla_ValidaciónMétodo!AH441</f>
        <v>0</v>
      </c>
      <c r="AI441" s="74" t="n">
        <f aca="false">Tabla_Simulada!AI441-Tabla_ValidaciónMétodo!AI441</f>
        <v>0</v>
      </c>
      <c r="AJ441" s="74" t="n">
        <f aca="false">Tabla_Simulada!AJ441-Tabla_ValidaciónMétodo!AJ441</f>
        <v>0</v>
      </c>
      <c r="AK441" s="74" t="n">
        <f aca="false">Tabla_Simulada!AK441-Tabla_ValidaciónMétodo!AK441</f>
        <v>0</v>
      </c>
      <c r="AL441" s="74" t="n">
        <f aca="false">Tabla_Simulada!AL441-Tabla_ValidaciónMétodo!AL441</f>
        <v>0</v>
      </c>
      <c r="AM441" s="74" t="n">
        <f aca="false">Tabla_Simulada!AM441-Tabla_ValidaciónMétodo!AM441</f>
        <v>0</v>
      </c>
      <c r="AO441" s="66" t="n">
        <f aca="false">Tabla_Simulada!AO441-Tabla_ValidaciónMétodo!AO441</f>
        <v>0</v>
      </c>
      <c r="AP441" s="65" t="n">
        <f aca="false">Tabla_Simulada!AP441-Tabla_ValidaciónMétodo!AP441</f>
        <v>0</v>
      </c>
      <c r="AQ441" s="66" t="n">
        <f aca="false">Tabla_Simulada!AQ441-Tabla_ValidaciónMétodo!AQ441</f>
        <v>0</v>
      </c>
      <c r="AR441" s="65" t="n">
        <f aca="false">Tabla_Simulada!AR441-Tabla_ValidaciónMétodo!AR441</f>
        <v>0</v>
      </c>
      <c r="AS441" s="66" t="n">
        <f aca="false">Tabla_Simulada!AS441-Tabla_ValidaciónMétodo!AS441</f>
        <v>0</v>
      </c>
      <c r="AT441" s="65" t="n">
        <f aca="false">Tabla_Simulada!AT441-Tabla_ValidaciónMétodo!AT441</f>
        <v>0</v>
      </c>
      <c r="AU441" s="66" t="n">
        <f aca="false">Tabla_Simulada!AU441-Tabla_ValidaciónMétodo!AU441</f>
        <v>0</v>
      </c>
      <c r="AV441" s="65" t="n">
        <f aca="false">Tabla_Simulada!AV441-Tabla_ValidaciónMétodo!AV441</f>
        <v>0</v>
      </c>
      <c r="AW441" s="66" t="n">
        <f aca="false">Tabla_Simulada!AW441-Tabla_ValidaciónMétodo!AW441</f>
        <v>0</v>
      </c>
      <c r="AX441" s="65" t="n">
        <f aca="false">Tabla_Simulada!AX441-Tabla_ValidaciónMétodo!AX441</f>
        <v>0</v>
      </c>
    </row>
    <row r="442" customFormat="false" ht="15" hidden="false" customHeight="false" outlineLevel="0" collapsed="false">
      <c r="A442" s="72" t="s">
        <v>51</v>
      </c>
      <c r="B442" s="65" t="n">
        <f aca="false">Tabla_Simulada!B442-Tabla_ValidaciónMétodo!B442</f>
        <v>0</v>
      </c>
      <c r="C442" s="65" t="n">
        <f aca="false">Tabla_Simulada!C442-Tabla_ValidaciónMétodo!C442</f>
        <v>0</v>
      </c>
      <c r="D442" s="65" t="n">
        <f aca="false">Tabla_Simulada!D442-Tabla_ValidaciónMétodo!D442</f>
        <v>0</v>
      </c>
      <c r="E442" s="65" t="n">
        <f aca="false">Tabla_Simulada!E442-Tabla_ValidaciónMétodo!E442</f>
        <v>0</v>
      </c>
      <c r="F442" s="65" t="n">
        <f aca="false">Tabla_Simulada!F442-Tabla_ValidaciónMétodo!F442</f>
        <v>0</v>
      </c>
      <c r="G442" s="65" t="n">
        <f aca="false">Tabla_Simulada!G442-Tabla_ValidaciónMétodo!G442</f>
        <v>0</v>
      </c>
      <c r="H442" s="65" t="n">
        <f aca="false">Tabla_Simulada!H442-Tabla_ValidaciónMétodo!H442</f>
        <v>0</v>
      </c>
      <c r="I442" s="66" t="n">
        <f aca="false">Tabla_Simulada!I442-Tabla_ValidaciónMétodo!I442</f>
        <v>0</v>
      </c>
      <c r="J442" s="65" t="n">
        <f aca="false">Tabla_Simulada!J442-Tabla_ValidaciónMétodo!J442</f>
        <v>0</v>
      </c>
      <c r="K442" s="66" t="n">
        <f aca="false">Tabla_Simulada!K442-Tabla_ValidaciónMétodo!K442</f>
        <v>0</v>
      </c>
      <c r="L442" s="65" t="n">
        <f aca="false">Tabla_Simulada!L442-Tabla_ValidaciónMétodo!L442</f>
        <v>0</v>
      </c>
      <c r="M442" s="66" t="n">
        <f aca="false">Tabla_Simulada!M442-Tabla_ValidaciónMétodo!M442</f>
        <v>0</v>
      </c>
      <c r="N442" s="65" t="n">
        <f aca="false">Tabla_Simulada!N442-Tabla_ValidaciónMétodo!N442</f>
        <v>0</v>
      </c>
      <c r="O442" s="65" t="n">
        <f aca="false">Tabla_Simulada!O442-Tabla_ValidaciónMétodo!O442</f>
        <v>0</v>
      </c>
      <c r="P442" s="65" t="n">
        <f aca="false">Tabla_Simulada!P442-Tabla_ValidaciónMétodo!P442</f>
        <v>0</v>
      </c>
      <c r="Q442" s="65" t="n">
        <f aca="false">Tabla_Simulada!Q442-Tabla_ValidaciónMétodo!Q442</f>
        <v>0</v>
      </c>
      <c r="S442" s="65" t="n">
        <f aca="false">Tabla_Simulada!S442-Tabla_ValidaciónMétodo!S442</f>
        <v>0</v>
      </c>
      <c r="T442" s="65" t="n">
        <f aca="false">Tabla_Simulada!T442-Tabla_ValidaciónMétodo!T442</f>
        <v>0</v>
      </c>
      <c r="U442" s="65" t="n">
        <f aca="false">Tabla_Simulada!U442-Tabla_ValidaciónMétodo!U442</f>
        <v>0</v>
      </c>
      <c r="V442" s="65" t="n">
        <f aca="false">Tabla_Simulada!V442-Tabla_ValidaciónMétodo!V442</f>
        <v>0</v>
      </c>
      <c r="W442" s="65" t="n">
        <f aca="false">Tabla_Simulada!W442-Tabla_ValidaciónMétodo!W442</f>
        <v>0</v>
      </c>
      <c r="X442" s="65" t="n">
        <f aca="false">Tabla_Simulada!X442-Tabla_ValidaciónMétodo!X442</f>
        <v>0</v>
      </c>
      <c r="Y442" s="65" t="n">
        <f aca="false">Tabla_Simulada!Y442-Tabla_ValidaciónMétodo!Y442</f>
        <v>0</v>
      </c>
      <c r="Z442" s="65" t="n">
        <f aca="false">Tabla_Simulada!Z442-Tabla_ValidaciónMétodo!Z442</f>
        <v>0</v>
      </c>
      <c r="AC442" s="73" t="n">
        <f aca="false">Tabla_Simulada!AC442-Tabla_ValidaciónMétodo!AC442</f>
        <v>0</v>
      </c>
      <c r="AD442" s="74" t="n">
        <f aca="false">Tabla_Simulada!AD442-Tabla_ValidaciónMétodo!AD442</f>
        <v>0</v>
      </c>
      <c r="AE442" s="75" t="n">
        <f aca="false">Tabla_Simulada!AE442-Tabla_ValidaciónMétodo!AE442</f>
        <v>0</v>
      </c>
      <c r="AF442" s="74" t="n">
        <f aca="false">Tabla_Simulada!AF442-Tabla_ValidaciónMétodo!AF442</f>
        <v>0</v>
      </c>
      <c r="AG442" s="74" t="n">
        <f aca="false">Tabla_Simulada!AG442-Tabla_ValidaciónMétodo!AG442</f>
        <v>0</v>
      </c>
      <c r="AH442" s="74" t="n">
        <f aca="false">Tabla_Simulada!AH442-Tabla_ValidaciónMétodo!AH442</f>
        <v>0</v>
      </c>
      <c r="AI442" s="74" t="n">
        <f aca="false">Tabla_Simulada!AI442-Tabla_ValidaciónMétodo!AI442</f>
        <v>0</v>
      </c>
      <c r="AJ442" s="74" t="n">
        <f aca="false">Tabla_Simulada!AJ442-Tabla_ValidaciónMétodo!AJ442</f>
        <v>0</v>
      </c>
      <c r="AK442" s="74" t="n">
        <f aca="false">Tabla_Simulada!AK442-Tabla_ValidaciónMétodo!AK442</f>
        <v>0</v>
      </c>
      <c r="AL442" s="74" t="n">
        <f aca="false">Tabla_Simulada!AL442-Tabla_ValidaciónMétodo!AL442</f>
        <v>0</v>
      </c>
      <c r="AM442" s="74" t="n">
        <f aca="false">Tabla_Simulada!AM442-Tabla_ValidaciónMétodo!AM442</f>
        <v>0</v>
      </c>
      <c r="AO442" s="66" t="n">
        <f aca="false">Tabla_Simulada!AO442-Tabla_ValidaciónMétodo!AO442</f>
        <v>0</v>
      </c>
      <c r="AP442" s="65" t="n">
        <f aca="false">Tabla_Simulada!AP442-Tabla_ValidaciónMétodo!AP442</f>
        <v>0</v>
      </c>
      <c r="AQ442" s="66" t="n">
        <f aca="false">Tabla_Simulada!AQ442-Tabla_ValidaciónMétodo!AQ442</f>
        <v>0</v>
      </c>
      <c r="AR442" s="65" t="n">
        <f aca="false">Tabla_Simulada!AR442-Tabla_ValidaciónMétodo!AR442</f>
        <v>0</v>
      </c>
      <c r="AS442" s="66" t="n">
        <f aca="false">Tabla_Simulada!AS442-Tabla_ValidaciónMétodo!AS442</f>
        <v>0</v>
      </c>
      <c r="AT442" s="65" t="n">
        <f aca="false">Tabla_Simulada!AT442-Tabla_ValidaciónMétodo!AT442</f>
        <v>0</v>
      </c>
      <c r="AU442" s="66" t="n">
        <f aca="false">Tabla_Simulada!AU442-Tabla_ValidaciónMétodo!AU442</f>
        <v>0</v>
      </c>
      <c r="AV442" s="65" t="n">
        <f aca="false">Tabla_Simulada!AV442-Tabla_ValidaciónMétodo!AV442</f>
        <v>0</v>
      </c>
      <c r="AW442" s="66" t="n">
        <f aca="false">Tabla_Simulada!AW442-Tabla_ValidaciónMétodo!AW442</f>
        <v>0</v>
      </c>
      <c r="AX442" s="65" t="n">
        <f aca="false">Tabla_Simulada!AX442-Tabla_ValidaciónMétodo!AX442</f>
        <v>0</v>
      </c>
    </row>
    <row r="443" customFormat="false" ht="15" hidden="false" customHeight="false" outlineLevel="0" collapsed="false">
      <c r="A443" s="72" t="s">
        <v>52</v>
      </c>
      <c r="B443" s="65" t="n">
        <f aca="false">Tabla_Simulada!B443-Tabla_ValidaciónMétodo!B443</f>
        <v>0</v>
      </c>
      <c r="C443" s="65" t="n">
        <f aca="false">Tabla_Simulada!C443-Tabla_ValidaciónMétodo!C443</f>
        <v>0</v>
      </c>
      <c r="D443" s="65" t="n">
        <f aca="false">Tabla_Simulada!D443-Tabla_ValidaciónMétodo!D443</f>
        <v>0</v>
      </c>
      <c r="E443" s="65" t="n">
        <f aca="false">Tabla_Simulada!E443-Tabla_ValidaciónMétodo!E443</f>
        <v>0</v>
      </c>
      <c r="F443" s="65" t="n">
        <f aca="false">Tabla_Simulada!F443-Tabla_ValidaciónMétodo!F443</f>
        <v>0</v>
      </c>
      <c r="G443" s="65" t="n">
        <f aca="false">Tabla_Simulada!G443-Tabla_ValidaciónMétodo!G443</f>
        <v>0</v>
      </c>
      <c r="H443" s="65" t="n">
        <f aca="false">Tabla_Simulada!H443-Tabla_ValidaciónMétodo!H443</f>
        <v>0</v>
      </c>
      <c r="I443" s="66" t="n">
        <f aca="false">Tabla_Simulada!I443-Tabla_ValidaciónMétodo!I443</f>
        <v>0</v>
      </c>
      <c r="J443" s="65" t="n">
        <f aca="false">Tabla_Simulada!J443-Tabla_ValidaciónMétodo!J443</f>
        <v>0</v>
      </c>
      <c r="K443" s="66" t="n">
        <f aca="false">Tabla_Simulada!K443-Tabla_ValidaciónMétodo!K443</f>
        <v>0</v>
      </c>
      <c r="L443" s="65" t="n">
        <f aca="false">Tabla_Simulada!L443-Tabla_ValidaciónMétodo!L443</f>
        <v>0</v>
      </c>
      <c r="M443" s="66" t="n">
        <f aca="false">Tabla_Simulada!M443-Tabla_ValidaciónMétodo!M443</f>
        <v>0</v>
      </c>
      <c r="N443" s="65" t="n">
        <f aca="false">Tabla_Simulada!N443-Tabla_ValidaciónMétodo!N443</f>
        <v>0</v>
      </c>
      <c r="O443" s="65" t="n">
        <f aca="false">Tabla_Simulada!O443-Tabla_ValidaciónMétodo!O443</f>
        <v>0</v>
      </c>
      <c r="P443" s="65" t="n">
        <f aca="false">Tabla_Simulada!P443-Tabla_ValidaciónMétodo!P443</f>
        <v>0</v>
      </c>
      <c r="Q443" s="65" t="n">
        <f aca="false">Tabla_Simulada!Q443-Tabla_ValidaciónMétodo!Q443</f>
        <v>0</v>
      </c>
      <c r="S443" s="65" t="n">
        <f aca="false">Tabla_Simulada!S443-Tabla_ValidaciónMétodo!S443</f>
        <v>0</v>
      </c>
      <c r="T443" s="65" t="n">
        <f aca="false">Tabla_Simulada!T443-Tabla_ValidaciónMétodo!T443</f>
        <v>0</v>
      </c>
      <c r="U443" s="65" t="n">
        <f aca="false">Tabla_Simulada!U443-Tabla_ValidaciónMétodo!U443</f>
        <v>0</v>
      </c>
      <c r="V443" s="65" t="n">
        <f aca="false">Tabla_Simulada!V443-Tabla_ValidaciónMétodo!V443</f>
        <v>0</v>
      </c>
      <c r="W443" s="65" t="n">
        <f aca="false">Tabla_Simulada!W443-Tabla_ValidaciónMétodo!W443</f>
        <v>0</v>
      </c>
      <c r="X443" s="65" t="n">
        <f aca="false">Tabla_Simulada!X443-Tabla_ValidaciónMétodo!X443</f>
        <v>0</v>
      </c>
      <c r="Y443" s="65" t="n">
        <f aca="false">Tabla_Simulada!Y443-Tabla_ValidaciónMétodo!Y443</f>
        <v>0</v>
      </c>
      <c r="Z443" s="65" t="n">
        <f aca="false">Tabla_Simulada!Z443-Tabla_ValidaciónMétodo!Z443</f>
        <v>0</v>
      </c>
      <c r="AC443" s="73" t="n">
        <f aca="false">Tabla_Simulada!AC443-Tabla_ValidaciónMétodo!AC443</f>
        <v>0</v>
      </c>
      <c r="AD443" s="74" t="n">
        <f aca="false">Tabla_Simulada!AD443-Tabla_ValidaciónMétodo!AD443</f>
        <v>0</v>
      </c>
      <c r="AE443" s="75" t="n">
        <f aca="false">Tabla_Simulada!AE443-Tabla_ValidaciónMétodo!AE443</f>
        <v>0</v>
      </c>
      <c r="AF443" s="74" t="n">
        <f aca="false">Tabla_Simulada!AF443-Tabla_ValidaciónMétodo!AF443</f>
        <v>0</v>
      </c>
      <c r="AG443" s="74" t="n">
        <f aca="false">Tabla_Simulada!AG443-Tabla_ValidaciónMétodo!AG443</f>
        <v>0</v>
      </c>
      <c r="AH443" s="74" t="n">
        <f aca="false">Tabla_Simulada!AH443-Tabla_ValidaciónMétodo!AH443</f>
        <v>0</v>
      </c>
      <c r="AI443" s="74" t="n">
        <f aca="false">Tabla_Simulada!AI443-Tabla_ValidaciónMétodo!AI443</f>
        <v>0</v>
      </c>
      <c r="AJ443" s="74" t="n">
        <f aca="false">Tabla_Simulada!AJ443-Tabla_ValidaciónMétodo!AJ443</f>
        <v>0</v>
      </c>
      <c r="AK443" s="74" t="n">
        <f aca="false">Tabla_Simulada!AK443-Tabla_ValidaciónMétodo!AK443</f>
        <v>0</v>
      </c>
      <c r="AL443" s="74" t="n">
        <f aca="false">Tabla_Simulada!AL443-Tabla_ValidaciónMétodo!AL443</f>
        <v>0</v>
      </c>
      <c r="AM443" s="74" t="n">
        <f aca="false">Tabla_Simulada!AM443-Tabla_ValidaciónMétodo!AM443</f>
        <v>0</v>
      </c>
      <c r="AO443" s="66" t="n">
        <f aca="false">Tabla_Simulada!AO443-Tabla_ValidaciónMétodo!AO443</f>
        <v>0</v>
      </c>
      <c r="AP443" s="65" t="n">
        <f aca="false">Tabla_Simulada!AP443-Tabla_ValidaciónMétodo!AP443</f>
        <v>0</v>
      </c>
      <c r="AQ443" s="66" t="n">
        <f aca="false">Tabla_Simulada!AQ443-Tabla_ValidaciónMétodo!AQ443</f>
        <v>0</v>
      </c>
      <c r="AR443" s="65" t="n">
        <f aca="false">Tabla_Simulada!AR443-Tabla_ValidaciónMétodo!AR443</f>
        <v>0</v>
      </c>
      <c r="AS443" s="66" t="n">
        <f aca="false">Tabla_Simulada!AS443-Tabla_ValidaciónMétodo!AS443</f>
        <v>0</v>
      </c>
      <c r="AT443" s="65" t="n">
        <f aca="false">Tabla_Simulada!AT443-Tabla_ValidaciónMétodo!AT443</f>
        <v>0</v>
      </c>
      <c r="AU443" s="66" t="n">
        <f aca="false">Tabla_Simulada!AU443-Tabla_ValidaciónMétodo!AU443</f>
        <v>0</v>
      </c>
      <c r="AV443" s="65" t="n">
        <f aca="false">Tabla_Simulada!AV443-Tabla_ValidaciónMétodo!AV443</f>
        <v>0</v>
      </c>
      <c r="AW443" s="66" t="n">
        <f aca="false">Tabla_Simulada!AW443-Tabla_ValidaciónMétodo!AW443</f>
        <v>0</v>
      </c>
      <c r="AX443" s="65" t="n">
        <f aca="false">Tabla_Simulada!AX443-Tabla_ValidaciónMétodo!AX443</f>
        <v>0</v>
      </c>
    </row>
    <row r="444" customFormat="false" ht="15" hidden="false" customHeight="false" outlineLevel="0" collapsed="false">
      <c r="A444" s="72" t="s">
        <v>53</v>
      </c>
      <c r="B444" s="65" t="n">
        <f aca="false">Tabla_Simulada!B444-Tabla_ValidaciónMétodo!B444</f>
        <v>0</v>
      </c>
      <c r="C444" s="65" t="n">
        <f aca="false">Tabla_Simulada!C444-Tabla_ValidaciónMétodo!C444</f>
        <v>0</v>
      </c>
      <c r="D444" s="65" t="n">
        <f aca="false">Tabla_Simulada!D444-Tabla_ValidaciónMétodo!D444</f>
        <v>0</v>
      </c>
      <c r="E444" s="65" t="n">
        <f aca="false">Tabla_Simulada!E444-Tabla_ValidaciónMétodo!E444</f>
        <v>0</v>
      </c>
      <c r="F444" s="65" t="n">
        <f aca="false">Tabla_Simulada!F444-Tabla_ValidaciónMétodo!F444</f>
        <v>0</v>
      </c>
      <c r="G444" s="65" t="n">
        <f aca="false">Tabla_Simulada!G444-Tabla_ValidaciónMétodo!G444</f>
        <v>0</v>
      </c>
      <c r="H444" s="65" t="n">
        <f aca="false">Tabla_Simulada!H444-Tabla_ValidaciónMétodo!H444</f>
        <v>0</v>
      </c>
      <c r="I444" s="66" t="n">
        <f aca="false">Tabla_Simulada!I444-Tabla_ValidaciónMétodo!I444</f>
        <v>0</v>
      </c>
      <c r="J444" s="65" t="n">
        <f aca="false">Tabla_Simulada!J444-Tabla_ValidaciónMétodo!J444</f>
        <v>0</v>
      </c>
      <c r="K444" s="66" t="n">
        <f aca="false">Tabla_Simulada!K444-Tabla_ValidaciónMétodo!K444</f>
        <v>0</v>
      </c>
      <c r="L444" s="65" t="n">
        <f aca="false">Tabla_Simulada!L444-Tabla_ValidaciónMétodo!L444</f>
        <v>0</v>
      </c>
      <c r="M444" s="66" t="n">
        <f aca="false">Tabla_Simulada!M444-Tabla_ValidaciónMétodo!M444</f>
        <v>0</v>
      </c>
      <c r="N444" s="65" t="n">
        <f aca="false">Tabla_Simulada!N444-Tabla_ValidaciónMétodo!N444</f>
        <v>0</v>
      </c>
      <c r="O444" s="65" t="n">
        <f aca="false">Tabla_Simulada!O444-Tabla_ValidaciónMétodo!O444</f>
        <v>0</v>
      </c>
      <c r="P444" s="65" t="n">
        <f aca="false">Tabla_Simulada!P444-Tabla_ValidaciónMétodo!P444</f>
        <v>0</v>
      </c>
      <c r="Q444" s="65" t="n">
        <f aca="false">Tabla_Simulada!Q444-Tabla_ValidaciónMétodo!Q444</f>
        <v>0</v>
      </c>
      <c r="S444" s="65" t="n">
        <f aca="false">Tabla_Simulada!S444-Tabla_ValidaciónMétodo!S444</f>
        <v>0</v>
      </c>
      <c r="T444" s="65" t="n">
        <f aca="false">Tabla_Simulada!T444-Tabla_ValidaciónMétodo!T444</f>
        <v>0</v>
      </c>
      <c r="U444" s="65" t="n">
        <f aca="false">Tabla_Simulada!U444-Tabla_ValidaciónMétodo!U444</f>
        <v>0</v>
      </c>
      <c r="V444" s="65" t="n">
        <f aca="false">Tabla_Simulada!V444-Tabla_ValidaciónMétodo!V444</f>
        <v>0</v>
      </c>
      <c r="W444" s="65" t="n">
        <f aca="false">Tabla_Simulada!W444-Tabla_ValidaciónMétodo!W444</f>
        <v>0</v>
      </c>
      <c r="X444" s="65" t="n">
        <f aca="false">Tabla_Simulada!X444-Tabla_ValidaciónMétodo!X444</f>
        <v>0</v>
      </c>
      <c r="Y444" s="65" t="n">
        <f aca="false">Tabla_Simulada!Y444-Tabla_ValidaciónMétodo!Y444</f>
        <v>0</v>
      </c>
      <c r="Z444" s="65" t="n">
        <f aca="false">Tabla_Simulada!Z444-Tabla_ValidaciónMétodo!Z444</f>
        <v>0</v>
      </c>
      <c r="AC444" s="73" t="n">
        <f aca="false">Tabla_Simulada!AC444-Tabla_ValidaciónMétodo!AC444</f>
        <v>0</v>
      </c>
      <c r="AD444" s="74" t="n">
        <f aca="false">Tabla_Simulada!AD444-Tabla_ValidaciónMétodo!AD444</f>
        <v>0</v>
      </c>
      <c r="AE444" s="75" t="n">
        <f aca="false">Tabla_Simulada!AE444-Tabla_ValidaciónMétodo!AE444</f>
        <v>0</v>
      </c>
      <c r="AF444" s="74" t="n">
        <f aca="false">Tabla_Simulada!AF444-Tabla_ValidaciónMétodo!AF444</f>
        <v>0</v>
      </c>
      <c r="AG444" s="74" t="n">
        <f aca="false">Tabla_Simulada!AG444-Tabla_ValidaciónMétodo!AG444</f>
        <v>0</v>
      </c>
      <c r="AH444" s="74" t="n">
        <f aca="false">Tabla_Simulada!AH444-Tabla_ValidaciónMétodo!AH444</f>
        <v>0</v>
      </c>
      <c r="AI444" s="74" t="n">
        <f aca="false">Tabla_Simulada!AI444-Tabla_ValidaciónMétodo!AI444</f>
        <v>0</v>
      </c>
      <c r="AJ444" s="74" t="n">
        <f aca="false">Tabla_Simulada!AJ444-Tabla_ValidaciónMétodo!AJ444</f>
        <v>0</v>
      </c>
      <c r="AK444" s="74" t="n">
        <f aca="false">Tabla_Simulada!AK444-Tabla_ValidaciónMétodo!AK444</f>
        <v>0</v>
      </c>
      <c r="AL444" s="74" t="n">
        <f aca="false">Tabla_Simulada!AL444-Tabla_ValidaciónMétodo!AL444</f>
        <v>0</v>
      </c>
      <c r="AM444" s="74" t="n">
        <f aca="false">Tabla_Simulada!AM444-Tabla_ValidaciónMétodo!AM444</f>
        <v>0</v>
      </c>
      <c r="AO444" s="66" t="n">
        <f aca="false">Tabla_Simulada!AO444-Tabla_ValidaciónMétodo!AO444</f>
        <v>0</v>
      </c>
      <c r="AP444" s="65" t="n">
        <f aca="false">Tabla_Simulada!AP444-Tabla_ValidaciónMétodo!AP444</f>
        <v>0</v>
      </c>
      <c r="AQ444" s="66" t="n">
        <f aca="false">Tabla_Simulada!AQ444-Tabla_ValidaciónMétodo!AQ444</f>
        <v>0</v>
      </c>
      <c r="AR444" s="65" t="n">
        <f aca="false">Tabla_Simulada!AR444-Tabla_ValidaciónMétodo!AR444</f>
        <v>0</v>
      </c>
      <c r="AS444" s="66" t="n">
        <f aca="false">Tabla_Simulada!AS444-Tabla_ValidaciónMétodo!AS444</f>
        <v>0</v>
      </c>
      <c r="AT444" s="65" t="n">
        <f aca="false">Tabla_Simulada!AT444-Tabla_ValidaciónMétodo!AT444</f>
        <v>0</v>
      </c>
      <c r="AU444" s="66" t="n">
        <f aca="false">Tabla_Simulada!AU444-Tabla_ValidaciónMétodo!AU444</f>
        <v>0</v>
      </c>
      <c r="AV444" s="65" t="n">
        <f aca="false">Tabla_Simulada!AV444-Tabla_ValidaciónMétodo!AV444</f>
        <v>0</v>
      </c>
      <c r="AW444" s="66" t="n">
        <f aca="false">Tabla_Simulada!AW444-Tabla_ValidaciónMétodo!AW444</f>
        <v>0</v>
      </c>
      <c r="AX444" s="65" t="n">
        <f aca="false">Tabla_Simulada!AX444-Tabla_ValidaciónMétodo!AX444</f>
        <v>0</v>
      </c>
    </row>
    <row r="445" customFormat="false" ht="15" hidden="false" customHeight="false" outlineLevel="0" collapsed="false">
      <c r="A445" s="72" t="s">
        <v>54</v>
      </c>
      <c r="B445" s="65" t="n">
        <f aca="false">Tabla_Simulada!B445-Tabla_ValidaciónMétodo!B445</f>
        <v>0</v>
      </c>
      <c r="C445" s="65" t="n">
        <f aca="false">Tabla_Simulada!C445-Tabla_ValidaciónMétodo!C445</f>
        <v>0</v>
      </c>
      <c r="D445" s="65" t="n">
        <f aca="false">Tabla_Simulada!D445-Tabla_ValidaciónMétodo!D445</f>
        <v>0</v>
      </c>
      <c r="E445" s="65" t="n">
        <f aca="false">Tabla_Simulada!E445-Tabla_ValidaciónMétodo!E445</f>
        <v>0</v>
      </c>
      <c r="F445" s="65" t="n">
        <f aca="false">Tabla_Simulada!F445-Tabla_ValidaciónMétodo!F445</f>
        <v>0</v>
      </c>
      <c r="G445" s="65" t="n">
        <f aca="false">Tabla_Simulada!G445-Tabla_ValidaciónMétodo!G445</f>
        <v>0</v>
      </c>
      <c r="H445" s="65" t="n">
        <f aca="false">Tabla_Simulada!H445-Tabla_ValidaciónMétodo!H445</f>
        <v>0</v>
      </c>
      <c r="I445" s="66" t="n">
        <f aca="false">Tabla_Simulada!I445-Tabla_ValidaciónMétodo!I445</f>
        <v>0</v>
      </c>
      <c r="J445" s="65" t="n">
        <f aca="false">Tabla_Simulada!J445-Tabla_ValidaciónMétodo!J445</f>
        <v>0</v>
      </c>
      <c r="K445" s="66" t="n">
        <f aca="false">Tabla_Simulada!K445-Tabla_ValidaciónMétodo!K445</f>
        <v>0</v>
      </c>
      <c r="L445" s="65" t="n">
        <f aca="false">Tabla_Simulada!L445-Tabla_ValidaciónMétodo!L445</f>
        <v>0</v>
      </c>
      <c r="M445" s="66" t="n">
        <f aca="false">Tabla_Simulada!M445-Tabla_ValidaciónMétodo!M445</f>
        <v>0</v>
      </c>
      <c r="N445" s="65" t="n">
        <f aca="false">Tabla_Simulada!N445-Tabla_ValidaciónMétodo!N445</f>
        <v>0</v>
      </c>
      <c r="O445" s="65" t="n">
        <f aca="false">Tabla_Simulada!O445-Tabla_ValidaciónMétodo!O445</f>
        <v>0</v>
      </c>
      <c r="P445" s="65" t="n">
        <f aca="false">Tabla_Simulada!P445-Tabla_ValidaciónMétodo!P445</f>
        <v>0</v>
      </c>
      <c r="Q445" s="65" t="n">
        <f aca="false">Tabla_Simulada!Q445-Tabla_ValidaciónMétodo!Q445</f>
        <v>0</v>
      </c>
      <c r="S445" s="65" t="n">
        <f aca="false">Tabla_Simulada!S445-Tabla_ValidaciónMétodo!S445</f>
        <v>0</v>
      </c>
      <c r="T445" s="65" t="n">
        <f aca="false">Tabla_Simulada!T445-Tabla_ValidaciónMétodo!T445</f>
        <v>0</v>
      </c>
      <c r="U445" s="65" t="n">
        <f aca="false">Tabla_Simulada!U445-Tabla_ValidaciónMétodo!U445</f>
        <v>0</v>
      </c>
      <c r="V445" s="65" t="n">
        <f aca="false">Tabla_Simulada!V445-Tabla_ValidaciónMétodo!V445</f>
        <v>0</v>
      </c>
      <c r="W445" s="65" t="n">
        <f aca="false">Tabla_Simulada!W445-Tabla_ValidaciónMétodo!W445</f>
        <v>0</v>
      </c>
      <c r="X445" s="65" t="n">
        <f aca="false">Tabla_Simulada!X445-Tabla_ValidaciónMétodo!X445</f>
        <v>0</v>
      </c>
      <c r="Y445" s="65" t="n">
        <f aca="false">Tabla_Simulada!Y445-Tabla_ValidaciónMétodo!Y445</f>
        <v>0</v>
      </c>
      <c r="Z445" s="65" t="n">
        <f aca="false">Tabla_Simulada!Z445-Tabla_ValidaciónMétodo!Z445</f>
        <v>0</v>
      </c>
      <c r="AC445" s="73" t="n">
        <f aca="false">Tabla_Simulada!AC445-Tabla_ValidaciónMétodo!AC445</f>
        <v>0</v>
      </c>
      <c r="AD445" s="74" t="n">
        <f aca="false">Tabla_Simulada!AD445-Tabla_ValidaciónMétodo!AD445</f>
        <v>0</v>
      </c>
      <c r="AE445" s="75" t="n">
        <f aca="false">Tabla_Simulada!AE445-Tabla_ValidaciónMétodo!AE445</f>
        <v>0</v>
      </c>
      <c r="AF445" s="74" t="n">
        <f aca="false">Tabla_Simulada!AF445-Tabla_ValidaciónMétodo!AF445</f>
        <v>0</v>
      </c>
      <c r="AG445" s="74" t="n">
        <f aca="false">Tabla_Simulada!AG445-Tabla_ValidaciónMétodo!AG445</f>
        <v>0</v>
      </c>
      <c r="AH445" s="74" t="n">
        <f aca="false">Tabla_Simulada!AH445-Tabla_ValidaciónMétodo!AH445</f>
        <v>0</v>
      </c>
      <c r="AI445" s="74" t="n">
        <f aca="false">Tabla_Simulada!AI445-Tabla_ValidaciónMétodo!AI445</f>
        <v>0</v>
      </c>
      <c r="AJ445" s="74" t="n">
        <f aca="false">Tabla_Simulada!AJ445-Tabla_ValidaciónMétodo!AJ445</f>
        <v>0</v>
      </c>
      <c r="AK445" s="74" t="n">
        <f aca="false">Tabla_Simulada!AK445-Tabla_ValidaciónMétodo!AK445</f>
        <v>0</v>
      </c>
      <c r="AL445" s="74" t="n">
        <f aca="false">Tabla_Simulada!AL445-Tabla_ValidaciónMétodo!AL445</f>
        <v>0</v>
      </c>
      <c r="AM445" s="74" t="n">
        <f aca="false">Tabla_Simulada!AM445-Tabla_ValidaciónMétodo!AM445</f>
        <v>0</v>
      </c>
      <c r="AO445" s="66" t="n">
        <f aca="false">Tabla_Simulada!AO445-Tabla_ValidaciónMétodo!AO445</f>
        <v>0</v>
      </c>
      <c r="AP445" s="65" t="n">
        <f aca="false">Tabla_Simulada!AP445-Tabla_ValidaciónMétodo!AP445</f>
        <v>0</v>
      </c>
      <c r="AQ445" s="66" t="n">
        <f aca="false">Tabla_Simulada!AQ445-Tabla_ValidaciónMétodo!AQ445</f>
        <v>0</v>
      </c>
      <c r="AR445" s="65" t="n">
        <f aca="false">Tabla_Simulada!AR445-Tabla_ValidaciónMétodo!AR445</f>
        <v>0</v>
      </c>
      <c r="AS445" s="66" t="n">
        <f aca="false">Tabla_Simulada!AS445-Tabla_ValidaciónMétodo!AS445</f>
        <v>0</v>
      </c>
      <c r="AT445" s="65" t="n">
        <f aca="false">Tabla_Simulada!AT445-Tabla_ValidaciónMétodo!AT445</f>
        <v>0</v>
      </c>
      <c r="AU445" s="66" t="n">
        <f aca="false">Tabla_Simulada!AU445-Tabla_ValidaciónMétodo!AU445</f>
        <v>0</v>
      </c>
      <c r="AV445" s="65" t="n">
        <f aca="false">Tabla_Simulada!AV445-Tabla_ValidaciónMétodo!AV445</f>
        <v>0</v>
      </c>
      <c r="AW445" s="66" t="n">
        <f aca="false">Tabla_Simulada!AW445-Tabla_ValidaciónMétodo!AW445</f>
        <v>0</v>
      </c>
      <c r="AX445" s="65" t="n">
        <f aca="false">Tabla_Simulada!AX445-Tabla_ValidaciónMétodo!AX445</f>
        <v>0</v>
      </c>
    </row>
    <row r="446" customFormat="false" ht="15" hidden="false" customHeight="false" outlineLevel="0" collapsed="false">
      <c r="A446" s="72" t="s">
        <v>55</v>
      </c>
      <c r="B446" s="65" t="n">
        <f aca="false">Tabla_Simulada!B446-Tabla_ValidaciónMétodo!B446</f>
        <v>0</v>
      </c>
      <c r="C446" s="65" t="n">
        <f aca="false">Tabla_Simulada!C446-Tabla_ValidaciónMétodo!C446</f>
        <v>0</v>
      </c>
      <c r="D446" s="65" t="n">
        <f aca="false">Tabla_Simulada!D446-Tabla_ValidaciónMétodo!D446</f>
        <v>0</v>
      </c>
      <c r="E446" s="65" t="n">
        <f aca="false">Tabla_Simulada!E446-Tabla_ValidaciónMétodo!E446</f>
        <v>0</v>
      </c>
      <c r="F446" s="65" t="n">
        <f aca="false">Tabla_Simulada!F446-Tabla_ValidaciónMétodo!F446</f>
        <v>0</v>
      </c>
      <c r="G446" s="65" t="n">
        <f aca="false">Tabla_Simulada!G446-Tabla_ValidaciónMétodo!G446</f>
        <v>0</v>
      </c>
      <c r="H446" s="65" t="n">
        <f aca="false">Tabla_Simulada!H446-Tabla_ValidaciónMétodo!H446</f>
        <v>0</v>
      </c>
      <c r="I446" s="66" t="n">
        <f aca="false">Tabla_Simulada!I446-Tabla_ValidaciónMétodo!I446</f>
        <v>0</v>
      </c>
      <c r="J446" s="65" t="n">
        <f aca="false">Tabla_Simulada!J446-Tabla_ValidaciónMétodo!J446</f>
        <v>0</v>
      </c>
      <c r="K446" s="66" t="n">
        <f aca="false">Tabla_Simulada!K446-Tabla_ValidaciónMétodo!K446</f>
        <v>0</v>
      </c>
      <c r="L446" s="65" t="n">
        <f aca="false">Tabla_Simulada!L446-Tabla_ValidaciónMétodo!L446</f>
        <v>0</v>
      </c>
      <c r="M446" s="66" t="n">
        <f aca="false">Tabla_Simulada!M446-Tabla_ValidaciónMétodo!M446</f>
        <v>0</v>
      </c>
      <c r="N446" s="65" t="n">
        <f aca="false">Tabla_Simulada!N446-Tabla_ValidaciónMétodo!N446</f>
        <v>0</v>
      </c>
      <c r="O446" s="65" t="n">
        <f aca="false">Tabla_Simulada!O446-Tabla_ValidaciónMétodo!O446</f>
        <v>0</v>
      </c>
      <c r="P446" s="65" t="n">
        <f aca="false">Tabla_Simulada!P446-Tabla_ValidaciónMétodo!P446</f>
        <v>0</v>
      </c>
      <c r="Q446" s="65" t="n">
        <f aca="false">Tabla_Simulada!Q446-Tabla_ValidaciónMétodo!Q446</f>
        <v>0</v>
      </c>
      <c r="S446" s="65" t="n">
        <f aca="false">Tabla_Simulada!S446-Tabla_ValidaciónMétodo!S446</f>
        <v>0</v>
      </c>
      <c r="T446" s="65" t="n">
        <f aca="false">Tabla_Simulada!T446-Tabla_ValidaciónMétodo!T446</f>
        <v>0</v>
      </c>
      <c r="U446" s="65" t="n">
        <f aca="false">Tabla_Simulada!U446-Tabla_ValidaciónMétodo!U446</f>
        <v>0</v>
      </c>
      <c r="V446" s="65" t="n">
        <f aca="false">Tabla_Simulada!V446-Tabla_ValidaciónMétodo!V446</f>
        <v>0</v>
      </c>
      <c r="W446" s="65" t="n">
        <f aca="false">Tabla_Simulada!W446-Tabla_ValidaciónMétodo!W446</f>
        <v>0</v>
      </c>
      <c r="X446" s="65" t="n">
        <f aca="false">Tabla_Simulada!X446-Tabla_ValidaciónMétodo!X446</f>
        <v>0</v>
      </c>
      <c r="Y446" s="65" t="n">
        <f aca="false">Tabla_Simulada!Y446-Tabla_ValidaciónMétodo!Y446</f>
        <v>0</v>
      </c>
      <c r="Z446" s="65" t="n">
        <f aca="false">Tabla_Simulada!Z446-Tabla_ValidaciónMétodo!Z446</f>
        <v>0</v>
      </c>
      <c r="AC446" s="73" t="n">
        <f aca="false">Tabla_Simulada!AC446-Tabla_ValidaciónMétodo!AC446</f>
        <v>0</v>
      </c>
      <c r="AD446" s="74" t="n">
        <f aca="false">Tabla_Simulada!AD446-Tabla_ValidaciónMétodo!AD446</f>
        <v>0</v>
      </c>
      <c r="AE446" s="75" t="n">
        <f aca="false">Tabla_Simulada!AE446-Tabla_ValidaciónMétodo!AE446</f>
        <v>0</v>
      </c>
      <c r="AF446" s="74" t="n">
        <f aca="false">Tabla_Simulada!AF446-Tabla_ValidaciónMétodo!AF446</f>
        <v>0</v>
      </c>
      <c r="AG446" s="74" t="n">
        <f aca="false">Tabla_Simulada!AG446-Tabla_ValidaciónMétodo!AG446</f>
        <v>0</v>
      </c>
      <c r="AH446" s="74" t="n">
        <f aca="false">Tabla_Simulada!AH446-Tabla_ValidaciónMétodo!AH446</f>
        <v>0</v>
      </c>
      <c r="AI446" s="74" t="n">
        <f aca="false">Tabla_Simulada!AI446-Tabla_ValidaciónMétodo!AI446</f>
        <v>0</v>
      </c>
      <c r="AJ446" s="74" t="n">
        <f aca="false">Tabla_Simulada!AJ446-Tabla_ValidaciónMétodo!AJ446</f>
        <v>0</v>
      </c>
      <c r="AK446" s="74" t="n">
        <f aca="false">Tabla_Simulada!AK446-Tabla_ValidaciónMétodo!AK446</f>
        <v>0</v>
      </c>
      <c r="AL446" s="74" t="n">
        <f aca="false">Tabla_Simulada!AL446-Tabla_ValidaciónMétodo!AL446</f>
        <v>0</v>
      </c>
      <c r="AM446" s="74" t="n">
        <f aca="false">Tabla_Simulada!AM446-Tabla_ValidaciónMétodo!AM446</f>
        <v>0</v>
      </c>
      <c r="AO446" s="66" t="n">
        <f aca="false">Tabla_Simulada!AO446-Tabla_ValidaciónMétodo!AO446</f>
        <v>0</v>
      </c>
      <c r="AP446" s="65" t="n">
        <f aca="false">Tabla_Simulada!AP446-Tabla_ValidaciónMétodo!AP446</f>
        <v>0</v>
      </c>
      <c r="AQ446" s="66" t="n">
        <f aca="false">Tabla_Simulada!AQ446-Tabla_ValidaciónMétodo!AQ446</f>
        <v>0</v>
      </c>
      <c r="AR446" s="65" t="n">
        <f aca="false">Tabla_Simulada!AR446-Tabla_ValidaciónMétodo!AR446</f>
        <v>0</v>
      </c>
      <c r="AS446" s="66" t="n">
        <f aca="false">Tabla_Simulada!AS446-Tabla_ValidaciónMétodo!AS446</f>
        <v>0</v>
      </c>
      <c r="AT446" s="65" t="n">
        <f aca="false">Tabla_Simulada!AT446-Tabla_ValidaciónMétodo!AT446</f>
        <v>0</v>
      </c>
      <c r="AU446" s="66" t="n">
        <f aca="false">Tabla_Simulada!AU446-Tabla_ValidaciónMétodo!AU446</f>
        <v>0</v>
      </c>
      <c r="AV446" s="65" t="n">
        <f aca="false">Tabla_Simulada!AV446-Tabla_ValidaciónMétodo!AV446</f>
        <v>0</v>
      </c>
      <c r="AW446" s="66" t="n">
        <f aca="false">Tabla_Simulada!AW446-Tabla_ValidaciónMétodo!AW446</f>
        <v>0</v>
      </c>
      <c r="AX446" s="65" t="n">
        <f aca="false">Tabla_Simulada!AX446-Tabla_ValidaciónMétodo!AX446</f>
        <v>0</v>
      </c>
    </row>
    <row r="447" customFormat="false" ht="15" hidden="false" customHeight="false" outlineLevel="0" collapsed="false">
      <c r="A447" s="72" t="s">
        <v>56</v>
      </c>
      <c r="B447" s="65" t="n">
        <f aca="false">Tabla_Simulada!B447-Tabla_ValidaciónMétodo!B447</f>
        <v>0</v>
      </c>
      <c r="C447" s="65" t="n">
        <f aca="false">Tabla_Simulada!C447-Tabla_ValidaciónMétodo!C447</f>
        <v>0</v>
      </c>
      <c r="D447" s="65" t="n">
        <f aca="false">Tabla_Simulada!D447-Tabla_ValidaciónMétodo!D447</f>
        <v>0</v>
      </c>
      <c r="E447" s="65" t="n">
        <f aca="false">Tabla_Simulada!E447-Tabla_ValidaciónMétodo!E447</f>
        <v>0</v>
      </c>
      <c r="F447" s="65" t="n">
        <f aca="false">Tabla_Simulada!F447-Tabla_ValidaciónMétodo!F447</f>
        <v>0</v>
      </c>
      <c r="G447" s="65" t="n">
        <f aca="false">Tabla_Simulada!G447-Tabla_ValidaciónMétodo!G447</f>
        <v>0</v>
      </c>
      <c r="H447" s="65" t="n">
        <f aca="false">Tabla_Simulada!H447-Tabla_ValidaciónMétodo!H447</f>
        <v>0</v>
      </c>
      <c r="I447" s="66" t="n">
        <f aca="false">Tabla_Simulada!I447-Tabla_ValidaciónMétodo!I447</f>
        <v>0</v>
      </c>
      <c r="J447" s="65" t="n">
        <f aca="false">Tabla_Simulada!J447-Tabla_ValidaciónMétodo!J447</f>
        <v>0</v>
      </c>
      <c r="K447" s="66" t="n">
        <f aca="false">Tabla_Simulada!K447-Tabla_ValidaciónMétodo!K447</f>
        <v>0</v>
      </c>
      <c r="L447" s="65" t="n">
        <f aca="false">Tabla_Simulada!L447-Tabla_ValidaciónMétodo!L447</f>
        <v>0</v>
      </c>
      <c r="M447" s="66" t="n">
        <f aca="false">Tabla_Simulada!M447-Tabla_ValidaciónMétodo!M447</f>
        <v>0</v>
      </c>
      <c r="N447" s="65" t="n">
        <f aca="false">Tabla_Simulada!N447-Tabla_ValidaciónMétodo!N447</f>
        <v>0</v>
      </c>
      <c r="O447" s="65" t="n">
        <f aca="false">Tabla_Simulada!O447-Tabla_ValidaciónMétodo!O447</f>
        <v>0</v>
      </c>
      <c r="P447" s="65" t="n">
        <f aca="false">Tabla_Simulada!P447-Tabla_ValidaciónMétodo!P447</f>
        <v>0</v>
      </c>
      <c r="Q447" s="65" t="n">
        <f aca="false">Tabla_Simulada!Q447-Tabla_ValidaciónMétodo!Q447</f>
        <v>0</v>
      </c>
      <c r="S447" s="65" t="n">
        <f aca="false">Tabla_Simulada!S447-Tabla_ValidaciónMétodo!S447</f>
        <v>0</v>
      </c>
      <c r="T447" s="65" t="n">
        <f aca="false">Tabla_Simulada!T447-Tabla_ValidaciónMétodo!T447</f>
        <v>0</v>
      </c>
      <c r="U447" s="65" t="n">
        <f aca="false">Tabla_Simulada!U447-Tabla_ValidaciónMétodo!U447</f>
        <v>0</v>
      </c>
      <c r="V447" s="65" t="n">
        <f aca="false">Tabla_Simulada!V447-Tabla_ValidaciónMétodo!V447</f>
        <v>0</v>
      </c>
      <c r="W447" s="65" t="n">
        <f aca="false">Tabla_Simulada!W447-Tabla_ValidaciónMétodo!W447</f>
        <v>0</v>
      </c>
      <c r="X447" s="65" t="n">
        <f aca="false">Tabla_Simulada!X447-Tabla_ValidaciónMétodo!X447</f>
        <v>0</v>
      </c>
      <c r="Y447" s="65" t="n">
        <f aca="false">Tabla_Simulada!Y447-Tabla_ValidaciónMétodo!Y447</f>
        <v>0</v>
      </c>
      <c r="Z447" s="65" t="n">
        <f aca="false">Tabla_Simulada!Z447-Tabla_ValidaciónMétodo!Z447</f>
        <v>0</v>
      </c>
      <c r="AC447" s="73" t="n">
        <f aca="false">Tabla_Simulada!AC447-Tabla_ValidaciónMétodo!AC447</f>
        <v>0</v>
      </c>
      <c r="AD447" s="74" t="n">
        <f aca="false">Tabla_Simulada!AD447-Tabla_ValidaciónMétodo!AD447</f>
        <v>0</v>
      </c>
      <c r="AE447" s="75" t="n">
        <f aca="false">Tabla_Simulada!AE447-Tabla_ValidaciónMétodo!AE447</f>
        <v>0</v>
      </c>
      <c r="AF447" s="74" t="n">
        <f aca="false">Tabla_Simulada!AF447-Tabla_ValidaciónMétodo!AF447</f>
        <v>0</v>
      </c>
      <c r="AG447" s="74" t="n">
        <f aca="false">Tabla_Simulada!AG447-Tabla_ValidaciónMétodo!AG447</f>
        <v>0</v>
      </c>
      <c r="AH447" s="74" t="n">
        <f aca="false">Tabla_Simulada!AH447-Tabla_ValidaciónMétodo!AH447</f>
        <v>0</v>
      </c>
      <c r="AI447" s="74" t="n">
        <f aca="false">Tabla_Simulada!AI447-Tabla_ValidaciónMétodo!AI447</f>
        <v>0</v>
      </c>
      <c r="AJ447" s="74" t="n">
        <f aca="false">Tabla_Simulada!AJ447-Tabla_ValidaciónMétodo!AJ447</f>
        <v>0</v>
      </c>
      <c r="AK447" s="74" t="n">
        <f aca="false">Tabla_Simulada!AK447-Tabla_ValidaciónMétodo!AK447</f>
        <v>0</v>
      </c>
      <c r="AL447" s="74" t="n">
        <f aca="false">Tabla_Simulada!AL447-Tabla_ValidaciónMétodo!AL447</f>
        <v>0</v>
      </c>
      <c r="AM447" s="74" t="n">
        <f aca="false">Tabla_Simulada!AM447-Tabla_ValidaciónMétodo!AM447</f>
        <v>0</v>
      </c>
      <c r="AO447" s="66" t="n">
        <f aca="false">Tabla_Simulada!AO447-Tabla_ValidaciónMétodo!AO447</f>
        <v>0</v>
      </c>
      <c r="AP447" s="65" t="n">
        <f aca="false">Tabla_Simulada!AP447-Tabla_ValidaciónMétodo!AP447</f>
        <v>0</v>
      </c>
      <c r="AQ447" s="66" t="n">
        <f aca="false">Tabla_Simulada!AQ447-Tabla_ValidaciónMétodo!AQ447</f>
        <v>0</v>
      </c>
      <c r="AR447" s="65" t="n">
        <f aca="false">Tabla_Simulada!AR447-Tabla_ValidaciónMétodo!AR447</f>
        <v>0</v>
      </c>
      <c r="AS447" s="66" t="n">
        <f aca="false">Tabla_Simulada!AS447-Tabla_ValidaciónMétodo!AS447</f>
        <v>0</v>
      </c>
      <c r="AT447" s="65" t="n">
        <f aca="false">Tabla_Simulada!AT447-Tabla_ValidaciónMétodo!AT447</f>
        <v>0</v>
      </c>
      <c r="AU447" s="66" t="n">
        <f aca="false">Tabla_Simulada!AU447-Tabla_ValidaciónMétodo!AU447</f>
        <v>0</v>
      </c>
      <c r="AV447" s="65" t="n">
        <f aca="false">Tabla_Simulada!AV447-Tabla_ValidaciónMétodo!AV447</f>
        <v>0</v>
      </c>
      <c r="AW447" s="66" t="n">
        <f aca="false">Tabla_Simulada!AW447-Tabla_ValidaciónMétodo!AW447</f>
        <v>0</v>
      </c>
      <c r="AX447" s="65" t="n">
        <f aca="false">Tabla_Simulada!AX447-Tabla_ValidaciónMétodo!AX447</f>
        <v>0</v>
      </c>
    </row>
    <row r="448" customFormat="false" ht="15" hidden="false" customHeight="false" outlineLevel="0" collapsed="false">
      <c r="A448" s="72" t="s">
        <v>57</v>
      </c>
      <c r="B448" s="65" t="n">
        <f aca="false">Tabla_Simulada!B448-Tabla_ValidaciónMétodo!B448</f>
        <v>0</v>
      </c>
      <c r="C448" s="65" t="n">
        <f aca="false">Tabla_Simulada!C448-Tabla_ValidaciónMétodo!C448</f>
        <v>0</v>
      </c>
      <c r="D448" s="65" t="n">
        <f aca="false">Tabla_Simulada!D448-Tabla_ValidaciónMétodo!D448</f>
        <v>0</v>
      </c>
      <c r="E448" s="65" t="n">
        <f aca="false">Tabla_Simulada!E448-Tabla_ValidaciónMétodo!E448</f>
        <v>0</v>
      </c>
      <c r="F448" s="65" t="n">
        <f aca="false">Tabla_Simulada!F448-Tabla_ValidaciónMétodo!F448</f>
        <v>0</v>
      </c>
      <c r="G448" s="65" t="n">
        <f aca="false">Tabla_Simulada!G448-Tabla_ValidaciónMétodo!G448</f>
        <v>0</v>
      </c>
      <c r="H448" s="65" t="n">
        <f aca="false">Tabla_Simulada!H448-Tabla_ValidaciónMétodo!H448</f>
        <v>0</v>
      </c>
      <c r="I448" s="66" t="n">
        <f aca="false">Tabla_Simulada!I448-Tabla_ValidaciónMétodo!I448</f>
        <v>0</v>
      </c>
      <c r="J448" s="65" t="n">
        <f aca="false">Tabla_Simulada!J448-Tabla_ValidaciónMétodo!J448</f>
        <v>0</v>
      </c>
      <c r="K448" s="66" t="n">
        <f aca="false">Tabla_Simulada!K448-Tabla_ValidaciónMétodo!K448</f>
        <v>0</v>
      </c>
      <c r="L448" s="65" t="n">
        <f aca="false">Tabla_Simulada!L448-Tabla_ValidaciónMétodo!L448</f>
        <v>0</v>
      </c>
      <c r="M448" s="66" t="n">
        <f aca="false">Tabla_Simulada!M448-Tabla_ValidaciónMétodo!M448</f>
        <v>0</v>
      </c>
      <c r="N448" s="65" t="n">
        <f aca="false">Tabla_Simulada!N448-Tabla_ValidaciónMétodo!N448</f>
        <v>0</v>
      </c>
      <c r="O448" s="65" t="n">
        <f aca="false">Tabla_Simulada!O448-Tabla_ValidaciónMétodo!O448</f>
        <v>0</v>
      </c>
      <c r="P448" s="65" t="n">
        <f aca="false">Tabla_Simulada!P448-Tabla_ValidaciónMétodo!P448</f>
        <v>0</v>
      </c>
      <c r="Q448" s="65" t="n">
        <f aca="false">Tabla_Simulada!Q448-Tabla_ValidaciónMétodo!Q448</f>
        <v>0</v>
      </c>
      <c r="S448" s="65" t="n">
        <f aca="false">Tabla_Simulada!S448-Tabla_ValidaciónMétodo!S448</f>
        <v>0</v>
      </c>
      <c r="T448" s="65" t="n">
        <f aca="false">Tabla_Simulada!T448-Tabla_ValidaciónMétodo!T448</f>
        <v>0</v>
      </c>
      <c r="U448" s="65" t="n">
        <f aca="false">Tabla_Simulada!U448-Tabla_ValidaciónMétodo!U448</f>
        <v>0</v>
      </c>
      <c r="V448" s="65" t="n">
        <f aca="false">Tabla_Simulada!V448-Tabla_ValidaciónMétodo!V448</f>
        <v>0</v>
      </c>
      <c r="W448" s="65" t="n">
        <f aca="false">Tabla_Simulada!W448-Tabla_ValidaciónMétodo!W448</f>
        <v>0</v>
      </c>
      <c r="X448" s="65" t="n">
        <f aca="false">Tabla_Simulada!X448-Tabla_ValidaciónMétodo!X448</f>
        <v>0</v>
      </c>
      <c r="Y448" s="65" t="n">
        <f aca="false">Tabla_Simulada!Y448-Tabla_ValidaciónMétodo!Y448</f>
        <v>0</v>
      </c>
      <c r="Z448" s="65" t="n">
        <f aca="false">Tabla_Simulada!Z448-Tabla_ValidaciónMétodo!Z448</f>
        <v>0</v>
      </c>
      <c r="AC448" s="73" t="n">
        <f aca="false">Tabla_Simulada!AC448-Tabla_ValidaciónMétodo!AC448</f>
        <v>0</v>
      </c>
      <c r="AD448" s="74" t="n">
        <f aca="false">Tabla_Simulada!AD448-Tabla_ValidaciónMétodo!AD448</f>
        <v>0</v>
      </c>
      <c r="AE448" s="75" t="n">
        <f aca="false">Tabla_Simulada!AE448-Tabla_ValidaciónMétodo!AE448</f>
        <v>0</v>
      </c>
      <c r="AF448" s="74" t="n">
        <f aca="false">Tabla_Simulada!AF448-Tabla_ValidaciónMétodo!AF448</f>
        <v>0</v>
      </c>
      <c r="AG448" s="74" t="n">
        <f aca="false">Tabla_Simulada!AG448-Tabla_ValidaciónMétodo!AG448</f>
        <v>0</v>
      </c>
      <c r="AH448" s="74" t="n">
        <f aca="false">Tabla_Simulada!AH448-Tabla_ValidaciónMétodo!AH448</f>
        <v>0</v>
      </c>
      <c r="AI448" s="74" t="n">
        <f aca="false">Tabla_Simulada!AI448-Tabla_ValidaciónMétodo!AI448</f>
        <v>0</v>
      </c>
      <c r="AJ448" s="74" t="n">
        <f aca="false">Tabla_Simulada!AJ448-Tabla_ValidaciónMétodo!AJ448</f>
        <v>0</v>
      </c>
      <c r="AK448" s="74" t="n">
        <f aca="false">Tabla_Simulada!AK448-Tabla_ValidaciónMétodo!AK448</f>
        <v>0</v>
      </c>
      <c r="AL448" s="74" t="n">
        <f aca="false">Tabla_Simulada!AL448-Tabla_ValidaciónMétodo!AL448</f>
        <v>0</v>
      </c>
      <c r="AM448" s="74" t="n">
        <f aca="false">Tabla_Simulada!AM448-Tabla_ValidaciónMétodo!AM448</f>
        <v>0</v>
      </c>
      <c r="AO448" s="66" t="n">
        <f aca="false">Tabla_Simulada!AO448-Tabla_ValidaciónMétodo!AO448</f>
        <v>0</v>
      </c>
      <c r="AP448" s="65" t="n">
        <f aca="false">Tabla_Simulada!AP448-Tabla_ValidaciónMétodo!AP448</f>
        <v>0</v>
      </c>
      <c r="AQ448" s="66" t="n">
        <f aca="false">Tabla_Simulada!AQ448-Tabla_ValidaciónMétodo!AQ448</f>
        <v>0</v>
      </c>
      <c r="AR448" s="65" t="n">
        <f aca="false">Tabla_Simulada!AR448-Tabla_ValidaciónMétodo!AR448</f>
        <v>0</v>
      </c>
      <c r="AS448" s="66" t="n">
        <f aca="false">Tabla_Simulada!AS448-Tabla_ValidaciónMétodo!AS448</f>
        <v>0</v>
      </c>
      <c r="AT448" s="65" t="n">
        <f aca="false">Tabla_Simulada!AT448-Tabla_ValidaciónMétodo!AT448</f>
        <v>0</v>
      </c>
      <c r="AU448" s="66" t="n">
        <f aca="false">Tabla_Simulada!AU448-Tabla_ValidaciónMétodo!AU448</f>
        <v>0</v>
      </c>
      <c r="AV448" s="65" t="n">
        <f aca="false">Tabla_Simulada!AV448-Tabla_ValidaciónMétodo!AV448</f>
        <v>0</v>
      </c>
      <c r="AW448" s="66" t="n">
        <f aca="false">Tabla_Simulada!AW448-Tabla_ValidaciónMétodo!AW448</f>
        <v>0</v>
      </c>
      <c r="AX448" s="65" t="n">
        <f aca="false">Tabla_Simulada!AX448-Tabla_ValidaciónMétodo!AX448</f>
        <v>0</v>
      </c>
    </row>
    <row r="449" customFormat="false" ht="15" hidden="false" customHeight="false" outlineLevel="0" collapsed="false">
      <c r="A449" s="72" t="s">
        <v>58</v>
      </c>
      <c r="B449" s="65" t="n">
        <f aca="false">Tabla_Simulada!B449-Tabla_ValidaciónMétodo!B449</f>
        <v>0</v>
      </c>
      <c r="C449" s="65" t="n">
        <f aca="false">Tabla_Simulada!C449-Tabla_ValidaciónMétodo!C449</f>
        <v>0</v>
      </c>
      <c r="D449" s="65" t="n">
        <f aca="false">Tabla_Simulada!D449-Tabla_ValidaciónMétodo!D449</f>
        <v>0</v>
      </c>
      <c r="E449" s="65" t="n">
        <f aca="false">Tabla_Simulada!E449-Tabla_ValidaciónMétodo!E449</f>
        <v>0</v>
      </c>
      <c r="F449" s="65" t="n">
        <f aca="false">Tabla_Simulada!F449-Tabla_ValidaciónMétodo!F449</f>
        <v>0</v>
      </c>
      <c r="G449" s="65" t="n">
        <f aca="false">Tabla_Simulada!G449-Tabla_ValidaciónMétodo!G449</f>
        <v>0</v>
      </c>
      <c r="H449" s="65" t="n">
        <f aca="false">Tabla_Simulada!H449-Tabla_ValidaciónMétodo!H449</f>
        <v>0</v>
      </c>
      <c r="I449" s="66" t="n">
        <f aca="false">Tabla_Simulada!I449-Tabla_ValidaciónMétodo!I449</f>
        <v>0</v>
      </c>
      <c r="J449" s="65" t="n">
        <f aca="false">Tabla_Simulada!J449-Tabla_ValidaciónMétodo!J449</f>
        <v>0</v>
      </c>
      <c r="K449" s="66" t="n">
        <f aca="false">Tabla_Simulada!K449-Tabla_ValidaciónMétodo!K449</f>
        <v>0</v>
      </c>
      <c r="L449" s="65" t="n">
        <f aca="false">Tabla_Simulada!L449-Tabla_ValidaciónMétodo!L449</f>
        <v>0</v>
      </c>
      <c r="M449" s="66" t="n">
        <f aca="false">Tabla_Simulada!M449-Tabla_ValidaciónMétodo!M449</f>
        <v>0</v>
      </c>
      <c r="N449" s="65" t="n">
        <f aca="false">Tabla_Simulada!N449-Tabla_ValidaciónMétodo!N449</f>
        <v>0</v>
      </c>
      <c r="O449" s="65" t="n">
        <f aca="false">Tabla_Simulada!O449-Tabla_ValidaciónMétodo!O449</f>
        <v>0</v>
      </c>
      <c r="P449" s="65" t="n">
        <f aca="false">Tabla_Simulada!P449-Tabla_ValidaciónMétodo!P449</f>
        <v>0</v>
      </c>
      <c r="Q449" s="65" t="n">
        <f aca="false">Tabla_Simulada!Q449-Tabla_ValidaciónMétodo!Q449</f>
        <v>0</v>
      </c>
      <c r="S449" s="65" t="n">
        <f aca="false">Tabla_Simulada!S449-Tabla_ValidaciónMétodo!S449</f>
        <v>0</v>
      </c>
      <c r="T449" s="65" t="n">
        <f aca="false">Tabla_Simulada!T449-Tabla_ValidaciónMétodo!T449</f>
        <v>0</v>
      </c>
      <c r="U449" s="65" t="n">
        <f aca="false">Tabla_Simulada!U449-Tabla_ValidaciónMétodo!U449</f>
        <v>0</v>
      </c>
      <c r="V449" s="65" t="n">
        <f aca="false">Tabla_Simulada!V449-Tabla_ValidaciónMétodo!V449</f>
        <v>0</v>
      </c>
      <c r="W449" s="65" t="n">
        <f aca="false">Tabla_Simulada!W449-Tabla_ValidaciónMétodo!W449</f>
        <v>0</v>
      </c>
      <c r="X449" s="65" t="n">
        <f aca="false">Tabla_Simulada!X449-Tabla_ValidaciónMétodo!X449</f>
        <v>0</v>
      </c>
      <c r="Y449" s="65" t="n">
        <f aca="false">Tabla_Simulada!Y449-Tabla_ValidaciónMétodo!Y449</f>
        <v>0</v>
      </c>
      <c r="Z449" s="65" t="n">
        <f aca="false">Tabla_Simulada!Z449-Tabla_ValidaciónMétodo!Z449</f>
        <v>0</v>
      </c>
      <c r="AC449" s="73" t="n">
        <f aca="false">Tabla_Simulada!AC449-Tabla_ValidaciónMétodo!AC449</f>
        <v>0</v>
      </c>
      <c r="AD449" s="74" t="n">
        <f aca="false">Tabla_Simulada!AD449-Tabla_ValidaciónMétodo!AD449</f>
        <v>0</v>
      </c>
      <c r="AE449" s="75" t="n">
        <f aca="false">Tabla_Simulada!AE449-Tabla_ValidaciónMétodo!AE449</f>
        <v>0</v>
      </c>
      <c r="AF449" s="74" t="n">
        <f aca="false">Tabla_Simulada!AF449-Tabla_ValidaciónMétodo!AF449</f>
        <v>0</v>
      </c>
      <c r="AG449" s="74" t="n">
        <f aca="false">Tabla_Simulada!AG449-Tabla_ValidaciónMétodo!AG449</f>
        <v>0</v>
      </c>
      <c r="AH449" s="74" t="n">
        <f aca="false">Tabla_Simulada!AH449-Tabla_ValidaciónMétodo!AH449</f>
        <v>0</v>
      </c>
      <c r="AI449" s="74" t="n">
        <f aca="false">Tabla_Simulada!AI449-Tabla_ValidaciónMétodo!AI449</f>
        <v>0</v>
      </c>
      <c r="AJ449" s="74" t="n">
        <f aca="false">Tabla_Simulada!AJ449-Tabla_ValidaciónMétodo!AJ449</f>
        <v>0</v>
      </c>
      <c r="AK449" s="74" t="n">
        <f aca="false">Tabla_Simulada!AK449-Tabla_ValidaciónMétodo!AK449</f>
        <v>0</v>
      </c>
      <c r="AL449" s="74" t="n">
        <f aca="false">Tabla_Simulada!AL449-Tabla_ValidaciónMétodo!AL449</f>
        <v>0</v>
      </c>
      <c r="AM449" s="74" t="n">
        <f aca="false">Tabla_Simulada!AM449-Tabla_ValidaciónMétodo!AM449</f>
        <v>0</v>
      </c>
      <c r="AO449" s="66" t="n">
        <f aca="false">Tabla_Simulada!AO449-Tabla_ValidaciónMétodo!AO449</f>
        <v>0</v>
      </c>
      <c r="AP449" s="65" t="n">
        <f aca="false">Tabla_Simulada!AP449-Tabla_ValidaciónMétodo!AP449</f>
        <v>0</v>
      </c>
      <c r="AQ449" s="66" t="n">
        <f aca="false">Tabla_Simulada!AQ449-Tabla_ValidaciónMétodo!AQ449</f>
        <v>0</v>
      </c>
      <c r="AR449" s="65" t="n">
        <f aca="false">Tabla_Simulada!AR449-Tabla_ValidaciónMétodo!AR449</f>
        <v>0</v>
      </c>
      <c r="AS449" s="66" t="n">
        <f aca="false">Tabla_Simulada!AS449-Tabla_ValidaciónMétodo!AS449</f>
        <v>0</v>
      </c>
      <c r="AT449" s="65" t="n">
        <f aca="false">Tabla_Simulada!AT449-Tabla_ValidaciónMétodo!AT449</f>
        <v>0</v>
      </c>
      <c r="AU449" s="66" t="n">
        <f aca="false">Tabla_Simulada!AU449-Tabla_ValidaciónMétodo!AU449</f>
        <v>0</v>
      </c>
      <c r="AV449" s="65" t="n">
        <f aca="false">Tabla_Simulada!AV449-Tabla_ValidaciónMétodo!AV449</f>
        <v>0</v>
      </c>
      <c r="AW449" s="66" t="n">
        <f aca="false">Tabla_Simulada!AW449-Tabla_ValidaciónMétodo!AW449</f>
        <v>0</v>
      </c>
      <c r="AX449" s="65" t="n">
        <f aca="false">Tabla_Simulada!AX449-Tabla_ValidaciónMétodo!AX449</f>
        <v>0</v>
      </c>
    </row>
    <row r="450" customFormat="false" ht="15" hidden="false" customHeight="false" outlineLevel="0" collapsed="false">
      <c r="A450" s="72" t="s">
        <v>59</v>
      </c>
      <c r="B450" s="65" t="n">
        <f aca="false">Tabla_Simulada!B450-Tabla_ValidaciónMétodo!B450</f>
        <v>0</v>
      </c>
      <c r="C450" s="65" t="n">
        <f aca="false">Tabla_Simulada!C450-Tabla_ValidaciónMétodo!C450</f>
        <v>0</v>
      </c>
      <c r="D450" s="65" t="n">
        <f aca="false">Tabla_Simulada!D450-Tabla_ValidaciónMétodo!D450</f>
        <v>0</v>
      </c>
      <c r="E450" s="65" t="n">
        <f aca="false">Tabla_Simulada!E450-Tabla_ValidaciónMétodo!E450</f>
        <v>0</v>
      </c>
      <c r="F450" s="65" t="n">
        <f aca="false">Tabla_Simulada!F450-Tabla_ValidaciónMétodo!F450</f>
        <v>0</v>
      </c>
      <c r="G450" s="65" t="n">
        <f aca="false">Tabla_Simulada!G450-Tabla_ValidaciónMétodo!G450</f>
        <v>0</v>
      </c>
      <c r="H450" s="65" t="n">
        <f aca="false">Tabla_Simulada!H450-Tabla_ValidaciónMétodo!H450</f>
        <v>0</v>
      </c>
      <c r="I450" s="66" t="n">
        <f aca="false">Tabla_Simulada!I450-Tabla_ValidaciónMétodo!I450</f>
        <v>0</v>
      </c>
      <c r="J450" s="65" t="n">
        <f aca="false">Tabla_Simulada!J450-Tabla_ValidaciónMétodo!J450</f>
        <v>0</v>
      </c>
      <c r="K450" s="66" t="n">
        <f aca="false">Tabla_Simulada!K450-Tabla_ValidaciónMétodo!K450</f>
        <v>0</v>
      </c>
      <c r="L450" s="65" t="n">
        <f aca="false">Tabla_Simulada!L450-Tabla_ValidaciónMétodo!L450</f>
        <v>0</v>
      </c>
      <c r="M450" s="66" t="n">
        <f aca="false">Tabla_Simulada!M450-Tabla_ValidaciónMétodo!M450</f>
        <v>0</v>
      </c>
      <c r="N450" s="65" t="n">
        <f aca="false">Tabla_Simulada!N450-Tabla_ValidaciónMétodo!N450</f>
        <v>0</v>
      </c>
      <c r="O450" s="65" t="n">
        <f aca="false">Tabla_Simulada!O450-Tabla_ValidaciónMétodo!O450</f>
        <v>0</v>
      </c>
      <c r="P450" s="65" t="n">
        <f aca="false">Tabla_Simulada!P450-Tabla_ValidaciónMétodo!P450</f>
        <v>0</v>
      </c>
      <c r="Q450" s="65" t="n">
        <f aca="false">Tabla_Simulada!Q450-Tabla_ValidaciónMétodo!Q450</f>
        <v>0</v>
      </c>
      <c r="S450" s="65" t="n">
        <f aca="false">Tabla_Simulada!S450-Tabla_ValidaciónMétodo!S450</f>
        <v>0</v>
      </c>
      <c r="T450" s="65" t="n">
        <f aca="false">Tabla_Simulada!T450-Tabla_ValidaciónMétodo!T450</f>
        <v>0</v>
      </c>
      <c r="U450" s="65" t="n">
        <f aca="false">Tabla_Simulada!U450-Tabla_ValidaciónMétodo!U450</f>
        <v>0</v>
      </c>
      <c r="V450" s="65" t="n">
        <f aca="false">Tabla_Simulada!V450-Tabla_ValidaciónMétodo!V450</f>
        <v>0</v>
      </c>
      <c r="W450" s="65" t="n">
        <f aca="false">Tabla_Simulada!W450-Tabla_ValidaciónMétodo!W450</f>
        <v>0</v>
      </c>
      <c r="X450" s="65" t="n">
        <f aca="false">Tabla_Simulada!X450-Tabla_ValidaciónMétodo!X450</f>
        <v>0</v>
      </c>
      <c r="Y450" s="65" t="n">
        <f aca="false">Tabla_Simulada!Y450-Tabla_ValidaciónMétodo!Y450</f>
        <v>0</v>
      </c>
      <c r="Z450" s="65" t="n">
        <f aca="false">Tabla_Simulada!Z450-Tabla_ValidaciónMétodo!Z450</f>
        <v>0</v>
      </c>
      <c r="AC450" s="73" t="n">
        <f aca="false">Tabla_Simulada!AC450-Tabla_ValidaciónMétodo!AC450</f>
        <v>0</v>
      </c>
      <c r="AD450" s="74" t="n">
        <f aca="false">Tabla_Simulada!AD450-Tabla_ValidaciónMétodo!AD450</f>
        <v>0</v>
      </c>
      <c r="AE450" s="75" t="n">
        <f aca="false">Tabla_Simulada!AE450-Tabla_ValidaciónMétodo!AE450</f>
        <v>0</v>
      </c>
      <c r="AF450" s="74" t="n">
        <f aca="false">Tabla_Simulada!AF450-Tabla_ValidaciónMétodo!AF450</f>
        <v>0</v>
      </c>
      <c r="AG450" s="74" t="n">
        <f aca="false">Tabla_Simulada!AG450-Tabla_ValidaciónMétodo!AG450</f>
        <v>0</v>
      </c>
      <c r="AH450" s="74" t="n">
        <f aca="false">Tabla_Simulada!AH450-Tabla_ValidaciónMétodo!AH450</f>
        <v>0</v>
      </c>
      <c r="AI450" s="74" t="n">
        <f aca="false">Tabla_Simulada!AI450-Tabla_ValidaciónMétodo!AI450</f>
        <v>0</v>
      </c>
      <c r="AJ450" s="74" t="n">
        <f aca="false">Tabla_Simulada!AJ450-Tabla_ValidaciónMétodo!AJ450</f>
        <v>0</v>
      </c>
      <c r="AK450" s="74" t="n">
        <f aca="false">Tabla_Simulada!AK450-Tabla_ValidaciónMétodo!AK450</f>
        <v>0</v>
      </c>
      <c r="AL450" s="74" t="n">
        <f aca="false">Tabla_Simulada!AL450-Tabla_ValidaciónMétodo!AL450</f>
        <v>0</v>
      </c>
      <c r="AM450" s="74" t="n">
        <f aca="false">Tabla_Simulada!AM450-Tabla_ValidaciónMétodo!AM450</f>
        <v>0</v>
      </c>
      <c r="AO450" s="66" t="n">
        <f aca="false">Tabla_Simulada!AO450-Tabla_ValidaciónMétodo!AO450</f>
        <v>0</v>
      </c>
      <c r="AP450" s="65" t="n">
        <f aca="false">Tabla_Simulada!AP450-Tabla_ValidaciónMétodo!AP450</f>
        <v>0</v>
      </c>
      <c r="AQ450" s="66" t="n">
        <f aca="false">Tabla_Simulada!AQ450-Tabla_ValidaciónMétodo!AQ450</f>
        <v>0</v>
      </c>
      <c r="AR450" s="65" t="n">
        <f aca="false">Tabla_Simulada!AR450-Tabla_ValidaciónMétodo!AR450</f>
        <v>0</v>
      </c>
      <c r="AS450" s="66" t="n">
        <f aca="false">Tabla_Simulada!AS450-Tabla_ValidaciónMétodo!AS450</f>
        <v>0</v>
      </c>
      <c r="AT450" s="65" t="n">
        <f aca="false">Tabla_Simulada!AT450-Tabla_ValidaciónMétodo!AT450</f>
        <v>0</v>
      </c>
      <c r="AU450" s="66" t="n">
        <f aca="false">Tabla_Simulada!AU450-Tabla_ValidaciónMétodo!AU450</f>
        <v>0</v>
      </c>
      <c r="AV450" s="65" t="n">
        <f aca="false">Tabla_Simulada!AV450-Tabla_ValidaciónMétodo!AV450</f>
        <v>0</v>
      </c>
      <c r="AW450" s="66" t="n">
        <f aca="false">Tabla_Simulada!AW450-Tabla_ValidaciónMétodo!AW450</f>
        <v>0</v>
      </c>
      <c r="AX450" s="65" t="n">
        <f aca="false">Tabla_Simulada!AX450-Tabla_ValidaciónMétodo!AX450</f>
        <v>0</v>
      </c>
    </row>
    <row r="451" customFormat="false" ht="15" hidden="false" customHeight="false" outlineLevel="0" collapsed="false">
      <c r="A451" s="72" t="s">
        <v>60</v>
      </c>
      <c r="B451" s="65" t="n">
        <f aca="false">Tabla_Simulada!B451-Tabla_ValidaciónMétodo!B451</f>
        <v>0</v>
      </c>
      <c r="C451" s="65" t="n">
        <f aca="false">Tabla_Simulada!C451-Tabla_ValidaciónMétodo!C451</f>
        <v>0</v>
      </c>
      <c r="D451" s="65" t="n">
        <f aca="false">Tabla_Simulada!D451-Tabla_ValidaciónMétodo!D451</f>
        <v>0</v>
      </c>
      <c r="E451" s="65" t="n">
        <f aca="false">Tabla_Simulada!E451-Tabla_ValidaciónMétodo!E451</f>
        <v>0</v>
      </c>
      <c r="F451" s="65" t="n">
        <f aca="false">Tabla_Simulada!F451-Tabla_ValidaciónMétodo!F451</f>
        <v>0</v>
      </c>
      <c r="G451" s="65" t="n">
        <f aca="false">Tabla_Simulada!G451-Tabla_ValidaciónMétodo!G451</f>
        <v>0</v>
      </c>
      <c r="H451" s="65" t="n">
        <f aca="false">Tabla_Simulada!H451-Tabla_ValidaciónMétodo!H451</f>
        <v>0</v>
      </c>
      <c r="I451" s="66" t="n">
        <f aca="false">Tabla_Simulada!I451-Tabla_ValidaciónMétodo!I451</f>
        <v>0</v>
      </c>
      <c r="J451" s="65" t="n">
        <f aca="false">Tabla_Simulada!J451-Tabla_ValidaciónMétodo!J451</f>
        <v>0</v>
      </c>
      <c r="K451" s="66" t="n">
        <f aca="false">Tabla_Simulada!K451-Tabla_ValidaciónMétodo!K451</f>
        <v>0</v>
      </c>
      <c r="L451" s="65" t="n">
        <f aca="false">Tabla_Simulada!L451-Tabla_ValidaciónMétodo!L451</f>
        <v>0</v>
      </c>
      <c r="M451" s="66" t="n">
        <f aca="false">Tabla_Simulada!M451-Tabla_ValidaciónMétodo!M451</f>
        <v>0</v>
      </c>
      <c r="N451" s="65" t="n">
        <f aca="false">Tabla_Simulada!N451-Tabla_ValidaciónMétodo!N451</f>
        <v>0</v>
      </c>
      <c r="O451" s="65" t="n">
        <f aca="false">Tabla_Simulada!O451-Tabla_ValidaciónMétodo!O451</f>
        <v>0</v>
      </c>
      <c r="P451" s="65" t="n">
        <f aca="false">Tabla_Simulada!P451-Tabla_ValidaciónMétodo!P451</f>
        <v>0</v>
      </c>
      <c r="Q451" s="65" t="n">
        <f aca="false">Tabla_Simulada!Q451-Tabla_ValidaciónMétodo!Q451</f>
        <v>0</v>
      </c>
      <c r="S451" s="65" t="n">
        <f aca="false">Tabla_Simulada!S451-Tabla_ValidaciónMétodo!S451</f>
        <v>0</v>
      </c>
      <c r="T451" s="65" t="n">
        <f aca="false">Tabla_Simulada!T451-Tabla_ValidaciónMétodo!T451</f>
        <v>0</v>
      </c>
      <c r="U451" s="65" t="n">
        <f aca="false">Tabla_Simulada!U451-Tabla_ValidaciónMétodo!U451</f>
        <v>0</v>
      </c>
      <c r="V451" s="65" t="n">
        <f aca="false">Tabla_Simulada!V451-Tabla_ValidaciónMétodo!V451</f>
        <v>0</v>
      </c>
      <c r="W451" s="65" t="n">
        <f aca="false">Tabla_Simulada!W451-Tabla_ValidaciónMétodo!W451</f>
        <v>0</v>
      </c>
      <c r="X451" s="65" t="n">
        <f aca="false">Tabla_Simulada!X451-Tabla_ValidaciónMétodo!X451</f>
        <v>0</v>
      </c>
      <c r="Y451" s="65" t="n">
        <f aca="false">Tabla_Simulada!Y451-Tabla_ValidaciónMétodo!Y451</f>
        <v>0</v>
      </c>
      <c r="Z451" s="65" t="n">
        <f aca="false">Tabla_Simulada!Z451-Tabla_ValidaciónMétodo!Z451</f>
        <v>0</v>
      </c>
      <c r="AC451" s="73" t="n">
        <f aca="false">Tabla_Simulada!AC451-Tabla_ValidaciónMétodo!AC451</f>
        <v>0</v>
      </c>
      <c r="AD451" s="74" t="n">
        <f aca="false">Tabla_Simulada!AD451-Tabla_ValidaciónMétodo!AD451</f>
        <v>0</v>
      </c>
      <c r="AE451" s="75" t="n">
        <f aca="false">Tabla_Simulada!AE451-Tabla_ValidaciónMétodo!AE451</f>
        <v>0</v>
      </c>
      <c r="AF451" s="74" t="n">
        <f aca="false">Tabla_Simulada!AF451-Tabla_ValidaciónMétodo!AF451</f>
        <v>0</v>
      </c>
      <c r="AG451" s="74" t="n">
        <f aca="false">Tabla_Simulada!AG451-Tabla_ValidaciónMétodo!AG451</f>
        <v>0</v>
      </c>
      <c r="AH451" s="74" t="n">
        <f aca="false">Tabla_Simulada!AH451-Tabla_ValidaciónMétodo!AH451</f>
        <v>0</v>
      </c>
      <c r="AI451" s="74" t="n">
        <f aca="false">Tabla_Simulada!AI451-Tabla_ValidaciónMétodo!AI451</f>
        <v>0</v>
      </c>
      <c r="AJ451" s="74" t="n">
        <f aca="false">Tabla_Simulada!AJ451-Tabla_ValidaciónMétodo!AJ451</f>
        <v>0</v>
      </c>
      <c r="AK451" s="74" t="n">
        <f aca="false">Tabla_Simulada!AK451-Tabla_ValidaciónMétodo!AK451</f>
        <v>0</v>
      </c>
      <c r="AL451" s="74" t="n">
        <f aca="false">Tabla_Simulada!AL451-Tabla_ValidaciónMétodo!AL451</f>
        <v>0</v>
      </c>
      <c r="AM451" s="74" t="n">
        <f aca="false">Tabla_Simulada!AM451-Tabla_ValidaciónMétodo!AM451</f>
        <v>0</v>
      </c>
      <c r="AO451" s="66" t="n">
        <f aca="false">Tabla_Simulada!AO451-Tabla_ValidaciónMétodo!AO451</f>
        <v>0</v>
      </c>
      <c r="AP451" s="65" t="n">
        <f aca="false">Tabla_Simulada!AP451-Tabla_ValidaciónMétodo!AP451</f>
        <v>0</v>
      </c>
      <c r="AQ451" s="66" t="n">
        <f aca="false">Tabla_Simulada!AQ451-Tabla_ValidaciónMétodo!AQ451</f>
        <v>0</v>
      </c>
      <c r="AR451" s="65" t="n">
        <f aca="false">Tabla_Simulada!AR451-Tabla_ValidaciónMétodo!AR451</f>
        <v>0</v>
      </c>
      <c r="AS451" s="66" t="n">
        <f aca="false">Tabla_Simulada!AS451-Tabla_ValidaciónMétodo!AS451</f>
        <v>0</v>
      </c>
      <c r="AT451" s="65" t="n">
        <f aca="false">Tabla_Simulada!AT451-Tabla_ValidaciónMétodo!AT451</f>
        <v>0</v>
      </c>
      <c r="AU451" s="66" t="n">
        <f aca="false">Tabla_Simulada!AU451-Tabla_ValidaciónMétodo!AU451</f>
        <v>0</v>
      </c>
      <c r="AV451" s="65" t="n">
        <f aca="false">Tabla_Simulada!AV451-Tabla_ValidaciónMétodo!AV451</f>
        <v>0</v>
      </c>
      <c r="AW451" s="66" t="n">
        <f aca="false">Tabla_Simulada!AW451-Tabla_ValidaciónMétodo!AW451</f>
        <v>0</v>
      </c>
      <c r="AX451" s="65" t="n">
        <f aca="false">Tabla_Simulada!AX451-Tabla_ValidaciónMétodo!AX451</f>
        <v>0</v>
      </c>
    </row>
    <row r="452" customFormat="false" ht="15" hidden="false" customHeight="false" outlineLevel="0" collapsed="false">
      <c r="A452" s="72" t="s">
        <v>61</v>
      </c>
      <c r="B452" s="65" t="n">
        <f aca="false">Tabla_Simulada!B452-Tabla_ValidaciónMétodo!B452</f>
        <v>0</v>
      </c>
      <c r="C452" s="65" t="n">
        <f aca="false">Tabla_Simulada!C452-Tabla_ValidaciónMétodo!C452</f>
        <v>0</v>
      </c>
      <c r="D452" s="65" t="n">
        <f aca="false">Tabla_Simulada!D452-Tabla_ValidaciónMétodo!D452</f>
        <v>0</v>
      </c>
      <c r="E452" s="65" t="n">
        <f aca="false">Tabla_Simulada!E452-Tabla_ValidaciónMétodo!E452</f>
        <v>0</v>
      </c>
      <c r="F452" s="65" t="n">
        <f aca="false">Tabla_Simulada!F452-Tabla_ValidaciónMétodo!F452</f>
        <v>0</v>
      </c>
      <c r="G452" s="65" t="n">
        <f aca="false">Tabla_Simulada!G452-Tabla_ValidaciónMétodo!G452</f>
        <v>0</v>
      </c>
      <c r="H452" s="65" t="n">
        <f aca="false">Tabla_Simulada!H452-Tabla_ValidaciónMétodo!H452</f>
        <v>0</v>
      </c>
      <c r="I452" s="66" t="n">
        <f aca="false">Tabla_Simulada!I452-Tabla_ValidaciónMétodo!I452</f>
        <v>0</v>
      </c>
      <c r="J452" s="65" t="n">
        <f aca="false">Tabla_Simulada!J452-Tabla_ValidaciónMétodo!J452</f>
        <v>0</v>
      </c>
      <c r="K452" s="66" t="n">
        <f aca="false">Tabla_Simulada!K452-Tabla_ValidaciónMétodo!K452</f>
        <v>0</v>
      </c>
      <c r="L452" s="65" t="n">
        <f aca="false">Tabla_Simulada!L452-Tabla_ValidaciónMétodo!L452</f>
        <v>0</v>
      </c>
      <c r="M452" s="66" t="n">
        <f aca="false">Tabla_Simulada!M452-Tabla_ValidaciónMétodo!M452</f>
        <v>0</v>
      </c>
      <c r="N452" s="65" t="n">
        <f aca="false">Tabla_Simulada!N452-Tabla_ValidaciónMétodo!N452</f>
        <v>0</v>
      </c>
      <c r="O452" s="65" t="n">
        <f aca="false">Tabla_Simulada!O452-Tabla_ValidaciónMétodo!O452</f>
        <v>0</v>
      </c>
      <c r="P452" s="65" t="n">
        <f aca="false">Tabla_Simulada!P452-Tabla_ValidaciónMétodo!P452</f>
        <v>0</v>
      </c>
      <c r="Q452" s="65" t="n">
        <f aca="false">Tabla_Simulada!Q452-Tabla_ValidaciónMétodo!Q452</f>
        <v>0</v>
      </c>
      <c r="S452" s="65" t="n">
        <f aca="false">Tabla_Simulada!S452-Tabla_ValidaciónMétodo!S452</f>
        <v>0</v>
      </c>
      <c r="T452" s="65" t="n">
        <f aca="false">Tabla_Simulada!T452-Tabla_ValidaciónMétodo!T452</f>
        <v>0</v>
      </c>
      <c r="U452" s="65" t="n">
        <f aca="false">Tabla_Simulada!U452-Tabla_ValidaciónMétodo!U452</f>
        <v>0</v>
      </c>
      <c r="V452" s="65" t="n">
        <f aca="false">Tabla_Simulada!V452-Tabla_ValidaciónMétodo!V452</f>
        <v>0</v>
      </c>
      <c r="W452" s="65" t="n">
        <f aca="false">Tabla_Simulada!W452-Tabla_ValidaciónMétodo!W452</f>
        <v>0</v>
      </c>
      <c r="X452" s="65" t="n">
        <f aca="false">Tabla_Simulada!X452-Tabla_ValidaciónMétodo!X452</f>
        <v>0</v>
      </c>
      <c r="Y452" s="65" t="n">
        <f aca="false">Tabla_Simulada!Y452-Tabla_ValidaciónMétodo!Y452</f>
        <v>0</v>
      </c>
      <c r="Z452" s="65" t="n">
        <f aca="false">Tabla_Simulada!Z452-Tabla_ValidaciónMétodo!Z452</f>
        <v>0</v>
      </c>
      <c r="AC452" s="73" t="n">
        <f aca="false">Tabla_Simulada!AC452-Tabla_ValidaciónMétodo!AC452</f>
        <v>0</v>
      </c>
      <c r="AD452" s="74" t="n">
        <f aca="false">Tabla_Simulada!AD452-Tabla_ValidaciónMétodo!AD452</f>
        <v>0</v>
      </c>
      <c r="AE452" s="75" t="n">
        <f aca="false">Tabla_Simulada!AE452-Tabla_ValidaciónMétodo!AE452</f>
        <v>0</v>
      </c>
      <c r="AF452" s="74" t="n">
        <f aca="false">Tabla_Simulada!AF452-Tabla_ValidaciónMétodo!AF452</f>
        <v>0</v>
      </c>
      <c r="AG452" s="74" t="n">
        <f aca="false">Tabla_Simulada!AG452-Tabla_ValidaciónMétodo!AG452</f>
        <v>0</v>
      </c>
      <c r="AH452" s="74" t="n">
        <f aca="false">Tabla_Simulada!AH452-Tabla_ValidaciónMétodo!AH452</f>
        <v>0</v>
      </c>
      <c r="AI452" s="74" t="n">
        <f aca="false">Tabla_Simulada!AI452-Tabla_ValidaciónMétodo!AI452</f>
        <v>0</v>
      </c>
      <c r="AJ452" s="74" t="n">
        <f aca="false">Tabla_Simulada!AJ452-Tabla_ValidaciónMétodo!AJ452</f>
        <v>0</v>
      </c>
      <c r="AK452" s="74" t="n">
        <f aca="false">Tabla_Simulada!AK452-Tabla_ValidaciónMétodo!AK452</f>
        <v>0</v>
      </c>
      <c r="AL452" s="74" t="n">
        <f aca="false">Tabla_Simulada!AL452-Tabla_ValidaciónMétodo!AL452</f>
        <v>0</v>
      </c>
      <c r="AM452" s="74" t="n">
        <f aca="false">Tabla_Simulada!AM452-Tabla_ValidaciónMétodo!AM452</f>
        <v>0</v>
      </c>
      <c r="AO452" s="66" t="n">
        <f aca="false">Tabla_Simulada!AO452-Tabla_ValidaciónMétodo!AO452</f>
        <v>0</v>
      </c>
      <c r="AP452" s="65" t="n">
        <f aca="false">Tabla_Simulada!AP452-Tabla_ValidaciónMétodo!AP452</f>
        <v>0</v>
      </c>
      <c r="AQ452" s="66" t="n">
        <f aca="false">Tabla_Simulada!AQ452-Tabla_ValidaciónMétodo!AQ452</f>
        <v>0</v>
      </c>
      <c r="AR452" s="65" t="n">
        <f aca="false">Tabla_Simulada!AR452-Tabla_ValidaciónMétodo!AR452</f>
        <v>0</v>
      </c>
      <c r="AS452" s="66" t="n">
        <f aca="false">Tabla_Simulada!AS452-Tabla_ValidaciónMétodo!AS452</f>
        <v>0</v>
      </c>
      <c r="AT452" s="65" t="n">
        <f aca="false">Tabla_Simulada!AT452-Tabla_ValidaciónMétodo!AT452</f>
        <v>0</v>
      </c>
      <c r="AU452" s="66" t="n">
        <f aca="false">Tabla_Simulada!AU452-Tabla_ValidaciónMétodo!AU452</f>
        <v>0</v>
      </c>
      <c r="AV452" s="65" t="n">
        <f aca="false">Tabla_Simulada!AV452-Tabla_ValidaciónMétodo!AV452</f>
        <v>0</v>
      </c>
      <c r="AW452" s="66" t="n">
        <f aca="false">Tabla_Simulada!AW452-Tabla_ValidaciónMétodo!AW452</f>
        <v>0</v>
      </c>
      <c r="AX452" s="65" t="n">
        <f aca="false">Tabla_Simulada!AX452-Tabla_ValidaciónMétodo!AX452</f>
        <v>0</v>
      </c>
    </row>
    <row r="453" customFormat="false" ht="15" hidden="false" customHeight="false" outlineLevel="0" collapsed="false">
      <c r="A453" s="72" t="s">
        <v>62</v>
      </c>
      <c r="B453" s="65" t="n">
        <f aca="false">Tabla_Simulada!B453-Tabla_ValidaciónMétodo!B453</f>
        <v>0</v>
      </c>
      <c r="C453" s="65" t="n">
        <f aca="false">Tabla_Simulada!C453-Tabla_ValidaciónMétodo!C453</f>
        <v>0</v>
      </c>
      <c r="D453" s="65" t="n">
        <f aca="false">Tabla_Simulada!D453-Tabla_ValidaciónMétodo!D453</f>
        <v>0</v>
      </c>
      <c r="E453" s="65" t="n">
        <f aca="false">Tabla_Simulada!E453-Tabla_ValidaciónMétodo!E453</f>
        <v>0</v>
      </c>
      <c r="F453" s="65" t="n">
        <f aca="false">Tabla_Simulada!F453-Tabla_ValidaciónMétodo!F453</f>
        <v>0</v>
      </c>
      <c r="G453" s="65" t="n">
        <f aca="false">Tabla_Simulada!G453-Tabla_ValidaciónMétodo!G453</f>
        <v>0</v>
      </c>
      <c r="H453" s="65" t="n">
        <f aca="false">Tabla_Simulada!H453-Tabla_ValidaciónMétodo!H453</f>
        <v>0</v>
      </c>
      <c r="I453" s="66" t="n">
        <f aca="false">Tabla_Simulada!I453-Tabla_ValidaciónMétodo!I453</f>
        <v>0</v>
      </c>
      <c r="J453" s="65" t="n">
        <f aca="false">Tabla_Simulada!J453-Tabla_ValidaciónMétodo!J453</f>
        <v>0</v>
      </c>
      <c r="K453" s="66" t="n">
        <f aca="false">Tabla_Simulada!K453-Tabla_ValidaciónMétodo!K453</f>
        <v>0</v>
      </c>
      <c r="L453" s="65" t="n">
        <f aca="false">Tabla_Simulada!L453-Tabla_ValidaciónMétodo!L453</f>
        <v>0</v>
      </c>
      <c r="M453" s="66" t="n">
        <f aca="false">Tabla_Simulada!M453-Tabla_ValidaciónMétodo!M453</f>
        <v>0</v>
      </c>
      <c r="N453" s="65" t="n">
        <f aca="false">Tabla_Simulada!N453-Tabla_ValidaciónMétodo!N453</f>
        <v>0</v>
      </c>
      <c r="O453" s="65" t="n">
        <f aca="false">Tabla_Simulada!O453-Tabla_ValidaciónMétodo!O453</f>
        <v>0</v>
      </c>
      <c r="P453" s="65" t="n">
        <f aca="false">Tabla_Simulada!P453-Tabla_ValidaciónMétodo!P453</f>
        <v>0</v>
      </c>
      <c r="Q453" s="65" t="n">
        <f aca="false">Tabla_Simulada!Q453-Tabla_ValidaciónMétodo!Q453</f>
        <v>0</v>
      </c>
      <c r="S453" s="65" t="n">
        <f aca="false">Tabla_Simulada!S453-Tabla_ValidaciónMétodo!S453</f>
        <v>0</v>
      </c>
      <c r="T453" s="65" t="n">
        <f aca="false">Tabla_Simulada!T453-Tabla_ValidaciónMétodo!T453</f>
        <v>0</v>
      </c>
      <c r="U453" s="65" t="n">
        <f aca="false">Tabla_Simulada!U453-Tabla_ValidaciónMétodo!U453</f>
        <v>0</v>
      </c>
      <c r="V453" s="65" t="n">
        <f aca="false">Tabla_Simulada!V453-Tabla_ValidaciónMétodo!V453</f>
        <v>0</v>
      </c>
      <c r="W453" s="65" t="n">
        <f aca="false">Tabla_Simulada!W453-Tabla_ValidaciónMétodo!W453</f>
        <v>0</v>
      </c>
      <c r="X453" s="65" t="n">
        <f aca="false">Tabla_Simulada!X453-Tabla_ValidaciónMétodo!X453</f>
        <v>0</v>
      </c>
      <c r="Y453" s="65" t="n">
        <f aca="false">Tabla_Simulada!Y453-Tabla_ValidaciónMétodo!Y453</f>
        <v>0</v>
      </c>
      <c r="Z453" s="65" t="n">
        <f aca="false">Tabla_Simulada!Z453-Tabla_ValidaciónMétodo!Z453</f>
        <v>0</v>
      </c>
      <c r="AC453" s="73" t="n">
        <f aca="false">Tabla_Simulada!AC453-Tabla_ValidaciónMétodo!AC453</f>
        <v>0</v>
      </c>
      <c r="AD453" s="74" t="n">
        <f aca="false">Tabla_Simulada!AD453-Tabla_ValidaciónMétodo!AD453</f>
        <v>0</v>
      </c>
      <c r="AE453" s="75" t="n">
        <f aca="false">Tabla_Simulada!AE453-Tabla_ValidaciónMétodo!AE453</f>
        <v>0</v>
      </c>
      <c r="AF453" s="74" t="n">
        <f aca="false">Tabla_Simulada!AF453-Tabla_ValidaciónMétodo!AF453</f>
        <v>0</v>
      </c>
      <c r="AG453" s="74" t="n">
        <f aca="false">Tabla_Simulada!AG453-Tabla_ValidaciónMétodo!AG453</f>
        <v>0</v>
      </c>
      <c r="AH453" s="74" t="n">
        <f aca="false">Tabla_Simulada!AH453-Tabla_ValidaciónMétodo!AH453</f>
        <v>0</v>
      </c>
      <c r="AI453" s="74" t="n">
        <f aca="false">Tabla_Simulada!AI453-Tabla_ValidaciónMétodo!AI453</f>
        <v>0</v>
      </c>
      <c r="AJ453" s="74" t="n">
        <f aca="false">Tabla_Simulada!AJ453-Tabla_ValidaciónMétodo!AJ453</f>
        <v>0</v>
      </c>
      <c r="AK453" s="74" t="n">
        <f aca="false">Tabla_Simulada!AK453-Tabla_ValidaciónMétodo!AK453</f>
        <v>0</v>
      </c>
      <c r="AL453" s="74" t="n">
        <f aca="false">Tabla_Simulada!AL453-Tabla_ValidaciónMétodo!AL453</f>
        <v>0</v>
      </c>
      <c r="AM453" s="74" t="n">
        <f aca="false">Tabla_Simulada!AM453-Tabla_ValidaciónMétodo!AM453</f>
        <v>0</v>
      </c>
      <c r="AO453" s="66" t="n">
        <f aca="false">Tabla_Simulada!AO453-Tabla_ValidaciónMétodo!AO453</f>
        <v>0</v>
      </c>
      <c r="AP453" s="65" t="n">
        <f aca="false">Tabla_Simulada!AP453-Tabla_ValidaciónMétodo!AP453</f>
        <v>0</v>
      </c>
      <c r="AQ453" s="66" t="n">
        <f aca="false">Tabla_Simulada!AQ453-Tabla_ValidaciónMétodo!AQ453</f>
        <v>0</v>
      </c>
      <c r="AR453" s="65" t="n">
        <f aca="false">Tabla_Simulada!AR453-Tabla_ValidaciónMétodo!AR453</f>
        <v>0</v>
      </c>
      <c r="AS453" s="66" t="n">
        <f aca="false">Tabla_Simulada!AS453-Tabla_ValidaciónMétodo!AS453</f>
        <v>0</v>
      </c>
      <c r="AT453" s="65" t="n">
        <f aca="false">Tabla_Simulada!AT453-Tabla_ValidaciónMétodo!AT453</f>
        <v>0</v>
      </c>
      <c r="AU453" s="66" t="n">
        <f aca="false">Tabla_Simulada!AU453-Tabla_ValidaciónMétodo!AU453</f>
        <v>0</v>
      </c>
      <c r="AV453" s="65" t="n">
        <f aca="false">Tabla_Simulada!AV453-Tabla_ValidaciónMétodo!AV453</f>
        <v>0</v>
      </c>
      <c r="AW453" s="66" t="n">
        <f aca="false">Tabla_Simulada!AW453-Tabla_ValidaciónMétodo!AW453</f>
        <v>0</v>
      </c>
      <c r="AX453" s="65" t="n">
        <f aca="false">Tabla_Simulada!AX453-Tabla_ValidaciónMétodo!AX453</f>
        <v>0</v>
      </c>
    </row>
    <row r="454" customFormat="false" ht="15" hidden="false" customHeight="false" outlineLevel="0" collapsed="false">
      <c r="A454" s="72" t="s">
        <v>63</v>
      </c>
      <c r="B454" s="65" t="n">
        <f aca="false">Tabla_Simulada!B454-Tabla_ValidaciónMétodo!B454</f>
        <v>0</v>
      </c>
      <c r="C454" s="65" t="n">
        <f aca="false">Tabla_Simulada!C454-Tabla_ValidaciónMétodo!C454</f>
        <v>0</v>
      </c>
      <c r="D454" s="65" t="n">
        <f aca="false">Tabla_Simulada!D454-Tabla_ValidaciónMétodo!D454</f>
        <v>0</v>
      </c>
      <c r="E454" s="65" t="n">
        <f aca="false">Tabla_Simulada!E454-Tabla_ValidaciónMétodo!E454</f>
        <v>0</v>
      </c>
      <c r="F454" s="65" t="n">
        <f aca="false">Tabla_Simulada!F454-Tabla_ValidaciónMétodo!F454</f>
        <v>0</v>
      </c>
      <c r="G454" s="65" t="n">
        <f aca="false">Tabla_Simulada!G454-Tabla_ValidaciónMétodo!G454</f>
        <v>0</v>
      </c>
      <c r="H454" s="65" t="n">
        <f aca="false">Tabla_Simulada!H454-Tabla_ValidaciónMétodo!H454</f>
        <v>0</v>
      </c>
      <c r="I454" s="66" t="n">
        <f aca="false">Tabla_Simulada!I454-Tabla_ValidaciónMétodo!I454</f>
        <v>0</v>
      </c>
      <c r="J454" s="65" t="n">
        <f aca="false">Tabla_Simulada!J454-Tabla_ValidaciónMétodo!J454</f>
        <v>0</v>
      </c>
      <c r="K454" s="66" t="n">
        <f aca="false">Tabla_Simulada!K454-Tabla_ValidaciónMétodo!K454</f>
        <v>0</v>
      </c>
      <c r="L454" s="65" t="n">
        <f aca="false">Tabla_Simulada!L454-Tabla_ValidaciónMétodo!L454</f>
        <v>0</v>
      </c>
      <c r="M454" s="66" t="n">
        <f aca="false">Tabla_Simulada!M454-Tabla_ValidaciónMétodo!M454</f>
        <v>0</v>
      </c>
      <c r="N454" s="65" t="n">
        <f aca="false">Tabla_Simulada!N454-Tabla_ValidaciónMétodo!N454</f>
        <v>0</v>
      </c>
      <c r="O454" s="65" t="n">
        <f aca="false">Tabla_Simulada!O454-Tabla_ValidaciónMétodo!O454</f>
        <v>0</v>
      </c>
      <c r="P454" s="65" t="n">
        <f aca="false">Tabla_Simulada!P454-Tabla_ValidaciónMétodo!P454</f>
        <v>0</v>
      </c>
      <c r="Q454" s="65" t="n">
        <f aca="false">Tabla_Simulada!Q454-Tabla_ValidaciónMétodo!Q454</f>
        <v>0</v>
      </c>
      <c r="S454" s="65" t="n">
        <f aca="false">Tabla_Simulada!S454-Tabla_ValidaciónMétodo!S454</f>
        <v>0</v>
      </c>
      <c r="T454" s="65" t="n">
        <f aca="false">Tabla_Simulada!T454-Tabla_ValidaciónMétodo!T454</f>
        <v>0</v>
      </c>
      <c r="U454" s="65" t="n">
        <f aca="false">Tabla_Simulada!U454-Tabla_ValidaciónMétodo!U454</f>
        <v>0</v>
      </c>
      <c r="V454" s="65" t="n">
        <f aca="false">Tabla_Simulada!V454-Tabla_ValidaciónMétodo!V454</f>
        <v>0</v>
      </c>
      <c r="W454" s="65" t="n">
        <f aca="false">Tabla_Simulada!W454-Tabla_ValidaciónMétodo!W454</f>
        <v>0</v>
      </c>
      <c r="X454" s="65" t="n">
        <f aca="false">Tabla_Simulada!X454-Tabla_ValidaciónMétodo!X454</f>
        <v>0</v>
      </c>
      <c r="Y454" s="65" t="n">
        <f aca="false">Tabla_Simulada!Y454-Tabla_ValidaciónMétodo!Y454</f>
        <v>0</v>
      </c>
      <c r="Z454" s="65" t="n">
        <f aca="false">Tabla_Simulada!Z454-Tabla_ValidaciónMétodo!Z454</f>
        <v>0</v>
      </c>
      <c r="AC454" s="73" t="n">
        <f aca="false">Tabla_Simulada!AC454-Tabla_ValidaciónMétodo!AC454</f>
        <v>0</v>
      </c>
      <c r="AD454" s="74" t="n">
        <f aca="false">Tabla_Simulada!AD454-Tabla_ValidaciónMétodo!AD454</f>
        <v>0</v>
      </c>
      <c r="AE454" s="75" t="n">
        <f aca="false">Tabla_Simulada!AE454-Tabla_ValidaciónMétodo!AE454</f>
        <v>0</v>
      </c>
      <c r="AF454" s="74" t="n">
        <f aca="false">Tabla_Simulada!AF454-Tabla_ValidaciónMétodo!AF454</f>
        <v>0</v>
      </c>
      <c r="AG454" s="74" t="n">
        <f aca="false">Tabla_Simulada!AG454-Tabla_ValidaciónMétodo!AG454</f>
        <v>0</v>
      </c>
      <c r="AH454" s="74" t="n">
        <f aca="false">Tabla_Simulada!AH454-Tabla_ValidaciónMétodo!AH454</f>
        <v>0</v>
      </c>
      <c r="AI454" s="74" t="n">
        <f aca="false">Tabla_Simulada!AI454-Tabla_ValidaciónMétodo!AI454</f>
        <v>0</v>
      </c>
      <c r="AJ454" s="74" t="n">
        <f aca="false">Tabla_Simulada!AJ454-Tabla_ValidaciónMétodo!AJ454</f>
        <v>0</v>
      </c>
      <c r="AK454" s="74" t="n">
        <f aca="false">Tabla_Simulada!AK454-Tabla_ValidaciónMétodo!AK454</f>
        <v>0</v>
      </c>
      <c r="AL454" s="74" t="n">
        <f aca="false">Tabla_Simulada!AL454-Tabla_ValidaciónMétodo!AL454</f>
        <v>0</v>
      </c>
      <c r="AM454" s="74" t="n">
        <f aca="false">Tabla_Simulada!AM454-Tabla_ValidaciónMétodo!AM454</f>
        <v>0</v>
      </c>
      <c r="AO454" s="66" t="n">
        <f aca="false">Tabla_Simulada!AO454-Tabla_ValidaciónMétodo!AO454</f>
        <v>0</v>
      </c>
      <c r="AP454" s="65" t="n">
        <f aca="false">Tabla_Simulada!AP454-Tabla_ValidaciónMétodo!AP454</f>
        <v>0</v>
      </c>
      <c r="AQ454" s="66" t="n">
        <f aca="false">Tabla_Simulada!AQ454-Tabla_ValidaciónMétodo!AQ454</f>
        <v>0</v>
      </c>
      <c r="AR454" s="65" t="n">
        <f aca="false">Tabla_Simulada!AR454-Tabla_ValidaciónMétodo!AR454</f>
        <v>0</v>
      </c>
      <c r="AS454" s="66" t="n">
        <f aca="false">Tabla_Simulada!AS454-Tabla_ValidaciónMétodo!AS454</f>
        <v>0</v>
      </c>
      <c r="AT454" s="65" t="n">
        <f aca="false">Tabla_Simulada!AT454-Tabla_ValidaciónMétodo!AT454</f>
        <v>0</v>
      </c>
      <c r="AU454" s="66" t="n">
        <f aca="false">Tabla_Simulada!AU454-Tabla_ValidaciónMétodo!AU454</f>
        <v>0</v>
      </c>
      <c r="AV454" s="65" t="n">
        <f aca="false">Tabla_Simulada!AV454-Tabla_ValidaciónMétodo!AV454</f>
        <v>0</v>
      </c>
      <c r="AW454" s="66" t="n">
        <f aca="false">Tabla_Simulada!AW454-Tabla_ValidaciónMétodo!AW454</f>
        <v>0</v>
      </c>
      <c r="AX454" s="65" t="n">
        <f aca="false">Tabla_Simulada!AX454-Tabla_ValidaciónMétodo!AX454</f>
        <v>0</v>
      </c>
    </row>
    <row r="455" customFormat="false" ht="15" hidden="false" customHeight="false" outlineLevel="0" collapsed="false">
      <c r="A455" s="72" t="s">
        <v>64</v>
      </c>
      <c r="B455" s="65" t="n">
        <f aca="false">Tabla_Simulada!B455-Tabla_ValidaciónMétodo!B455</f>
        <v>0</v>
      </c>
      <c r="C455" s="65" t="n">
        <f aca="false">Tabla_Simulada!C455-Tabla_ValidaciónMétodo!C455</f>
        <v>0</v>
      </c>
      <c r="D455" s="65" t="n">
        <f aca="false">Tabla_Simulada!D455-Tabla_ValidaciónMétodo!D455</f>
        <v>0</v>
      </c>
      <c r="E455" s="65" t="n">
        <f aca="false">Tabla_Simulada!E455-Tabla_ValidaciónMétodo!E455</f>
        <v>0</v>
      </c>
      <c r="F455" s="65" t="n">
        <f aca="false">Tabla_Simulada!F455-Tabla_ValidaciónMétodo!F455</f>
        <v>0</v>
      </c>
      <c r="G455" s="65" t="n">
        <f aca="false">Tabla_Simulada!G455-Tabla_ValidaciónMétodo!G455</f>
        <v>0</v>
      </c>
      <c r="H455" s="65" t="n">
        <f aca="false">Tabla_Simulada!H455-Tabla_ValidaciónMétodo!H455</f>
        <v>0</v>
      </c>
      <c r="I455" s="66" t="n">
        <f aca="false">Tabla_Simulada!I455-Tabla_ValidaciónMétodo!I455</f>
        <v>0</v>
      </c>
      <c r="J455" s="65" t="n">
        <f aca="false">Tabla_Simulada!J455-Tabla_ValidaciónMétodo!J455</f>
        <v>0</v>
      </c>
      <c r="K455" s="66" t="n">
        <f aca="false">Tabla_Simulada!K455-Tabla_ValidaciónMétodo!K455</f>
        <v>0</v>
      </c>
      <c r="L455" s="65" t="n">
        <f aca="false">Tabla_Simulada!L455-Tabla_ValidaciónMétodo!L455</f>
        <v>0</v>
      </c>
      <c r="M455" s="66" t="n">
        <f aca="false">Tabla_Simulada!M455-Tabla_ValidaciónMétodo!M455</f>
        <v>0</v>
      </c>
      <c r="N455" s="65" t="n">
        <f aca="false">Tabla_Simulada!N455-Tabla_ValidaciónMétodo!N455</f>
        <v>0</v>
      </c>
      <c r="O455" s="65" t="n">
        <f aca="false">Tabla_Simulada!O455-Tabla_ValidaciónMétodo!O455</f>
        <v>0</v>
      </c>
      <c r="P455" s="65" t="n">
        <f aca="false">Tabla_Simulada!P455-Tabla_ValidaciónMétodo!P455</f>
        <v>0</v>
      </c>
      <c r="Q455" s="65" t="n">
        <f aca="false">Tabla_Simulada!Q455-Tabla_ValidaciónMétodo!Q455</f>
        <v>0</v>
      </c>
      <c r="S455" s="65" t="n">
        <f aca="false">Tabla_Simulada!S455-Tabla_ValidaciónMétodo!S455</f>
        <v>0</v>
      </c>
      <c r="T455" s="65" t="n">
        <f aca="false">Tabla_Simulada!T455-Tabla_ValidaciónMétodo!T455</f>
        <v>0</v>
      </c>
      <c r="U455" s="65" t="n">
        <f aca="false">Tabla_Simulada!U455-Tabla_ValidaciónMétodo!U455</f>
        <v>0</v>
      </c>
      <c r="V455" s="65" t="n">
        <f aca="false">Tabla_Simulada!V455-Tabla_ValidaciónMétodo!V455</f>
        <v>0</v>
      </c>
      <c r="W455" s="65" t="n">
        <f aca="false">Tabla_Simulada!W455-Tabla_ValidaciónMétodo!W455</f>
        <v>0</v>
      </c>
      <c r="X455" s="65" t="n">
        <f aca="false">Tabla_Simulada!X455-Tabla_ValidaciónMétodo!X455</f>
        <v>0</v>
      </c>
      <c r="Y455" s="65" t="n">
        <f aca="false">Tabla_Simulada!Y455-Tabla_ValidaciónMétodo!Y455</f>
        <v>0</v>
      </c>
      <c r="Z455" s="65" t="n">
        <f aca="false">Tabla_Simulada!Z455-Tabla_ValidaciónMétodo!Z455</f>
        <v>0</v>
      </c>
      <c r="AC455" s="73" t="n">
        <f aca="false">Tabla_Simulada!AC455-Tabla_ValidaciónMétodo!AC455</f>
        <v>0</v>
      </c>
      <c r="AD455" s="74" t="n">
        <f aca="false">Tabla_Simulada!AD455-Tabla_ValidaciónMétodo!AD455</f>
        <v>0</v>
      </c>
      <c r="AE455" s="75" t="n">
        <f aca="false">Tabla_Simulada!AE455-Tabla_ValidaciónMétodo!AE455</f>
        <v>0</v>
      </c>
      <c r="AF455" s="74" t="n">
        <f aca="false">Tabla_Simulada!AF455-Tabla_ValidaciónMétodo!AF455</f>
        <v>0</v>
      </c>
      <c r="AG455" s="74" t="n">
        <f aca="false">Tabla_Simulada!AG455-Tabla_ValidaciónMétodo!AG455</f>
        <v>0</v>
      </c>
      <c r="AH455" s="74" t="n">
        <f aca="false">Tabla_Simulada!AH455-Tabla_ValidaciónMétodo!AH455</f>
        <v>0</v>
      </c>
      <c r="AI455" s="74" t="n">
        <f aca="false">Tabla_Simulada!AI455-Tabla_ValidaciónMétodo!AI455</f>
        <v>0</v>
      </c>
      <c r="AJ455" s="74" t="n">
        <f aca="false">Tabla_Simulada!AJ455-Tabla_ValidaciónMétodo!AJ455</f>
        <v>0</v>
      </c>
      <c r="AK455" s="74" t="n">
        <f aca="false">Tabla_Simulada!AK455-Tabla_ValidaciónMétodo!AK455</f>
        <v>0</v>
      </c>
      <c r="AL455" s="74" t="n">
        <f aca="false">Tabla_Simulada!AL455-Tabla_ValidaciónMétodo!AL455</f>
        <v>0</v>
      </c>
      <c r="AM455" s="74" t="n">
        <f aca="false">Tabla_Simulada!AM455-Tabla_ValidaciónMétodo!AM455</f>
        <v>0</v>
      </c>
      <c r="AO455" s="66" t="n">
        <f aca="false">Tabla_Simulada!AO455-Tabla_ValidaciónMétodo!AO455</f>
        <v>0</v>
      </c>
      <c r="AP455" s="65" t="n">
        <f aca="false">Tabla_Simulada!AP455-Tabla_ValidaciónMétodo!AP455</f>
        <v>0</v>
      </c>
      <c r="AQ455" s="66" t="n">
        <f aca="false">Tabla_Simulada!AQ455-Tabla_ValidaciónMétodo!AQ455</f>
        <v>0</v>
      </c>
      <c r="AR455" s="65" t="n">
        <f aca="false">Tabla_Simulada!AR455-Tabla_ValidaciónMétodo!AR455</f>
        <v>0</v>
      </c>
      <c r="AS455" s="66" t="n">
        <f aca="false">Tabla_Simulada!AS455-Tabla_ValidaciónMétodo!AS455</f>
        <v>0</v>
      </c>
      <c r="AT455" s="65" t="n">
        <f aca="false">Tabla_Simulada!AT455-Tabla_ValidaciónMétodo!AT455</f>
        <v>0</v>
      </c>
      <c r="AU455" s="66" t="n">
        <f aca="false">Tabla_Simulada!AU455-Tabla_ValidaciónMétodo!AU455</f>
        <v>0</v>
      </c>
      <c r="AV455" s="65" t="n">
        <f aca="false">Tabla_Simulada!AV455-Tabla_ValidaciónMétodo!AV455</f>
        <v>0</v>
      </c>
      <c r="AW455" s="66" t="n">
        <f aca="false">Tabla_Simulada!AW455-Tabla_ValidaciónMétodo!AW455</f>
        <v>0</v>
      </c>
      <c r="AX455" s="65" t="n">
        <f aca="false">Tabla_Simulada!AX455-Tabla_ValidaciónMétodo!AX455</f>
        <v>0</v>
      </c>
    </row>
    <row r="456" customFormat="false" ht="15" hidden="false" customHeight="false" outlineLevel="0" collapsed="false">
      <c r="A456" s="72" t="s">
        <v>65</v>
      </c>
      <c r="B456" s="65" t="n">
        <f aca="false">Tabla_Simulada!B456-Tabla_ValidaciónMétodo!B456</f>
        <v>0</v>
      </c>
      <c r="C456" s="65" t="n">
        <f aca="false">Tabla_Simulada!C456-Tabla_ValidaciónMétodo!C456</f>
        <v>0</v>
      </c>
      <c r="D456" s="65" t="n">
        <f aca="false">Tabla_Simulada!D456-Tabla_ValidaciónMétodo!D456</f>
        <v>0</v>
      </c>
      <c r="E456" s="65" t="n">
        <f aca="false">Tabla_Simulada!E456-Tabla_ValidaciónMétodo!E456</f>
        <v>0</v>
      </c>
      <c r="F456" s="65" t="n">
        <f aca="false">Tabla_Simulada!F456-Tabla_ValidaciónMétodo!F456</f>
        <v>0</v>
      </c>
      <c r="G456" s="65" t="n">
        <f aca="false">Tabla_Simulada!G456-Tabla_ValidaciónMétodo!G456</f>
        <v>0</v>
      </c>
      <c r="H456" s="65" t="n">
        <f aca="false">Tabla_Simulada!H456-Tabla_ValidaciónMétodo!H456</f>
        <v>0</v>
      </c>
      <c r="I456" s="66" t="n">
        <f aca="false">Tabla_Simulada!I456-Tabla_ValidaciónMétodo!I456</f>
        <v>0</v>
      </c>
      <c r="J456" s="65" t="n">
        <f aca="false">Tabla_Simulada!J456-Tabla_ValidaciónMétodo!J456</f>
        <v>0</v>
      </c>
      <c r="K456" s="66" t="n">
        <f aca="false">Tabla_Simulada!K456-Tabla_ValidaciónMétodo!K456</f>
        <v>0</v>
      </c>
      <c r="L456" s="65" t="n">
        <f aca="false">Tabla_Simulada!L456-Tabla_ValidaciónMétodo!L456</f>
        <v>0</v>
      </c>
      <c r="M456" s="66" t="n">
        <f aca="false">Tabla_Simulada!M456-Tabla_ValidaciónMétodo!M456</f>
        <v>0</v>
      </c>
      <c r="N456" s="65" t="n">
        <f aca="false">Tabla_Simulada!N456-Tabla_ValidaciónMétodo!N456</f>
        <v>0</v>
      </c>
      <c r="O456" s="65" t="n">
        <f aca="false">Tabla_Simulada!O456-Tabla_ValidaciónMétodo!O456</f>
        <v>0</v>
      </c>
      <c r="P456" s="65" t="n">
        <f aca="false">Tabla_Simulada!P456-Tabla_ValidaciónMétodo!P456</f>
        <v>0</v>
      </c>
      <c r="Q456" s="65" t="n">
        <f aca="false">Tabla_Simulada!Q456-Tabla_ValidaciónMétodo!Q456</f>
        <v>0</v>
      </c>
      <c r="S456" s="65" t="n">
        <f aca="false">Tabla_Simulada!S456-Tabla_ValidaciónMétodo!S456</f>
        <v>0</v>
      </c>
      <c r="T456" s="65" t="n">
        <f aca="false">Tabla_Simulada!T456-Tabla_ValidaciónMétodo!T456</f>
        <v>0</v>
      </c>
      <c r="U456" s="65" t="n">
        <f aca="false">Tabla_Simulada!U456-Tabla_ValidaciónMétodo!U456</f>
        <v>0</v>
      </c>
      <c r="V456" s="65" t="n">
        <f aca="false">Tabla_Simulada!V456-Tabla_ValidaciónMétodo!V456</f>
        <v>0</v>
      </c>
      <c r="W456" s="65" t="n">
        <f aca="false">Tabla_Simulada!W456-Tabla_ValidaciónMétodo!W456</f>
        <v>0</v>
      </c>
      <c r="X456" s="65" t="n">
        <f aca="false">Tabla_Simulada!X456-Tabla_ValidaciónMétodo!X456</f>
        <v>0</v>
      </c>
      <c r="Y456" s="65" t="n">
        <f aca="false">Tabla_Simulada!Y456-Tabla_ValidaciónMétodo!Y456</f>
        <v>0</v>
      </c>
      <c r="Z456" s="65" t="n">
        <f aca="false">Tabla_Simulada!Z456-Tabla_ValidaciónMétodo!Z456</f>
        <v>0</v>
      </c>
      <c r="AC456" s="73" t="n">
        <f aca="false">Tabla_Simulada!AC456-Tabla_ValidaciónMétodo!AC456</f>
        <v>0</v>
      </c>
      <c r="AD456" s="74" t="n">
        <f aca="false">Tabla_Simulada!AD456-Tabla_ValidaciónMétodo!AD456</f>
        <v>0</v>
      </c>
      <c r="AE456" s="75" t="n">
        <f aca="false">Tabla_Simulada!AE456-Tabla_ValidaciónMétodo!AE456</f>
        <v>0</v>
      </c>
      <c r="AF456" s="74" t="n">
        <f aca="false">Tabla_Simulada!AF456-Tabla_ValidaciónMétodo!AF456</f>
        <v>0</v>
      </c>
      <c r="AG456" s="74" t="n">
        <f aca="false">Tabla_Simulada!AG456-Tabla_ValidaciónMétodo!AG456</f>
        <v>0</v>
      </c>
      <c r="AH456" s="74" t="n">
        <f aca="false">Tabla_Simulada!AH456-Tabla_ValidaciónMétodo!AH456</f>
        <v>0</v>
      </c>
      <c r="AI456" s="74" t="n">
        <f aca="false">Tabla_Simulada!AI456-Tabla_ValidaciónMétodo!AI456</f>
        <v>0</v>
      </c>
      <c r="AJ456" s="74" t="n">
        <f aca="false">Tabla_Simulada!AJ456-Tabla_ValidaciónMétodo!AJ456</f>
        <v>0</v>
      </c>
      <c r="AK456" s="74" t="n">
        <f aca="false">Tabla_Simulada!AK456-Tabla_ValidaciónMétodo!AK456</f>
        <v>0</v>
      </c>
      <c r="AL456" s="74" t="n">
        <f aca="false">Tabla_Simulada!AL456-Tabla_ValidaciónMétodo!AL456</f>
        <v>0</v>
      </c>
      <c r="AM456" s="74" t="n">
        <f aca="false">Tabla_Simulada!AM456-Tabla_ValidaciónMétodo!AM456</f>
        <v>0</v>
      </c>
      <c r="AO456" s="66" t="n">
        <f aca="false">Tabla_Simulada!AO456-Tabla_ValidaciónMétodo!AO456</f>
        <v>0</v>
      </c>
      <c r="AP456" s="65" t="n">
        <f aca="false">Tabla_Simulada!AP456-Tabla_ValidaciónMétodo!AP456</f>
        <v>0</v>
      </c>
      <c r="AQ456" s="66" t="n">
        <f aca="false">Tabla_Simulada!AQ456-Tabla_ValidaciónMétodo!AQ456</f>
        <v>0</v>
      </c>
      <c r="AR456" s="65" t="n">
        <f aca="false">Tabla_Simulada!AR456-Tabla_ValidaciónMétodo!AR456</f>
        <v>0</v>
      </c>
      <c r="AS456" s="66" t="n">
        <f aca="false">Tabla_Simulada!AS456-Tabla_ValidaciónMétodo!AS456</f>
        <v>0</v>
      </c>
      <c r="AT456" s="65" t="n">
        <f aca="false">Tabla_Simulada!AT456-Tabla_ValidaciónMétodo!AT456</f>
        <v>0</v>
      </c>
      <c r="AU456" s="66" t="n">
        <f aca="false">Tabla_Simulada!AU456-Tabla_ValidaciónMétodo!AU456</f>
        <v>0</v>
      </c>
      <c r="AV456" s="65" t="n">
        <f aca="false">Tabla_Simulada!AV456-Tabla_ValidaciónMétodo!AV456</f>
        <v>0</v>
      </c>
      <c r="AW456" s="66" t="n">
        <f aca="false">Tabla_Simulada!AW456-Tabla_ValidaciónMétodo!AW456</f>
        <v>0</v>
      </c>
      <c r="AX456" s="65" t="n">
        <f aca="false">Tabla_Simulada!AX456-Tabla_ValidaciónMétodo!AX456</f>
        <v>0</v>
      </c>
    </row>
    <row r="457" customFormat="false" ht="15" hidden="false" customHeight="false" outlineLevel="0" collapsed="false">
      <c r="A457" s="72" t="s">
        <v>66</v>
      </c>
      <c r="B457" s="65" t="n">
        <f aca="false">Tabla_Simulada!B457-Tabla_ValidaciónMétodo!B457</f>
        <v>0</v>
      </c>
      <c r="C457" s="65" t="n">
        <f aca="false">Tabla_Simulada!C457-Tabla_ValidaciónMétodo!C457</f>
        <v>0</v>
      </c>
      <c r="D457" s="65" t="n">
        <f aca="false">Tabla_Simulada!D457-Tabla_ValidaciónMétodo!D457</f>
        <v>0</v>
      </c>
      <c r="E457" s="65" t="n">
        <f aca="false">Tabla_Simulada!E457-Tabla_ValidaciónMétodo!E457</f>
        <v>0</v>
      </c>
      <c r="F457" s="65" t="n">
        <f aca="false">Tabla_Simulada!F457-Tabla_ValidaciónMétodo!F457</f>
        <v>0</v>
      </c>
      <c r="G457" s="65" t="n">
        <f aca="false">Tabla_Simulada!G457-Tabla_ValidaciónMétodo!G457</f>
        <v>0</v>
      </c>
      <c r="H457" s="65" t="n">
        <f aca="false">Tabla_Simulada!H457-Tabla_ValidaciónMétodo!H457</f>
        <v>0</v>
      </c>
      <c r="I457" s="66" t="n">
        <f aca="false">Tabla_Simulada!I457-Tabla_ValidaciónMétodo!I457</f>
        <v>0</v>
      </c>
      <c r="J457" s="65" t="n">
        <f aca="false">Tabla_Simulada!J457-Tabla_ValidaciónMétodo!J457</f>
        <v>0</v>
      </c>
      <c r="K457" s="66" t="n">
        <f aca="false">Tabla_Simulada!K457-Tabla_ValidaciónMétodo!K457</f>
        <v>0</v>
      </c>
      <c r="L457" s="65" t="n">
        <f aca="false">Tabla_Simulada!L457-Tabla_ValidaciónMétodo!L457</f>
        <v>0</v>
      </c>
      <c r="M457" s="66" t="n">
        <f aca="false">Tabla_Simulada!M457-Tabla_ValidaciónMétodo!M457</f>
        <v>0</v>
      </c>
      <c r="N457" s="65" t="n">
        <f aca="false">Tabla_Simulada!N457-Tabla_ValidaciónMétodo!N457</f>
        <v>0</v>
      </c>
      <c r="O457" s="65" t="n">
        <f aca="false">Tabla_Simulada!O457-Tabla_ValidaciónMétodo!O457</f>
        <v>0</v>
      </c>
      <c r="P457" s="65" t="n">
        <f aca="false">Tabla_Simulada!P457-Tabla_ValidaciónMétodo!P457</f>
        <v>0</v>
      </c>
      <c r="Q457" s="65" t="n">
        <f aca="false">Tabla_Simulada!Q457-Tabla_ValidaciónMétodo!Q457</f>
        <v>0</v>
      </c>
      <c r="S457" s="65" t="n">
        <f aca="false">Tabla_Simulada!S457-Tabla_ValidaciónMétodo!S457</f>
        <v>0</v>
      </c>
      <c r="T457" s="65" t="n">
        <f aca="false">Tabla_Simulada!T457-Tabla_ValidaciónMétodo!T457</f>
        <v>0</v>
      </c>
      <c r="U457" s="65" t="n">
        <f aca="false">Tabla_Simulada!U457-Tabla_ValidaciónMétodo!U457</f>
        <v>0</v>
      </c>
      <c r="V457" s="65" t="n">
        <f aca="false">Tabla_Simulada!V457-Tabla_ValidaciónMétodo!V457</f>
        <v>0</v>
      </c>
      <c r="W457" s="65" t="n">
        <f aca="false">Tabla_Simulada!W457-Tabla_ValidaciónMétodo!W457</f>
        <v>0</v>
      </c>
      <c r="X457" s="65" t="n">
        <f aca="false">Tabla_Simulada!X457-Tabla_ValidaciónMétodo!X457</f>
        <v>0</v>
      </c>
      <c r="Y457" s="65" t="n">
        <f aca="false">Tabla_Simulada!Y457-Tabla_ValidaciónMétodo!Y457</f>
        <v>0</v>
      </c>
      <c r="Z457" s="65" t="n">
        <f aca="false">Tabla_Simulada!Z457-Tabla_ValidaciónMétodo!Z457</f>
        <v>0</v>
      </c>
      <c r="AC457" s="73" t="n">
        <f aca="false">Tabla_Simulada!AC457-Tabla_ValidaciónMétodo!AC457</f>
        <v>0</v>
      </c>
      <c r="AD457" s="74" t="n">
        <f aca="false">Tabla_Simulada!AD457-Tabla_ValidaciónMétodo!AD457</f>
        <v>0</v>
      </c>
      <c r="AE457" s="75" t="n">
        <f aca="false">Tabla_Simulada!AE457-Tabla_ValidaciónMétodo!AE457</f>
        <v>0</v>
      </c>
      <c r="AF457" s="74" t="n">
        <f aca="false">Tabla_Simulada!AF457-Tabla_ValidaciónMétodo!AF457</f>
        <v>0</v>
      </c>
      <c r="AG457" s="74" t="n">
        <f aca="false">Tabla_Simulada!AG457-Tabla_ValidaciónMétodo!AG457</f>
        <v>0</v>
      </c>
      <c r="AH457" s="74" t="n">
        <f aca="false">Tabla_Simulada!AH457-Tabla_ValidaciónMétodo!AH457</f>
        <v>0</v>
      </c>
      <c r="AI457" s="74" t="n">
        <f aca="false">Tabla_Simulada!AI457-Tabla_ValidaciónMétodo!AI457</f>
        <v>0</v>
      </c>
      <c r="AJ457" s="74" t="n">
        <f aca="false">Tabla_Simulada!AJ457-Tabla_ValidaciónMétodo!AJ457</f>
        <v>0</v>
      </c>
      <c r="AK457" s="74" t="n">
        <f aca="false">Tabla_Simulada!AK457-Tabla_ValidaciónMétodo!AK457</f>
        <v>0</v>
      </c>
      <c r="AL457" s="74" t="n">
        <f aca="false">Tabla_Simulada!AL457-Tabla_ValidaciónMétodo!AL457</f>
        <v>0</v>
      </c>
      <c r="AM457" s="74" t="n">
        <f aca="false">Tabla_Simulada!AM457-Tabla_ValidaciónMétodo!AM457</f>
        <v>0</v>
      </c>
      <c r="AO457" s="66" t="n">
        <f aca="false">Tabla_Simulada!AO457-Tabla_ValidaciónMétodo!AO457</f>
        <v>0</v>
      </c>
      <c r="AP457" s="65" t="n">
        <f aca="false">Tabla_Simulada!AP457-Tabla_ValidaciónMétodo!AP457</f>
        <v>0</v>
      </c>
      <c r="AQ457" s="66" t="n">
        <f aca="false">Tabla_Simulada!AQ457-Tabla_ValidaciónMétodo!AQ457</f>
        <v>0</v>
      </c>
      <c r="AR457" s="65" t="n">
        <f aca="false">Tabla_Simulada!AR457-Tabla_ValidaciónMétodo!AR457</f>
        <v>0</v>
      </c>
      <c r="AS457" s="66" t="n">
        <f aca="false">Tabla_Simulada!AS457-Tabla_ValidaciónMétodo!AS457</f>
        <v>0</v>
      </c>
      <c r="AT457" s="65" t="n">
        <f aca="false">Tabla_Simulada!AT457-Tabla_ValidaciónMétodo!AT457</f>
        <v>0</v>
      </c>
      <c r="AU457" s="66" t="n">
        <f aca="false">Tabla_Simulada!AU457-Tabla_ValidaciónMétodo!AU457</f>
        <v>0</v>
      </c>
      <c r="AV457" s="65" t="n">
        <f aca="false">Tabla_Simulada!AV457-Tabla_ValidaciónMétodo!AV457</f>
        <v>0</v>
      </c>
      <c r="AW457" s="66" t="n">
        <f aca="false">Tabla_Simulada!AW457-Tabla_ValidaciónMétodo!AW457</f>
        <v>0</v>
      </c>
      <c r="AX457" s="65" t="n">
        <f aca="false">Tabla_Simulada!AX457-Tabla_ValidaciónMétodo!AX457</f>
        <v>0</v>
      </c>
    </row>
    <row r="458" customFormat="false" ht="15" hidden="false" customHeight="false" outlineLevel="0" collapsed="false">
      <c r="A458" s="72" t="s">
        <v>67</v>
      </c>
      <c r="B458" s="65" t="n">
        <f aca="false">Tabla_Simulada!B458-Tabla_ValidaciónMétodo!B458</f>
        <v>0</v>
      </c>
      <c r="C458" s="65" t="n">
        <f aca="false">Tabla_Simulada!C458-Tabla_ValidaciónMétodo!C458</f>
        <v>0</v>
      </c>
      <c r="D458" s="65" t="n">
        <f aca="false">Tabla_Simulada!D458-Tabla_ValidaciónMétodo!D458</f>
        <v>0</v>
      </c>
      <c r="E458" s="65" t="n">
        <f aca="false">Tabla_Simulada!E458-Tabla_ValidaciónMétodo!E458</f>
        <v>0</v>
      </c>
      <c r="F458" s="65" t="n">
        <f aca="false">Tabla_Simulada!F458-Tabla_ValidaciónMétodo!F458</f>
        <v>0</v>
      </c>
      <c r="G458" s="65" t="n">
        <f aca="false">Tabla_Simulada!G458-Tabla_ValidaciónMétodo!G458</f>
        <v>0</v>
      </c>
      <c r="H458" s="65" t="n">
        <f aca="false">Tabla_Simulada!H458-Tabla_ValidaciónMétodo!H458</f>
        <v>0</v>
      </c>
      <c r="I458" s="66" t="n">
        <f aca="false">Tabla_Simulada!I458-Tabla_ValidaciónMétodo!I458</f>
        <v>0</v>
      </c>
      <c r="J458" s="65" t="n">
        <f aca="false">Tabla_Simulada!J458-Tabla_ValidaciónMétodo!J458</f>
        <v>0</v>
      </c>
      <c r="K458" s="66" t="n">
        <f aca="false">Tabla_Simulada!K458-Tabla_ValidaciónMétodo!K458</f>
        <v>0</v>
      </c>
      <c r="L458" s="65" t="n">
        <f aca="false">Tabla_Simulada!L458-Tabla_ValidaciónMétodo!L458</f>
        <v>0</v>
      </c>
      <c r="M458" s="66" t="n">
        <f aca="false">Tabla_Simulada!M458-Tabla_ValidaciónMétodo!M458</f>
        <v>0</v>
      </c>
      <c r="N458" s="65" t="n">
        <f aca="false">Tabla_Simulada!N458-Tabla_ValidaciónMétodo!N458</f>
        <v>0</v>
      </c>
      <c r="O458" s="65" t="n">
        <f aca="false">Tabla_Simulada!O458-Tabla_ValidaciónMétodo!O458</f>
        <v>0</v>
      </c>
      <c r="P458" s="65" t="n">
        <f aca="false">Tabla_Simulada!P458-Tabla_ValidaciónMétodo!P458</f>
        <v>0</v>
      </c>
      <c r="Q458" s="65" t="n">
        <f aca="false">Tabla_Simulada!Q458-Tabla_ValidaciónMétodo!Q458</f>
        <v>0</v>
      </c>
      <c r="S458" s="65" t="n">
        <f aca="false">Tabla_Simulada!S458-Tabla_ValidaciónMétodo!S458</f>
        <v>0</v>
      </c>
      <c r="T458" s="65" t="n">
        <f aca="false">Tabla_Simulada!T458-Tabla_ValidaciónMétodo!T458</f>
        <v>0</v>
      </c>
      <c r="U458" s="65" t="n">
        <f aca="false">Tabla_Simulada!U458-Tabla_ValidaciónMétodo!U458</f>
        <v>0</v>
      </c>
      <c r="V458" s="65" t="n">
        <f aca="false">Tabla_Simulada!V458-Tabla_ValidaciónMétodo!V458</f>
        <v>0</v>
      </c>
      <c r="W458" s="65" t="n">
        <f aca="false">Tabla_Simulada!W458-Tabla_ValidaciónMétodo!W458</f>
        <v>0</v>
      </c>
      <c r="X458" s="65" t="n">
        <f aca="false">Tabla_Simulada!X458-Tabla_ValidaciónMétodo!X458</f>
        <v>0</v>
      </c>
      <c r="Y458" s="65" t="n">
        <f aca="false">Tabla_Simulada!Y458-Tabla_ValidaciónMétodo!Y458</f>
        <v>0</v>
      </c>
      <c r="Z458" s="65" t="n">
        <f aca="false">Tabla_Simulada!Z458-Tabla_ValidaciónMétodo!Z458</f>
        <v>0</v>
      </c>
      <c r="AC458" s="73" t="n">
        <f aca="false">Tabla_Simulada!AC458-Tabla_ValidaciónMétodo!AC458</f>
        <v>0</v>
      </c>
      <c r="AD458" s="74" t="n">
        <f aca="false">Tabla_Simulada!AD458-Tabla_ValidaciónMétodo!AD458</f>
        <v>0</v>
      </c>
      <c r="AE458" s="75" t="n">
        <f aca="false">Tabla_Simulada!AE458-Tabla_ValidaciónMétodo!AE458</f>
        <v>0</v>
      </c>
      <c r="AF458" s="74" t="n">
        <f aca="false">Tabla_Simulada!AF458-Tabla_ValidaciónMétodo!AF458</f>
        <v>0</v>
      </c>
      <c r="AG458" s="74" t="n">
        <f aca="false">Tabla_Simulada!AG458-Tabla_ValidaciónMétodo!AG458</f>
        <v>0</v>
      </c>
      <c r="AH458" s="74" t="n">
        <f aca="false">Tabla_Simulada!AH458-Tabla_ValidaciónMétodo!AH458</f>
        <v>0</v>
      </c>
      <c r="AI458" s="74" t="n">
        <f aca="false">Tabla_Simulada!AI458-Tabla_ValidaciónMétodo!AI458</f>
        <v>0</v>
      </c>
      <c r="AJ458" s="74" t="n">
        <f aca="false">Tabla_Simulada!AJ458-Tabla_ValidaciónMétodo!AJ458</f>
        <v>0</v>
      </c>
      <c r="AK458" s="74" t="n">
        <f aca="false">Tabla_Simulada!AK458-Tabla_ValidaciónMétodo!AK458</f>
        <v>0</v>
      </c>
      <c r="AL458" s="74" t="n">
        <f aca="false">Tabla_Simulada!AL458-Tabla_ValidaciónMétodo!AL458</f>
        <v>0</v>
      </c>
      <c r="AM458" s="74" t="n">
        <f aca="false">Tabla_Simulada!AM458-Tabla_ValidaciónMétodo!AM458</f>
        <v>0</v>
      </c>
      <c r="AO458" s="66" t="n">
        <f aca="false">Tabla_Simulada!AO458-Tabla_ValidaciónMétodo!AO458</f>
        <v>0</v>
      </c>
      <c r="AP458" s="65" t="n">
        <f aca="false">Tabla_Simulada!AP458-Tabla_ValidaciónMétodo!AP458</f>
        <v>0</v>
      </c>
      <c r="AQ458" s="66" t="n">
        <f aca="false">Tabla_Simulada!AQ458-Tabla_ValidaciónMétodo!AQ458</f>
        <v>0</v>
      </c>
      <c r="AR458" s="65" t="n">
        <f aca="false">Tabla_Simulada!AR458-Tabla_ValidaciónMétodo!AR458</f>
        <v>0</v>
      </c>
      <c r="AS458" s="66" t="n">
        <f aca="false">Tabla_Simulada!AS458-Tabla_ValidaciónMétodo!AS458</f>
        <v>0</v>
      </c>
      <c r="AT458" s="65" t="n">
        <f aca="false">Tabla_Simulada!AT458-Tabla_ValidaciónMétodo!AT458</f>
        <v>0</v>
      </c>
      <c r="AU458" s="66" t="n">
        <f aca="false">Tabla_Simulada!AU458-Tabla_ValidaciónMétodo!AU458</f>
        <v>0</v>
      </c>
      <c r="AV458" s="65" t="n">
        <f aca="false">Tabla_Simulada!AV458-Tabla_ValidaciónMétodo!AV458</f>
        <v>0</v>
      </c>
      <c r="AW458" s="66" t="n">
        <f aca="false">Tabla_Simulada!AW458-Tabla_ValidaciónMétodo!AW458</f>
        <v>0</v>
      </c>
      <c r="AX458" s="65" t="n">
        <f aca="false">Tabla_Simulada!AX458-Tabla_ValidaciónMétodo!AX458</f>
        <v>0</v>
      </c>
    </row>
    <row r="459" customFormat="false" ht="15" hidden="false" customHeight="false" outlineLevel="0" collapsed="false">
      <c r="A459" s="72" t="s">
        <v>68</v>
      </c>
      <c r="B459" s="65" t="n">
        <f aca="false">Tabla_Simulada!B459-Tabla_ValidaciónMétodo!B459</f>
        <v>0</v>
      </c>
      <c r="C459" s="65" t="n">
        <f aca="false">Tabla_Simulada!C459-Tabla_ValidaciónMétodo!C459</f>
        <v>0</v>
      </c>
      <c r="D459" s="65" t="n">
        <f aca="false">Tabla_Simulada!D459-Tabla_ValidaciónMétodo!D459</f>
        <v>0</v>
      </c>
      <c r="E459" s="65" t="n">
        <f aca="false">Tabla_Simulada!E459-Tabla_ValidaciónMétodo!E459</f>
        <v>0</v>
      </c>
      <c r="F459" s="65" t="n">
        <f aca="false">Tabla_Simulada!F459-Tabla_ValidaciónMétodo!F459</f>
        <v>0</v>
      </c>
      <c r="G459" s="65" t="n">
        <f aca="false">Tabla_Simulada!G459-Tabla_ValidaciónMétodo!G459</f>
        <v>0</v>
      </c>
      <c r="H459" s="65" t="n">
        <f aca="false">Tabla_Simulada!H459-Tabla_ValidaciónMétodo!H459</f>
        <v>0</v>
      </c>
      <c r="I459" s="66" t="n">
        <f aca="false">Tabla_Simulada!I459-Tabla_ValidaciónMétodo!I459</f>
        <v>0</v>
      </c>
      <c r="J459" s="65" t="n">
        <f aca="false">Tabla_Simulada!J459-Tabla_ValidaciónMétodo!J459</f>
        <v>0</v>
      </c>
      <c r="K459" s="66" t="n">
        <f aca="false">Tabla_Simulada!K459-Tabla_ValidaciónMétodo!K459</f>
        <v>0</v>
      </c>
      <c r="L459" s="65" t="n">
        <f aca="false">Tabla_Simulada!L459-Tabla_ValidaciónMétodo!L459</f>
        <v>0</v>
      </c>
      <c r="M459" s="66" t="n">
        <f aca="false">Tabla_Simulada!M459-Tabla_ValidaciónMétodo!M459</f>
        <v>0</v>
      </c>
      <c r="N459" s="65" t="n">
        <f aca="false">Tabla_Simulada!N459-Tabla_ValidaciónMétodo!N459</f>
        <v>0</v>
      </c>
      <c r="O459" s="65" t="n">
        <f aca="false">Tabla_Simulada!O459-Tabla_ValidaciónMétodo!O459</f>
        <v>0</v>
      </c>
      <c r="P459" s="65" t="n">
        <f aca="false">Tabla_Simulada!P459-Tabla_ValidaciónMétodo!P459</f>
        <v>0</v>
      </c>
      <c r="Q459" s="65" t="n">
        <f aca="false">Tabla_Simulada!Q459-Tabla_ValidaciónMétodo!Q459</f>
        <v>0</v>
      </c>
      <c r="S459" s="65" t="n">
        <f aca="false">Tabla_Simulada!S459-Tabla_ValidaciónMétodo!S459</f>
        <v>0</v>
      </c>
      <c r="T459" s="65" t="n">
        <f aca="false">Tabla_Simulada!T459-Tabla_ValidaciónMétodo!T459</f>
        <v>0</v>
      </c>
      <c r="U459" s="65" t="n">
        <f aca="false">Tabla_Simulada!U459-Tabla_ValidaciónMétodo!U459</f>
        <v>0</v>
      </c>
      <c r="V459" s="65" t="n">
        <f aca="false">Tabla_Simulada!V459-Tabla_ValidaciónMétodo!V459</f>
        <v>0</v>
      </c>
      <c r="W459" s="65" t="n">
        <f aca="false">Tabla_Simulada!W459-Tabla_ValidaciónMétodo!W459</f>
        <v>0</v>
      </c>
      <c r="X459" s="65" t="n">
        <f aca="false">Tabla_Simulada!X459-Tabla_ValidaciónMétodo!X459</f>
        <v>0</v>
      </c>
      <c r="Y459" s="65" t="n">
        <f aca="false">Tabla_Simulada!Y459-Tabla_ValidaciónMétodo!Y459</f>
        <v>0</v>
      </c>
      <c r="Z459" s="65" t="n">
        <f aca="false">Tabla_Simulada!Z459-Tabla_ValidaciónMétodo!Z459</f>
        <v>0</v>
      </c>
      <c r="AC459" s="73" t="n">
        <f aca="false">Tabla_Simulada!AC459-Tabla_ValidaciónMétodo!AC459</f>
        <v>0</v>
      </c>
      <c r="AD459" s="74" t="n">
        <f aca="false">Tabla_Simulada!AD459-Tabla_ValidaciónMétodo!AD459</f>
        <v>0</v>
      </c>
      <c r="AE459" s="75" t="n">
        <f aca="false">Tabla_Simulada!AE459-Tabla_ValidaciónMétodo!AE459</f>
        <v>0</v>
      </c>
      <c r="AF459" s="74" t="n">
        <f aca="false">Tabla_Simulada!AF459-Tabla_ValidaciónMétodo!AF459</f>
        <v>0</v>
      </c>
      <c r="AG459" s="74" t="n">
        <f aca="false">Tabla_Simulada!AG459-Tabla_ValidaciónMétodo!AG459</f>
        <v>0</v>
      </c>
      <c r="AH459" s="74" t="n">
        <f aca="false">Tabla_Simulada!AH459-Tabla_ValidaciónMétodo!AH459</f>
        <v>0</v>
      </c>
      <c r="AI459" s="74" t="n">
        <f aca="false">Tabla_Simulada!AI459-Tabla_ValidaciónMétodo!AI459</f>
        <v>0</v>
      </c>
      <c r="AJ459" s="74" t="n">
        <f aca="false">Tabla_Simulada!AJ459-Tabla_ValidaciónMétodo!AJ459</f>
        <v>0</v>
      </c>
      <c r="AK459" s="74" t="n">
        <f aca="false">Tabla_Simulada!AK459-Tabla_ValidaciónMétodo!AK459</f>
        <v>0</v>
      </c>
      <c r="AL459" s="74" t="n">
        <f aca="false">Tabla_Simulada!AL459-Tabla_ValidaciónMétodo!AL459</f>
        <v>0</v>
      </c>
      <c r="AM459" s="74" t="n">
        <f aca="false">Tabla_Simulada!AM459-Tabla_ValidaciónMétodo!AM459</f>
        <v>0</v>
      </c>
      <c r="AO459" s="66" t="n">
        <f aca="false">Tabla_Simulada!AO459-Tabla_ValidaciónMétodo!AO459</f>
        <v>0</v>
      </c>
      <c r="AP459" s="65" t="n">
        <f aca="false">Tabla_Simulada!AP459-Tabla_ValidaciónMétodo!AP459</f>
        <v>0</v>
      </c>
      <c r="AQ459" s="66" t="n">
        <f aca="false">Tabla_Simulada!AQ459-Tabla_ValidaciónMétodo!AQ459</f>
        <v>0</v>
      </c>
      <c r="AR459" s="65" t="n">
        <f aca="false">Tabla_Simulada!AR459-Tabla_ValidaciónMétodo!AR459</f>
        <v>0</v>
      </c>
      <c r="AS459" s="66" t="n">
        <f aca="false">Tabla_Simulada!AS459-Tabla_ValidaciónMétodo!AS459</f>
        <v>0</v>
      </c>
      <c r="AT459" s="65" t="n">
        <f aca="false">Tabla_Simulada!AT459-Tabla_ValidaciónMétodo!AT459</f>
        <v>0</v>
      </c>
      <c r="AU459" s="66" t="n">
        <f aca="false">Tabla_Simulada!AU459-Tabla_ValidaciónMétodo!AU459</f>
        <v>0</v>
      </c>
      <c r="AV459" s="65" t="n">
        <f aca="false">Tabla_Simulada!AV459-Tabla_ValidaciónMétodo!AV459</f>
        <v>0</v>
      </c>
      <c r="AW459" s="66" t="n">
        <f aca="false">Tabla_Simulada!AW459-Tabla_ValidaciónMétodo!AW459</f>
        <v>0</v>
      </c>
      <c r="AX459" s="65" t="n">
        <f aca="false">Tabla_Simulada!AX459-Tabla_ValidaciónMétodo!AX459</f>
        <v>0</v>
      </c>
    </row>
    <row r="460" customFormat="false" ht="15" hidden="false" customHeight="false" outlineLevel="0" collapsed="false">
      <c r="A460" s="83" t="s">
        <v>71</v>
      </c>
      <c r="B460" s="86" t="n">
        <f aca="false">Tabla_Simulada!B460-Tabla_ValidaciónMétodo!B460</f>
        <v>0</v>
      </c>
      <c r="C460" s="86" t="n">
        <f aca="false">Tabla_Simulada!C460-Tabla_ValidaciónMétodo!C460</f>
        <v>0</v>
      </c>
      <c r="D460" s="86" t="n">
        <f aca="false">Tabla_Simulada!D460-Tabla_ValidaciónMétodo!D460</f>
        <v>0</v>
      </c>
      <c r="E460" s="86" t="n">
        <f aca="false">Tabla_Simulada!E460-Tabla_ValidaciónMétodo!E460</f>
        <v>0</v>
      </c>
      <c r="F460" s="86" t="n">
        <f aca="false">Tabla_Simulada!F460-Tabla_ValidaciónMétodo!F460</f>
        <v>0</v>
      </c>
      <c r="G460" s="86" t="n">
        <f aca="false">Tabla_Simulada!G460-Tabla_ValidaciónMétodo!G460</f>
        <v>0</v>
      </c>
      <c r="H460" s="86" t="n">
        <f aca="false">Tabla_Simulada!H460-Tabla_ValidaciónMétodo!H460</f>
        <v>0</v>
      </c>
      <c r="I460" s="84" t="n">
        <f aca="false">Tabla_Simulada!I460-Tabla_ValidaciónMétodo!I460</f>
        <v>0</v>
      </c>
      <c r="J460" s="86" t="n">
        <f aca="false">Tabla_Simulada!J460-Tabla_ValidaciónMétodo!J460</f>
        <v>0</v>
      </c>
      <c r="K460" s="84" t="n">
        <f aca="false">Tabla_Simulada!K460-Tabla_ValidaciónMétodo!K460</f>
        <v>0</v>
      </c>
      <c r="L460" s="86" t="n">
        <f aca="false">Tabla_Simulada!L460-Tabla_ValidaciónMétodo!L460</f>
        <v>0</v>
      </c>
      <c r="M460" s="84" t="n">
        <f aca="false">Tabla_Simulada!M460-Tabla_ValidaciónMétodo!M460</f>
        <v>0</v>
      </c>
      <c r="N460" s="86" t="n">
        <f aca="false">Tabla_Simulada!N460-Tabla_ValidaciónMétodo!N460</f>
        <v>0</v>
      </c>
      <c r="O460" s="86" t="n">
        <f aca="false">Tabla_Simulada!O460-Tabla_ValidaciónMétodo!O460</f>
        <v>0</v>
      </c>
      <c r="P460" s="86" t="n">
        <f aca="false">Tabla_Simulada!P460-Tabla_ValidaciónMétodo!P460</f>
        <v>0</v>
      </c>
      <c r="Q460" s="86" t="n">
        <f aca="false">Tabla_Simulada!Q460-Tabla_ValidaciónMétodo!Q460</f>
        <v>0</v>
      </c>
      <c r="S460" s="86" t="n">
        <f aca="false">Tabla_Simulada!S460-Tabla_ValidaciónMétodo!S460</f>
        <v>0</v>
      </c>
      <c r="T460" s="86" t="n">
        <f aca="false">Tabla_Simulada!T460-Tabla_ValidaciónMétodo!T460</f>
        <v>0</v>
      </c>
      <c r="U460" s="86" t="n">
        <f aca="false">Tabla_Simulada!U460-Tabla_ValidaciónMétodo!U460</f>
        <v>0</v>
      </c>
      <c r="V460" s="86" t="n">
        <f aca="false">Tabla_Simulada!V460-Tabla_ValidaciónMétodo!V460</f>
        <v>0</v>
      </c>
      <c r="W460" s="86" t="n">
        <f aca="false">Tabla_Simulada!W460-Tabla_ValidaciónMétodo!W460</f>
        <v>0</v>
      </c>
      <c r="X460" s="86" t="n">
        <f aca="false">Tabla_Simulada!X460-Tabla_ValidaciónMétodo!X460</f>
        <v>0</v>
      </c>
      <c r="Y460" s="86" t="n">
        <f aca="false">Tabla_Simulada!Y460-Tabla_ValidaciónMétodo!Y460</f>
        <v>0</v>
      </c>
      <c r="Z460" s="86" t="n">
        <f aca="false">Tabla_Simulada!Z460-Tabla_ValidaciónMétodo!Z460</f>
        <v>0</v>
      </c>
      <c r="AB460" s="89" t="s">
        <v>241</v>
      </c>
      <c r="AC460" s="89" t="n">
        <f aca="false">Tabla_Simulada!AC460-Tabla_ValidaciónMétodo!AC460</f>
        <v>0</v>
      </c>
      <c r="AD460" s="88"/>
      <c r="AE460" s="90" t="n">
        <f aca="false">Tabla_Simulada!AE460-Tabla_ValidaciónMétodo!AE460</f>
        <v>0</v>
      </c>
      <c r="AF460" s="88"/>
      <c r="AG460" s="91" t="n">
        <f aca="false">Tabla_Simulada!AG460-Tabla_ValidaciónMétodo!AG460</f>
        <v>0</v>
      </c>
      <c r="AH460" s="88"/>
      <c r="AI460" s="91" t="n">
        <f aca="false">Tabla_Simulada!AI460-Tabla_ValidaciónMétodo!AI460</f>
        <v>0</v>
      </c>
      <c r="AJ460" s="88"/>
      <c r="AK460" s="91" t="n">
        <f aca="false">Tabla_Simulada!AK460-Tabla_ValidaciónMétodo!AK460</f>
        <v>0</v>
      </c>
      <c r="AL460" s="92"/>
      <c r="AM460" s="91" t="n">
        <f aca="false">Tabla_Simulada!AM460-Tabla_ValidaciónMétodo!AM460</f>
        <v>0</v>
      </c>
      <c r="AO460" s="84" t="n">
        <f aca="false">Tabla_Simulada!AO460-Tabla_ValidaciónMétodo!AO460</f>
        <v>0</v>
      </c>
      <c r="AP460" s="86" t="n">
        <f aca="false">Tabla_Simulada!AP460-Tabla_ValidaciónMétodo!AP460</f>
        <v>0</v>
      </c>
      <c r="AQ460" s="84" t="n">
        <f aca="false">Tabla_Simulada!AQ460-Tabla_ValidaciónMétodo!AQ460</f>
        <v>0</v>
      </c>
      <c r="AR460" s="86" t="n">
        <f aca="false">Tabla_Simulada!AR460-Tabla_ValidaciónMétodo!AR460</f>
        <v>0</v>
      </c>
      <c r="AS460" s="84" t="n">
        <f aca="false">Tabla_Simulada!AS460-Tabla_ValidaciónMétodo!AS460</f>
        <v>0</v>
      </c>
      <c r="AT460" s="86" t="n">
        <f aca="false">Tabla_Simulada!AT460-Tabla_ValidaciónMétodo!AT460</f>
        <v>0</v>
      </c>
      <c r="AU460" s="84" t="n">
        <f aca="false">Tabla_Simulada!AU460-Tabla_ValidaciónMétodo!AU460</f>
        <v>0</v>
      </c>
      <c r="AV460" s="86" t="n">
        <f aca="false">Tabla_Simulada!AV460-Tabla_ValidaciónMétodo!AV460</f>
        <v>0</v>
      </c>
      <c r="AW460" s="84" t="n">
        <f aca="false">Tabla_Simulada!AW460-Tabla_ValidaciónMétodo!AW460</f>
        <v>0</v>
      </c>
      <c r="AX460" s="86" t="n">
        <f aca="false">Tabla_Simulada!AX460-Tabla_ValidaciónMétodo!AX460</f>
        <v>0</v>
      </c>
    </row>
    <row r="461" customFormat="false" ht="15" hidden="false" customHeight="false" outlineLevel="0" collapsed="false">
      <c r="A461" s="43" t="s">
        <v>72</v>
      </c>
      <c r="AB461" s="89" t="s">
        <v>242</v>
      </c>
      <c r="AC461" s="89" t="n">
        <f aca="false">Tabla_Simulada!AC461-Tabla_ValidaciónMétodo!AC461</f>
        <v>0</v>
      </c>
      <c r="AD461" s="88"/>
      <c r="AE461" s="90" t="n">
        <f aca="false">Tabla_Simulada!AE461-Tabla_ValidaciónMétodo!AE461</f>
        <v>0</v>
      </c>
      <c r="AF461" s="88"/>
      <c r="AG461" s="91" t="n">
        <f aca="false">Tabla_Simulada!AG461-Tabla_ValidaciónMétodo!AG461</f>
        <v>0</v>
      </c>
      <c r="AH461" s="88"/>
      <c r="AI461" s="91" t="n">
        <f aca="false">Tabla_Simulada!AI461-Tabla_ValidaciónMétodo!AI461</f>
        <v>0</v>
      </c>
      <c r="AJ461" s="88"/>
      <c r="AK461" s="91" t="n">
        <f aca="false">Tabla_Simulada!AK461-Tabla_ValidaciónMétodo!AK461</f>
        <v>0</v>
      </c>
      <c r="AL461" s="88"/>
      <c r="AM461" s="91"/>
    </row>
    <row r="462" customFormat="false" ht="15" hidden="false" customHeight="false" outlineLevel="0" collapsed="false">
      <c r="A462" s="43" t="s">
        <v>187</v>
      </c>
    </row>
    <row r="463" customFormat="false" ht="15" hidden="false" customHeight="false" outlineLevel="0" collapsed="false">
      <c r="A463" s="96"/>
    </row>
    <row r="464" customFormat="false" ht="15" hidden="false" customHeight="false" outlineLevel="0" collapsed="false">
      <c r="A464" s="96"/>
    </row>
    <row r="465" customFormat="false" ht="15" hidden="false" customHeight="false" outlineLevel="0" collapsed="false">
      <c r="A465" s="96"/>
    </row>
    <row r="466" customFormat="false" ht="15" hidden="false" customHeight="false" outlineLevel="0" collapsed="false">
      <c r="A466" s="14" t="str">
        <f aca="false">"Tabla " &amp; TEXT((ROW()+24) / 35, "0")</f>
        <v>Tabla 14</v>
      </c>
      <c r="B466" s="14"/>
      <c r="C466" s="14"/>
      <c r="D466" s="14"/>
      <c r="E466" s="14"/>
      <c r="F466" s="14"/>
      <c r="G466" s="14"/>
      <c r="H466" s="14"/>
      <c r="I466" s="14"/>
      <c r="J466" s="14"/>
      <c r="S466" s="140"/>
      <c r="T466" s="140"/>
      <c r="U466" s="140"/>
      <c r="V466" s="140"/>
      <c r="W466" s="140"/>
      <c r="X466" s="140"/>
      <c r="Y466" s="140"/>
      <c r="Z466" s="140"/>
    </row>
    <row r="467" customFormat="false" ht="15" hidden="false" customHeight="false" outlineLevel="0" collapsed="false">
      <c r="A467" s="14" t="s">
        <v>196</v>
      </c>
      <c r="B467" s="14"/>
      <c r="C467" s="14"/>
      <c r="D467" s="14"/>
      <c r="E467" s="14"/>
      <c r="F467" s="14"/>
      <c r="G467" s="14"/>
      <c r="H467" s="14"/>
      <c r="I467" s="14"/>
      <c r="J467" s="14"/>
      <c r="S467" s="140"/>
      <c r="T467" s="140"/>
      <c r="U467" s="140"/>
      <c r="V467" s="140"/>
      <c r="W467" s="140"/>
      <c r="X467" s="140"/>
      <c r="Y467" s="140"/>
      <c r="Z467" s="140"/>
    </row>
    <row r="468" customFormat="false" ht="15.8" hidden="false" customHeight="true" outlineLevel="0" collapsed="false">
      <c r="A468" s="52" t="s">
        <v>30</v>
      </c>
      <c r="B468" s="103" t="s">
        <v>222</v>
      </c>
      <c r="C468" s="103"/>
      <c r="D468" s="103"/>
      <c r="E468" s="103"/>
      <c r="F468" s="103"/>
      <c r="G468" s="103"/>
      <c r="H468" s="103"/>
      <c r="I468" s="54" t="s">
        <v>32</v>
      </c>
      <c r="J468" s="54" t="s">
        <v>33</v>
      </c>
      <c r="K468" s="54" t="s">
        <v>223</v>
      </c>
      <c r="L468" s="54" t="s">
        <v>224</v>
      </c>
      <c r="M468" s="54" t="s">
        <v>225</v>
      </c>
      <c r="N468" s="54" t="s">
        <v>34</v>
      </c>
      <c r="O468" s="54" t="s">
        <v>226</v>
      </c>
      <c r="P468" s="54" t="s">
        <v>227</v>
      </c>
      <c r="Q468" s="54" t="s">
        <v>228</v>
      </c>
      <c r="S468" s="103" t="s">
        <v>222</v>
      </c>
      <c r="T468" s="103"/>
      <c r="U468" s="103"/>
      <c r="V468" s="103"/>
      <c r="W468" s="103"/>
      <c r="X468" s="103"/>
      <c r="Y468" s="103"/>
      <c r="Z468" s="103"/>
      <c r="AC468" s="57" t="s">
        <v>230</v>
      </c>
      <c r="AD468" s="57"/>
      <c r="AE468" s="57" t="s">
        <v>231</v>
      </c>
      <c r="AF468" s="57"/>
      <c r="AG468" s="57" t="s">
        <v>232</v>
      </c>
      <c r="AH468" s="57"/>
      <c r="AI468" s="57" t="s">
        <v>233</v>
      </c>
      <c r="AJ468" s="57"/>
      <c r="AK468" s="57" t="s">
        <v>234</v>
      </c>
      <c r="AL468" s="57"/>
      <c r="AM468" s="58" t="s">
        <v>235</v>
      </c>
      <c r="AO468" s="57" t="s">
        <v>230</v>
      </c>
      <c r="AP468" s="57"/>
      <c r="AQ468" s="57" t="s">
        <v>231</v>
      </c>
      <c r="AR468" s="57"/>
      <c r="AS468" s="57" t="s">
        <v>232</v>
      </c>
      <c r="AT468" s="57"/>
      <c r="AU468" s="57" t="s">
        <v>233</v>
      </c>
      <c r="AV468" s="57"/>
      <c r="AW468" s="58" t="s">
        <v>234</v>
      </c>
      <c r="AX468" s="58"/>
    </row>
    <row r="469" customFormat="false" ht="37.3" hidden="false" customHeight="false" outlineLevel="0" collapsed="false">
      <c r="A469" s="52"/>
      <c r="B469" s="104" t="s">
        <v>197</v>
      </c>
      <c r="C469" s="104" t="s">
        <v>198</v>
      </c>
      <c r="D469" s="104" t="s">
        <v>199</v>
      </c>
      <c r="E469" s="104" t="s">
        <v>200</v>
      </c>
      <c r="F469" s="104" t="s">
        <v>201</v>
      </c>
      <c r="G469" s="104" t="s">
        <v>202</v>
      </c>
      <c r="H469" s="104" t="s">
        <v>203</v>
      </c>
      <c r="I469" s="54"/>
      <c r="J469" s="54"/>
      <c r="K469" s="54"/>
      <c r="L469" s="54"/>
      <c r="M469" s="54"/>
      <c r="N469" s="54"/>
      <c r="O469" s="54"/>
      <c r="P469" s="54"/>
      <c r="Q469" s="54"/>
      <c r="S469" s="104" t="s">
        <v>197</v>
      </c>
      <c r="T469" s="104" t="s">
        <v>198</v>
      </c>
      <c r="U469" s="104" t="s">
        <v>199</v>
      </c>
      <c r="V469" s="104" t="s">
        <v>200</v>
      </c>
      <c r="W469" s="104" t="s">
        <v>201</v>
      </c>
      <c r="X469" s="104" t="s">
        <v>202</v>
      </c>
      <c r="Y469" s="104" t="s">
        <v>203</v>
      </c>
      <c r="Z469" s="54" t="s">
        <v>43</v>
      </c>
      <c r="AC469" s="59" t="s">
        <v>236</v>
      </c>
      <c r="AD469" s="59" t="s">
        <v>237</v>
      </c>
      <c r="AE469" s="59" t="s">
        <v>236</v>
      </c>
      <c r="AF469" s="59" t="s">
        <v>237</v>
      </c>
      <c r="AG469" s="59" t="s">
        <v>236</v>
      </c>
      <c r="AH469" s="59" t="s">
        <v>237</v>
      </c>
      <c r="AI469" s="59" t="s">
        <v>236</v>
      </c>
      <c r="AJ469" s="59" t="s">
        <v>237</v>
      </c>
      <c r="AK469" s="59" t="s">
        <v>236</v>
      </c>
      <c r="AL469" s="59" t="s">
        <v>237</v>
      </c>
      <c r="AM469" s="60" t="s">
        <v>238</v>
      </c>
      <c r="AO469" s="59" t="s">
        <v>239</v>
      </c>
      <c r="AP469" s="59" t="s">
        <v>240</v>
      </c>
      <c r="AQ469" s="59" t="s">
        <v>239</v>
      </c>
      <c r="AR469" s="59" t="s">
        <v>240</v>
      </c>
      <c r="AS469" s="59" t="s">
        <v>239</v>
      </c>
      <c r="AT469" s="59" t="s">
        <v>240</v>
      </c>
      <c r="AU469" s="59" t="s">
        <v>239</v>
      </c>
      <c r="AV469" s="59" t="s">
        <v>240</v>
      </c>
      <c r="AW469" s="59" t="s">
        <v>239</v>
      </c>
      <c r="AX469" s="60" t="s">
        <v>240</v>
      </c>
    </row>
    <row r="470" customFormat="false" ht="15" hidden="false" customHeight="false" outlineLevel="0" collapsed="false">
      <c r="A470" s="61" t="s">
        <v>44</v>
      </c>
      <c r="B470" s="64" t="n">
        <f aca="false">Tabla_Simulada!B470-Tabla_ValidaciónMétodo!B470</f>
        <v>0</v>
      </c>
      <c r="C470" s="64" t="n">
        <f aca="false">Tabla_Simulada!C470-Tabla_ValidaciónMétodo!C470</f>
        <v>0</v>
      </c>
      <c r="D470" s="64" t="n">
        <f aca="false">Tabla_Simulada!D470-Tabla_ValidaciónMétodo!D470</f>
        <v>0</v>
      </c>
      <c r="E470" s="64" t="n">
        <f aca="false">Tabla_Simulada!E470-Tabla_ValidaciónMétodo!E470</f>
        <v>0</v>
      </c>
      <c r="F470" s="64" t="n">
        <f aca="false">Tabla_Simulada!F470-Tabla_ValidaciónMétodo!F470</f>
        <v>0</v>
      </c>
      <c r="G470" s="64" t="n">
        <f aca="false">Tabla_Simulada!G470-Tabla_ValidaciónMétodo!G470</f>
        <v>0</v>
      </c>
      <c r="H470" s="64" t="n">
        <f aca="false">Tabla_Simulada!H470-Tabla_ValidaciónMétodo!H470</f>
        <v>0</v>
      </c>
      <c r="I470" s="63" t="n">
        <f aca="false">Tabla_Simulada!I470-Tabla_ValidaciónMétodo!I470</f>
        <v>0</v>
      </c>
      <c r="J470" s="64" t="n">
        <f aca="false">Tabla_Simulada!J470-Tabla_ValidaciónMétodo!J470</f>
        <v>0</v>
      </c>
      <c r="K470" s="63" t="n">
        <f aca="false">Tabla_Simulada!K470-Tabla_ValidaciónMétodo!K470</f>
        <v>0</v>
      </c>
      <c r="L470" s="65" t="n">
        <f aca="false">Tabla_Simulada!L470-Tabla_ValidaciónMétodo!L470</f>
        <v>0</v>
      </c>
      <c r="M470" s="66" t="n">
        <f aca="false">Tabla_Simulada!M470-Tabla_ValidaciónMétodo!M470</f>
        <v>0</v>
      </c>
      <c r="N470" s="65" t="n">
        <f aca="false">Tabla_Simulada!N470-Tabla_ValidaciónMétodo!N470</f>
        <v>0</v>
      </c>
      <c r="O470" s="65" t="n">
        <f aca="false">Tabla_Simulada!O470-Tabla_ValidaciónMétodo!O470</f>
        <v>0</v>
      </c>
      <c r="P470" s="65" t="n">
        <f aca="false">Tabla_Simulada!P470-Tabla_ValidaciónMétodo!P470</f>
        <v>0</v>
      </c>
      <c r="Q470" s="65" t="n">
        <f aca="false">Tabla_Simulada!Q470-Tabla_ValidaciónMétodo!Q470</f>
        <v>0</v>
      </c>
      <c r="S470" s="64" t="n">
        <f aca="false">Tabla_Simulada!S470-Tabla_ValidaciónMétodo!S470</f>
        <v>0</v>
      </c>
      <c r="T470" s="64" t="n">
        <f aca="false">Tabla_Simulada!T470-Tabla_ValidaciónMétodo!T470</f>
        <v>0</v>
      </c>
      <c r="U470" s="64" t="n">
        <f aca="false">Tabla_Simulada!U470-Tabla_ValidaciónMétodo!U470</f>
        <v>0</v>
      </c>
      <c r="V470" s="64" t="n">
        <f aca="false">Tabla_Simulada!V470-Tabla_ValidaciónMétodo!V470</f>
        <v>0</v>
      </c>
      <c r="W470" s="64" t="n">
        <f aca="false">Tabla_Simulada!W470-Tabla_ValidaciónMétodo!W470</f>
        <v>0</v>
      </c>
      <c r="X470" s="64" t="n">
        <f aca="false">Tabla_Simulada!X470-Tabla_ValidaciónMétodo!X470</f>
        <v>0</v>
      </c>
      <c r="Y470" s="64" t="n">
        <f aca="false">Tabla_Simulada!Y470-Tabla_ValidaciónMétodo!Y470</f>
        <v>0</v>
      </c>
      <c r="Z470" s="64" t="n">
        <f aca="false">Tabla_Simulada!Z470-Tabla_ValidaciónMétodo!Z470</f>
        <v>0</v>
      </c>
      <c r="AC470" s="69" t="n">
        <f aca="false">Tabla_Simulada!AC470-Tabla_ValidaciónMétodo!AC470</f>
        <v>0</v>
      </c>
      <c r="AD470" s="70" t="n">
        <f aca="false">Tabla_Simulada!AD470-Tabla_ValidaciónMétodo!AD470</f>
        <v>0</v>
      </c>
      <c r="AE470" s="71" t="n">
        <f aca="false">Tabla_Simulada!AE470-Tabla_ValidaciónMétodo!AE470</f>
        <v>0</v>
      </c>
      <c r="AF470" s="70" t="n">
        <f aca="false">Tabla_Simulada!AF470-Tabla_ValidaciónMétodo!AF470</f>
        <v>0</v>
      </c>
      <c r="AG470" s="70" t="n">
        <f aca="false">Tabla_Simulada!AG470-Tabla_ValidaciónMétodo!AG470</f>
        <v>0</v>
      </c>
      <c r="AH470" s="70" t="n">
        <f aca="false">Tabla_Simulada!AH470-Tabla_ValidaciónMétodo!AH470</f>
        <v>0</v>
      </c>
      <c r="AI470" s="70" t="n">
        <f aca="false">Tabla_Simulada!AI470-Tabla_ValidaciónMétodo!AI470</f>
        <v>0</v>
      </c>
      <c r="AJ470" s="70" t="n">
        <f aca="false">Tabla_Simulada!AJ470-Tabla_ValidaciónMétodo!AJ470</f>
        <v>0</v>
      </c>
      <c r="AK470" s="70" t="n">
        <f aca="false">Tabla_Simulada!AK470-Tabla_ValidaciónMétodo!AK470</f>
        <v>0</v>
      </c>
      <c r="AL470" s="70" t="n">
        <f aca="false">Tabla_Simulada!AL470-Tabla_ValidaciónMétodo!AL470</f>
        <v>0</v>
      </c>
      <c r="AM470" s="70" t="n">
        <f aca="false">Tabla_Simulada!AM470-Tabla_ValidaciónMétodo!AM470</f>
        <v>0</v>
      </c>
      <c r="AO470" s="63" t="n">
        <f aca="false">Tabla_Simulada!AO470-Tabla_ValidaciónMétodo!AO470</f>
        <v>0</v>
      </c>
      <c r="AP470" s="64" t="n">
        <f aca="false">Tabla_Simulada!AP470-Tabla_ValidaciónMétodo!AP470</f>
        <v>0</v>
      </c>
      <c r="AQ470" s="63" t="n">
        <f aca="false">Tabla_Simulada!AQ470-Tabla_ValidaciónMétodo!AQ470</f>
        <v>0</v>
      </c>
      <c r="AR470" s="64" t="n">
        <f aca="false">Tabla_Simulada!AR470-Tabla_ValidaciónMétodo!AR470</f>
        <v>0</v>
      </c>
      <c r="AS470" s="63" t="n">
        <f aca="false">Tabla_Simulada!AS470-Tabla_ValidaciónMétodo!AS470</f>
        <v>0</v>
      </c>
      <c r="AT470" s="64" t="n">
        <f aca="false">Tabla_Simulada!AT470-Tabla_ValidaciónMétodo!AT470</f>
        <v>0</v>
      </c>
      <c r="AU470" s="63" t="n">
        <f aca="false">Tabla_Simulada!AU470-Tabla_ValidaciónMétodo!AU470</f>
        <v>0</v>
      </c>
      <c r="AV470" s="64" t="n">
        <f aca="false">Tabla_Simulada!AV470-Tabla_ValidaciónMétodo!AV470</f>
        <v>0</v>
      </c>
      <c r="AW470" s="63" t="n">
        <f aca="false">Tabla_Simulada!AW470-Tabla_ValidaciónMétodo!AW470</f>
        <v>0</v>
      </c>
      <c r="AX470" s="64" t="n">
        <f aca="false">Tabla_Simulada!AX470-Tabla_ValidaciónMétodo!AX470</f>
        <v>0</v>
      </c>
    </row>
    <row r="471" customFormat="false" ht="15" hidden="false" customHeight="false" outlineLevel="0" collapsed="false">
      <c r="A471" s="72" t="s">
        <v>45</v>
      </c>
      <c r="B471" s="65" t="n">
        <f aca="false">Tabla_Simulada!B471-Tabla_ValidaciónMétodo!B471</f>
        <v>0</v>
      </c>
      <c r="C471" s="65" t="n">
        <f aca="false">Tabla_Simulada!C471-Tabla_ValidaciónMétodo!C471</f>
        <v>0</v>
      </c>
      <c r="D471" s="65" t="n">
        <f aca="false">Tabla_Simulada!D471-Tabla_ValidaciónMétodo!D471</f>
        <v>0</v>
      </c>
      <c r="E471" s="65" t="n">
        <f aca="false">Tabla_Simulada!E471-Tabla_ValidaciónMétodo!E471</f>
        <v>0</v>
      </c>
      <c r="F471" s="65" t="n">
        <f aca="false">Tabla_Simulada!F471-Tabla_ValidaciónMétodo!F471</f>
        <v>0</v>
      </c>
      <c r="G471" s="65" t="n">
        <f aca="false">Tabla_Simulada!G471-Tabla_ValidaciónMétodo!G471</f>
        <v>0</v>
      </c>
      <c r="H471" s="65" t="n">
        <f aca="false">Tabla_Simulada!H471-Tabla_ValidaciónMétodo!H471</f>
        <v>0</v>
      </c>
      <c r="I471" s="66" t="n">
        <f aca="false">Tabla_Simulada!I471-Tabla_ValidaciónMétodo!I471</f>
        <v>0</v>
      </c>
      <c r="J471" s="65" t="n">
        <f aca="false">Tabla_Simulada!J471-Tabla_ValidaciónMétodo!J471</f>
        <v>0</v>
      </c>
      <c r="K471" s="66" t="n">
        <f aca="false">Tabla_Simulada!K471-Tabla_ValidaciónMétodo!K471</f>
        <v>0</v>
      </c>
      <c r="L471" s="65" t="n">
        <f aca="false">Tabla_Simulada!L471-Tabla_ValidaciónMétodo!L471</f>
        <v>0</v>
      </c>
      <c r="M471" s="66" t="n">
        <f aca="false">Tabla_Simulada!M471-Tabla_ValidaciónMétodo!M471</f>
        <v>0</v>
      </c>
      <c r="N471" s="65" t="n">
        <f aca="false">Tabla_Simulada!N471-Tabla_ValidaciónMétodo!N471</f>
        <v>0</v>
      </c>
      <c r="O471" s="65" t="n">
        <f aca="false">Tabla_Simulada!O471-Tabla_ValidaciónMétodo!O471</f>
        <v>0</v>
      </c>
      <c r="P471" s="65" t="n">
        <f aca="false">Tabla_Simulada!P471-Tabla_ValidaciónMétodo!P471</f>
        <v>0</v>
      </c>
      <c r="Q471" s="65" t="n">
        <f aca="false">Tabla_Simulada!Q471-Tabla_ValidaciónMétodo!Q471</f>
        <v>0</v>
      </c>
      <c r="S471" s="65" t="n">
        <f aca="false">Tabla_Simulada!S471-Tabla_ValidaciónMétodo!S471</f>
        <v>0</v>
      </c>
      <c r="T471" s="65" t="n">
        <f aca="false">Tabla_Simulada!T471-Tabla_ValidaciónMétodo!T471</f>
        <v>0</v>
      </c>
      <c r="U471" s="65" t="n">
        <f aca="false">Tabla_Simulada!U471-Tabla_ValidaciónMétodo!U471</f>
        <v>0</v>
      </c>
      <c r="V471" s="65" t="n">
        <f aca="false">Tabla_Simulada!V471-Tabla_ValidaciónMétodo!V471</f>
        <v>0</v>
      </c>
      <c r="W471" s="65" t="n">
        <f aca="false">Tabla_Simulada!W471-Tabla_ValidaciónMétodo!W471</f>
        <v>0</v>
      </c>
      <c r="X471" s="65" t="n">
        <f aca="false">Tabla_Simulada!X471-Tabla_ValidaciónMétodo!X471</f>
        <v>0</v>
      </c>
      <c r="Y471" s="65" t="n">
        <f aca="false">Tabla_Simulada!Y471-Tabla_ValidaciónMétodo!Y471</f>
        <v>0</v>
      </c>
      <c r="Z471" s="65" t="n">
        <f aca="false">Tabla_Simulada!Z471-Tabla_ValidaciónMétodo!Z471</f>
        <v>0</v>
      </c>
      <c r="AC471" s="73" t="n">
        <f aca="false">Tabla_Simulada!AC471-Tabla_ValidaciónMétodo!AC471</f>
        <v>0</v>
      </c>
      <c r="AD471" s="74" t="n">
        <f aca="false">Tabla_Simulada!AD471-Tabla_ValidaciónMétodo!AD471</f>
        <v>0</v>
      </c>
      <c r="AE471" s="75" t="n">
        <f aca="false">Tabla_Simulada!AE471-Tabla_ValidaciónMétodo!AE471</f>
        <v>0</v>
      </c>
      <c r="AF471" s="74" t="n">
        <f aca="false">Tabla_Simulada!AF471-Tabla_ValidaciónMétodo!AF471</f>
        <v>0</v>
      </c>
      <c r="AG471" s="74" t="n">
        <f aca="false">Tabla_Simulada!AG471-Tabla_ValidaciónMétodo!AG471</f>
        <v>0</v>
      </c>
      <c r="AH471" s="74" t="n">
        <f aca="false">Tabla_Simulada!AH471-Tabla_ValidaciónMétodo!AH471</f>
        <v>0</v>
      </c>
      <c r="AI471" s="74" t="n">
        <f aca="false">Tabla_Simulada!AI471-Tabla_ValidaciónMétodo!AI471</f>
        <v>0</v>
      </c>
      <c r="AJ471" s="74" t="n">
        <f aca="false">Tabla_Simulada!AJ471-Tabla_ValidaciónMétodo!AJ471</f>
        <v>0</v>
      </c>
      <c r="AK471" s="74" t="n">
        <f aca="false">Tabla_Simulada!AK471-Tabla_ValidaciónMétodo!AK471</f>
        <v>0</v>
      </c>
      <c r="AL471" s="74" t="n">
        <f aca="false">Tabla_Simulada!AL471-Tabla_ValidaciónMétodo!AL471</f>
        <v>0</v>
      </c>
      <c r="AM471" s="74" t="n">
        <f aca="false">Tabla_Simulada!AM471-Tabla_ValidaciónMétodo!AM471</f>
        <v>0</v>
      </c>
      <c r="AO471" s="66" t="n">
        <f aca="false">Tabla_Simulada!AO471-Tabla_ValidaciónMétodo!AO471</f>
        <v>0</v>
      </c>
      <c r="AP471" s="65" t="n">
        <f aca="false">Tabla_Simulada!AP471-Tabla_ValidaciónMétodo!AP471</f>
        <v>0</v>
      </c>
      <c r="AQ471" s="66" t="n">
        <f aca="false">Tabla_Simulada!AQ471-Tabla_ValidaciónMétodo!AQ471</f>
        <v>0</v>
      </c>
      <c r="AR471" s="65" t="n">
        <f aca="false">Tabla_Simulada!AR471-Tabla_ValidaciónMétodo!AR471</f>
        <v>0</v>
      </c>
      <c r="AS471" s="66" t="n">
        <f aca="false">Tabla_Simulada!AS471-Tabla_ValidaciónMétodo!AS471</f>
        <v>0</v>
      </c>
      <c r="AT471" s="65" t="n">
        <f aca="false">Tabla_Simulada!AT471-Tabla_ValidaciónMétodo!AT471</f>
        <v>0</v>
      </c>
      <c r="AU471" s="66" t="n">
        <f aca="false">Tabla_Simulada!AU471-Tabla_ValidaciónMétodo!AU471</f>
        <v>0</v>
      </c>
      <c r="AV471" s="65" t="n">
        <f aca="false">Tabla_Simulada!AV471-Tabla_ValidaciónMétodo!AV471</f>
        <v>0</v>
      </c>
      <c r="AW471" s="66" t="n">
        <f aca="false">Tabla_Simulada!AW471-Tabla_ValidaciónMétodo!AW471</f>
        <v>0</v>
      </c>
      <c r="AX471" s="65" t="n">
        <f aca="false">Tabla_Simulada!AX471-Tabla_ValidaciónMétodo!AX471</f>
        <v>0</v>
      </c>
    </row>
    <row r="472" customFormat="false" ht="15" hidden="false" customHeight="false" outlineLevel="0" collapsed="false">
      <c r="A472" s="72" t="s">
        <v>46</v>
      </c>
      <c r="B472" s="65" t="n">
        <f aca="false">Tabla_Simulada!B472-Tabla_ValidaciónMétodo!B472</f>
        <v>0</v>
      </c>
      <c r="C472" s="65" t="n">
        <f aca="false">Tabla_Simulada!C472-Tabla_ValidaciónMétodo!C472</f>
        <v>0</v>
      </c>
      <c r="D472" s="65" t="n">
        <f aca="false">Tabla_Simulada!D472-Tabla_ValidaciónMétodo!D472</f>
        <v>0</v>
      </c>
      <c r="E472" s="65" t="n">
        <f aca="false">Tabla_Simulada!E472-Tabla_ValidaciónMétodo!E472</f>
        <v>0</v>
      </c>
      <c r="F472" s="65" t="n">
        <f aca="false">Tabla_Simulada!F472-Tabla_ValidaciónMétodo!F472</f>
        <v>0</v>
      </c>
      <c r="G472" s="65" t="n">
        <f aca="false">Tabla_Simulada!G472-Tabla_ValidaciónMétodo!G472</f>
        <v>0</v>
      </c>
      <c r="H472" s="65" t="n">
        <f aca="false">Tabla_Simulada!H472-Tabla_ValidaciónMétodo!H472</f>
        <v>0</v>
      </c>
      <c r="I472" s="66" t="n">
        <f aca="false">Tabla_Simulada!I472-Tabla_ValidaciónMétodo!I472</f>
        <v>0</v>
      </c>
      <c r="J472" s="65" t="n">
        <f aca="false">Tabla_Simulada!J472-Tabla_ValidaciónMétodo!J472</f>
        <v>0</v>
      </c>
      <c r="K472" s="66" t="n">
        <f aca="false">Tabla_Simulada!K472-Tabla_ValidaciónMétodo!K472</f>
        <v>0</v>
      </c>
      <c r="L472" s="65" t="n">
        <f aca="false">Tabla_Simulada!L472-Tabla_ValidaciónMétodo!L472</f>
        <v>0</v>
      </c>
      <c r="M472" s="66" t="n">
        <f aca="false">Tabla_Simulada!M472-Tabla_ValidaciónMétodo!M472</f>
        <v>0</v>
      </c>
      <c r="N472" s="65" t="n">
        <f aca="false">Tabla_Simulada!N472-Tabla_ValidaciónMétodo!N472</f>
        <v>0</v>
      </c>
      <c r="O472" s="65" t="n">
        <f aca="false">Tabla_Simulada!O472-Tabla_ValidaciónMétodo!O472</f>
        <v>0</v>
      </c>
      <c r="P472" s="65" t="n">
        <f aca="false">Tabla_Simulada!P472-Tabla_ValidaciónMétodo!P472</f>
        <v>0</v>
      </c>
      <c r="Q472" s="65" t="n">
        <f aca="false">Tabla_Simulada!Q472-Tabla_ValidaciónMétodo!Q472</f>
        <v>0</v>
      </c>
      <c r="S472" s="65" t="n">
        <f aca="false">Tabla_Simulada!S472-Tabla_ValidaciónMétodo!S472</f>
        <v>0</v>
      </c>
      <c r="T472" s="65" t="n">
        <f aca="false">Tabla_Simulada!T472-Tabla_ValidaciónMétodo!T472</f>
        <v>0</v>
      </c>
      <c r="U472" s="65" t="n">
        <f aca="false">Tabla_Simulada!U472-Tabla_ValidaciónMétodo!U472</f>
        <v>0</v>
      </c>
      <c r="V472" s="65" t="n">
        <f aca="false">Tabla_Simulada!V472-Tabla_ValidaciónMétodo!V472</f>
        <v>0</v>
      </c>
      <c r="W472" s="65" t="n">
        <f aca="false">Tabla_Simulada!W472-Tabla_ValidaciónMétodo!W472</f>
        <v>0</v>
      </c>
      <c r="X472" s="65" t="n">
        <f aca="false">Tabla_Simulada!X472-Tabla_ValidaciónMétodo!X472</f>
        <v>0</v>
      </c>
      <c r="Y472" s="65" t="n">
        <f aca="false">Tabla_Simulada!Y472-Tabla_ValidaciónMétodo!Y472</f>
        <v>0</v>
      </c>
      <c r="Z472" s="65" t="n">
        <f aca="false">Tabla_Simulada!Z472-Tabla_ValidaciónMétodo!Z472</f>
        <v>0</v>
      </c>
      <c r="AC472" s="73" t="n">
        <f aca="false">Tabla_Simulada!AC472-Tabla_ValidaciónMétodo!AC472</f>
        <v>0</v>
      </c>
      <c r="AD472" s="74" t="n">
        <f aca="false">Tabla_Simulada!AD472-Tabla_ValidaciónMétodo!AD472</f>
        <v>0</v>
      </c>
      <c r="AE472" s="75" t="n">
        <f aca="false">Tabla_Simulada!AE472-Tabla_ValidaciónMétodo!AE472</f>
        <v>0</v>
      </c>
      <c r="AF472" s="74" t="n">
        <f aca="false">Tabla_Simulada!AF472-Tabla_ValidaciónMétodo!AF472</f>
        <v>0</v>
      </c>
      <c r="AG472" s="74" t="n">
        <f aca="false">Tabla_Simulada!AG472-Tabla_ValidaciónMétodo!AG472</f>
        <v>0</v>
      </c>
      <c r="AH472" s="74" t="n">
        <f aca="false">Tabla_Simulada!AH472-Tabla_ValidaciónMétodo!AH472</f>
        <v>0</v>
      </c>
      <c r="AI472" s="74" t="n">
        <f aca="false">Tabla_Simulada!AI472-Tabla_ValidaciónMétodo!AI472</f>
        <v>0</v>
      </c>
      <c r="AJ472" s="74" t="n">
        <f aca="false">Tabla_Simulada!AJ472-Tabla_ValidaciónMétodo!AJ472</f>
        <v>0</v>
      </c>
      <c r="AK472" s="74" t="n">
        <f aca="false">Tabla_Simulada!AK472-Tabla_ValidaciónMétodo!AK472</f>
        <v>0</v>
      </c>
      <c r="AL472" s="74" t="n">
        <f aca="false">Tabla_Simulada!AL472-Tabla_ValidaciónMétodo!AL472</f>
        <v>0</v>
      </c>
      <c r="AM472" s="74" t="n">
        <f aca="false">Tabla_Simulada!AM472-Tabla_ValidaciónMétodo!AM472</f>
        <v>0</v>
      </c>
      <c r="AO472" s="66" t="n">
        <f aca="false">Tabla_Simulada!AO472-Tabla_ValidaciónMétodo!AO472</f>
        <v>0</v>
      </c>
      <c r="AP472" s="65" t="n">
        <f aca="false">Tabla_Simulada!AP472-Tabla_ValidaciónMétodo!AP472</f>
        <v>0</v>
      </c>
      <c r="AQ472" s="66" t="n">
        <f aca="false">Tabla_Simulada!AQ472-Tabla_ValidaciónMétodo!AQ472</f>
        <v>0</v>
      </c>
      <c r="AR472" s="65" t="n">
        <f aca="false">Tabla_Simulada!AR472-Tabla_ValidaciónMétodo!AR472</f>
        <v>0</v>
      </c>
      <c r="AS472" s="66" t="n">
        <f aca="false">Tabla_Simulada!AS472-Tabla_ValidaciónMétodo!AS472</f>
        <v>0</v>
      </c>
      <c r="AT472" s="65" t="n">
        <f aca="false">Tabla_Simulada!AT472-Tabla_ValidaciónMétodo!AT472</f>
        <v>0</v>
      </c>
      <c r="AU472" s="66" t="n">
        <f aca="false">Tabla_Simulada!AU472-Tabla_ValidaciónMétodo!AU472</f>
        <v>0</v>
      </c>
      <c r="AV472" s="65" t="n">
        <f aca="false">Tabla_Simulada!AV472-Tabla_ValidaciónMétodo!AV472</f>
        <v>0</v>
      </c>
      <c r="AW472" s="66" t="n">
        <f aca="false">Tabla_Simulada!AW472-Tabla_ValidaciónMétodo!AW472</f>
        <v>0</v>
      </c>
      <c r="AX472" s="65" t="n">
        <f aca="false">Tabla_Simulada!AX472-Tabla_ValidaciónMétodo!AX472</f>
        <v>0</v>
      </c>
    </row>
    <row r="473" customFormat="false" ht="15" hidden="false" customHeight="false" outlineLevel="0" collapsed="false">
      <c r="A473" s="72" t="s">
        <v>47</v>
      </c>
      <c r="B473" s="65" t="n">
        <f aca="false">Tabla_Simulada!B473-Tabla_ValidaciónMétodo!B473</f>
        <v>0</v>
      </c>
      <c r="C473" s="65" t="n">
        <f aca="false">Tabla_Simulada!C473-Tabla_ValidaciónMétodo!C473</f>
        <v>0</v>
      </c>
      <c r="D473" s="65" t="n">
        <f aca="false">Tabla_Simulada!D473-Tabla_ValidaciónMétodo!D473</f>
        <v>0</v>
      </c>
      <c r="E473" s="65" t="n">
        <f aca="false">Tabla_Simulada!E473-Tabla_ValidaciónMétodo!E473</f>
        <v>0</v>
      </c>
      <c r="F473" s="65" t="n">
        <f aca="false">Tabla_Simulada!F473-Tabla_ValidaciónMétodo!F473</f>
        <v>0</v>
      </c>
      <c r="G473" s="65" t="n">
        <f aca="false">Tabla_Simulada!G473-Tabla_ValidaciónMétodo!G473</f>
        <v>0</v>
      </c>
      <c r="H473" s="65" t="n">
        <f aca="false">Tabla_Simulada!H473-Tabla_ValidaciónMétodo!H473</f>
        <v>0</v>
      </c>
      <c r="I473" s="66" t="n">
        <f aca="false">Tabla_Simulada!I473-Tabla_ValidaciónMétodo!I473</f>
        <v>0</v>
      </c>
      <c r="J473" s="65" t="n">
        <f aca="false">Tabla_Simulada!J473-Tabla_ValidaciónMétodo!J473</f>
        <v>0</v>
      </c>
      <c r="K473" s="66" t="n">
        <f aca="false">Tabla_Simulada!K473-Tabla_ValidaciónMétodo!K473</f>
        <v>0</v>
      </c>
      <c r="L473" s="65" t="n">
        <f aca="false">Tabla_Simulada!L473-Tabla_ValidaciónMétodo!L473</f>
        <v>0</v>
      </c>
      <c r="M473" s="66" t="n">
        <f aca="false">Tabla_Simulada!M473-Tabla_ValidaciónMétodo!M473</f>
        <v>0</v>
      </c>
      <c r="N473" s="65" t="n">
        <f aca="false">Tabla_Simulada!N473-Tabla_ValidaciónMétodo!N473</f>
        <v>0</v>
      </c>
      <c r="O473" s="65" t="n">
        <f aca="false">Tabla_Simulada!O473-Tabla_ValidaciónMétodo!O473</f>
        <v>0</v>
      </c>
      <c r="P473" s="65" t="n">
        <f aca="false">Tabla_Simulada!P473-Tabla_ValidaciónMétodo!P473</f>
        <v>0</v>
      </c>
      <c r="Q473" s="65" t="n">
        <f aca="false">Tabla_Simulada!Q473-Tabla_ValidaciónMétodo!Q473</f>
        <v>0</v>
      </c>
      <c r="S473" s="65" t="n">
        <f aca="false">Tabla_Simulada!S473-Tabla_ValidaciónMétodo!S473</f>
        <v>0</v>
      </c>
      <c r="T473" s="65" t="n">
        <f aca="false">Tabla_Simulada!T473-Tabla_ValidaciónMétodo!T473</f>
        <v>0</v>
      </c>
      <c r="U473" s="65" t="n">
        <f aca="false">Tabla_Simulada!U473-Tabla_ValidaciónMétodo!U473</f>
        <v>0</v>
      </c>
      <c r="V473" s="65" t="n">
        <f aca="false">Tabla_Simulada!V473-Tabla_ValidaciónMétodo!V473</f>
        <v>0</v>
      </c>
      <c r="W473" s="65" t="n">
        <f aca="false">Tabla_Simulada!W473-Tabla_ValidaciónMétodo!W473</f>
        <v>0</v>
      </c>
      <c r="X473" s="65" t="n">
        <f aca="false">Tabla_Simulada!X473-Tabla_ValidaciónMétodo!X473</f>
        <v>0</v>
      </c>
      <c r="Y473" s="65" t="n">
        <f aca="false">Tabla_Simulada!Y473-Tabla_ValidaciónMétodo!Y473</f>
        <v>0</v>
      </c>
      <c r="Z473" s="65" t="n">
        <f aca="false">Tabla_Simulada!Z473-Tabla_ValidaciónMétodo!Z473</f>
        <v>0</v>
      </c>
      <c r="AC473" s="73" t="n">
        <f aca="false">Tabla_Simulada!AC473-Tabla_ValidaciónMétodo!AC473</f>
        <v>0</v>
      </c>
      <c r="AD473" s="74" t="n">
        <f aca="false">Tabla_Simulada!AD473-Tabla_ValidaciónMétodo!AD473</f>
        <v>0</v>
      </c>
      <c r="AE473" s="75" t="n">
        <f aca="false">Tabla_Simulada!AE473-Tabla_ValidaciónMétodo!AE473</f>
        <v>0</v>
      </c>
      <c r="AF473" s="74" t="n">
        <f aca="false">Tabla_Simulada!AF473-Tabla_ValidaciónMétodo!AF473</f>
        <v>0</v>
      </c>
      <c r="AG473" s="74" t="n">
        <f aca="false">Tabla_Simulada!AG473-Tabla_ValidaciónMétodo!AG473</f>
        <v>0</v>
      </c>
      <c r="AH473" s="74" t="n">
        <f aca="false">Tabla_Simulada!AH473-Tabla_ValidaciónMétodo!AH473</f>
        <v>0</v>
      </c>
      <c r="AI473" s="74" t="n">
        <f aca="false">Tabla_Simulada!AI473-Tabla_ValidaciónMétodo!AI473</f>
        <v>0</v>
      </c>
      <c r="AJ473" s="74" t="n">
        <f aca="false">Tabla_Simulada!AJ473-Tabla_ValidaciónMétodo!AJ473</f>
        <v>0</v>
      </c>
      <c r="AK473" s="74" t="n">
        <f aca="false">Tabla_Simulada!AK473-Tabla_ValidaciónMétodo!AK473</f>
        <v>0</v>
      </c>
      <c r="AL473" s="74" t="n">
        <f aca="false">Tabla_Simulada!AL473-Tabla_ValidaciónMétodo!AL473</f>
        <v>0</v>
      </c>
      <c r="AM473" s="74" t="n">
        <f aca="false">Tabla_Simulada!AM473-Tabla_ValidaciónMétodo!AM473</f>
        <v>0</v>
      </c>
      <c r="AO473" s="66" t="n">
        <f aca="false">Tabla_Simulada!AO473-Tabla_ValidaciónMétodo!AO473</f>
        <v>0</v>
      </c>
      <c r="AP473" s="65" t="n">
        <f aca="false">Tabla_Simulada!AP473-Tabla_ValidaciónMétodo!AP473</f>
        <v>0</v>
      </c>
      <c r="AQ473" s="66" t="n">
        <f aca="false">Tabla_Simulada!AQ473-Tabla_ValidaciónMétodo!AQ473</f>
        <v>0</v>
      </c>
      <c r="AR473" s="65" t="n">
        <f aca="false">Tabla_Simulada!AR473-Tabla_ValidaciónMétodo!AR473</f>
        <v>0</v>
      </c>
      <c r="AS473" s="66" t="n">
        <f aca="false">Tabla_Simulada!AS473-Tabla_ValidaciónMétodo!AS473</f>
        <v>0</v>
      </c>
      <c r="AT473" s="65" t="n">
        <f aca="false">Tabla_Simulada!AT473-Tabla_ValidaciónMétodo!AT473</f>
        <v>0</v>
      </c>
      <c r="AU473" s="66" t="n">
        <f aca="false">Tabla_Simulada!AU473-Tabla_ValidaciónMétodo!AU473</f>
        <v>0</v>
      </c>
      <c r="AV473" s="65" t="n">
        <f aca="false">Tabla_Simulada!AV473-Tabla_ValidaciónMétodo!AV473</f>
        <v>0</v>
      </c>
      <c r="AW473" s="66" t="n">
        <f aca="false">Tabla_Simulada!AW473-Tabla_ValidaciónMétodo!AW473</f>
        <v>0</v>
      </c>
      <c r="AX473" s="65" t="n">
        <f aca="false">Tabla_Simulada!AX473-Tabla_ValidaciónMétodo!AX473</f>
        <v>0</v>
      </c>
    </row>
    <row r="474" customFormat="false" ht="15" hidden="false" customHeight="false" outlineLevel="0" collapsed="false">
      <c r="A474" s="72" t="s">
        <v>48</v>
      </c>
      <c r="B474" s="65" t="n">
        <f aca="false">Tabla_Simulada!B474-Tabla_ValidaciónMétodo!B474</f>
        <v>0</v>
      </c>
      <c r="C474" s="65" t="n">
        <f aca="false">Tabla_Simulada!C474-Tabla_ValidaciónMétodo!C474</f>
        <v>0</v>
      </c>
      <c r="D474" s="65" t="n">
        <f aca="false">Tabla_Simulada!D474-Tabla_ValidaciónMétodo!D474</f>
        <v>0</v>
      </c>
      <c r="E474" s="65" t="n">
        <f aca="false">Tabla_Simulada!E474-Tabla_ValidaciónMétodo!E474</f>
        <v>0</v>
      </c>
      <c r="F474" s="65" t="n">
        <f aca="false">Tabla_Simulada!F474-Tabla_ValidaciónMétodo!F474</f>
        <v>0</v>
      </c>
      <c r="G474" s="65" t="n">
        <f aca="false">Tabla_Simulada!G474-Tabla_ValidaciónMétodo!G474</f>
        <v>0</v>
      </c>
      <c r="H474" s="65" t="n">
        <f aca="false">Tabla_Simulada!H474-Tabla_ValidaciónMétodo!H474</f>
        <v>0</v>
      </c>
      <c r="I474" s="66" t="n">
        <f aca="false">Tabla_Simulada!I474-Tabla_ValidaciónMétodo!I474</f>
        <v>0</v>
      </c>
      <c r="J474" s="65" t="n">
        <f aca="false">Tabla_Simulada!J474-Tabla_ValidaciónMétodo!J474</f>
        <v>0</v>
      </c>
      <c r="K474" s="66" t="n">
        <f aca="false">Tabla_Simulada!K474-Tabla_ValidaciónMétodo!K474</f>
        <v>0</v>
      </c>
      <c r="L474" s="65" t="n">
        <f aca="false">Tabla_Simulada!L474-Tabla_ValidaciónMétodo!L474</f>
        <v>0</v>
      </c>
      <c r="M474" s="66" t="n">
        <f aca="false">Tabla_Simulada!M474-Tabla_ValidaciónMétodo!M474</f>
        <v>0</v>
      </c>
      <c r="N474" s="65" t="n">
        <f aca="false">Tabla_Simulada!N474-Tabla_ValidaciónMétodo!N474</f>
        <v>0</v>
      </c>
      <c r="O474" s="65" t="n">
        <f aca="false">Tabla_Simulada!O474-Tabla_ValidaciónMétodo!O474</f>
        <v>0</v>
      </c>
      <c r="P474" s="65" t="n">
        <f aca="false">Tabla_Simulada!P474-Tabla_ValidaciónMétodo!P474</f>
        <v>0</v>
      </c>
      <c r="Q474" s="65" t="n">
        <f aca="false">Tabla_Simulada!Q474-Tabla_ValidaciónMétodo!Q474</f>
        <v>0</v>
      </c>
      <c r="S474" s="65" t="n">
        <f aca="false">Tabla_Simulada!S474-Tabla_ValidaciónMétodo!S474</f>
        <v>0</v>
      </c>
      <c r="T474" s="65" t="n">
        <f aca="false">Tabla_Simulada!T474-Tabla_ValidaciónMétodo!T474</f>
        <v>0</v>
      </c>
      <c r="U474" s="65" t="n">
        <f aca="false">Tabla_Simulada!U474-Tabla_ValidaciónMétodo!U474</f>
        <v>0</v>
      </c>
      <c r="V474" s="65" t="n">
        <f aca="false">Tabla_Simulada!V474-Tabla_ValidaciónMétodo!V474</f>
        <v>0</v>
      </c>
      <c r="W474" s="65" t="n">
        <f aca="false">Tabla_Simulada!W474-Tabla_ValidaciónMétodo!W474</f>
        <v>0</v>
      </c>
      <c r="X474" s="65" t="n">
        <f aca="false">Tabla_Simulada!X474-Tabla_ValidaciónMétodo!X474</f>
        <v>0</v>
      </c>
      <c r="Y474" s="65" t="n">
        <f aca="false">Tabla_Simulada!Y474-Tabla_ValidaciónMétodo!Y474</f>
        <v>0</v>
      </c>
      <c r="Z474" s="65" t="n">
        <f aca="false">Tabla_Simulada!Z474-Tabla_ValidaciónMétodo!Z474</f>
        <v>0</v>
      </c>
      <c r="AC474" s="73" t="n">
        <f aca="false">Tabla_Simulada!AC474-Tabla_ValidaciónMétodo!AC474</f>
        <v>0</v>
      </c>
      <c r="AD474" s="74" t="n">
        <f aca="false">Tabla_Simulada!AD474-Tabla_ValidaciónMétodo!AD474</f>
        <v>0</v>
      </c>
      <c r="AE474" s="75" t="n">
        <f aca="false">Tabla_Simulada!AE474-Tabla_ValidaciónMétodo!AE474</f>
        <v>0</v>
      </c>
      <c r="AF474" s="74" t="n">
        <f aca="false">Tabla_Simulada!AF474-Tabla_ValidaciónMétodo!AF474</f>
        <v>0</v>
      </c>
      <c r="AG474" s="74" t="n">
        <f aca="false">Tabla_Simulada!AG474-Tabla_ValidaciónMétodo!AG474</f>
        <v>0</v>
      </c>
      <c r="AH474" s="74" t="n">
        <f aca="false">Tabla_Simulada!AH474-Tabla_ValidaciónMétodo!AH474</f>
        <v>0</v>
      </c>
      <c r="AI474" s="74" t="n">
        <f aca="false">Tabla_Simulada!AI474-Tabla_ValidaciónMétodo!AI474</f>
        <v>0</v>
      </c>
      <c r="AJ474" s="74" t="n">
        <f aca="false">Tabla_Simulada!AJ474-Tabla_ValidaciónMétodo!AJ474</f>
        <v>0</v>
      </c>
      <c r="AK474" s="74" t="n">
        <f aca="false">Tabla_Simulada!AK474-Tabla_ValidaciónMétodo!AK474</f>
        <v>0</v>
      </c>
      <c r="AL474" s="74" t="n">
        <f aca="false">Tabla_Simulada!AL474-Tabla_ValidaciónMétodo!AL474</f>
        <v>0</v>
      </c>
      <c r="AM474" s="74" t="n">
        <f aca="false">Tabla_Simulada!AM474-Tabla_ValidaciónMétodo!AM474</f>
        <v>0</v>
      </c>
      <c r="AO474" s="66" t="n">
        <f aca="false">Tabla_Simulada!AO474-Tabla_ValidaciónMétodo!AO474</f>
        <v>0</v>
      </c>
      <c r="AP474" s="65" t="n">
        <f aca="false">Tabla_Simulada!AP474-Tabla_ValidaciónMétodo!AP474</f>
        <v>0</v>
      </c>
      <c r="AQ474" s="66" t="n">
        <f aca="false">Tabla_Simulada!AQ474-Tabla_ValidaciónMétodo!AQ474</f>
        <v>0</v>
      </c>
      <c r="AR474" s="65" t="n">
        <f aca="false">Tabla_Simulada!AR474-Tabla_ValidaciónMétodo!AR474</f>
        <v>0</v>
      </c>
      <c r="AS474" s="66" t="n">
        <f aca="false">Tabla_Simulada!AS474-Tabla_ValidaciónMétodo!AS474</f>
        <v>0</v>
      </c>
      <c r="AT474" s="65" t="n">
        <f aca="false">Tabla_Simulada!AT474-Tabla_ValidaciónMétodo!AT474</f>
        <v>0</v>
      </c>
      <c r="AU474" s="66" t="n">
        <f aca="false">Tabla_Simulada!AU474-Tabla_ValidaciónMétodo!AU474</f>
        <v>0</v>
      </c>
      <c r="AV474" s="65" t="n">
        <f aca="false">Tabla_Simulada!AV474-Tabla_ValidaciónMétodo!AV474</f>
        <v>0</v>
      </c>
      <c r="AW474" s="66" t="n">
        <f aca="false">Tabla_Simulada!AW474-Tabla_ValidaciónMétodo!AW474</f>
        <v>0</v>
      </c>
      <c r="AX474" s="65" t="n">
        <f aca="false">Tabla_Simulada!AX474-Tabla_ValidaciónMétodo!AX474</f>
        <v>0</v>
      </c>
    </row>
    <row r="475" customFormat="false" ht="15" hidden="false" customHeight="false" outlineLevel="0" collapsed="false">
      <c r="A475" s="72" t="s">
        <v>49</v>
      </c>
      <c r="B475" s="65" t="n">
        <f aca="false">Tabla_Simulada!B475-Tabla_ValidaciónMétodo!B475</f>
        <v>0</v>
      </c>
      <c r="C475" s="65" t="n">
        <f aca="false">Tabla_Simulada!C475-Tabla_ValidaciónMétodo!C475</f>
        <v>0</v>
      </c>
      <c r="D475" s="65" t="n">
        <f aca="false">Tabla_Simulada!D475-Tabla_ValidaciónMétodo!D475</f>
        <v>0</v>
      </c>
      <c r="E475" s="65" t="n">
        <f aca="false">Tabla_Simulada!E475-Tabla_ValidaciónMétodo!E475</f>
        <v>0</v>
      </c>
      <c r="F475" s="65" t="n">
        <f aca="false">Tabla_Simulada!F475-Tabla_ValidaciónMétodo!F475</f>
        <v>0</v>
      </c>
      <c r="G475" s="65" t="n">
        <f aca="false">Tabla_Simulada!G475-Tabla_ValidaciónMétodo!G475</f>
        <v>0</v>
      </c>
      <c r="H475" s="65" t="n">
        <f aca="false">Tabla_Simulada!H475-Tabla_ValidaciónMétodo!H475</f>
        <v>0</v>
      </c>
      <c r="I475" s="66" t="n">
        <f aca="false">Tabla_Simulada!I475-Tabla_ValidaciónMétodo!I475</f>
        <v>0</v>
      </c>
      <c r="J475" s="65" t="n">
        <f aca="false">Tabla_Simulada!J475-Tabla_ValidaciónMétodo!J475</f>
        <v>0</v>
      </c>
      <c r="K475" s="66" t="n">
        <f aca="false">Tabla_Simulada!K475-Tabla_ValidaciónMétodo!K475</f>
        <v>0</v>
      </c>
      <c r="L475" s="65" t="n">
        <f aca="false">Tabla_Simulada!L475-Tabla_ValidaciónMétodo!L475</f>
        <v>0</v>
      </c>
      <c r="M475" s="66" t="n">
        <f aca="false">Tabla_Simulada!M475-Tabla_ValidaciónMétodo!M475</f>
        <v>0</v>
      </c>
      <c r="N475" s="65" t="n">
        <f aca="false">Tabla_Simulada!N475-Tabla_ValidaciónMétodo!N475</f>
        <v>0</v>
      </c>
      <c r="O475" s="65" t="n">
        <f aca="false">Tabla_Simulada!O475-Tabla_ValidaciónMétodo!O475</f>
        <v>0</v>
      </c>
      <c r="P475" s="65" t="n">
        <f aca="false">Tabla_Simulada!P475-Tabla_ValidaciónMétodo!P475</f>
        <v>0</v>
      </c>
      <c r="Q475" s="65" t="n">
        <f aca="false">Tabla_Simulada!Q475-Tabla_ValidaciónMétodo!Q475</f>
        <v>0</v>
      </c>
      <c r="S475" s="65" t="n">
        <f aca="false">Tabla_Simulada!S475-Tabla_ValidaciónMétodo!S475</f>
        <v>0</v>
      </c>
      <c r="T475" s="65" t="n">
        <f aca="false">Tabla_Simulada!T475-Tabla_ValidaciónMétodo!T475</f>
        <v>0</v>
      </c>
      <c r="U475" s="65" t="n">
        <f aca="false">Tabla_Simulada!U475-Tabla_ValidaciónMétodo!U475</f>
        <v>0</v>
      </c>
      <c r="V475" s="65" t="n">
        <f aca="false">Tabla_Simulada!V475-Tabla_ValidaciónMétodo!V475</f>
        <v>0</v>
      </c>
      <c r="W475" s="65" t="n">
        <f aca="false">Tabla_Simulada!W475-Tabla_ValidaciónMétodo!W475</f>
        <v>0</v>
      </c>
      <c r="X475" s="65" t="n">
        <f aca="false">Tabla_Simulada!X475-Tabla_ValidaciónMétodo!X475</f>
        <v>0</v>
      </c>
      <c r="Y475" s="65" t="n">
        <f aca="false">Tabla_Simulada!Y475-Tabla_ValidaciónMétodo!Y475</f>
        <v>0</v>
      </c>
      <c r="Z475" s="65" t="n">
        <f aca="false">Tabla_Simulada!Z475-Tabla_ValidaciónMétodo!Z475</f>
        <v>0</v>
      </c>
      <c r="AC475" s="73" t="n">
        <f aca="false">Tabla_Simulada!AC475-Tabla_ValidaciónMétodo!AC475</f>
        <v>0</v>
      </c>
      <c r="AD475" s="74" t="n">
        <f aca="false">Tabla_Simulada!AD475-Tabla_ValidaciónMétodo!AD475</f>
        <v>0</v>
      </c>
      <c r="AE475" s="75" t="n">
        <f aca="false">Tabla_Simulada!AE475-Tabla_ValidaciónMétodo!AE475</f>
        <v>0</v>
      </c>
      <c r="AF475" s="74" t="n">
        <f aca="false">Tabla_Simulada!AF475-Tabla_ValidaciónMétodo!AF475</f>
        <v>0</v>
      </c>
      <c r="AG475" s="74" t="n">
        <f aca="false">Tabla_Simulada!AG475-Tabla_ValidaciónMétodo!AG475</f>
        <v>0</v>
      </c>
      <c r="AH475" s="74" t="n">
        <f aca="false">Tabla_Simulada!AH475-Tabla_ValidaciónMétodo!AH475</f>
        <v>0</v>
      </c>
      <c r="AI475" s="74" t="n">
        <f aca="false">Tabla_Simulada!AI475-Tabla_ValidaciónMétodo!AI475</f>
        <v>0</v>
      </c>
      <c r="AJ475" s="74" t="n">
        <f aca="false">Tabla_Simulada!AJ475-Tabla_ValidaciónMétodo!AJ475</f>
        <v>0</v>
      </c>
      <c r="AK475" s="74" t="n">
        <f aca="false">Tabla_Simulada!AK475-Tabla_ValidaciónMétodo!AK475</f>
        <v>0</v>
      </c>
      <c r="AL475" s="74" t="n">
        <f aca="false">Tabla_Simulada!AL475-Tabla_ValidaciónMétodo!AL475</f>
        <v>0</v>
      </c>
      <c r="AM475" s="74" t="n">
        <f aca="false">Tabla_Simulada!AM475-Tabla_ValidaciónMétodo!AM475</f>
        <v>0</v>
      </c>
      <c r="AO475" s="66" t="n">
        <f aca="false">Tabla_Simulada!AO475-Tabla_ValidaciónMétodo!AO475</f>
        <v>0</v>
      </c>
      <c r="AP475" s="65" t="n">
        <f aca="false">Tabla_Simulada!AP475-Tabla_ValidaciónMétodo!AP475</f>
        <v>0</v>
      </c>
      <c r="AQ475" s="66" t="n">
        <f aca="false">Tabla_Simulada!AQ475-Tabla_ValidaciónMétodo!AQ475</f>
        <v>0</v>
      </c>
      <c r="AR475" s="65" t="n">
        <f aca="false">Tabla_Simulada!AR475-Tabla_ValidaciónMétodo!AR475</f>
        <v>0</v>
      </c>
      <c r="AS475" s="66" t="n">
        <f aca="false">Tabla_Simulada!AS475-Tabla_ValidaciónMétodo!AS475</f>
        <v>0</v>
      </c>
      <c r="AT475" s="65" t="n">
        <f aca="false">Tabla_Simulada!AT475-Tabla_ValidaciónMétodo!AT475</f>
        <v>0</v>
      </c>
      <c r="AU475" s="66" t="n">
        <f aca="false">Tabla_Simulada!AU475-Tabla_ValidaciónMétodo!AU475</f>
        <v>0</v>
      </c>
      <c r="AV475" s="65" t="n">
        <f aca="false">Tabla_Simulada!AV475-Tabla_ValidaciónMétodo!AV475</f>
        <v>0</v>
      </c>
      <c r="AW475" s="66" t="n">
        <f aca="false">Tabla_Simulada!AW475-Tabla_ValidaciónMétodo!AW475</f>
        <v>0</v>
      </c>
      <c r="AX475" s="65" t="n">
        <f aca="false">Tabla_Simulada!AX475-Tabla_ValidaciónMétodo!AX475</f>
        <v>0</v>
      </c>
    </row>
    <row r="476" customFormat="false" ht="15" hidden="false" customHeight="false" outlineLevel="0" collapsed="false">
      <c r="A476" s="72" t="s">
        <v>50</v>
      </c>
      <c r="B476" s="65" t="n">
        <f aca="false">Tabla_Simulada!B476-Tabla_ValidaciónMétodo!B476</f>
        <v>0</v>
      </c>
      <c r="C476" s="65" t="n">
        <f aca="false">Tabla_Simulada!C476-Tabla_ValidaciónMétodo!C476</f>
        <v>0</v>
      </c>
      <c r="D476" s="65" t="n">
        <f aca="false">Tabla_Simulada!D476-Tabla_ValidaciónMétodo!D476</f>
        <v>0</v>
      </c>
      <c r="E476" s="65" t="n">
        <f aca="false">Tabla_Simulada!E476-Tabla_ValidaciónMétodo!E476</f>
        <v>0</v>
      </c>
      <c r="F476" s="65" t="n">
        <f aca="false">Tabla_Simulada!F476-Tabla_ValidaciónMétodo!F476</f>
        <v>0</v>
      </c>
      <c r="G476" s="65" t="n">
        <f aca="false">Tabla_Simulada!G476-Tabla_ValidaciónMétodo!G476</f>
        <v>0</v>
      </c>
      <c r="H476" s="65" t="n">
        <f aca="false">Tabla_Simulada!H476-Tabla_ValidaciónMétodo!H476</f>
        <v>0</v>
      </c>
      <c r="I476" s="66" t="n">
        <f aca="false">Tabla_Simulada!I476-Tabla_ValidaciónMétodo!I476</f>
        <v>0</v>
      </c>
      <c r="J476" s="65" t="n">
        <f aca="false">Tabla_Simulada!J476-Tabla_ValidaciónMétodo!J476</f>
        <v>0</v>
      </c>
      <c r="K476" s="66" t="n">
        <f aca="false">Tabla_Simulada!K476-Tabla_ValidaciónMétodo!K476</f>
        <v>0</v>
      </c>
      <c r="L476" s="65" t="n">
        <f aca="false">Tabla_Simulada!L476-Tabla_ValidaciónMétodo!L476</f>
        <v>0</v>
      </c>
      <c r="M476" s="66" t="n">
        <f aca="false">Tabla_Simulada!M476-Tabla_ValidaciónMétodo!M476</f>
        <v>0</v>
      </c>
      <c r="N476" s="65" t="n">
        <f aca="false">Tabla_Simulada!N476-Tabla_ValidaciónMétodo!N476</f>
        <v>0</v>
      </c>
      <c r="O476" s="65" t="n">
        <f aca="false">Tabla_Simulada!O476-Tabla_ValidaciónMétodo!O476</f>
        <v>0</v>
      </c>
      <c r="P476" s="65" t="n">
        <f aca="false">Tabla_Simulada!P476-Tabla_ValidaciónMétodo!P476</f>
        <v>0</v>
      </c>
      <c r="Q476" s="65" t="n">
        <f aca="false">Tabla_Simulada!Q476-Tabla_ValidaciónMétodo!Q476</f>
        <v>0</v>
      </c>
      <c r="S476" s="65" t="n">
        <f aca="false">Tabla_Simulada!S476-Tabla_ValidaciónMétodo!S476</f>
        <v>0</v>
      </c>
      <c r="T476" s="65" t="n">
        <f aca="false">Tabla_Simulada!T476-Tabla_ValidaciónMétodo!T476</f>
        <v>0</v>
      </c>
      <c r="U476" s="65" t="n">
        <f aca="false">Tabla_Simulada!U476-Tabla_ValidaciónMétodo!U476</f>
        <v>0</v>
      </c>
      <c r="V476" s="65" t="n">
        <f aca="false">Tabla_Simulada!V476-Tabla_ValidaciónMétodo!V476</f>
        <v>0</v>
      </c>
      <c r="W476" s="65" t="n">
        <f aca="false">Tabla_Simulada!W476-Tabla_ValidaciónMétodo!W476</f>
        <v>0</v>
      </c>
      <c r="X476" s="65" t="n">
        <f aca="false">Tabla_Simulada!X476-Tabla_ValidaciónMétodo!X476</f>
        <v>0</v>
      </c>
      <c r="Y476" s="65" t="n">
        <f aca="false">Tabla_Simulada!Y476-Tabla_ValidaciónMétodo!Y476</f>
        <v>0</v>
      </c>
      <c r="Z476" s="65" t="n">
        <f aca="false">Tabla_Simulada!Z476-Tabla_ValidaciónMétodo!Z476</f>
        <v>0</v>
      </c>
      <c r="AC476" s="73" t="n">
        <f aca="false">Tabla_Simulada!AC476-Tabla_ValidaciónMétodo!AC476</f>
        <v>0</v>
      </c>
      <c r="AD476" s="74" t="n">
        <f aca="false">Tabla_Simulada!AD476-Tabla_ValidaciónMétodo!AD476</f>
        <v>0</v>
      </c>
      <c r="AE476" s="75" t="n">
        <f aca="false">Tabla_Simulada!AE476-Tabla_ValidaciónMétodo!AE476</f>
        <v>0</v>
      </c>
      <c r="AF476" s="74" t="n">
        <f aca="false">Tabla_Simulada!AF476-Tabla_ValidaciónMétodo!AF476</f>
        <v>0</v>
      </c>
      <c r="AG476" s="74" t="n">
        <f aca="false">Tabla_Simulada!AG476-Tabla_ValidaciónMétodo!AG476</f>
        <v>0</v>
      </c>
      <c r="AH476" s="74" t="n">
        <f aca="false">Tabla_Simulada!AH476-Tabla_ValidaciónMétodo!AH476</f>
        <v>0</v>
      </c>
      <c r="AI476" s="74" t="n">
        <f aca="false">Tabla_Simulada!AI476-Tabla_ValidaciónMétodo!AI476</f>
        <v>0</v>
      </c>
      <c r="AJ476" s="74" t="n">
        <f aca="false">Tabla_Simulada!AJ476-Tabla_ValidaciónMétodo!AJ476</f>
        <v>0</v>
      </c>
      <c r="AK476" s="74" t="n">
        <f aca="false">Tabla_Simulada!AK476-Tabla_ValidaciónMétodo!AK476</f>
        <v>0</v>
      </c>
      <c r="AL476" s="74" t="n">
        <f aca="false">Tabla_Simulada!AL476-Tabla_ValidaciónMétodo!AL476</f>
        <v>0</v>
      </c>
      <c r="AM476" s="74" t="n">
        <f aca="false">Tabla_Simulada!AM476-Tabla_ValidaciónMétodo!AM476</f>
        <v>0</v>
      </c>
      <c r="AO476" s="66" t="n">
        <f aca="false">Tabla_Simulada!AO476-Tabla_ValidaciónMétodo!AO476</f>
        <v>0</v>
      </c>
      <c r="AP476" s="65" t="n">
        <f aca="false">Tabla_Simulada!AP476-Tabla_ValidaciónMétodo!AP476</f>
        <v>0</v>
      </c>
      <c r="AQ476" s="66" t="n">
        <f aca="false">Tabla_Simulada!AQ476-Tabla_ValidaciónMétodo!AQ476</f>
        <v>0</v>
      </c>
      <c r="AR476" s="65" t="n">
        <f aca="false">Tabla_Simulada!AR476-Tabla_ValidaciónMétodo!AR476</f>
        <v>0</v>
      </c>
      <c r="AS476" s="66" t="n">
        <f aca="false">Tabla_Simulada!AS476-Tabla_ValidaciónMétodo!AS476</f>
        <v>0</v>
      </c>
      <c r="AT476" s="65" t="n">
        <f aca="false">Tabla_Simulada!AT476-Tabla_ValidaciónMétodo!AT476</f>
        <v>0</v>
      </c>
      <c r="AU476" s="66" t="n">
        <f aca="false">Tabla_Simulada!AU476-Tabla_ValidaciónMétodo!AU476</f>
        <v>0</v>
      </c>
      <c r="AV476" s="65" t="n">
        <f aca="false">Tabla_Simulada!AV476-Tabla_ValidaciónMétodo!AV476</f>
        <v>0</v>
      </c>
      <c r="AW476" s="66" t="n">
        <f aca="false">Tabla_Simulada!AW476-Tabla_ValidaciónMétodo!AW476</f>
        <v>0</v>
      </c>
      <c r="AX476" s="65" t="n">
        <f aca="false">Tabla_Simulada!AX476-Tabla_ValidaciónMétodo!AX476</f>
        <v>0</v>
      </c>
    </row>
    <row r="477" customFormat="false" ht="15" hidden="false" customHeight="false" outlineLevel="0" collapsed="false">
      <c r="A477" s="72" t="s">
        <v>51</v>
      </c>
      <c r="B477" s="65" t="n">
        <f aca="false">Tabla_Simulada!B477-Tabla_ValidaciónMétodo!B477</f>
        <v>0</v>
      </c>
      <c r="C477" s="65" t="n">
        <f aca="false">Tabla_Simulada!C477-Tabla_ValidaciónMétodo!C477</f>
        <v>0</v>
      </c>
      <c r="D477" s="65" t="n">
        <f aca="false">Tabla_Simulada!D477-Tabla_ValidaciónMétodo!D477</f>
        <v>0</v>
      </c>
      <c r="E477" s="65" t="n">
        <f aca="false">Tabla_Simulada!E477-Tabla_ValidaciónMétodo!E477</f>
        <v>0</v>
      </c>
      <c r="F477" s="65" t="n">
        <f aca="false">Tabla_Simulada!F477-Tabla_ValidaciónMétodo!F477</f>
        <v>0</v>
      </c>
      <c r="G477" s="65" t="n">
        <f aca="false">Tabla_Simulada!G477-Tabla_ValidaciónMétodo!G477</f>
        <v>0</v>
      </c>
      <c r="H477" s="65" t="n">
        <f aca="false">Tabla_Simulada!H477-Tabla_ValidaciónMétodo!H477</f>
        <v>0</v>
      </c>
      <c r="I477" s="66" t="n">
        <f aca="false">Tabla_Simulada!I477-Tabla_ValidaciónMétodo!I477</f>
        <v>0</v>
      </c>
      <c r="J477" s="65" t="n">
        <f aca="false">Tabla_Simulada!J477-Tabla_ValidaciónMétodo!J477</f>
        <v>0</v>
      </c>
      <c r="K477" s="66" t="n">
        <f aca="false">Tabla_Simulada!K477-Tabla_ValidaciónMétodo!K477</f>
        <v>0</v>
      </c>
      <c r="L477" s="65" t="n">
        <f aca="false">Tabla_Simulada!L477-Tabla_ValidaciónMétodo!L477</f>
        <v>0</v>
      </c>
      <c r="M477" s="66" t="n">
        <f aca="false">Tabla_Simulada!M477-Tabla_ValidaciónMétodo!M477</f>
        <v>0</v>
      </c>
      <c r="N477" s="65" t="n">
        <f aca="false">Tabla_Simulada!N477-Tabla_ValidaciónMétodo!N477</f>
        <v>0</v>
      </c>
      <c r="O477" s="65" t="n">
        <f aca="false">Tabla_Simulada!O477-Tabla_ValidaciónMétodo!O477</f>
        <v>0</v>
      </c>
      <c r="P477" s="65" t="n">
        <f aca="false">Tabla_Simulada!P477-Tabla_ValidaciónMétodo!P477</f>
        <v>0</v>
      </c>
      <c r="Q477" s="65" t="n">
        <f aca="false">Tabla_Simulada!Q477-Tabla_ValidaciónMétodo!Q477</f>
        <v>0</v>
      </c>
      <c r="S477" s="65" t="n">
        <f aca="false">Tabla_Simulada!S477-Tabla_ValidaciónMétodo!S477</f>
        <v>0</v>
      </c>
      <c r="T477" s="65" t="n">
        <f aca="false">Tabla_Simulada!T477-Tabla_ValidaciónMétodo!T477</f>
        <v>0</v>
      </c>
      <c r="U477" s="65" t="n">
        <f aca="false">Tabla_Simulada!U477-Tabla_ValidaciónMétodo!U477</f>
        <v>0</v>
      </c>
      <c r="V477" s="65" t="n">
        <f aca="false">Tabla_Simulada!V477-Tabla_ValidaciónMétodo!V477</f>
        <v>0</v>
      </c>
      <c r="W477" s="65" t="n">
        <f aca="false">Tabla_Simulada!W477-Tabla_ValidaciónMétodo!W477</f>
        <v>0</v>
      </c>
      <c r="X477" s="65" t="n">
        <f aca="false">Tabla_Simulada!X477-Tabla_ValidaciónMétodo!X477</f>
        <v>0</v>
      </c>
      <c r="Y477" s="65" t="n">
        <f aca="false">Tabla_Simulada!Y477-Tabla_ValidaciónMétodo!Y477</f>
        <v>0</v>
      </c>
      <c r="Z477" s="65" t="n">
        <f aca="false">Tabla_Simulada!Z477-Tabla_ValidaciónMétodo!Z477</f>
        <v>0</v>
      </c>
      <c r="AC477" s="73" t="n">
        <f aca="false">Tabla_Simulada!AC477-Tabla_ValidaciónMétodo!AC477</f>
        <v>0</v>
      </c>
      <c r="AD477" s="74" t="n">
        <f aca="false">Tabla_Simulada!AD477-Tabla_ValidaciónMétodo!AD477</f>
        <v>0</v>
      </c>
      <c r="AE477" s="75" t="n">
        <f aca="false">Tabla_Simulada!AE477-Tabla_ValidaciónMétodo!AE477</f>
        <v>0</v>
      </c>
      <c r="AF477" s="74" t="n">
        <f aca="false">Tabla_Simulada!AF477-Tabla_ValidaciónMétodo!AF477</f>
        <v>0</v>
      </c>
      <c r="AG477" s="74" t="n">
        <f aca="false">Tabla_Simulada!AG477-Tabla_ValidaciónMétodo!AG477</f>
        <v>0</v>
      </c>
      <c r="AH477" s="74" t="n">
        <f aca="false">Tabla_Simulada!AH477-Tabla_ValidaciónMétodo!AH477</f>
        <v>0</v>
      </c>
      <c r="AI477" s="74" t="n">
        <f aca="false">Tabla_Simulada!AI477-Tabla_ValidaciónMétodo!AI477</f>
        <v>0</v>
      </c>
      <c r="AJ477" s="74" t="n">
        <f aca="false">Tabla_Simulada!AJ477-Tabla_ValidaciónMétodo!AJ477</f>
        <v>0</v>
      </c>
      <c r="AK477" s="74" t="n">
        <f aca="false">Tabla_Simulada!AK477-Tabla_ValidaciónMétodo!AK477</f>
        <v>0</v>
      </c>
      <c r="AL477" s="74" t="n">
        <f aca="false">Tabla_Simulada!AL477-Tabla_ValidaciónMétodo!AL477</f>
        <v>0</v>
      </c>
      <c r="AM477" s="74" t="n">
        <f aca="false">Tabla_Simulada!AM477-Tabla_ValidaciónMétodo!AM477</f>
        <v>0</v>
      </c>
      <c r="AO477" s="66" t="n">
        <f aca="false">Tabla_Simulada!AO477-Tabla_ValidaciónMétodo!AO477</f>
        <v>0</v>
      </c>
      <c r="AP477" s="65" t="n">
        <f aca="false">Tabla_Simulada!AP477-Tabla_ValidaciónMétodo!AP477</f>
        <v>0</v>
      </c>
      <c r="AQ477" s="66" t="n">
        <f aca="false">Tabla_Simulada!AQ477-Tabla_ValidaciónMétodo!AQ477</f>
        <v>0</v>
      </c>
      <c r="AR477" s="65" t="n">
        <f aca="false">Tabla_Simulada!AR477-Tabla_ValidaciónMétodo!AR477</f>
        <v>0</v>
      </c>
      <c r="AS477" s="66" t="n">
        <f aca="false">Tabla_Simulada!AS477-Tabla_ValidaciónMétodo!AS477</f>
        <v>0</v>
      </c>
      <c r="AT477" s="65" t="n">
        <f aca="false">Tabla_Simulada!AT477-Tabla_ValidaciónMétodo!AT477</f>
        <v>0</v>
      </c>
      <c r="AU477" s="66" t="n">
        <f aca="false">Tabla_Simulada!AU477-Tabla_ValidaciónMétodo!AU477</f>
        <v>0</v>
      </c>
      <c r="AV477" s="65" t="n">
        <f aca="false">Tabla_Simulada!AV477-Tabla_ValidaciónMétodo!AV477</f>
        <v>0</v>
      </c>
      <c r="AW477" s="66" t="n">
        <f aca="false">Tabla_Simulada!AW477-Tabla_ValidaciónMétodo!AW477</f>
        <v>0</v>
      </c>
      <c r="AX477" s="65" t="n">
        <f aca="false">Tabla_Simulada!AX477-Tabla_ValidaciónMétodo!AX477</f>
        <v>0</v>
      </c>
    </row>
    <row r="478" customFormat="false" ht="15" hidden="false" customHeight="false" outlineLevel="0" collapsed="false">
      <c r="A478" s="72" t="s">
        <v>52</v>
      </c>
      <c r="B478" s="65" t="n">
        <f aca="false">Tabla_Simulada!B478-Tabla_ValidaciónMétodo!B478</f>
        <v>0</v>
      </c>
      <c r="C478" s="65" t="n">
        <f aca="false">Tabla_Simulada!C478-Tabla_ValidaciónMétodo!C478</f>
        <v>0</v>
      </c>
      <c r="D478" s="65" t="n">
        <f aca="false">Tabla_Simulada!D478-Tabla_ValidaciónMétodo!D478</f>
        <v>0</v>
      </c>
      <c r="E478" s="65" t="n">
        <f aca="false">Tabla_Simulada!E478-Tabla_ValidaciónMétodo!E478</f>
        <v>0</v>
      </c>
      <c r="F478" s="65" t="n">
        <f aca="false">Tabla_Simulada!F478-Tabla_ValidaciónMétodo!F478</f>
        <v>0</v>
      </c>
      <c r="G478" s="65" t="n">
        <f aca="false">Tabla_Simulada!G478-Tabla_ValidaciónMétodo!G478</f>
        <v>0</v>
      </c>
      <c r="H478" s="65" t="n">
        <f aca="false">Tabla_Simulada!H478-Tabla_ValidaciónMétodo!H478</f>
        <v>0</v>
      </c>
      <c r="I478" s="66" t="n">
        <f aca="false">Tabla_Simulada!I478-Tabla_ValidaciónMétodo!I478</f>
        <v>0</v>
      </c>
      <c r="J478" s="65" t="n">
        <f aca="false">Tabla_Simulada!J478-Tabla_ValidaciónMétodo!J478</f>
        <v>0</v>
      </c>
      <c r="K478" s="66" t="n">
        <f aca="false">Tabla_Simulada!K478-Tabla_ValidaciónMétodo!K478</f>
        <v>0</v>
      </c>
      <c r="L478" s="65" t="n">
        <f aca="false">Tabla_Simulada!L478-Tabla_ValidaciónMétodo!L478</f>
        <v>0</v>
      </c>
      <c r="M478" s="66" t="n">
        <f aca="false">Tabla_Simulada!M478-Tabla_ValidaciónMétodo!M478</f>
        <v>0</v>
      </c>
      <c r="N478" s="65" t="n">
        <f aca="false">Tabla_Simulada!N478-Tabla_ValidaciónMétodo!N478</f>
        <v>0</v>
      </c>
      <c r="O478" s="65" t="n">
        <f aca="false">Tabla_Simulada!O478-Tabla_ValidaciónMétodo!O478</f>
        <v>0</v>
      </c>
      <c r="P478" s="65" t="n">
        <f aca="false">Tabla_Simulada!P478-Tabla_ValidaciónMétodo!P478</f>
        <v>0</v>
      </c>
      <c r="Q478" s="65" t="n">
        <f aca="false">Tabla_Simulada!Q478-Tabla_ValidaciónMétodo!Q478</f>
        <v>0</v>
      </c>
      <c r="S478" s="65" t="n">
        <f aca="false">Tabla_Simulada!S478-Tabla_ValidaciónMétodo!S478</f>
        <v>0</v>
      </c>
      <c r="T478" s="65" t="n">
        <f aca="false">Tabla_Simulada!T478-Tabla_ValidaciónMétodo!T478</f>
        <v>0</v>
      </c>
      <c r="U478" s="65" t="n">
        <f aca="false">Tabla_Simulada!U478-Tabla_ValidaciónMétodo!U478</f>
        <v>0</v>
      </c>
      <c r="V478" s="65" t="n">
        <f aca="false">Tabla_Simulada!V478-Tabla_ValidaciónMétodo!V478</f>
        <v>0</v>
      </c>
      <c r="W478" s="65" t="n">
        <f aca="false">Tabla_Simulada!W478-Tabla_ValidaciónMétodo!W478</f>
        <v>0</v>
      </c>
      <c r="X478" s="65" t="n">
        <f aca="false">Tabla_Simulada!X478-Tabla_ValidaciónMétodo!X478</f>
        <v>0</v>
      </c>
      <c r="Y478" s="65" t="n">
        <f aca="false">Tabla_Simulada!Y478-Tabla_ValidaciónMétodo!Y478</f>
        <v>0</v>
      </c>
      <c r="Z478" s="65" t="n">
        <f aca="false">Tabla_Simulada!Z478-Tabla_ValidaciónMétodo!Z478</f>
        <v>0</v>
      </c>
      <c r="AC478" s="73" t="n">
        <f aca="false">Tabla_Simulada!AC478-Tabla_ValidaciónMétodo!AC478</f>
        <v>0</v>
      </c>
      <c r="AD478" s="74" t="n">
        <f aca="false">Tabla_Simulada!AD478-Tabla_ValidaciónMétodo!AD478</f>
        <v>0</v>
      </c>
      <c r="AE478" s="75" t="n">
        <f aca="false">Tabla_Simulada!AE478-Tabla_ValidaciónMétodo!AE478</f>
        <v>0</v>
      </c>
      <c r="AF478" s="74" t="n">
        <f aca="false">Tabla_Simulada!AF478-Tabla_ValidaciónMétodo!AF478</f>
        <v>0</v>
      </c>
      <c r="AG478" s="74" t="n">
        <f aca="false">Tabla_Simulada!AG478-Tabla_ValidaciónMétodo!AG478</f>
        <v>0</v>
      </c>
      <c r="AH478" s="74" t="n">
        <f aca="false">Tabla_Simulada!AH478-Tabla_ValidaciónMétodo!AH478</f>
        <v>0</v>
      </c>
      <c r="AI478" s="74" t="n">
        <f aca="false">Tabla_Simulada!AI478-Tabla_ValidaciónMétodo!AI478</f>
        <v>0</v>
      </c>
      <c r="AJ478" s="74" t="n">
        <f aca="false">Tabla_Simulada!AJ478-Tabla_ValidaciónMétodo!AJ478</f>
        <v>0</v>
      </c>
      <c r="AK478" s="74" t="n">
        <f aca="false">Tabla_Simulada!AK478-Tabla_ValidaciónMétodo!AK478</f>
        <v>0</v>
      </c>
      <c r="AL478" s="74" t="n">
        <f aca="false">Tabla_Simulada!AL478-Tabla_ValidaciónMétodo!AL478</f>
        <v>0</v>
      </c>
      <c r="AM478" s="74" t="n">
        <f aca="false">Tabla_Simulada!AM478-Tabla_ValidaciónMétodo!AM478</f>
        <v>0</v>
      </c>
      <c r="AO478" s="66" t="n">
        <f aca="false">Tabla_Simulada!AO478-Tabla_ValidaciónMétodo!AO478</f>
        <v>0</v>
      </c>
      <c r="AP478" s="65" t="n">
        <f aca="false">Tabla_Simulada!AP478-Tabla_ValidaciónMétodo!AP478</f>
        <v>0</v>
      </c>
      <c r="AQ478" s="66" t="n">
        <f aca="false">Tabla_Simulada!AQ478-Tabla_ValidaciónMétodo!AQ478</f>
        <v>0</v>
      </c>
      <c r="AR478" s="65" t="n">
        <f aca="false">Tabla_Simulada!AR478-Tabla_ValidaciónMétodo!AR478</f>
        <v>0</v>
      </c>
      <c r="AS478" s="66" t="n">
        <f aca="false">Tabla_Simulada!AS478-Tabla_ValidaciónMétodo!AS478</f>
        <v>0</v>
      </c>
      <c r="AT478" s="65" t="n">
        <f aca="false">Tabla_Simulada!AT478-Tabla_ValidaciónMétodo!AT478</f>
        <v>0</v>
      </c>
      <c r="AU478" s="66" t="n">
        <f aca="false">Tabla_Simulada!AU478-Tabla_ValidaciónMétodo!AU478</f>
        <v>0</v>
      </c>
      <c r="AV478" s="65" t="n">
        <f aca="false">Tabla_Simulada!AV478-Tabla_ValidaciónMétodo!AV478</f>
        <v>0</v>
      </c>
      <c r="AW478" s="66" t="n">
        <f aca="false">Tabla_Simulada!AW478-Tabla_ValidaciónMétodo!AW478</f>
        <v>0</v>
      </c>
      <c r="AX478" s="65" t="n">
        <f aca="false">Tabla_Simulada!AX478-Tabla_ValidaciónMétodo!AX478</f>
        <v>0</v>
      </c>
    </row>
    <row r="479" customFormat="false" ht="15" hidden="false" customHeight="false" outlineLevel="0" collapsed="false">
      <c r="A479" s="72" t="s">
        <v>53</v>
      </c>
      <c r="B479" s="65" t="n">
        <f aca="false">Tabla_Simulada!B479-Tabla_ValidaciónMétodo!B479</f>
        <v>0</v>
      </c>
      <c r="C479" s="65" t="n">
        <f aca="false">Tabla_Simulada!C479-Tabla_ValidaciónMétodo!C479</f>
        <v>0</v>
      </c>
      <c r="D479" s="65" t="n">
        <f aca="false">Tabla_Simulada!D479-Tabla_ValidaciónMétodo!D479</f>
        <v>0</v>
      </c>
      <c r="E479" s="65" t="n">
        <f aca="false">Tabla_Simulada!E479-Tabla_ValidaciónMétodo!E479</f>
        <v>0</v>
      </c>
      <c r="F479" s="65" t="n">
        <f aca="false">Tabla_Simulada!F479-Tabla_ValidaciónMétodo!F479</f>
        <v>0</v>
      </c>
      <c r="G479" s="65" t="n">
        <f aca="false">Tabla_Simulada!G479-Tabla_ValidaciónMétodo!G479</f>
        <v>0</v>
      </c>
      <c r="H479" s="65" t="n">
        <f aca="false">Tabla_Simulada!H479-Tabla_ValidaciónMétodo!H479</f>
        <v>0</v>
      </c>
      <c r="I479" s="66" t="n">
        <f aca="false">Tabla_Simulada!I479-Tabla_ValidaciónMétodo!I479</f>
        <v>0</v>
      </c>
      <c r="J479" s="65" t="n">
        <f aca="false">Tabla_Simulada!J479-Tabla_ValidaciónMétodo!J479</f>
        <v>0</v>
      </c>
      <c r="K479" s="66" t="n">
        <f aca="false">Tabla_Simulada!K479-Tabla_ValidaciónMétodo!K479</f>
        <v>0</v>
      </c>
      <c r="L479" s="65" t="n">
        <f aca="false">Tabla_Simulada!L479-Tabla_ValidaciónMétodo!L479</f>
        <v>0</v>
      </c>
      <c r="M479" s="66" t="n">
        <f aca="false">Tabla_Simulada!M479-Tabla_ValidaciónMétodo!M479</f>
        <v>0</v>
      </c>
      <c r="N479" s="65" t="n">
        <f aca="false">Tabla_Simulada!N479-Tabla_ValidaciónMétodo!N479</f>
        <v>0</v>
      </c>
      <c r="O479" s="65" t="n">
        <f aca="false">Tabla_Simulada!O479-Tabla_ValidaciónMétodo!O479</f>
        <v>0</v>
      </c>
      <c r="P479" s="65" t="n">
        <f aca="false">Tabla_Simulada!P479-Tabla_ValidaciónMétodo!P479</f>
        <v>0</v>
      </c>
      <c r="Q479" s="65" t="n">
        <f aca="false">Tabla_Simulada!Q479-Tabla_ValidaciónMétodo!Q479</f>
        <v>0</v>
      </c>
      <c r="S479" s="65" t="n">
        <f aca="false">Tabla_Simulada!S479-Tabla_ValidaciónMétodo!S479</f>
        <v>0</v>
      </c>
      <c r="T479" s="65" t="n">
        <f aca="false">Tabla_Simulada!T479-Tabla_ValidaciónMétodo!T479</f>
        <v>0</v>
      </c>
      <c r="U479" s="65" t="n">
        <f aca="false">Tabla_Simulada!U479-Tabla_ValidaciónMétodo!U479</f>
        <v>0</v>
      </c>
      <c r="V479" s="65" t="n">
        <f aca="false">Tabla_Simulada!V479-Tabla_ValidaciónMétodo!V479</f>
        <v>0</v>
      </c>
      <c r="W479" s="65" t="n">
        <f aca="false">Tabla_Simulada!W479-Tabla_ValidaciónMétodo!W479</f>
        <v>0</v>
      </c>
      <c r="X479" s="65" t="n">
        <f aca="false">Tabla_Simulada!X479-Tabla_ValidaciónMétodo!X479</f>
        <v>0</v>
      </c>
      <c r="Y479" s="65" t="n">
        <f aca="false">Tabla_Simulada!Y479-Tabla_ValidaciónMétodo!Y479</f>
        <v>0</v>
      </c>
      <c r="Z479" s="65" t="n">
        <f aca="false">Tabla_Simulada!Z479-Tabla_ValidaciónMétodo!Z479</f>
        <v>0</v>
      </c>
      <c r="AC479" s="73" t="n">
        <f aca="false">Tabla_Simulada!AC479-Tabla_ValidaciónMétodo!AC479</f>
        <v>0</v>
      </c>
      <c r="AD479" s="74" t="n">
        <f aca="false">Tabla_Simulada!AD479-Tabla_ValidaciónMétodo!AD479</f>
        <v>0</v>
      </c>
      <c r="AE479" s="75" t="n">
        <f aca="false">Tabla_Simulada!AE479-Tabla_ValidaciónMétodo!AE479</f>
        <v>0</v>
      </c>
      <c r="AF479" s="74" t="n">
        <f aca="false">Tabla_Simulada!AF479-Tabla_ValidaciónMétodo!AF479</f>
        <v>0</v>
      </c>
      <c r="AG479" s="74" t="n">
        <f aca="false">Tabla_Simulada!AG479-Tabla_ValidaciónMétodo!AG479</f>
        <v>0</v>
      </c>
      <c r="AH479" s="74" t="n">
        <f aca="false">Tabla_Simulada!AH479-Tabla_ValidaciónMétodo!AH479</f>
        <v>0</v>
      </c>
      <c r="AI479" s="74" t="n">
        <f aca="false">Tabla_Simulada!AI479-Tabla_ValidaciónMétodo!AI479</f>
        <v>0</v>
      </c>
      <c r="AJ479" s="74" t="n">
        <f aca="false">Tabla_Simulada!AJ479-Tabla_ValidaciónMétodo!AJ479</f>
        <v>0</v>
      </c>
      <c r="AK479" s="74" t="n">
        <f aca="false">Tabla_Simulada!AK479-Tabla_ValidaciónMétodo!AK479</f>
        <v>0</v>
      </c>
      <c r="AL479" s="74" t="n">
        <f aca="false">Tabla_Simulada!AL479-Tabla_ValidaciónMétodo!AL479</f>
        <v>0</v>
      </c>
      <c r="AM479" s="74" t="n">
        <f aca="false">Tabla_Simulada!AM479-Tabla_ValidaciónMétodo!AM479</f>
        <v>0</v>
      </c>
      <c r="AO479" s="66" t="n">
        <f aca="false">Tabla_Simulada!AO479-Tabla_ValidaciónMétodo!AO479</f>
        <v>0</v>
      </c>
      <c r="AP479" s="65" t="n">
        <f aca="false">Tabla_Simulada!AP479-Tabla_ValidaciónMétodo!AP479</f>
        <v>0</v>
      </c>
      <c r="AQ479" s="66" t="n">
        <f aca="false">Tabla_Simulada!AQ479-Tabla_ValidaciónMétodo!AQ479</f>
        <v>0</v>
      </c>
      <c r="AR479" s="65" t="n">
        <f aca="false">Tabla_Simulada!AR479-Tabla_ValidaciónMétodo!AR479</f>
        <v>0</v>
      </c>
      <c r="AS479" s="66" t="n">
        <f aca="false">Tabla_Simulada!AS479-Tabla_ValidaciónMétodo!AS479</f>
        <v>0</v>
      </c>
      <c r="AT479" s="65" t="n">
        <f aca="false">Tabla_Simulada!AT479-Tabla_ValidaciónMétodo!AT479</f>
        <v>0</v>
      </c>
      <c r="AU479" s="66" t="n">
        <f aca="false">Tabla_Simulada!AU479-Tabla_ValidaciónMétodo!AU479</f>
        <v>0</v>
      </c>
      <c r="AV479" s="65" t="n">
        <f aca="false">Tabla_Simulada!AV479-Tabla_ValidaciónMétodo!AV479</f>
        <v>0</v>
      </c>
      <c r="AW479" s="66" t="n">
        <f aca="false">Tabla_Simulada!AW479-Tabla_ValidaciónMétodo!AW479</f>
        <v>0</v>
      </c>
      <c r="AX479" s="65" t="n">
        <f aca="false">Tabla_Simulada!AX479-Tabla_ValidaciónMétodo!AX479</f>
        <v>0</v>
      </c>
    </row>
    <row r="480" customFormat="false" ht="15" hidden="false" customHeight="false" outlineLevel="0" collapsed="false">
      <c r="A480" s="72" t="s">
        <v>54</v>
      </c>
      <c r="B480" s="65" t="n">
        <f aca="false">Tabla_Simulada!B480-Tabla_ValidaciónMétodo!B480</f>
        <v>0</v>
      </c>
      <c r="C480" s="65" t="n">
        <f aca="false">Tabla_Simulada!C480-Tabla_ValidaciónMétodo!C480</f>
        <v>0</v>
      </c>
      <c r="D480" s="65" t="n">
        <f aca="false">Tabla_Simulada!D480-Tabla_ValidaciónMétodo!D480</f>
        <v>0</v>
      </c>
      <c r="E480" s="65" t="n">
        <f aca="false">Tabla_Simulada!E480-Tabla_ValidaciónMétodo!E480</f>
        <v>0</v>
      </c>
      <c r="F480" s="65" t="n">
        <f aca="false">Tabla_Simulada!F480-Tabla_ValidaciónMétodo!F480</f>
        <v>0</v>
      </c>
      <c r="G480" s="65" t="n">
        <f aca="false">Tabla_Simulada!G480-Tabla_ValidaciónMétodo!G480</f>
        <v>0</v>
      </c>
      <c r="H480" s="65" t="n">
        <f aca="false">Tabla_Simulada!H480-Tabla_ValidaciónMétodo!H480</f>
        <v>0</v>
      </c>
      <c r="I480" s="66" t="n">
        <f aca="false">Tabla_Simulada!I480-Tabla_ValidaciónMétodo!I480</f>
        <v>0</v>
      </c>
      <c r="J480" s="65" t="n">
        <f aca="false">Tabla_Simulada!J480-Tabla_ValidaciónMétodo!J480</f>
        <v>0</v>
      </c>
      <c r="K480" s="66" t="n">
        <f aca="false">Tabla_Simulada!K480-Tabla_ValidaciónMétodo!K480</f>
        <v>0</v>
      </c>
      <c r="L480" s="65" t="n">
        <f aca="false">Tabla_Simulada!L480-Tabla_ValidaciónMétodo!L480</f>
        <v>0</v>
      </c>
      <c r="M480" s="66" t="n">
        <f aca="false">Tabla_Simulada!M480-Tabla_ValidaciónMétodo!M480</f>
        <v>0</v>
      </c>
      <c r="N480" s="65" t="n">
        <f aca="false">Tabla_Simulada!N480-Tabla_ValidaciónMétodo!N480</f>
        <v>0</v>
      </c>
      <c r="O480" s="65" t="n">
        <f aca="false">Tabla_Simulada!O480-Tabla_ValidaciónMétodo!O480</f>
        <v>0</v>
      </c>
      <c r="P480" s="65" t="n">
        <f aca="false">Tabla_Simulada!P480-Tabla_ValidaciónMétodo!P480</f>
        <v>0</v>
      </c>
      <c r="Q480" s="65" t="n">
        <f aca="false">Tabla_Simulada!Q480-Tabla_ValidaciónMétodo!Q480</f>
        <v>0</v>
      </c>
      <c r="S480" s="65" t="n">
        <f aca="false">Tabla_Simulada!S480-Tabla_ValidaciónMétodo!S480</f>
        <v>0</v>
      </c>
      <c r="T480" s="65" t="n">
        <f aca="false">Tabla_Simulada!T480-Tabla_ValidaciónMétodo!T480</f>
        <v>0</v>
      </c>
      <c r="U480" s="65" t="n">
        <f aca="false">Tabla_Simulada!U480-Tabla_ValidaciónMétodo!U480</f>
        <v>0</v>
      </c>
      <c r="V480" s="65" t="n">
        <f aca="false">Tabla_Simulada!V480-Tabla_ValidaciónMétodo!V480</f>
        <v>0</v>
      </c>
      <c r="W480" s="65" t="n">
        <f aca="false">Tabla_Simulada!W480-Tabla_ValidaciónMétodo!W480</f>
        <v>0</v>
      </c>
      <c r="X480" s="65" t="n">
        <f aca="false">Tabla_Simulada!X480-Tabla_ValidaciónMétodo!X480</f>
        <v>0</v>
      </c>
      <c r="Y480" s="65" t="n">
        <f aca="false">Tabla_Simulada!Y480-Tabla_ValidaciónMétodo!Y480</f>
        <v>0</v>
      </c>
      <c r="Z480" s="65" t="n">
        <f aca="false">Tabla_Simulada!Z480-Tabla_ValidaciónMétodo!Z480</f>
        <v>0</v>
      </c>
      <c r="AC480" s="73" t="n">
        <f aca="false">Tabla_Simulada!AC480-Tabla_ValidaciónMétodo!AC480</f>
        <v>0</v>
      </c>
      <c r="AD480" s="74" t="n">
        <f aca="false">Tabla_Simulada!AD480-Tabla_ValidaciónMétodo!AD480</f>
        <v>0</v>
      </c>
      <c r="AE480" s="75" t="n">
        <f aca="false">Tabla_Simulada!AE480-Tabla_ValidaciónMétodo!AE480</f>
        <v>0</v>
      </c>
      <c r="AF480" s="74" t="n">
        <f aca="false">Tabla_Simulada!AF480-Tabla_ValidaciónMétodo!AF480</f>
        <v>0</v>
      </c>
      <c r="AG480" s="74" t="n">
        <f aca="false">Tabla_Simulada!AG480-Tabla_ValidaciónMétodo!AG480</f>
        <v>0</v>
      </c>
      <c r="AH480" s="74" t="n">
        <f aca="false">Tabla_Simulada!AH480-Tabla_ValidaciónMétodo!AH480</f>
        <v>0</v>
      </c>
      <c r="AI480" s="74" t="n">
        <f aca="false">Tabla_Simulada!AI480-Tabla_ValidaciónMétodo!AI480</f>
        <v>0</v>
      </c>
      <c r="AJ480" s="74" t="n">
        <f aca="false">Tabla_Simulada!AJ480-Tabla_ValidaciónMétodo!AJ480</f>
        <v>0</v>
      </c>
      <c r="AK480" s="74" t="n">
        <f aca="false">Tabla_Simulada!AK480-Tabla_ValidaciónMétodo!AK480</f>
        <v>0</v>
      </c>
      <c r="AL480" s="74" t="n">
        <f aca="false">Tabla_Simulada!AL480-Tabla_ValidaciónMétodo!AL480</f>
        <v>0</v>
      </c>
      <c r="AM480" s="74" t="n">
        <f aca="false">Tabla_Simulada!AM480-Tabla_ValidaciónMétodo!AM480</f>
        <v>0</v>
      </c>
      <c r="AO480" s="66" t="n">
        <f aca="false">Tabla_Simulada!AO480-Tabla_ValidaciónMétodo!AO480</f>
        <v>0</v>
      </c>
      <c r="AP480" s="65" t="n">
        <f aca="false">Tabla_Simulada!AP480-Tabla_ValidaciónMétodo!AP480</f>
        <v>0</v>
      </c>
      <c r="AQ480" s="66" t="n">
        <f aca="false">Tabla_Simulada!AQ480-Tabla_ValidaciónMétodo!AQ480</f>
        <v>0</v>
      </c>
      <c r="AR480" s="65" t="n">
        <f aca="false">Tabla_Simulada!AR480-Tabla_ValidaciónMétodo!AR480</f>
        <v>0</v>
      </c>
      <c r="AS480" s="66" t="n">
        <f aca="false">Tabla_Simulada!AS480-Tabla_ValidaciónMétodo!AS480</f>
        <v>0</v>
      </c>
      <c r="AT480" s="65" t="n">
        <f aca="false">Tabla_Simulada!AT480-Tabla_ValidaciónMétodo!AT480</f>
        <v>0</v>
      </c>
      <c r="AU480" s="66" t="n">
        <f aca="false">Tabla_Simulada!AU480-Tabla_ValidaciónMétodo!AU480</f>
        <v>0</v>
      </c>
      <c r="AV480" s="65" t="n">
        <f aca="false">Tabla_Simulada!AV480-Tabla_ValidaciónMétodo!AV480</f>
        <v>0</v>
      </c>
      <c r="AW480" s="66" t="n">
        <f aca="false">Tabla_Simulada!AW480-Tabla_ValidaciónMétodo!AW480</f>
        <v>0</v>
      </c>
      <c r="AX480" s="65" t="n">
        <f aca="false">Tabla_Simulada!AX480-Tabla_ValidaciónMétodo!AX480</f>
        <v>0</v>
      </c>
    </row>
    <row r="481" customFormat="false" ht="15" hidden="false" customHeight="false" outlineLevel="0" collapsed="false">
      <c r="A481" s="72" t="s">
        <v>55</v>
      </c>
      <c r="B481" s="65" t="n">
        <f aca="false">Tabla_Simulada!B481-Tabla_ValidaciónMétodo!B481</f>
        <v>0</v>
      </c>
      <c r="C481" s="65" t="n">
        <f aca="false">Tabla_Simulada!C481-Tabla_ValidaciónMétodo!C481</f>
        <v>0</v>
      </c>
      <c r="D481" s="65" t="n">
        <f aca="false">Tabla_Simulada!D481-Tabla_ValidaciónMétodo!D481</f>
        <v>0</v>
      </c>
      <c r="E481" s="65" t="n">
        <f aca="false">Tabla_Simulada!E481-Tabla_ValidaciónMétodo!E481</f>
        <v>0</v>
      </c>
      <c r="F481" s="65" t="n">
        <f aca="false">Tabla_Simulada!F481-Tabla_ValidaciónMétodo!F481</f>
        <v>0</v>
      </c>
      <c r="G481" s="65" t="n">
        <f aca="false">Tabla_Simulada!G481-Tabla_ValidaciónMétodo!G481</f>
        <v>0</v>
      </c>
      <c r="H481" s="65" t="n">
        <f aca="false">Tabla_Simulada!H481-Tabla_ValidaciónMétodo!H481</f>
        <v>0</v>
      </c>
      <c r="I481" s="66" t="n">
        <f aca="false">Tabla_Simulada!I481-Tabla_ValidaciónMétodo!I481</f>
        <v>0</v>
      </c>
      <c r="J481" s="65" t="n">
        <f aca="false">Tabla_Simulada!J481-Tabla_ValidaciónMétodo!J481</f>
        <v>0</v>
      </c>
      <c r="K481" s="66" t="n">
        <f aca="false">Tabla_Simulada!K481-Tabla_ValidaciónMétodo!K481</f>
        <v>0</v>
      </c>
      <c r="L481" s="65" t="n">
        <f aca="false">Tabla_Simulada!L481-Tabla_ValidaciónMétodo!L481</f>
        <v>0</v>
      </c>
      <c r="M481" s="66" t="n">
        <f aca="false">Tabla_Simulada!M481-Tabla_ValidaciónMétodo!M481</f>
        <v>0</v>
      </c>
      <c r="N481" s="65" t="n">
        <f aca="false">Tabla_Simulada!N481-Tabla_ValidaciónMétodo!N481</f>
        <v>0</v>
      </c>
      <c r="O481" s="65" t="n">
        <f aca="false">Tabla_Simulada!O481-Tabla_ValidaciónMétodo!O481</f>
        <v>0</v>
      </c>
      <c r="P481" s="65" t="n">
        <f aca="false">Tabla_Simulada!P481-Tabla_ValidaciónMétodo!P481</f>
        <v>0</v>
      </c>
      <c r="Q481" s="65" t="n">
        <f aca="false">Tabla_Simulada!Q481-Tabla_ValidaciónMétodo!Q481</f>
        <v>0</v>
      </c>
      <c r="S481" s="65" t="n">
        <f aca="false">Tabla_Simulada!S481-Tabla_ValidaciónMétodo!S481</f>
        <v>0</v>
      </c>
      <c r="T481" s="65" t="n">
        <f aca="false">Tabla_Simulada!T481-Tabla_ValidaciónMétodo!T481</f>
        <v>0</v>
      </c>
      <c r="U481" s="65" t="n">
        <f aca="false">Tabla_Simulada!U481-Tabla_ValidaciónMétodo!U481</f>
        <v>0</v>
      </c>
      <c r="V481" s="65" t="n">
        <f aca="false">Tabla_Simulada!V481-Tabla_ValidaciónMétodo!V481</f>
        <v>0</v>
      </c>
      <c r="W481" s="65" t="n">
        <f aca="false">Tabla_Simulada!W481-Tabla_ValidaciónMétodo!W481</f>
        <v>0</v>
      </c>
      <c r="X481" s="65" t="n">
        <f aca="false">Tabla_Simulada!X481-Tabla_ValidaciónMétodo!X481</f>
        <v>0</v>
      </c>
      <c r="Y481" s="65" t="n">
        <f aca="false">Tabla_Simulada!Y481-Tabla_ValidaciónMétodo!Y481</f>
        <v>0</v>
      </c>
      <c r="Z481" s="65" t="n">
        <f aca="false">Tabla_Simulada!Z481-Tabla_ValidaciónMétodo!Z481</f>
        <v>0</v>
      </c>
      <c r="AC481" s="73" t="n">
        <f aca="false">Tabla_Simulada!AC481-Tabla_ValidaciónMétodo!AC481</f>
        <v>0</v>
      </c>
      <c r="AD481" s="74" t="n">
        <f aca="false">Tabla_Simulada!AD481-Tabla_ValidaciónMétodo!AD481</f>
        <v>0</v>
      </c>
      <c r="AE481" s="75" t="n">
        <f aca="false">Tabla_Simulada!AE481-Tabla_ValidaciónMétodo!AE481</f>
        <v>0</v>
      </c>
      <c r="AF481" s="74" t="n">
        <f aca="false">Tabla_Simulada!AF481-Tabla_ValidaciónMétodo!AF481</f>
        <v>0</v>
      </c>
      <c r="AG481" s="74" t="n">
        <f aca="false">Tabla_Simulada!AG481-Tabla_ValidaciónMétodo!AG481</f>
        <v>0</v>
      </c>
      <c r="AH481" s="74" t="n">
        <f aca="false">Tabla_Simulada!AH481-Tabla_ValidaciónMétodo!AH481</f>
        <v>0</v>
      </c>
      <c r="AI481" s="74" t="n">
        <f aca="false">Tabla_Simulada!AI481-Tabla_ValidaciónMétodo!AI481</f>
        <v>0</v>
      </c>
      <c r="AJ481" s="74" t="n">
        <f aca="false">Tabla_Simulada!AJ481-Tabla_ValidaciónMétodo!AJ481</f>
        <v>0</v>
      </c>
      <c r="AK481" s="74" t="n">
        <f aca="false">Tabla_Simulada!AK481-Tabla_ValidaciónMétodo!AK481</f>
        <v>0</v>
      </c>
      <c r="AL481" s="74" t="n">
        <f aca="false">Tabla_Simulada!AL481-Tabla_ValidaciónMétodo!AL481</f>
        <v>0</v>
      </c>
      <c r="AM481" s="74" t="n">
        <f aca="false">Tabla_Simulada!AM481-Tabla_ValidaciónMétodo!AM481</f>
        <v>0</v>
      </c>
      <c r="AO481" s="66" t="n">
        <f aca="false">Tabla_Simulada!AO481-Tabla_ValidaciónMétodo!AO481</f>
        <v>0</v>
      </c>
      <c r="AP481" s="65" t="n">
        <f aca="false">Tabla_Simulada!AP481-Tabla_ValidaciónMétodo!AP481</f>
        <v>0</v>
      </c>
      <c r="AQ481" s="66" t="n">
        <f aca="false">Tabla_Simulada!AQ481-Tabla_ValidaciónMétodo!AQ481</f>
        <v>0</v>
      </c>
      <c r="AR481" s="65" t="n">
        <f aca="false">Tabla_Simulada!AR481-Tabla_ValidaciónMétodo!AR481</f>
        <v>0</v>
      </c>
      <c r="AS481" s="66" t="n">
        <f aca="false">Tabla_Simulada!AS481-Tabla_ValidaciónMétodo!AS481</f>
        <v>0</v>
      </c>
      <c r="AT481" s="65" t="n">
        <f aca="false">Tabla_Simulada!AT481-Tabla_ValidaciónMétodo!AT481</f>
        <v>0</v>
      </c>
      <c r="AU481" s="66" t="n">
        <f aca="false">Tabla_Simulada!AU481-Tabla_ValidaciónMétodo!AU481</f>
        <v>0</v>
      </c>
      <c r="AV481" s="65" t="n">
        <f aca="false">Tabla_Simulada!AV481-Tabla_ValidaciónMétodo!AV481</f>
        <v>0</v>
      </c>
      <c r="AW481" s="66" t="n">
        <f aca="false">Tabla_Simulada!AW481-Tabla_ValidaciónMétodo!AW481</f>
        <v>0</v>
      </c>
      <c r="AX481" s="65" t="n">
        <f aca="false">Tabla_Simulada!AX481-Tabla_ValidaciónMétodo!AX481</f>
        <v>0</v>
      </c>
    </row>
    <row r="482" customFormat="false" ht="15" hidden="false" customHeight="false" outlineLevel="0" collapsed="false">
      <c r="A482" s="72" t="s">
        <v>56</v>
      </c>
      <c r="B482" s="65" t="n">
        <f aca="false">Tabla_Simulada!B482-Tabla_ValidaciónMétodo!B482</f>
        <v>0</v>
      </c>
      <c r="C482" s="65" t="n">
        <f aca="false">Tabla_Simulada!C482-Tabla_ValidaciónMétodo!C482</f>
        <v>0</v>
      </c>
      <c r="D482" s="65" t="n">
        <f aca="false">Tabla_Simulada!D482-Tabla_ValidaciónMétodo!D482</f>
        <v>0</v>
      </c>
      <c r="E482" s="65" t="n">
        <f aca="false">Tabla_Simulada!E482-Tabla_ValidaciónMétodo!E482</f>
        <v>0</v>
      </c>
      <c r="F482" s="65" t="n">
        <f aca="false">Tabla_Simulada!F482-Tabla_ValidaciónMétodo!F482</f>
        <v>0</v>
      </c>
      <c r="G482" s="65" t="n">
        <f aca="false">Tabla_Simulada!G482-Tabla_ValidaciónMétodo!G482</f>
        <v>0</v>
      </c>
      <c r="H482" s="65" t="n">
        <f aca="false">Tabla_Simulada!H482-Tabla_ValidaciónMétodo!H482</f>
        <v>0</v>
      </c>
      <c r="I482" s="66" t="n">
        <f aca="false">Tabla_Simulada!I482-Tabla_ValidaciónMétodo!I482</f>
        <v>0</v>
      </c>
      <c r="J482" s="65" t="n">
        <f aca="false">Tabla_Simulada!J482-Tabla_ValidaciónMétodo!J482</f>
        <v>0</v>
      </c>
      <c r="K482" s="66" t="n">
        <f aca="false">Tabla_Simulada!K482-Tabla_ValidaciónMétodo!K482</f>
        <v>0</v>
      </c>
      <c r="L482" s="65" t="n">
        <f aca="false">Tabla_Simulada!L482-Tabla_ValidaciónMétodo!L482</f>
        <v>0</v>
      </c>
      <c r="M482" s="66" t="n">
        <f aca="false">Tabla_Simulada!M482-Tabla_ValidaciónMétodo!M482</f>
        <v>0</v>
      </c>
      <c r="N482" s="65" t="n">
        <f aca="false">Tabla_Simulada!N482-Tabla_ValidaciónMétodo!N482</f>
        <v>0</v>
      </c>
      <c r="O482" s="65" t="n">
        <f aca="false">Tabla_Simulada!O482-Tabla_ValidaciónMétodo!O482</f>
        <v>0</v>
      </c>
      <c r="P482" s="65" t="n">
        <f aca="false">Tabla_Simulada!P482-Tabla_ValidaciónMétodo!P482</f>
        <v>0</v>
      </c>
      <c r="Q482" s="65" t="n">
        <f aca="false">Tabla_Simulada!Q482-Tabla_ValidaciónMétodo!Q482</f>
        <v>0</v>
      </c>
      <c r="S482" s="65" t="n">
        <f aca="false">Tabla_Simulada!S482-Tabla_ValidaciónMétodo!S482</f>
        <v>0</v>
      </c>
      <c r="T482" s="65" t="n">
        <f aca="false">Tabla_Simulada!T482-Tabla_ValidaciónMétodo!T482</f>
        <v>0</v>
      </c>
      <c r="U482" s="65" t="n">
        <f aca="false">Tabla_Simulada!U482-Tabla_ValidaciónMétodo!U482</f>
        <v>0</v>
      </c>
      <c r="V482" s="65" t="n">
        <f aca="false">Tabla_Simulada!V482-Tabla_ValidaciónMétodo!V482</f>
        <v>0</v>
      </c>
      <c r="W482" s="65" t="n">
        <f aca="false">Tabla_Simulada!W482-Tabla_ValidaciónMétodo!W482</f>
        <v>0</v>
      </c>
      <c r="X482" s="65" t="n">
        <f aca="false">Tabla_Simulada!X482-Tabla_ValidaciónMétodo!X482</f>
        <v>0</v>
      </c>
      <c r="Y482" s="65" t="n">
        <f aca="false">Tabla_Simulada!Y482-Tabla_ValidaciónMétodo!Y482</f>
        <v>0</v>
      </c>
      <c r="Z482" s="65" t="n">
        <f aca="false">Tabla_Simulada!Z482-Tabla_ValidaciónMétodo!Z482</f>
        <v>0</v>
      </c>
      <c r="AC482" s="73" t="n">
        <f aca="false">Tabla_Simulada!AC482-Tabla_ValidaciónMétodo!AC482</f>
        <v>0</v>
      </c>
      <c r="AD482" s="74" t="n">
        <f aca="false">Tabla_Simulada!AD482-Tabla_ValidaciónMétodo!AD482</f>
        <v>0</v>
      </c>
      <c r="AE482" s="75" t="n">
        <f aca="false">Tabla_Simulada!AE482-Tabla_ValidaciónMétodo!AE482</f>
        <v>0</v>
      </c>
      <c r="AF482" s="74" t="n">
        <f aca="false">Tabla_Simulada!AF482-Tabla_ValidaciónMétodo!AF482</f>
        <v>0</v>
      </c>
      <c r="AG482" s="74" t="n">
        <f aca="false">Tabla_Simulada!AG482-Tabla_ValidaciónMétodo!AG482</f>
        <v>0</v>
      </c>
      <c r="AH482" s="74" t="n">
        <f aca="false">Tabla_Simulada!AH482-Tabla_ValidaciónMétodo!AH482</f>
        <v>0</v>
      </c>
      <c r="AI482" s="74" t="n">
        <f aca="false">Tabla_Simulada!AI482-Tabla_ValidaciónMétodo!AI482</f>
        <v>0</v>
      </c>
      <c r="AJ482" s="74" t="n">
        <f aca="false">Tabla_Simulada!AJ482-Tabla_ValidaciónMétodo!AJ482</f>
        <v>0</v>
      </c>
      <c r="AK482" s="74" t="n">
        <f aca="false">Tabla_Simulada!AK482-Tabla_ValidaciónMétodo!AK482</f>
        <v>0</v>
      </c>
      <c r="AL482" s="74" t="n">
        <f aca="false">Tabla_Simulada!AL482-Tabla_ValidaciónMétodo!AL482</f>
        <v>0</v>
      </c>
      <c r="AM482" s="74" t="n">
        <f aca="false">Tabla_Simulada!AM482-Tabla_ValidaciónMétodo!AM482</f>
        <v>0</v>
      </c>
      <c r="AO482" s="66" t="n">
        <f aca="false">Tabla_Simulada!AO482-Tabla_ValidaciónMétodo!AO482</f>
        <v>0</v>
      </c>
      <c r="AP482" s="65" t="n">
        <f aca="false">Tabla_Simulada!AP482-Tabla_ValidaciónMétodo!AP482</f>
        <v>0</v>
      </c>
      <c r="AQ482" s="66" t="n">
        <f aca="false">Tabla_Simulada!AQ482-Tabla_ValidaciónMétodo!AQ482</f>
        <v>0</v>
      </c>
      <c r="AR482" s="65" t="n">
        <f aca="false">Tabla_Simulada!AR482-Tabla_ValidaciónMétodo!AR482</f>
        <v>0</v>
      </c>
      <c r="AS482" s="66" t="n">
        <f aca="false">Tabla_Simulada!AS482-Tabla_ValidaciónMétodo!AS482</f>
        <v>0</v>
      </c>
      <c r="AT482" s="65" t="n">
        <f aca="false">Tabla_Simulada!AT482-Tabla_ValidaciónMétodo!AT482</f>
        <v>0</v>
      </c>
      <c r="AU482" s="66" t="n">
        <f aca="false">Tabla_Simulada!AU482-Tabla_ValidaciónMétodo!AU482</f>
        <v>0</v>
      </c>
      <c r="AV482" s="65" t="n">
        <f aca="false">Tabla_Simulada!AV482-Tabla_ValidaciónMétodo!AV482</f>
        <v>0</v>
      </c>
      <c r="AW482" s="66" t="n">
        <f aca="false">Tabla_Simulada!AW482-Tabla_ValidaciónMétodo!AW482</f>
        <v>0</v>
      </c>
      <c r="AX482" s="65" t="n">
        <f aca="false">Tabla_Simulada!AX482-Tabla_ValidaciónMétodo!AX482</f>
        <v>0</v>
      </c>
    </row>
    <row r="483" customFormat="false" ht="15" hidden="false" customHeight="false" outlineLevel="0" collapsed="false">
      <c r="A483" s="72" t="s">
        <v>57</v>
      </c>
      <c r="B483" s="65" t="n">
        <f aca="false">Tabla_Simulada!B483-Tabla_ValidaciónMétodo!B483</f>
        <v>0</v>
      </c>
      <c r="C483" s="65" t="n">
        <f aca="false">Tabla_Simulada!C483-Tabla_ValidaciónMétodo!C483</f>
        <v>0</v>
      </c>
      <c r="D483" s="65" t="n">
        <f aca="false">Tabla_Simulada!D483-Tabla_ValidaciónMétodo!D483</f>
        <v>0</v>
      </c>
      <c r="E483" s="65" t="n">
        <f aca="false">Tabla_Simulada!E483-Tabla_ValidaciónMétodo!E483</f>
        <v>0</v>
      </c>
      <c r="F483" s="65" t="n">
        <f aca="false">Tabla_Simulada!F483-Tabla_ValidaciónMétodo!F483</f>
        <v>0</v>
      </c>
      <c r="G483" s="65" t="n">
        <f aca="false">Tabla_Simulada!G483-Tabla_ValidaciónMétodo!G483</f>
        <v>0</v>
      </c>
      <c r="H483" s="65" t="n">
        <f aca="false">Tabla_Simulada!H483-Tabla_ValidaciónMétodo!H483</f>
        <v>0</v>
      </c>
      <c r="I483" s="66" t="n">
        <f aca="false">Tabla_Simulada!I483-Tabla_ValidaciónMétodo!I483</f>
        <v>0</v>
      </c>
      <c r="J483" s="65" t="n">
        <f aca="false">Tabla_Simulada!J483-Tabla_ValidaciónMétodo!J483</f>
        <v>0</v>
      </c>
      <c r="K483" s="66" t="n">
        <f aca="false">Tabla_Simulada!K483-Tabla_ValidaciónMétodo!K483</f>
        <v>0</v>
      </c>
      <c r="L483" s="65" t="n">
        <f aca="false">Tabla_Simulada!L483-Tabla_ValidaciónMétodo!L483</f>
        <v>0</v>
      </c>
      <c r="M483" s="66" t="n">
        <f aca="false">Tabla_Simulada!M483-Tabla_ValidaciónMétodo!M483</f>
        <v>0</v>
      </c>
      <c r="N483" s="65" t="n">
        <f aca="false">Tabla_Simulada!N483-Tabla_ValidaciónMétodo!N483</f>
        <v>0</v>
      </c>
      <c r="O483" s="65" t="n">
        <f aca="false">Tabla_Simulada!O483-Tabla_ValidaciónMétodo!O483</f>
        <v>0</v>
      </c>
      <c r="P483" s="65" t="n">
        <f aca="false">Tabla_Simulada!P483-Tabla_ValidaciónMétodo!P483</f>
        <v>0</v>
      </c>
      <c r="Q483" s="65" t="n">
        <f aca="false">Tabla_Simulada!Q483-Tabla_ValidaciónMétodo!Q483</f>
        <v>0</v>
      </c>
      <c r="S483" s="65" t="n">
        <f aca="false">Tabla_Simulada!S483-Tabla_ValidaciónMétodo!S483</f>
        <v>0</v>
      </c>
      <c r="T483" s="65" t="n">
        <f aca="false">Tabla_Simulada!T483-Tabla_ValidaciónMétodo!T483</f>
        <v>0</v>
      </c>
      <c r="U483" s="65" t="n">
        <f aca="false">Tabla_Simulada!U483-Tabla_ValidaciónMétodo!U483</f>
        <v>0</v>
      </c>
      <c r="V483" s="65" t="n">
        <f aca="false">Tabla_Simulada!V483-Tabla_ValidaciónMétodo!V483</f>
        <v>0</v>
      </c>
      <c r="W483" s="65" t="n">
        <f aca="false">Tabla_Simulada!W483-Tabla_ValidaciónMétodo!W483</f>
        <v>0</v>
      </c>
      <c r="X483" s="65" t="n">
        <f aca="false">Tabla_Simulada!X483-Tabla_ValidaciónMétodo!X483</f>
        <v>0</v>
      </c>
      <c r="Y483" s="65" t="n">
        <f aca="false">Tabla_Simulada!Y483-Tabla_ValidaciónMétodo!Y483</f>
        <v>0</v>
      </c>
      <c r="Z483" s="65" t="n">
        <f aca="false">Tabla_Simulada!Z483-Tabla_ValidaciónMétodo!Z483</f>
        <v>0</v>
      </c>
      <c r="AC483" s="73" t="n">
        <f aca="false">Tabla_Simulada!AC483-Tabla_ValidaciónMétodo!AC483</f>
        <v>0</v>
      </c>
      <c r="AD483" s="74" t="n">
        <f aca="false">Tabla_Simulada!AD483-Tabla_ValidaciónMétodo!AD483</f>
        <v>0</v>
      </c>
      <c r="AE483" s="75" t="n">
        <f aca="false">Tabla_Simulada!AE483-Tabla_ValidaciónMétodo!AE483</f>
        <v>0</v>
      </c>
      <c r="AF483" s="74" t="n">
        <f aca="false">Tabla_Simulada!AF483-Tabla_ValidaciónMétodo!AF483</f>
        <v>0</v>
      </c>
      <c r="AG483" s="74" t="n">
        <f aca="false">Tabla_Simulada!AG483-Tabla_ValidaciónMétodo!AG483</f>
        <v>0</v>
      </c>
      <c r="AH483" s="74" t="n">
        <f aca="false">Tabla_Simulada!AH483-Tabla_ValidaciónMétodo!AH483</f>
        <v>0</v>
      </c>
      <c r="AI483" s="74" t="n">
        <f aca="false">Tabla_Simulada!AI483-Tabla_ValidaciónMétodo!AI483</f>
        <v>0</v>
      </c>
      <c r="AJ483" s="74" t="n">
        <f aca="false">Tabla_Simulada!AJ483-Tabla_ValidaciónMétodo!AJ483</f>
        <v>0</v>
      </c>
      <c r="AK483" s="74" t="n">
        <f aca="false">Tabla_Simulada!AK483-Tabla_ValidaciónMétodo!AK483</f>
        <v>0</v>
      </c>
      <c r="AL483" s="74" t="n">
        <f aca="false">Tabla_Simulada!AL483-Tabla_ValidaciónMétodo!AL483</f>
        <v>0</v>
      </c>
      <c r="AM483" s="74" t="n">
        <f aca="false">Tabla_Simulada!AM483-Tabla_ValidaciónMétodo!AM483</f>
        <v>0</v>
      </c>
      <c r="AO483" s="66" t="n">
        <f aca="false">Tabla_Simulada!AO483-Tabla_ValidaciónMétodo!AO483</f>
        <v>0</v>
      </c>
      <c r="AP483" s="65" t="n">
        <f aca="false">Tabla_Simulada!AP483-Tabla_ValidaciónMétodo!AP483</f>
        <v>0</v>
      </c>
      <c r="AQ483" s="66" t="n">
        <f aca="false">Tabla_Simulada!AQ483-Tabla_ValidaciónMétodo!AQ483</f>
        <v>0</v>
      </c>
      <c r="AR483" s="65" t="n">
        <f aca="false">Tabla_Simulada!AR483-Tabla_ValidaciónMétodo!AR483</f>
        <v>0</v>
      </c>
      <c r="AS483" s="66" t="n">
        <f aca="false">Tabla_Simulada!AS483-Tabla_ValidaciónMétodo!AS483</f>
        <v>0</v>
      </c>
      <c r="AT483" s="65" t="n">
        <f aca="false">Tabla_Simulada!AT483-Tabla_ValidaciónMétodo!AT483</f>
        <v>0</v>
      </c>
      <c r="AU483" s="66" t="n">
        <f aca="false">Tabla_Simulada!AU483-Tabla_ValidaciónMétodo!AU483</f>
        <v>0</v>
      </c>
      <c r="AV483" s="65" t="n">
        <f aca="false">Tabla_Simulada!AV483-Tabla_ValidaciónMétodo!AV483</f>
        <v>0</v>
      </c>
      <c r="AW483" s="66" t="n">
        <f aca="false">Tabla_Simulada!AW483-Tabla_ValidaciónMétodo!AW483</f>
        <v>0</v>
      </c>
      <c r="AX483" s="65" t="n">
        <f aca="false">Tabla_Simulada!AX483-Tabla_ValidaciónMétodo!AX483</f>
        <v>0</v>
      </c>
    </row>
    <row r="484" customFormat="false" ht="15" hidden="false" customHeight="false" outlineLevel="0" collapsed="false">
      <c r="A484" s="72" t="s">
        <v>58</v>
      </c>
      <c r="B484" s="65" t="n">
        <f aca="false">Tabla_Simulada!B484-Tabla_ValidaciónMétodo!B484</f>
        <v>0</v>
      </c>
      <c r="C484" s="65" t="n">
        <f aca="false">Tabla_Simulada!C484-Tabla_ValidaciónMétodo!C484</f>
        <v>0</v>
      </c>
      <c r="D484" s="65" t="n">
        <f aca="false">Tabla_Simulada!D484-Tabla_ValidaciónMétodo!D484</f>
        <v>0</v>
      </c>
      <c r="E484" s="65" t="n">
        <f aca="false">Tabla_Simulada!E484-Tabla_ValidaciónMétodo!E484</f>
        <v>0</v>
      </c>
      <c r="F484" s="65" t="n">
        <f aca="false">Tabla_Simulada!F484-Tabla_ValidaciónMétodo!F484</f>
        <v>0</v>
      </c>
      <c r="G484" s="65" t="n">
        <f aca="false">Tabla_Simulada!G484-Tabla_ValidaciónMétodo!G484</f>
        <v>0</v>
      </c>
      <c r="H484" s="65" t="n">
        <f aca="false">Tabla_Simulada!H484-Tabla_ValidaciónMétodo!H484</f>
        <v>0</v>
      </c>
      <c r="I484" s="66" t="n">
        <f aca="false">Tabla_Simulada!I484-Tabla_ValidaciónMétodo!I484</f>
        <v>0</v>
      </c>
      <c r="J484" s="65" t="n">
        <f aca="false">Tabla_Simulada!J484-Tabla_ValidaciónMétodo!J484</f>
        <v>0</v>
      </c>
      <c r="K484" s="66" t="n">
        <f aca="false">Tabla_Simulada!K484-Tabla_ValidaciónMétodo!K484</f>
        <v>0</v>
      </c>
      <c r="L484" s="65" t="n">
        <f aca="false">Tabla_Simulada!L484-Tabla_ValidaciónMétodo!L484</f>
        <v>0</v>
      </c>
      <c r="M484" s="66" t="n">
        <f aca="false">Tabla_Simulada!M484-Tabla_ValidaciónMétodo!M484</f>
        <v>0</v>
      </c>
      <c r="N484" s="65" t="n">
        <f aca="false">Tabla_Simulada!N484-Tabla_ValidaciónMétodo!N484</f>
        <v>0</v>
      </c>
      <c r="O484" s="65" t="n">
        <f aca="false">Tabla_Simulada!O484-Tabla_ValidaciónMétodo!O484</f>
        <v>0</v>
      </c>
      <c r="P484" s="65" t="n">
        <f aca="false">Tabla_Simulada!P484-Tabla_ValidaciónMétodo!P484</f>
        <v>0</v>
      </c>
      <c r="Q484" s="65" t="n">
        <f aca="false">Tabla_Simulada!Q484-Tabla_ValidaciónMétodo!Q484</f>
        <v>0</v>
      </c>
      <c r="S484" s="65" t="n">
        <f aca="false">Tabla_Simulada!S484-Tabla_ValidaciónMétodo!S484</f>
        <v>0</v>
      </c>
      <c r="T484" s="65" t="n">
        <f aca="false">Tabla_Simulada!T484-Tabla_ValidaciónMétodo!T484</f>
        <v>0</v>
      </c>
      <c r="U484" s="65" t="n">
        <f aca="false">Tabla_Simulada!U484-Tabla_ValidaciónMétodo!U484</f>
        <v>0</v>
      </c>
      <c r="V484" s="65" t="n">
        <f aca="false">Tabla_Simulada!V484-Tabla_ValidaciónMétodo!V484</f>
        <v>0</v>
      </c>
      <c r="W484" s="65" t="n">
        <f aca="false">Tabla_Simulada!W484-Tabla_ValidaciónMétodo!W484</f>
        <v>0</v>
      </c>
      <c r="X484" s="65" t="n">
        <f aca="false">Tabla_Simulada!X484-Tabla_ValidaciónMétodo!X484</f>
        <v>0</v>
      </c>
      <c r="Y484" s="65" t="n">
        <f aca="false">Tabla_Simulada!Y484-Tabla_ValidaciónMétodo!Y484</f>
        <v>0</v>
      </c>
      <c r="Z484" s="65" t="n">
        <f aca="false">Tabla_Simulada!Z484-Tabla_ValidaciónMétodo!Z484</f>
        <v>0</v>
      </c>
      <c r="AC484" s="73" t="n">
        <f aca="false">Tabla_Simulada!AC484-Tabla_ValidaciónMétodo!AC484</f>
        <v>0</v>
      </c>
      <c r="AD484" s="74" t="n">
        <f aca="false">Tabla_Simulada!AD484-Tabla_ValidaciónMétodo!AD484</f>
        <v>0</v>
      </c>
      <c r="AE484" s="75" t="n">
        <f aca="false">Tabla_Simulada!AE484-Tabla_ValidaciónMétodo!AE484</f>
        <v>0</v>
      </c>
      <c r="AF484" s="74" t="n">
        <f aca="false">Tabla_Simulada!AF484-Tabla_ValidaciónMétodo!AF484</f>
        <v>0</v>
      </c>
      <c r="AG484" s="74" t="n">
        <f aca="false">Tabla_Simulada!AG484-Tabla_ValidaciónMétodo!AG484</f>
        <v>0</v>
      </c>
      <c r="AH484" s="74" t="n">
        <f aca="false">Tabla_Simulada!AH484-Tabla_ValidaciónMétodo!AH484</f>
        <v>0</v>
      </c>
      <c r="AI484" s="74" t="n">
        <f aca="false">Tabla_Simulada!AI484-Tabla_ValidaciónMétodo!AI484</f>
        <v>0</v>
      </c>
      <c r="AJ484" s="74" t="n">
        <f aca="false">Tabla_Simulada!AJ484-Tabla_ValidaciónMétodo!AJ484</f>
        <v>0</v>
      </c>
      <c r="AK484" s="74" t="n">
        <f aca="false">Tabla_Simulada!AK484-Tabla_ValidaciónMétodo!AK484</f>
        <v>0</v>
      </c>
      <c r="AL484" s="74" t="n">
        <f aca="false">Tabla_Simulada!AL484-Tabla_ValidaciónMétodo!AL484</f>
        <v>0</v>
      </c>
      <c r="AM484" s="74" t="n">
        <f aca="false">Tabla_Simulada!AM484-Tabla_ValidaciónMétodo!AM484</f>
        <v>0</v>
      </c>
      <c r="AO484" s="66" t="n">
        <f aca="false">Tabla_Simulada!AO484-Tabla_ValidaciónMétodo!AO484</f>
        <v>0</v>
      </c>
      <c r="AP484" s="65" t="n">
        <f aca="false">Tabla_Simulada!AP484-Tabla_ValidaciónMétodo!AP484</f>
        <v>0</v>
      </c>
      <c r="AQ484" s="66" t="n">
        <f aca="false">Tabla_Simulada!AQ484-Tabla_ValidaciónMétodo!AQ484</f>
        <v>0</v>
      </c>
      <c r="AR484" s="65" t="n">
        <f aca="false">Tabla_Simulada!AR484-Tabla_ValidaciónMétodo!AR484</f>
        <v>0</v>
      </c>
      <c r="AS484" s="66" t="n">
        <f aca="false">Tabla_Simulada!AS484-Tabla_ValidaciónMétodo!AS484</f>
        <v>0</v>
      </c>
      <c r="AT484" s="65" t="n">
        <f aca="false">Tabla_Simulada!AT484-Tabla_ValidaciónMétodo!AT484</f>
        <v>0</v>
      </c>
      <c r="AU484" s="66" t="n">
        <f aca="false">Tabla_Simulada!AU484-Tabla_ValidaciónMétodo!AU484</f>
        <v>0</v>
      </c>
      <c r="AV484" s="65" t="n">
        <f aca="false">Tabla_Simulada!AV484-Tabla_ValidaciónMétodo!AV484</f>
        <v>0</v>
      </c>
      <c r="AW484" s="66" t="n">
        <f aca="false">Tabla_Simulada!AW484-Tabla_ValidaciónMétodo!AW484</f>
        <v>0</v>
      </c>
      <c r="AX484" s="65" t="n">
        <f aca="false">Tabla_Simulada!AX484-Tabla_ValidaciónMétodo!AX484</f>
        <v>0</v>
      </c>
    </row>
    <row r="485" customFormat="false" ht="15" hidden="false" customHeight="false" outlineLevel="0" collapsed="false">
      <c r="A485" s="72" t="s">
        <v>59</v>
      </c>
      <c r="B485" s="65" t="n">
        <f aca="false">Tabla_Simulada!B485-Tabla_ValidaciónMétodo!B485</f>
        <v>0</v>
      </c>
      <c r="C485" s="65" t="n">
        <f aca="false">Tabla_Simulada!C485-Tabla_ValidaciónMétodo!C485</f>
        <v>0</v>
      </c>
      <c r="D485" s="65" t="n">
        <f aca="false">Tabla_Simulada!D485-Tabla_ValidaciónMétodo!D485</f>
        <v>0</v>
      </c>
      <c r="E485" s="65" t="n">
        <f aca="false">Tabla_Simulada!E485-Tabla_ValidaciónMétodo!E485</f>
        <v>0</v>
      </c>
      <c r="F485" s="65" t="n">
        <f aca="false">Tabla_Simulada!F485-Tabla_ValidaciónMétodo!F485</f>
        <v>0</v>
      </c>
      <c r="G485" s="65" t="n">
        <f aca="false">Tabla_Simulada!G485-Tabla_ValidaciónMétodo!G485</f>
        <v>0</v>
      </c>
      <c r="H485" s="65" t="n">
        <f aca="false">Tabla_Simulada!H485-Tabla_ValidaciónMétodo!H485</f>
        <v>0</v>
      </c>
      <c r="I485" s="66" t="n">
        <f aca="false">Tabla_Simulada!I485-Tabla_ValidaciónMétodo!I485</f>
        <v>0</v>
      </c>
      <c r="J485" s="65" t="n">
        <f aca="false">Tabla_Simulada!J485-Tabla_ValidaciónMétodo!J485</f>
        <v>0</v>
      </c>
      <c r="K485" s="66" t="n">
        <f aca="false">Tabla_Simulada!K485-Tabla_ValidaciónMétodo!K485</f>
        <v>0</v>
      </c>
      <c r="L485" s="65" t="n">
        <f aca="false">Tabla_Simulada!L485-Tabla_ValidaciónMétodo!L485</f>
        <v>0</v>
      </c>
      <c r="M485" s="66" t="n">
        <f aca="false">Tabla_Simulada!M485-Tabla_ValidaciónMétodo!M485</f>
        <v>0</v>
      </c>
      <c r="N485" s="65" t="n">
        <f aca="false">Tabla_Simulada!N485-Tabla_ValidaciónMétodo!N485</f>
        <v>0</v>
      </c>
      <c r="O485" s="65" t="n">
        <f aca="false">Tabla_Simulada!O485-Tabla_ValidaciónMétodo!O485</f>
        <v>0</v>
      </c>
      <c r="P485" s="65" t="n">
        <f aca="false">Tabla_Simulada!P485-Tabla_ValidaciónMétodo!P485</f>
        <v>0</v>
      </c>
      <c r="Q485" s="65" t="n">
        <f aca="false">Tabla_Simulada!Q485-Tabla_ValidaciónMétodo!Q485</f>
        <v>0</v>
      </c>
      <c r="S485" s="65" t="n">
        <f aca="false">Tabla_Simulada!S485-Tabla_ValidaciónMétodo!S485</f>
        <v>0</v>
      </c>
      <c r="T485" s="65" t="n">
        <f aca="false">Tabla_Simulada!T485-Tabla_ValidaciónMétodo!T485</f>
        <v>0</v>
      </c>
      <c r="U485" s="65" t="n">
        <f aca="false">Tabla_Simulada!U485-Tabla_ValidaciónMétodo!U485</f>
        <v>0</v>
      </c>
      <c r="V485" s="65" t="n">
        <f aca="false">Tabla_Simulada!V485-Tabla_ValidaciónMétodo!V485</f>
        <v>0</v>
      </c>
      <c r="W485" s="65" t="n">
        <f aca="false">Tabla_Simulada!W485-Tabla_ValidaciónMétodo!W485</f>
        <v>0</v>
      </c>
      <c r="X485" s="65" t="n">
        <f aca="false">Tabla_Simulada!X485-Tabla_ValidaciónMétodo!X485</f>
        <v>0</v>
      </c>
      <c r="Y485" s="65" t="n">
        <f aca="false">Tabla_Simulada!Y485-Tabla_ValidaciónMétodo!Y485</f>
        <v>0</v>
      </c>
      <c r="Z485" s="65" t="n">
        <f aca="false">Tabla_Simulada!Z485-Tabla_ValidaciónMétodo!Z485</f>
        <v>0</v>
      </c>
      <c r="AC485" s="73" t="n">
        <f aca="false">Tabla_Simulada!AC485-Tabla_ValidaciónMétodo!AC485</f>
        <v>0</v>
      </c>
      <c r="AD485" s="74" t="n">
        <f aca="false">Tabla_Simulada!AD485-Tabla_ValidaciónMétodo!AD485</f>
        <v>0</v>
      </c>
      <c r="AE485" s="75" t="n">
        <f aca="false">Tabla_Simulada!AE485-Tabla_ValidaciónMétodo!AE485</f>
        <v>0</v>
      </c>
      <c r="AF485" s="74" t="n">
        <f aca="false">Tabla_Simulada!AF485-Tabla_ValidaciónMétodo!AF485</f>
        <v>0</v>
      </c>
      <c r="AG485" s="74" t="n">
        <f aca="false">Tabla_Simulada!AG485-Tabla_ValidaciónMétodo!AG485</f>
        <v>0</v>
      </c>
      <c r="AH485" s="74" t="n">
        <f aca="false">Tabla_Simulada!AH485-Tabla_ValidaciónMétodo!AH485</f>
        <v>0</v>
      </c>
      <c r="AI485" s="74" t="n">
        <f aca="false">Tabla_Simulada!AI485-Tabla_ValidaciónMétodo!AI485</f>
        <v>0</v>
      </c>
      <c r="AJ485" s="74" t="n">
        <f aca="false">Tabla_Simulada!AJ485-Tabla_ValidaciónMétodo!AJ485</f>
        <v>0</v>
      </c>
      <c r="AK485" s="74" t="n">
        <f aca="false">Tabla_Simulada!AK485-Tabla_ValidaciónMétodo!AK485</f>
        <v>0</v>
      </c>
      <c r="AL485" s="74" t="n">
        <f aca="false">Tabla_Simulada!AL485-Tabla_ValidaciónMétodo!AL485</f>
        <v>0</v>
      </c>
      <c r="AM485" s="74" t="n">
        <f aca="false">Tabla_Simulada!AM485-Tabla_ValidaciónMétodo!AM485</f>
        <v>0</v>
      </c>
      <c r="AO485" s="66" t="n">
        <f aca="false">Tabla_Simulada!AO485-Tabla_ValidaciónMétodo!AO485</f>
        <v>0</v>
      </c>
      <c r="AP485" s="65" t="n">
        <f aca="false">Tabla_Simulada!AP485-Tabla_ValidaciónMétodo!AP485</f>
        <v>0</v>
      </c>
      <c r="AQ485" s="66" t="n">
        <f aca="false">Tabla_Simulada!AQ485-Tabla_ValidaciónMétodo!AQ485</f>
        <v>0</v>
      </c>
      <c r="AR485" s="65" t="n">
        <f aca="false">Tabla_Simulada!AR485-Tabla_ValidaciónMétodo!AR485</f>
        <v>0</v>
      </c>
      <c r="AS485" s="66" t="n">
        <f aca="false">Tabla_Simulada!AS485-Tabla_ValidaciónMétodo!AS485</f>
        <v>0</v>
      </c>
      <c r="AT485" s="65" t="n">
        <f aca="false">Tabla_Simulada!AT485-Tabla_ValidaciónMétodo!AT485</f>
        <v>0</v>
      </c>
      <c r="AU485" s="66" t="n">
        <f aca="false">Tabla_Simulada!AU485-Tabla_ValidaciónMétodo!AU485</f>
        <v>0</v>
      </c>
      <c r="AV485" s="65" t="n">
        <f aca="false">Tabla_Simulada!AV485-Tabla_ValidaciónMétodo!AV485</f>
        <v>0</v>
      </c>
      <c r="AW485" s="66" t="n">
        <f aca="false">Tabla_Simulada!AW485-Tabla_ValidaciónMétodo!AW485</f>
        <v>0</v>
      </c>
      <c r="AX485" s="65" t="n">
        <f aca="false">Tabla_Simulada!AX485-Tabla_ValidaciónMétodo!AX485</f>
        <v>0</v>
      </c>
    </row>
    <row r="486" customFormat="false" ht="15" hidden="false" customHeight="false" outlineLevel="0" collapsed="false">
      <c r="A486" s="72" t="s">
        <v>60</v>
      </c>
      <c r="B486" s="65" t="n">
        <f aca="false">Tabla_Simulada!B486-Tabla_ValidaciónMétodo!B486</f>
        <v>0</v>
      </c>
      <c r="C486" s="65" t="n">
        <f aca="false">Tabla_Simulada!C486-Tabla_ValidaciónMétodo!C486</f>
        <v>0</v>
      </c>
      <c r="D486" s="65" t="n">
        <f aca="false">Tabla_Simulada!D486-Tabla_ValidaciónMétodo!D486</f>
        <v>0</v>
      </c>
      <c r="E486" s="65" t="n">
        <f aca="false">Tabla_Simulada!E486-Tabla_ValidaciónMétodo!E486</f>
        <v>0</v>
      </c>
      <c r="F486" s="65" t="n">
        <f aca="false">Tabla_Simulada!F486-Tabla_ValidaciónMétodo!F486</f>
        <v>0</v>
      </c>
      <c r="G486" s="65" t="n">
        <f aca="false">Tabla_Simulada!G486-Tabla_ValidaciónMétodo!G486</f>
        <v>0</v>
      </c>
      <c r="H486" s="65" t="n">
        <f aca="false">Tabla_Simulada!H486-Tabla_ValidaciónMétodo!H486</f>
        <v>0</v>
      </c>
      <c r="I486" s="66" t="n">
        <f aca="false">Tabla_Simulada!I486-Tabla_ValidaciónMétodo!I486</f>
        <v>0</v>
      </c>
      <c r="J486" s="65" t="n">
        <f aca="false">Tabla_Simulada!J486-Tabla_ValidaciónMétodo!J486</f>
        <v>0</v>
      </c>
      <c r="K486" s="66" t="n">
        <f aca="false">Tabla_Simulada!K486-Tabla_ValidaciónMétodo!K486</f>
        <v>0</v>
      </c>
      <c r="L486" s="65" t="n">
        <f aca="false">Tabla_Simulada!L486-Tabla_ValidaciónMétodo!L486</f>
        <v>0</v>
      </c>
      <c r="M486" s="66" t="n">
        <f aca="false">Tabla_Simulada!M486-Tabla_ValidaciónMétodo!M486</f>
        <v>0</v>
      </c>
      <c r="N486" s="65" t="n">
        <f aca="false">Tabla_Simulada!N486-Tabla_ValidaciónMétodo!N486</f>
        <v>0</v>
      </c>
      <c r="O486" s="65" t="n">
        <f aca="false">Tabla_Simulada!O486-Tabla_ValidaciónMétodo!O486</f>
        <v>0</v>
      </c>
      <c r="P486" s="65" t="n">
        <f aca="false">Tabla_Simulada!P486-Tabla_ValidaciónMétodo!P486</f>
        <v>0</v>
      </c>
      <c r="Q486" s="65" t="n">
        <f aca="false">Tabla_Simulada!Q486-Tabla_ValidaciónMétodo!Q486</f>
        <v>0</v>
      </c>
      <c r="S486" s="65" t="n">
        <f aca="false">Tabla_Simulada!S486-Tabla_ValidaciónMétodo!S486</f>
        <v>0</v>
      </c>
      <c r="T486" s="65" t="n">
        <f aca="false">Tabla_Simulada!T486-Tabla_ValidaciónMétodo!T486</f>
        <v>0</v>
      </c>
      <c r="U486" s="65" t="n">
        <f aca="false">Tabla_Simulada!U486-Tabla_ValidaciónMétodo!U486</f>
        <v>0</v>
      </c>
      <c r="V486" s="65" t="n">
        <f aca="false">Tabla_Simulada!V486-Tabla_ValidaciónMétodo!V486</f>
        <v>0</v>
      </c>
      <c r="W486" s="65" t="n">
        <f aca="false">Tabla_Simulada!W486-Tabla_ValidaciónMétodo!W486</f>
        <v>0</v>
      </c>
      <c r="X486" s="65" t="n">
        <f aca="false">Tabla_Simulada!X486-Tabla_ValidaciónMétodo!X486</f>
        <v>0</v>
      </c>
      <c r="Y486" s="65" t="n">
        <f aca="false">Tabla_Simulada!Y486-Tabla_ValidaciónMétodo!Y486</f>
        <v>0</v>
      </c>
      <c r="Z486" s="65" t="n">
        <f aca="false">Tabla_Simulada!Z486-Tabla_ValidaciónMétodo!Z486</f>
        <v>0</v>
      </c>
      <c r="AC486" s="73" t="n">
        <f aca="false">Tabla_Simulada!AC486-Tabla_ValidaciónMétodo!AC486</f>
        <v>0</v>
      </c>
      <c r="AD486" s="74" t="n">
        <f aca="false">Tabla_Simulada!AD486-Tabla_ValidaciónMétodo!AD486</f>
        <v>0</v>
      </c>
      <c r="AE486" s="75" t="n">
        <f aca="false">Tabla_Simulada!AE486-Tabla_ValidaciónMétodo!AE486</f>
        <v>0</v>
      </c>
      <c r="AF486" s="74" t="n">
        <f aca="false">Tabla_Simulada!AF486-Tabla_ValidaciónMétodo!AF486</f>
        <v>0</v>
      </c>
      <c r="AG486" s="74" t="n">
        <f aca="false">Tabla_Simulada!AG486-Tabla_ValidaciónMétodo!AG486</f>
        <v>0</v>
      </c>
      <c r="AH486" s="74" t="n">
        <f aca="false">Tabla_Simulada!AH486-Tabla_ValidaciónMétodo!AH486</f>
        <v>0</v>
      </c>
      <c r="AI486" s="74" t="n">
        <f aca="false">Tabla_Simulada!AI486-Tabla_ValidaciónMétodo!AI486</f>
        <v>0</v>
      </c>
      <c r="AJ486" s="74" t="n">
        <f aca="false">Tabla_Simulada!AJ486-Tabla_ValidaciónMétodo!AJ486</f>
        <v>0</v>
      </c>
      <c r="AK486" s="74" t="n">
        <f aca="false">Tabla_Simulada!AK486-Tabla_ValidaciónMétodo!AK486</f>
        <v>0</v>
      </c>
      <c r="AL486" s="74" t="n">
        <f aca="false">Tabla_Simulada!AL486-Tabla_ValidaciónMétodo!AL486</f>
        <v>0</v>
      </c>
      <c r="AM486" s="74" t="n">
        <f aca="false">Tabla_Simulada!AM486-Tabla_ValidaciónMétodo!AM486</f>
        <v>0</v>
      </c>
      <c r="AO486" s="66" t="n">
        <f aca="false">Tabla_Simulada!AO486-Tabla_ValidaciónMétodo!AO486</f>
        <v>0</v>
      </c>
      <c r="AP486" s="65" t="n">
        <f aca="false">Tabla_Simulada!AP486-Tabla_ValidaciónMétodo!AP486</f>
        <v>0</v>
      </c>
      <c r="AQ486" s="66" t="n">
        <f aca="false">Tabla_Simulada!AQ486-Tabla_ValidaciónMétodo!AQ486</f>
        <v>0</v>
      </c>
      <c r="AR486" s="65" t="n">
        <f aca="false">Tabla_Simulada!AR486-Tabla_ValidaciónMétodo!AR486</f>
        <v>0</v>
      </c>
      <c r="AS486" s="66" t="n">
        <f aca="false">Tabla_Simulada!AS486-Tabla_ValidaciónMétodo!AS486</f>
        <v>0</v>
      </c>
      <c r="AT486" s="65" t="n">
        <f aca="false">Tabla_Simulada!AT486-Tabla_ValidaciónMétodo!AT486</f>
        <v>0</v>
      </c>
      <c r="AU486" s="66" t="n">
        <f aca="false">Tabla_Simulada!AU486-Tabla_ValidaciónMétodo!AU486</f>
        <v>0</v>
      </c>
      <c r="AV486" s="65" t="n">
        <f aca="false">Tabla_Simulada!AV486-Tabla_ValidaciónMétodo!AV486</f>
        <v>0</v>
      </c>
      <c r="AW486" s="66" t="n">
        <f aca="false">Tabla_Simulada!AW486-Tabla_ValidaciónMétodo!AW486</f>
        <v>0</v>
      </c>
      <c r="AX486" s="65" t="n">
        <f aca="false">Tabla_Simulada!AX486-Tabla_ValidaciónMétodo!AX486</f>
        <v>0</v>
      </c>
    </row>
    <row r="487" customFormat="false" ht="15" hidden="false" customHeight="false" outlineLevel="0" collapsed="false">
      <c r="A487" s="72" t="s">
        <v>61</v>
      </c>
      <c r="B487" s="65" t="n">
        <f aca="false">Tabla_Simulada!B487-Tabla_ValidaciónMétodo!B487</f>
        <v>0</v>
      </c>
      <c r="C487" s="65" t="n">
        <f aca="false">Tabla_Simulada!C487-Tabla_ValidaciónMétodo!C487</f>
        <v>0</v>
      </c>
      <c r="D487" s="65" t="n">
        <f aca="false">Tabla_Simulada!D487-Tabla_ValidaciónMétodo!D487</f>
        <v>0</v>
      </c>
      <c r="E487" s="65" t="n">
        <f aca="false">Tabla_Simulada!E487-Tabla_ValidaciónMétodo!E487</f>
        <v>0</v>
      </c>
      <c r="F487" s="65" t="n">
        <f aca="false">Tabla_Simulada!F487-Tabla_ValidaciónMétodo!F487</f>
        <v>0</v>
      </c>
      <c r="G487" s="65" t="n">
        <f aca="false">Tabla_Simulada!G487-Tabla_ValidaciónMétodo!G487</f>
        <v>0</v>
      </c>
      <c r="H487" s="65" t="n">
        <f aca="false">Tabla_Simulada!H487-Tabla_ValidaciónMétodo!H487</f>
        <v>0</v>
      </c>
      <c r="I487" s="66" t="n">
        <f aca="false">Tabla_Simulada!I487-Tabla_ValidaciónMétodo!I487</f>
        <v>0</v>
      </c>
      <c r="J487" s="65" t="n">
        <f aca="false">Tabla_Simulada!J487-Tabla_ValidaciónMétodo!J487</f>
        <v>0</v>
      </c>
      <c r="K487" s="66" t="n">
        <f aca="false">Tabla_Simulada!K487-Tabla_ValidaciónMétodo!K487</f>
        <v>0</v>
      </c>
      <c r="L487" s="65" t="n">
        <f aca="false">Tabla_Simulada!L487-Tabla_ValidaciónMétodo!L487</f>
        <v>0</v>
      </c>
      <c r="M487" s="66" t="n">
        <f aca="false">Tabla_Simulada!M487-Tabla_ValidaciónMétodo!M487</f>
        <v>0</v>
      </c>
      <c r="N487" s="65" t="n">
        <f aca="false">Tabla_Simulada!N487-Tabla_ValidaciónMétodo!N487</f>
        <v>0</v>
      </c>
      <c r="O487" s="65" t="n">
        <f aca="false">Tabla_Simulada!O487-Tabla_ValidaciónMétodo!O487</f>
        <v>0</v>
      </c>
      <c r="P487" s="65" t="n">
        <f aca="false">Tabla_Simulada!P487-Tabla_ValidaciónMétodo!P487</f>
        <v>0</v>
      </c>
      <c r="Q487" s="65" t="n">
        <f aca="false">Tabla_Simulada!Q487-Tabla_ValidaciónMétodo!Q487</f>
        <v>0</v>
      </c>
      <c r="S487" s="65" t="n">
        <f aca="false">Tabla_Simulada!S487-Tabla_ValidaciónMétodo!S487</f>
        <v>0</v>
      </c>
      <c r="T487" s="65" t="n">
        <f aca="false">Tabla_Simulada!T487-Tabla_ValidaciónMétodo!T487</f>
        <v>0</v>
      </c>
      <c r="U487" s="65" t="n">
        <f aca="false">Tabla_Simulada!U487-Tabla_ValidaciónMétodo!U487</f>
        <v>0</v>
      </c>
      <c r="V487" s="65" t="n">
        <f aca="false">Tabla_Simulada!V487-Tabla_ValidaciónMétodo!V487</f>
        <v>0</v>
      </c>
      <c r="W487" s="65" t="n">
        <f aca="false">Tabla_Simulada!W487-Tabla_ValidaciónMétodo!W487</f>
        <v>0</v>
      </c>
      <c r="X487" s="65" t="n">
        <f aca="false">Tabla_Simulada!X487-Tabla_ValidaciónMétodo!X487</f>
        <v>0</v>
      </c>
      <c r="Y487" s="65" t="n">
        <f aca="false">Tabla_Simulada!Y487-Tabla_ValidaciónMétodo!Y487</f>
        <v>0</v>
      </c>
      <c r="Z487" s="65" t="n">
        <f aca="false">Tabla_Simulada!Z487-Tabla_ValidaciónMétodo!Z487</f>
        <v>0</v>
      </c>
      <c r="AC487" s="73" t="n">
        <f aca="false">Tabla_Simulada!AC487-Tabla_ValidaciónMétodo!AC487</f>
        <v>0</v>
      </c>
      <c r="AD487" s="74" t="n">
        <f aca="false">Tabla_Simulada!AD487-Tabla_ValidaciónMétodo!AD487</f>
        <v>0</v>
      </c>
      <c r="AE487" s="75" t="n">
        <f aca="false">Tabla_Simulada!AE487-Tabla_ValidaciónMétodo!AE487</f>
        <v>0</v>
      </c>
      <c r="AF487" s="74" t="n">
        <f aca="false">Tabla_Simulada!AF487-Tabla_ValidaciónMétodo!AF487</f>
        <v>0</v>
      </c>
      <c r="AG487" s="74" t="n">
        <f aca="false">Tabla_Simulada!AG487-Tabla_ValidaciónMétodo!AG487</f>
        <v>0</v>
      </c>
      <c r="AH487" s="74" t="n">
        <f aca="false">Tabla_Simulada!AH487-Tabla_ValidaciónMétodo!AH487</f>
        <v>0</v>
      </c>
      <c r="AI487" s="74" t="n">
        <f aca="false">Tabla_Simulada!AI487-Tabla_ValidaciónMétodo!AI487</f>
        <v>0</v>
      </c>
      <c r="AJ487" s="74" t="n">
        <f aca="false">Tabla_Simulada!AJ487-Tabla_ValidaciónMétodo!AJ487</f>
        <v>0</v>
      </c>
      <c r="AK487" s="74" t="n">
        <f aca="false">Tabla_Simulada!AK487-Tabla_ValidaciónMétodo!AK487</f>
        <v>0</v>
      </c>
      <c r="AL487" s="74" t="n">
        <f aca="false">Tabla_Simulada!AL487-Tabla_ValidaciónMétodo!AL487</f>
        <v>0</v>
      </c>
      <c r="AM487" s="74" t="n">
        <f aca="false">Tabla_Simulada!AM487-Tabla_ValidaciónMétodo!AM487</f>
        <v>0</v>
      </c>
      <c r="AO487" s="66" t="n">
        <f aca="false">Tabla_Simulada!AO487-Tabla_ValidaciónMétodo!AO487</f>
        <v>0</v>
      </c>
      <c r="AP487" s="65" t="n">
        <f aca="false">Tabla_Simulada!AP487-Tabla_ValidaciónMétodo!AP487</f>
        <v>0</v>
      </c>
      <c r="AQ487" s="66" t="n">
        <f aca="false">Tabla_Simulada!AQ487-Tabla_ValidaciónMétodo!AQ487</f>
        <v>0</v>
      </c>
      <c r="AR487" s="65" t="n">
        <f aca="false">Tabla_Simulada!AR487-Tabla_ValidaciónMétodo!AR487</f>
        <v>0</v>
      </c>
      <c r="AS487" s="66" t="n">
        <f aca="false">Tabla_Simulada!AS487-Tabla_ValidaciónMétodo!AS487</f>
        <v>0</v>
      </c>
      <c r="AT487" s="65" t="n">
        <f aca="false">Tabla_Simulada!AT487-Tabla_ValidaciónMétodo!AT487</f>
        <v>0</v>
      </c>
      <c r="AU487" s="66" t="n">
        <f aca="false">Tabla_Simulada!AU487-Tabla_ValidaciónMétodo!AU487</f>
        <v>0</v>
      </c>
      <c r="AV487" s="65" t="n">
        <f aca="false">Tabla_Simulada!AV487-Tabla_ValidaciónMétodo!AV487</f>
        <v>0</v>
      </c>
      <c r="AW487" s="66" t="n">
        <f aca="false">Tabla_Simulada!AW487-Tabla_ValidaciónMétodo!AW487</f>
        <v>0</v>
      </c>
      <c r="AX487" s="65" t="n">
        <f aca="false">Tabla_Simulada!AX487-Tabla_ValidaciónMétodo!AX487</f>
        <v>0</v>
      </c>
    </row>
    <row r="488" customFormat="false" ht="15" hidden="false" customHeight="false" outlineLevel="0" collapsed="false">
      <c r="A488" s="72" t="s">
        <v>62</v>
      </c>
      <c r="B488" s="65" t="n">
        <f aca="false">Tabla_Simulada!B488-Tabla_ValidaciónMétodo!B488</f>
        <v>0</v>
      </c>
      <c r="C488" s="65" t="n">
        <f aca="false">Tabla_Simulada!C488-Tabla_ValidaciónMétodo!C488</f>
        <v>0</v>
      </c>
      <c r="D488" s="65" t="n">
        <f aca="false">Tabla_Simulada!D488-Tabla_ValidaciónMétodo!D488</f>
        <v>0</v>
      </c>
      <c r="E488" s="65" t="n">
        <f aca="false">Tabla_Simulada!E488-Tabla_ValidaciónMétodo!E488</f>
        <v>0</v>
      </c>
      <c r="F488" s="65" t="n">
        <f aca="false">Tabla_Simulada!F488-Tabla_ValidaciónMétodo!F488</f>
        <v>0</v>
      </c>
      <c r="G488" s="65" t="n">
        <f aca="false">Tabla_Simulada!G488-Tabla_ValidaciónMétodo!G488</f>
        <v>0</v>
      </c>
      <c r="H488" s="65" t="n">
        <f aca="false">Tabla_Simulada!H488-Tabla_ValidaciónMétodo!H488</f>
        <v>0</v>
      </c>
      <c r="I488" s="66" t="n">
        <f aca="false">Tabla_Simulada!I488-Tabla_ValidaciónMétodo!I488</f>
        <v>0</v>
      </c>
      <c r="J488" s="65" t="n">
        <f aca="false">Tabla_Simulada!J488-Tabla_ValidaciónMétodo!J488</f>
        <v>0</v>
      </c>
      <c r="K488" s="66" t="n">
        <f aca="false">Tabla_Simulada!K488-Tabla_ValidaciónMétodo!K488</f>
        <v>0</v>
      </c>
      <c r="L488" s="65" t="n">
        <f aca="false">Tabla_Simulada!L488-Tabla_ValidaciónMétodo!L488</f>
        <v>0</v>
      </c>
      <c r="M488" s="66" t="n">
        <f aca="false">Tabla_Simulada!M488-Tabla_ValidaciónMétodo!M488</f>
        <v>0</v>
      </c>
      <c r="N488" s="65" t="n">
        <f aca="false">Tabla_Simulada!N488-Tabla_ValidaciónMétodo!N488</f>
        <v>0</v>
      </c>
      <c r="O488" s="65" t="n">
        <f aca="false">Tabla_Simulada!O488-Tabla_ValidaciónMétodo!O488</f>
        <v>0</v>
      </c>
      <c r="P488" s="65" t="n">
        <f aca="false">Tabla_Simulada!P488-Tabla_ValidaciónMétodo!P488</f>
        <v>0</v>
      </c>
      <c r="Q488" s="65" t="n">
        <f aca="false">Tabla_Simulada!Q488-Tabla_ValidaciónMétodo!Q488</f>
        <v>0</v>
      </c>
      <c r="S488" s="65" t="n">
        <f aca="false">Tabla_Simulada!S488-Tabla_ValidaciónMétodo!S488</f>
        <v>0</v>
      </c>
      <c r="T488" s="65" t="n">
        <f aca="false">Tabla_Simulada!T488-Tabla_ValidaciónMétodo!T488</f>
        <v>0</v>
      </c>
      <c r="U488" s="65" t="n">
        <f aca="false">Tabla_Simulada!U488-Tabla_ValidaciónMétodo!U488</f>
        <v>0</v>
      </c>
      <c r="V488" s="65" t="n">
        <f aca="false">Tabla_Simulada!V488-Tabla_ValidaciónMétodo!V488</f>
        <v>0</v>
      </c>
      <c r="W488" s="65" t="n">
        <f aca="false">Tabla_Simulada!W488-Tabla_ValidaciónMétodo!W488</f>
        <v>0</v>
      </c>
      <c r="X488" s="65" t="n">
        <f aca="false">Tabla_Simulada!X488-Tabla_ValidaciónMétodo!X488</f>
        <v>0</v>
      </c>
      <c r="Y488" s="65" t="n">
        <f aca="false">Tabla_Simulada!Y488-Tabla_ValidaciónMétodo!Y488</f>
        <v>0</v>
      </c>
      <c r="Z488" s="65" t="n">
        <f aca="false">Tabla_Simulada!Z488-Tabla_ValidaciónMétodo!Z488</f>
        <v>0</v>
      </c>
      <c r="AC488" s="73" t="n">
        <f aca="false">Tabla_Simulada!AC488-Tabla_ValidaciónMétodo!AC488</f>
        <v>0</v>
      </c>
      <c r="AD488" s="74" t="n">
        <f aca="false">Tabla_Simulada!AD488-Tabla_ValidaciónMétodo!AD488</f>
        <v>0</v>
      </c>
      <c r="AE488" s="75" t="n">
        <f aca="false">Tabla_Simulada!AE488-Tabla_ValidaciónMétodo!AE488</f>
        <v>0</v>
      </c>
      <c r="AF488" s="74" t="n">
        <f aca="false">Tabla_Simulada!AF488-Tabla_ValidaciónMétodo!AF488</f>
        <v>0</v>
      </c>
      <c r="AG488" s="74" t="n">
        <f aca="false">Tabla_Simulada!AG488-Tabla_ValidaciónMétodo!AG488</f>
        <v>0</v>
      </c>
      <c r="AH488" s="74" t="n">
        <f aca="false">Tabla_Simulada!AH488-Tabla_ValidaciónMétodo!AH488</f>
        <v>0</v>
      </c>
      <c r="AI488" s="74" t="n">
        <f aca="false">Tabla_Simulada!AI488-Tabla_ValidaciónMétodo!AI488</f>
        <v>0</v>
      </c>
      <c r="AJ488" s="74" t="n">
        <f aca="false">Tabla_Simulada!AJ488-Tabla_ValidaciónMétodo!AJ488</f>
        <v>0</v>
      </c>
      <c r="AK488" s="74" t="n">
        <f aca="false">Tabla_Simulada!AK488-Tabla_ValidaciónMétodo!AK488</f>
        <v>0</v>
      </c>
      <c r="AL488" s="74" t="n">
        <f aca="false">Tabla_Simulada!AL488-Tabla_ValidaciónMétodo!AL488</f>
        <v>0</v>
      </c>
      <c r="AM488" s="74" t="n">
        <f aca="false">Tabla_Simulada!AM488-Tabla_ValidaciónMétodo!AM488</f>
        <v>0</v>
      </c>
      <c r="AO488" s="66" t="n">
        <f aca="false">Tabla_Simulada!AO488-Tabla_ValidaciónMétodo!AO488</f>
        <v>0</v>
      </c>
      <c r="AP488" s="65" t="n">
        <f aca="false">Tabla_Simulada!AP488-Tabla_ValidaciónMétodo!AP488</f>
        <v>0</v>
      </c>
      <c r="AQ488" s="66" t="n">
        <f aca="false">Tabla_Simulada!AQ488-Tabla_ValidaciónMétodo!AQ488</f>
        <v>0</v>
      </c>
      <c r="AR488" s="65" t="n">
        <f aca="false">Tabla_Simulada!AR488-Tabla_ValidaciónMétodo!AR488</f>
        <v>0</v>
      </c>
      <c r="AS488" s="66" t="n">
        <f aca="false">Tabla_Simulada!AS488-Tabla_ValidaciónMétodo!AS488</f>
        <v>0</v>
      </c>
      <c r="AT488" s="65" t="n">
        <f aca="false">Tabla_Simulada!AT488-Tabla_ValidaciónMétodo!AT488</f>
        <v>0</v>
      </c>
      <c r="AU488" s="66" t="n">
        <f aca="false">Tabla_Simulada!AU488-Tabla_ValidaciónMétodo!AU488</f>
        <v>0</v>
      </c>
      <c r="AV488" s="65" t="n">
        <f aca="false">Tabla_Simulada!AV488-Tabla_ValidaciónMétodo!AV488</f>
        <v>0</v>
      </c>
      <c r="AW488" s="66" t="n">
        <f aca="false">Tabla_Simulada!AW488-Tabla_ValidaciónMétodo!AW488</f>
        <v>0</v>
      </c>
      <c r="AX488" s="65" t="n">
        <f aca="false">Tabla_Simulada!AX488-Tabla_ValidaciónMétodo!AX488</f>
        <v>0</v>
      </c>
    </row>
    <row r="489" customFormat="false" ht="15" hidden="false" customHeight="false" outlineLevel="0" collapsed="false">
      <c r="A489" s="72" t="s">
        <v>63</v>
      </c>
      <c r="B489" s="65" t="n">
        <f aca="false">Tabla_Simulada!B489-Tabla_ValidaciónMétodo!B489</f>
        <v>0</v>
      </c>
      <c r="C489" s="65" t="n">
        <f aca="false">Tabla_Simulada!C489-Tabla_ValidaciónMétodo!C489</f>
        <v>0</v>
      </c>
      <c r="D489" s="65" t="n">
        <f aca="false">Tabla_Simulada!D489-Tabla_ValidaciónMétodo!D489</f>
        <v>0</v>
      </c>
      <c r="E489" s="65" t="n">
        <f aca="false">Tabla_Simulada!E489-Tabla_ValidaciónMétodo!E489</f>
        <v>0</v>
      </c>
      <c r="F489" s="65" t="n">
        <f aca="false">Tabla_Simulada!F489-Tabla_ValidaciónMétodo!F489</f>
        <v>0</v>
      </c>
      <c r="G489" s="65" t="n">
        <f aca="false">Tabla_Simulada!G489-Tabla_ValidaciónMétodo!G489</f>
        <v>0</v>
      </c>
      <c r="H489" s="65" t="n">
        <f aca="false">Tabla_Simulada!H489-Tabla_ValidaciónMétodo!H489</f>
        <v>0</v>
      </c>
      <c r="I489" s="66" t="n">
        <f aca="false">Tabla_Simulada!I489-Tabla_ValidaciónMétodo!I489</f>
        <v>0</v>
      </c>
      <c r="J489" s="65" t="n">
        <f aca="false">Tabla_Simulada!J489-Tabla_ValidaciónMétodo!J489</f>
        <v>0</v>
      </c>
      <c r="K489" s="66" t="n">
        <f aca="false">Tabla_Simulada!K489-Tabla_ValidaciónMétodo!K489</f>
        <v>0</v>
      </c>
      <c r="L489" s="65" t="n">
        <f aca="false">Tabla_Simulada!L489-Tabla_ValidaciónMétodo!L489</f>
        <v>0</v>
      </c>
      <c r="M489" s="66" t="n">
        <f aca="false">Tabla_Simulada!M489-Tabla_ValidaciónMétodo!M489</f>
        <v>0</v>
      </c>
      <c r="N489" s="65" t="n">
        <f aca="false">Tabla_Simulada!N489-Tabla_ValidaciónMétodo!N489</f>
        <v>0</v>
      </c>
      <c r="O489" s="65" t="n">
        <f aca="false">Tabla_Simulada!O489-Tabla_ValidaciónMétodo!O489</f>
        <v>0</v>
      </c>
      <c r="P489" s="65" t="n">
        <f aca="false">Tabla_Simulada!P489-Tabla_ValidaciónMétodo!P489</f>
        <v>0</v>
      </c>
      <c r="Q489" s="65" t="n">
        <f aca="false">Tabla_Simulada!Q489-Tabla_ValidaciónMétodo!Q489</f>
        <v>0</v>
      </c>
      <c r="S489" s="65" t="n">
        <f aca="false">Tabla_Simulada!S489-Tabla_ValidaciónMétodo!S489</f>
        <v>0</v>
      </c>
      <c r="T489" s="65" t="n">
        <f aca="false">Tabla_Simulada!T489-Tabla_ValidaciónMétodo!T489</f>
        <v>0</v>
      </c>
      <c r="U489" s="65" t="n">
        <f aca="false">Tabla_Simulada!U489-Tabla_ValidaciónMétodo!U489</f>
        <v>0</v>
      </c>
      <c r="V489" s="65" t="n">
        <f aca="false">Tabla_Simulada!V489-Tabla_ValidaciónMétodo!V489</f>
        <v>0</v>
      </c>
      <c r="W489" s="65" t="n">
        <f aca="false">Tabla_Simulada!W489-Tabla_ValidaciónMétodo!W489</f>
        <v>0</v>
      </c>
      <c r="X489" s="65" t="n">
        <f aca="false">Tabla_Simulada!X489-Tabla_ValidaciónMétodo!X489</f>
        <v>0</v>
      </c>
      <c r="Y489" s="65" t="n">
        <f aca="false">Tabla_Simulada!Y489-Tabla_ValidaciónMétodo!Y489</f>
        <v>0</v>
      </c>
      <c r="Z489" s="65" t="n">
        <f aca="false">Tabla_Simulada!Z489-Tabla_ValidaciónMétodo!Z489</f>
        <v>0</v>
      </c>
      <c r="AC489" s="73" t="n">
        <f aca="false">Tabla_Simulada!AC489-Tabla_ValidaciónMétodo!AC489</f>
        <v>0</v>
      </c>
      <c r="AD489" s="74" t="n">
        <f aca="false">Tabla_Simulada!AD489-Tabla_ValidaciónMétodo!AD489</f>
        <v>0</v>
      </c>
      <c r="AE489" s="75" t="n">
        <f aca="false">Tabla_Simulada!AE489-Tabla_ValidaciónMétodo!AE489</f>
        <v>0</v>
      </c>
      <c r="AF489" s="74" t="n">
        <f aca="false">Tabla_Simulada!AF489-Tabla_ValidaciónMétodo!AF489</f>
        <v>0</v>
      </c>
      <c r="AG489" s="74" t="n">
        <f aca="false">Tabla_Simulada!AG489-Tabla_ValidaciónMétodo!AG489</f>
        <v>0</v>
      </c>
      <c r="AH489" s="74" t="n">
        <f aca="false">Tabla_Simulada!AH489-Tabla_ValidaciónMétodo!AH489</f>
        <v>0</v>
      </c>
      <c r="AI489" s="74" t="n">
        <f aca="false">Tabla_Simulada!AI489-Tabla_ValidaciónMétodo!AI489</f>
        <v>0</v>
      </c>
      <c r="AJ489" s="74" t="n">
        <f aca="false">Tabla_Simulada!AJ489-Tabla_ValidaciónMétodo!AJ489</f>
        <v>0</v>
      </c>
      <c r="AK489" s="74" t="n">
        <f aca="false">Tabla_Simulada!AK489-Tabla_ValidaciónMétodo!AK489</f>
        <v>0</v>
      </c>
      <c r="AL489" s="74" t="n">
        <f aca="false">Tabla_Simulada!AL489-Tabla_ValidaciónMétodo!AL489</f>
        <v>0</v>
      </c>
      <c r="AM489" s="74" t="n">
        <f aca="false">Tabla_Simulada!AM489-Tabla_ValidaciónMétodo!AM489</f>
        <v>0</v>
      </c>
      <c r="AO489" s="66" t="n">
        <f aca="false">Tabla_Simulada!AO489-Tabla_ValidaciónMétodo!AO489</f>
        <v>0</v>
      </c>
      <c r="AP489" s="65" t="n">
        <f aca="false">Tabla_Simulada!AP489-Tabla_ValidaciónMétodo!AP489</f>
        <v>0</v>
      </c>
      <c r="AQ489" s="66" t="n">
        <f aca="false">Tabla_Simulada!AQ489-Tabla_ValidaciónMétodo!AQ489</f>
        <v>0</v>
      </c>
      <c r="AR489" s="65" t="n">
        <f aca="false">Tabla_Simulada!AR489-Tabla_ValidaciónMétodo!AR489</f>
        <v>0</v>
      </c>
      <c r="AS489" s="66" t="n">
        <f aca="false">Tabla_Simulada!AS489-Tabla_ValidaciónMétodo!AS489</f>
        <v>0</v>
      </c>
      <c r="AT489" s="65" t="n">
        <f aca="false">Tabla_Simulada!AT489-Tabla_ValidaciónMétodo!AT489</f>
        <v>0</v>
      </c>
      <c r="AU489" s="66" t="n">
        <f aca="false">Tabla_Simulada!AU489-Tabla_ValidaciónMétodo!AU489</f>
        <v>0</v>
      </c>
      <c r="AV489" s="65" t="n">
        <f aca="false">Tabla_Simulada!AV489-Tabla_ValidaciónMétodo!AV489</f>
        <v>0</v>
      </c>
      <c r="AW489" s="66" t="n">
        <f aca="false">Tabla_Simulada!AW489-Tabla_ValidaciónMétodo!AW489</f>
        <v>0</v>
      </c>
      <c r="AX489" s="65" t="n">
        <f aca="false">Tabla_Simulada!AX489-Tabla_ValidaciónMétodo!AX489</f>
        <v>0</v>
      </c>
    </row>
    <row r="490" customFormat="false" ht="15" hidden="false" customHeight="false" outlineLevel="0" collapsed="false">
      <c r="A490" s="72" t="s">
        <v>64</v>
      </c>
      <c r="B490" s="65" t="n">
        <f aca="false">Tabla_Simulada!B490-Tabla_ValidaciónMétodo!B490</f>
        <v>0</v>
      </c>
      <c r="C490" s="65" t="n">
        <f aca="false">Tabla_Simulada!C490-Tabla_ValidaciónMétodo!C490</f>
        <v>0</v>
      </c>
      <c r="D490" s="65" t="n">
        <f aca="false">Tabla_Simulada!D490-Tabla_ValidaciónMétodo!D490</f>
        <v>0</v>
      </c>
      <c r="E490" s="65" t="n">
        <f aca="false">Tabla_Simulada!E490-Tabla_ValidaciónMétodo!E490</f>
        <v>0</v>
      </c>
      <c r="F490" s="65" t="n">
        <f aca="false">Tabla_Simulada!F490-Tabla_ValidaciónMétodo!F490</f>
        <v>0</v>
      </c>
      <c r="G490" s="65" t="n">
        <f aca="false">Tabla_Simulada!G490-Tabla_ValidaciónMétodo!G490</f>
        <v>0</v>
      </c>
      <c r="H490" s="65" t="n">
        <f aca="false">Tabla_Simulada!H490-Tabla_ValidaciónMétodo!H490</f>
        <v>0</v>
      </c>
      <c r="I490" s="66" t="n">
        <f aca="false">Tabla_Simulada!I490-Tabla_ValidaciónMétodo!I490</f>
        <v>0</v>
      </c>
      <c r="J490" s="65" t="n">
        <f aca="false">Tabla_Simulada!J490-Tabla_ValidaciónMétodo!J490</f>
        <v>0</v>
      </c>
      <c r="K490" s="66" t="n">
        <f aca="false">Tabla_Simulada!K490-Tabla_ValidaciónMétodo!K490</f>
        <v>0</v>
      </c>
      <c r="L490" s="65" t="n">
        <f aca="false">Tabla_Simulada!L490-Tabla_ValidaciónMétodo!L490</f>
        <v>0</v>
      </c>
      <c r="M490" s="66" t="n">
        <f aca="false">Tabla_Simulada!M490-Tabla_ValidaciónMétodo!M490</f>
        <v>0</v>
      </c>
      <c r="N490" s="65" t="n">
        <f aca="false">Tabla_Simulada!N490-Tabla_ValidaciónMétodo!N490</f>
        <v>0</v>
      </c>
      <c r="O490" s="65" t="n">
        <f aca="false">Tabla_Simulada!O490-Tabla_ValidaciónMétodo!O490</f>
        <v>0</v>
      </c>
      <c r="P490" s="65" t="n">
        <f aca="false">Tabla_Simulada!P490-Tabla_ValidaciónMétodo!P490</f>
        <v>0</v>
      </c>
      <c r="Q490" s="65" t="n">
        <f aca="false">Tabla_Simulada!Q490-Tabla_ValidaciónMétodo!Q490</f>
        <v>0</v>
      </c>
      <c r="S490" s="65" t="n">
        <f aca="false">Tabla_Simulada!S490-Tabla_ValidaciónMétodo!S490</f>
        <v>0</v>
      </c>
      <c r="T490" s="65" t="n">
        <f aca="false">Tabla_Simulada!T490-Tabla_ValidaciónMétodo!T490</f>
        <v>0</v>
      </c>
      <c r="U490" s="65" t="n">
        <f aca="false">Tabla_Simulada!U490-Tabla_ValidaciónMétodo!U490</f>
        <v>0</v>
      </c>
      <c r="V490" s="65" t="n">
        <f aca="false">Tabla_Simulada!V490-Tabla_ValidaciónMétodo!V490</f>
        <v>0</v>
      </c>
      <c r="W490" s="65" t="n">
        <f aca="false">Tabla_Simulada!W490-Tabla_ValidaciónMétodo!W490</f>
        <v>0</v>
      </c>
      <c r="X490" s="65" t="n">
        <f aca="false">Tabla_Simulada!X490-Tabla_ValidaciónMétodo!X490</f>
        <v>0</v>
      </c>
      <c r="Y490" s="65" t="n">
        <f aca="false">Tabla_Simulada!Y490-Tabla_ValidaciónMétodo!Y490</f>
        <v>0</v>
      </c>
      <c r="Z490" s="65" t="n">
        <f aca="false">Tabla_Simulada!Z490-Tabla_ValidaciónMétodo!Z490</f>
        <v>0</v>
      </c>
      <c r="AC490" s="73" t="n">
        <f aca="false">Tabla_Simulada!AC490-Tabla_ValidaciónMétodo!AC490</f>
        <v>0</v>
      </c>
      <c r="AD490" s="74" t="n">
        <f aca="false">Tabla_Simulada!AD490-Tabla_ValidaciónMétodo!AD490</f>
        <v>0</v>
      </c>
      <c r="AE490" s="75" t="n">
        <f aca="false">Tabla_Simulada!AE490-Tabla_ValidaciónMétodo!AE490</f>
        <v>0</v>
      </c>
      <c r="AF490" s="74" t="n">
        <f aca="false">Tabla_Simulada!AF490-Tabla_ValidaciónMétodo!AF490</f>
        <v>0</v>
      </c>
      <c r="AG490" s="74" t="n">
        <f aca="false">Tabla_Simulada!AG490-Tabla_ValidaciónMétodo!AG490</f>
        <v>0</v>
      </c>
      <c r="AH490" s="74" t="n">
        <f aca="false">Tabla_Simulada!AH490-Tabla_ValidaciónMétodo!AH490</f>
        <v>0</v>
      </c>
      <c r="AI490" s="74" t="n">
        <f aca="false">Tabla_Simulada!AI490-Tabla_ValidaciónMétodo!AI490</f>
        <v>0</v>
      </c>
      <c r="AJ490" s="74" t="n">
        <f aca="false">Tabla_Simulada!AJ490-Tabla_ValidaciónMétodo!AJ490</f>
        <v>0</v>
      </c>
      <c r="AK490" s="74" t="n">
        <f aca="false">Tabla_Simulada!AK490-Tabla_ValidaciónMétodo!AK490</f>
        <v>0</v>
      </c>
      <c r="AL490" s="74" t="n">
        <f aca="false">Tabla_Simulada!AL490-Tabla_ValidaciónMétodo!AL490</f>
        <v>0</v>
      </c>
      <c r="AM490" s="74" t="n">
        <f aca="false">Tabla_Simulada!AM490-Tabla_ValidaciónMétodo!AM490</f>
        <v>0</v>
      </c>
      <c r="AO490" s="66" t="n">
        <f aca="false">Tabla_Simulada!AO490-Tabla_ValidaciónMétodo!AO490</f>
        <v>0</v>
      </c>
      <c r="AP490" s="65" t="n">
        <f aca="false">Tabla_Simulada!AP490-Tabla_ValidaciónMétodo!AP490</f>
        <v>0</v>
      </c>
      <c r="AQ490" s="66" t="n">
        <f aca="false">Tabla_Simulada!AQ490-Tabla_ValidaciónMétodo!AQ490</f>
        <v>0</v>
      </c>
      <c r="AR490" s="65" t="n">
        <f aca="false">Tabla_Simulada!AR490-Tabla_ValidaciónMétodo!AR490</f>
        <v>0</v>
      </c>
      <c r="AS490" s="66" t="n">
        <f aca="false">Tabla_Simulada!AS490-Tabla_ValidaciónMétodo!AS490</f>
        <v>0</v>
      </c>
      <c r="AT490" s="65" t="n">
        <f aca="false">Tabla_Simulada!AT490-Tabla_ValidaciónMétodo!AT490</f>
        <v>0</v>
      </c>
      <c r="AU490" s="66" t="n">
        <f aca="false">Tabla_Simulada!AU490-Tabla_ValidaciónMétodo!AU490</f>
        <v>0</v>
      </c>
      <c r="AV490" s="65" t="n">
        <f aca="false">Tabla_Simulada!AV490-Tabla_ValidaciónMétodo!AV490</f>
        <v>0</v>
      </c>
      <c r="AW490" s="66" t="n">
        <f aca="false">Tabla_Simulada!AW490-Tabla_ValidaciónMétodo!AW490</f>
        <v>0</v>
      </c>
      <c r="AX490" s="65" t="n">
        <f aca="false">Tabla_Simulada!AX490-Tabla_ValidaciónMétodo!AX490</f>
        <v>0</v>
      </c>
    </row>
    <row r="491" customFormat="false" ht="15" hidden="false" customHeight="false" outlineLevel="0" collapsed="false">
      <c r="A491" s="72" t="s">
        <v>65</v>
      </c>
      <c r="B491" s="65" t="n">
        <f aca="false">Tabla_Simulada!B491-Tabla_ValidaciónMétodo!B491</f>
        <v>0</v>
      </c>
      <c r="C491" s="65" t="n">
        <f aca="false">Tabla_Simulada!C491-Tabla_ValidaciónMétodo!C491</f>
        <v>0</v>
      </c>
      <c r="D491" s="65" t="n">
        <f aca="false">Tabla_Simulada!D491-Tabla_ValidaciónMétodo!D491</f>
        <v>0</v>
      </c>
      <c r="E491" s="65" t="n">
        <f aca="false">Tabla_Simulada!E491-Tabla_ValidaciónMétodo!E491</f>
        <v>0</v>
      </c>
      <c r="F491" s="65" t="n">
        <f aca="false">Tabla_Simulada!F491-Tabla_ValidaciónMétodo!F491</f>
        <v>0</v>
      </c>
      <c r="G491" s="65" t="n">
        <f aca="false">Tabla_Simulada!G491-Tabla_ValidaciónMétodo!G491</f>
        <v>0</v>
      </c>
      <c r="H491" s="65" t="n">
        <f aca="false">Tabla_Simulada!H491-Tabla_ValidaciónMétodo!H491</f>
        <v>0</v>
      </c>
      <c r="I491" s="66" t="n">
        <f aca="false">Tabla_Simulada!I491-Tabla_ValidaciónMétodo!I491</f>
        <v>0</v>
      </c>
      <c r="J491" s="65" t="n">
        <f aca="false">Tabla_Simulada!J491-Tabla_ValidaciónMétodo!J491</f>
        <v>0</v>
      </c>
      <c r="K491" s="66" t="n">
        <f aca="false">Tabla_Simulada!K491-Tabla_ValidaciónMétodo!K491</f>
        <v>0</v>
      </c>
      <c r="L491" s="65" t="n">
        <f aca="false">Tabla_Simulada!L491-Tabla_ValidaciónMétodo!L491</f>
        <v>0</v>
      </c>
      <c r="M491" s="66" t="n">
        <f aca="false">Tabla_Simulada!M491-Tabla_ValidaciónMétodo!M491</f>
        <v>0</v>
      </c>
      <c r="N491" s="65" t="n">
        <f aca="false">Tabla_Simulada!N491-Tabla_ValidaciónMétodo!N491</f>
        <v>0</v>
      </c>
      <c r="O491" s="65" t="n">
        <f aca="false">Tabla_Simulada!O491-Tabla_ValidaciónMétodo!O491</f>
        <v>0</v>
      </c>
      <c r="P491" s="65" t="n">
        <f aca="false">Tabla_Simulada!P491-Tabla_ValidaciónMétodo!P491</f>
        <v>0</v>
      </c>
      <c r="Q491" s="65" t="n">
        <f aca="false">Tabla_Simulada!Q491-Tabla_ValidaciónMétodo!Q491</f>
        <v>0</v>
      </c>
      <c r="S491" s="65" t="n">
        <f aca="false">Tabla_Simulada!S491-Tabla_ValidaciónMétodo!S491</f>
        <v>0</v>
      </c>
      <c r="T491" s="65" t="n">
        <f aca="false">Tabla_Simulada!T491-Tabla_ValidaciónMétodo!T491</f>
        <v>0</v>
      </c>
      <c r="U491" s="65" t="n">
        <f aca="false">Tabla_Simulada!U491-Tabla_ValidaciónMétodo!U491</f>
        <v>0</v>
      </c>
      <c r="V491" s="65" t="n">
        <f aca="false">Tabla_Simulada!V491-Tabla_ValidaciónMétodo!V491</f>
        <v>0</v>
      </c>
      <c r="W491" s="65" t="n">
        <f aca="false">Tabla_Simulada!W491-Tabla_ValidaciónMétodo!W491</f>
        <v>0</v>
      </c>
      <c r="X491" s="65" t="n">
        <f aca="false">Tabla_Simulada!X491-Tabla_ValidaciónMétodo!X491</f>
        <v>0</v>
      </c>
      <c r="Y491" s="65" t="n">
        <f aca="false">Tabla_Simulada!Y491-Tabla_ValidaciónMétodo!Y491</f>
        <v>0</v>
      </c>
      <c r="Z491" s="65" t="n">
        <f aca="false">Tabla_Simulada!Z491-Tabla_ValidaciónMétodo!Z491</f>
        <v>0</v>
      </c>
      <c r="AC491" s="73" t="n">
        <f aca="false">Tabla_Simulada!AC491-Tabla_ValidaciónMétodo!AC491</f>
        <v>0</v>
      </c>
      <c r="AD491" s="74" t="n">
        <f aca="false">Tabla_Simulada!AD491-Tabla_ValidaciónMétodo!AD491</f>
        <v>0</v>
      </c>
      <c r="AE491" s="75" t="n">
        <f aca="false">Tabla_Simulada!AE491-Tabla_ValidaciónMétodo!AE491</f>
        <v>0</v>
      </c>
      <c r="AF491" s="74" t="n">
        <f aca="false">Tabla_Simulada!AF491-Tabla_ValidaciónMétodo!AF491</f>
        <v>0</v>
      </c>
      <c r="AG491" s="74" t="n">
        <f aca="false">Tabla_Simulada!AG491-Tabla_ValidaciónMétodo!AG491</f>
        <v>0</v>
      </c>
      <c r="AH491" s="74" t="n">
        <f aca="false">Tabla_Simulada!AH491-Tabla_ValidaciónMétodo!AH491</f>
        <v>0</v>
      </c>
      <c r="AI491" s="74" t="n">
        <f aca="false">Tabla_Simulada!AI491-Tabla_ValidaciónMétodo!AI491</f>
        <v>0</v>
      </c>
      <c r="AJ491" s="74" t="n">
        <f aca="false">Tabla_Simulada!AJ491-Tabla_ValidaciónMétodo!AJ491</f>
        <v>0</v>
      </c>
      <c r="AK491" s="74" t="n">
        <f aca="false">Tabla_Simulada!AK491-Tabla_ValidaciónMétodo!AK491</f>
        <v>0</v>
      </c>
      <c r="AL491" s="74" t="n">
        <f aca="false">Tabla_Simulada!AL491-Tabla_ValidaciónMétodo!AL491</f>
        <v>0</v>
      </c>
      <c r="AM491" s="74" t="n">
        <f aca="false">Tabla_Simulada!AM491-Tabla_ValidaciónMétodo!AM491</f>
        <v>0</v>
      </c>
      <c r="AO491" s="66" t="n">
        <f aca="false">Tabla_Simulada!AO491-Tabla_ValidaciónMétodo!AO491</f>
        <v>0</v>
      </c>
      <c r="AP491" s="65" t="n">
        <f aca="false">Tabla_Simulada!AP491-Tabla_ValidaciónMétodo!AP491</f>
        <v>0</v>
      </c>
      <c r="AQ491" s="66" t="n">
        <f aca="false">Tabla_Simulada!AQ491-Tabla_ValidaciónMétodo!AQ491</f>
        <v>0</v>
      </c>
      <c r="AR491" s="65" t="n">
        <f aca="false">Tabla_Simulada!AR491-Tabla_ValidaciónMétodo!AR491</f>
        <v>0</v>
      </c>
      <c r="AS491" s="66" t="n">
        <f aca="false">Tabla_Simulada!AS491-Tabla_ValidaciónMétodo!AS491</f>
        <v>0</v>
      </c>
      <c r="AT491" s="65" t="n">
        <f aca="false">Tabla_Simulada!AT491-Tabla_ValidaciónMétodo!AT491</f>
        <v>0</v>
      </c>
      <c r="AU491" s="66" t="n">
        <f aca="false">Tabla_Simulada!AU491-Tabla_ValidaciónMétodo!AU491</f>
        <v>0</v>
      </c>
      <c r="AV491" s="65" t="n">
        <f aca="false">Tabla_Simulada!AV491-Tabla_ValidaciónMétodo!AV491</f>
        <v>0</v>
      </c>
      <c r="AW491" s="66" t="n">
        <f aca="false">Tabla_Simulada!AW491-Tabla_ValidaciónMétodo!AW491</f>
        <v>0</v>
      </c>
      <c r="AX491" s="65" t="n">
        <f aca="false">Tabla_Simulada!AX491-Tabla_ValidaciónMétodo!AX491</f>
        <v>0</v>
      </c>
    </row>
    <row r="492" customFormat="false" ht="15" hidden="false" customHeight="false" outlineLevel="0" collapsed="false">
      <c r="A492" s="72" t="s">
        <v>66</v>
      </c>
      <c r="B492" s="65" t="n">
        <f aca="false">Tabla_Simulada!B492-Tabla_ValidaciónMétodo!B492</f>
        <v>0</v>
      </c>
      <c r="C492" s="65" t="n">
        <f aca="false">Tabla_Simulada!C492-Tabla_ValidaciónMétodo!C492</f>
        <v>0</v>
      </c>
      <c r="D492" s="65" t="n">
        <f aca="false">Tabla_Simulada!D492-Tabla_ValidaciónMétodo!D492</f>
        <v>0</v>
      </c>
      <c r="E492" s="65" t="n">
        <f aca="false">Tabla_Simulada!E492-Tabla_ValidaciónMétodo!E492</f>
        <v>0</v>
      </c>
      <c r="F492" s="65" t="n">
        <f aca="false">Tabla_Simulada!F492-Tabla_ValidaciónMétodo!F492</f>
        <v>0</v>
      </c>
      <c r="G492" s="65" t="n">
        <f aca="false">Tabla_Simulada!G492-Tabla_ValidaciónMétodo!G492</f>
        <v>0</v>
      </c>
      <c r="H492" s="65" t="n">
        <f aca="false">Tabla_Simulada!H492-Tabla_ValidaciónMétodo!H492</f>
        <v>0</v>
      </c>
      <c r="I492" s="66" t="n">
        <f aca="false">Tabla_Simulada!I492-Tabla_ValidaciónMétodo!I492</f>
        <v>0</v>
      </c>
      <c r="J492" s="65" t="n">
        <f aca="false">Tabla_Simulada!J492-Tabla_ValidaciónMétodo!J492</f>
        <v>0</v>
      </c>
      <c r="K492" s="66" t="n">
        <f aca="false">Tabla_Simulada!K492-Tabla_ValidaciónMétodo!K492</f>
        <v>0</v>
      </c>
      <c r="L492" s="65" t="n">
        <f aca="false">Tabla_Simulada!L492-Tabla_ValidaciónMétodo!L492</f>
        <v>0</v>
      </c>
      <c r="M492" s="66" t="n">
        <f aca="false">Tabla_Simulada!M492-Tabla_ValidaciónMétodo!M492</f>
        <v>0</v>
      </c>
      <c r="N492" s="65" t="n">
        <f aca="false">Tabla_Simulada!N492-Tabla_ValidaciónMétodo!N492</f>
        <v>0</v>
      </c>
      <c r="O492" s="65" t="n">
        <f aca="false">Tabla_Simulada!O492-Tabla_ValidaciónMétodo!O492</f>
        <v>0</v>
      </c>
      <c r="P492" s="65" t="n">
        <f aca="false">Tabla_Simulada!P492-Tabla_ValidaciónMétodo!P492</f>
        <v>0</v>
      </c>
      <c r="Q492" s="65" t="n">
        <f aca="false">Tabla_Simulada!Q492-Tabla_ValidaciónMétodo!Q492</f>
        <v>0</v>
      </c>
      <c r="S492" s="65" t="n">
        <f aca="false">Tabla_Simulada!S492-Tabla_ValidaciónMétodo!S492</f>
        <v>0</v>
      </c>
      <c r="T492" s="65" t="n">
        <f aca="false">Tabla_Simulada!T492-Tabla_ValidaciónMétodo!T492</f>
        <v>0</v>
      </c>
      <c r="U492" s="65" t="n">
        <f aca="false">Tabla_Simulada!U492-Tabla_ValidaciónMétodo!U492</f>
        <v>0</v>
      </c>
      <c r="V492" s="65" t="n">
        <f aca="false">Tabla_Simulada!V492-Tabla_ValidaciónMétodo!V492</f>
        <v>0</v>
      </c>
      <c r="W492" s="65" t="n">
        <f aca="false">Tabla_Simulada!W492-Tabla_ValidaciónMétodo!W492</f>
        <v>0</v>
      </c>
      <c r="X492" s="65" t="n">
        <f aca="false">Tabla_Simulada!X492-Tabla_ValidaciónMétodo!X492</f>
        <v>0</v>
      </c>
      <c r="Y492" s="65" t="n">
        <f aca="false">Tabla_Simulada!Y492-Tabla_ValidaciónMétodo!Y492</f>
        <v>0</v>
      </c>
      <c r="Z492" s="65" t="n">
        <f aca="false">Tabla_Simulada!Z492-Tabla_ValidaciónMétodo!Z492</f>
        <v>0</v>
      </c>
      <c r="AC492" s="73" t="n">
        <f aca="false">Tabla_Simulada!AC492-Tabla_ValidaciónMétodo!AC492</f>
        <v>0</v>
      </c>
      <c r="AD492" s="74" t="n">
        <f aca="false">Tabla_Simulada!AD492-Tabla_ValidaciónMétodo!AD492</f>
        <v>0</v>
      </c>
      <c r="AE492" s="75" t="n">
        <f aca="false">Tabla_Simulada!AE492-Tabla_ValidaciónMétodo!AE492</f>
        <v>0</v>
      </c>
      <c r="AF492" s="74" t="n">
        <f aca="false">Tabla_Simulada!AF492-Tabla_ValidaciónMétodo!AF492</f>
        <v>0</v>
      </c>
      <c r="AG492" s="74" t="n">
        <f aca="false">Tabla_Simulada!AG492-Tabla_ValidaciónMétodo!AG492</f>
        <v>0</v>
      </c>
      <c r="AH492" s="74" t="n">
        <f aca="false">Tabla_Simulada!AH492-Tabla_ValidaciónMétodo!AH492</f>
        <v>0</v>
      </c>
      <c r="AI492" s="74" t="n">
        <f aca="false">Tabla_Simulada!AI492-Tabla_ValidaciónMétodo!AI492</f>
        <v>0</v>
      </c>
      <c r="AJ492" s="74" t="n">
        <f aca="false">Tabla_Simulada!AJ492-Tabla_ValidaciónMétodo!AJ492</f>
        <v>0</v>
      </c>
      <c r="AK492" s="74" t="n">
        <f aca="false">Tabla_Simulada!AK492-Tabla_ValidaciónMétodo!AK492</f>
        <v>0</v>
      </c>
      <c r="AL492" s="74" t="n">
        <f aca="false">Tabla_Simulada!AL492-Tabla_ValidaciónMétodo!AL492</f>
        <v>0</v>
      </c>
      <c r="AM492" s="74" t="n">
        <f aca="false">Tabla_Simulada!AM492-Tabla_ValidaciónMétodo!AM492</f>
        <v>0</v>
      </c>
      <c r="AO492" s="66" t="n">
        <f aca="false">Tabla_Simulada!AO492-Tabla_ValidaciónMétodo!AO492</f>
        <v>0</v>
      </c>
      <c r="AP492" s="65" t="n">
        <f aca="false">Tabla_Simulada!AP492-Tabla_ValidaciónMétodo!AP492</f>
        <v>0</v>
      </c>
      <c r="AQ492" s="66" t="n">
        <f aca="false">Tabla_Simulada!AQ492-Tabla_ValidaciónMétodo!AQ492</f>
        <v>0</v>
      </c>
      <c r="AR492" s="65" t="n">
        <f aca="false">Tabla_Simulada!AR492-Tabla_ValidaciónMétodo!AR492</f>
        <v>0</v>
      </c>
      <c r="AS492" s="66" t="n">
        <f aca="false">Tabla_Simulada!AS492-Tabla_ValidaciónMétodo!AS492</f>
        <v>0</v>
      </c>
      <c r="AT492" s="65" t="n">
        <f aca="false">Tabla_Simulada!AT492-Tabla_ValidaciónMétodo!AT492</f>
        <v>0</v>
      </c>
      <c r="AU492" s="66" t="n">
        <f aca="false">Tabla_Simulada!AU492-Tabla_ValidaciónMétodo!AU492</f>
        <v>0</v>
      </c>
      <c r="AV492" s="65" t="n">
        <f aca="false">Tabla_Simulada!AV492-Tabla_ValidaciónMétodo!AV492</f>
        <v>0</v>
      </c>
      <c r="AW492" s="66" t="n">
        <f aca="false">Tabla_Simulada!AW492-Tabla_ValidaciónMétodo!AW492</f>
        <v>0</v>
      </c>
      <c r="AX492" s="65" t="n">
        <f aca="false">Tabla_Simulada!AX492-Tabla_ValidaciónMétodo!AX492</f>
        <v>0</v>
      </c>
    </row>
    <row r="493" customFormat="false" ht="15" hidden="false" customHeight="false" outlineLevel="0" collapsed="false">
      <c r="A493" s="72" t="s">
        <v>67</v>
      </c>
      <c r="B493" s="65" t="n">
        <f aca="false">Tabla_Simulada!B493-Tabla_ValidaciónMétodo!B493</f>
        <v>0</v>
      </c>
      <c r="C493" s="65" t="n">
        <f aca="false">Tabla_Simulada!C493-Tabla_ValidaciónMétodo!C493</f>
        <v>0</v>
      </c>
      <c r="D493" s="65" t="n">
        <f aca="false">Tabla_Simulada!D493-Tabla_ValidaciónMétodo!D493</f>
        <v>0</v>
      </c>
      <c r="E493" s="65" t="n">
        <f aca="false">Tabla_Simulada!E493-Tabla_ValidaciónMétodo!E493</f>
        <v>0</v>
      </c>
      <c r="F493" s="65" t="n">
        <f aca="false">Tabla_Simulada!F493-Tabla_ValidaciónMétodo!F493</f>
        <v>0</v>
      </c>
      <c r="G493" s="65" t="n">
        <f aca="false">Tabla_Simulada!G493-Tabla_ValidaciónMétodo!G493</f>
        <v>0</v>
      </c>
      <c r="H493" s="65" t="n">
        <f aca="false">Tabla_Simulada!H493-Tabla_ValidaciónMétodo!H493</f>
        <v>0</v>
      </c>
      <c r="I493" s="66" t="n">
        <f aca="false">Tabla_Simulada!I493-Tabla_ValidaciónMétodo!I493</f>
        <v>0</v>
      </c>
      <c r="J493" s="65" t="n">
        <f aca="false">Tabla_Simulada!J493-Tabla_ValidaciónMétodo!J493</f>
        <v>0</v>
      </c>
      <c r="K493" s="66" t="n">
        <f aca="false">Tabla_Simulada!K493-Tabla_ValidaciónMétodo!K493</f>
        <v>0</v>
      </c>
      <c r="L493" s="65" t="n">
        <f aca="false">Tabla_Simulada!L493-Tabla_ValidaciónMétodo!L493</f>
        <v>0</v>
      </c>
      <c r="M493" s="66" t="n">
        <f aca="false">Tabla_Simulada!M493-Tabla_ValidaciónMétodo!M493</f>
        <v>0</v>
      </c>
      <c r="N493" s="65" t="n">
        <f aca="false">Tabla_Simulada!N493-Tabla_ValidaciónMétodo!N493</f>
        <v>0</v>
      </c>
      <c r="O493" s="65" t="n">
        <f aca="false">Tabla_Simulada!O493-Tabla_ValidaciónMétodo!O493</f>
        <v>0</v>
      </c>
      <c r="P493" s="65" t="n">
        <f aca="false">Tabla_Simulada!P493-Tabla_ValidaciónMétodo!P493</f>
        <v>0</v>
      </c>
      <c r="Q493" s="65" t="n">
        <f aca="false">Tabla_Simulada!Q493-Tabla_ValidaciónMétodo!Q493</f>
        <v>0</v>
      </c>
      <c r="S493" s="65" t="n">
        <f aca="false">Tabla_Simulada!S493-Tabla_ValidaciónMétodo!S493</f>
        <v>0</v>
      </c>
      <c r="T493" s="65" t="n">
        <f aca="false">Tabla_Simulada!T493-Tabla_ValidaciónMétodo!T493</f>
        <v>0</v>
      </c>
      <c r="U493" s="65" t="n">
        <f aca="false">Tabla_Simulada!U493-Tabla_ValidaciónMétodo!U493</f>
        <v>0</v>
      </c>
      <c r="V493" s="65" t="n">
        <f aca="false">Tabla_Simulada!V493-Tabla_ValidaciónMétodo!V493</f>
        <v>0</v>
      </c>
      <c r="W493" s="65" t="n">
        <f aca="false">Tabla_Simulada!W493-Tabla_ValidaciónMétodo!W493</f>
        <v>0</v>
      </c>
      <c r="X493" s="65" t="n">
        <f aca="false">Tabla_Simulada!X493-Tabla_ValidaciónMétodo!X493</f>
        <v>0</v>
      </c>
      <c r="Y493" s="65" t="n">
        <f aca="false">Tabla_Simulada!Y493-Tabla_ValidaciónMétodo!Y493</f>
        <v>0</v>
      </c>
      <c r="Z493" s="65" t="n">
        <f aca="false">Tabla_Simulada!Z493-Tabla_ValidaciónMétodo!Z493</f>
        <v>0</v>
      </c>
      <c r="AC493" s="73" t="n">
        <f aca="false">Tabla_Simulada!AC493-Tabla_ValidaciónMétodo!AC493</f>
        <v>0</v>
      </c>
      <c r="AD493" s="74" t="n">
        <f aca="false">Tabla_Simulada!AD493-Tabla_ValidaciónMétodo!AD493</f>
        <v>0</v>
      </c>
      <c r="AE493" s="75" t="n">
        <f aca="false">Tabla_Simulada!AE493-Tabla_ValidaciónMétodo!AE493</f>
        <v>0</v>
      </c>
      <c r="AF493" s="74" t="n">
        <f aca="false">Tabla_Simulada!AF493-Tabla_ValidaciónMétodo!AF493</f>
        <v>0</v>
      </c>
      <c r="AG493" s="74" t="n">
        <f aca="false">Tabla_Simulada!AG493-Tabla_ValidaciónMétodo!AG493</f>
        <v>0</v>
      </c>
      <c r="AH493" s="74" t="n">
        <f aca="false">Tabla_Simulada!AH493-Tabla_ValidaciónMétodo!AH493</f>
        <v>0</v>
      </c>
      <c r="AI493" s="74" t="n">
        <f aca="false">Tabla_Simulada!AI493-Tabla_ValidaciónMétodo!AI493</f>
        <v>0</v>
      </c>
      <c r="AJ493" s="74" t="n">
        <f aca="false">Tabla_Simulada!AJ493-Tabla_ValidaciónMétodo!AJ493</f>
        <v>0</v>
      </c>
      <c r="AK493" s="74" t="n">
        <f aca="false">Tabla_Simulada!AK493-Tabla_ValidaciónMétodo!AK493</f>
        <v>0</v>
      </c>
      <c r="AL493" s="74" t="n">
        <f aca="false">Tabla_Simulada!AL493-Tabla_ValidaciónMétodo!AL493</f>
        <v>0</v>
      </c>
      <c r="AM493" s="74" t="n">
        <f aca="false">Tabla_Simulada!AM493-Tabla_ValidaciónMétodo!AM493</f>
        <v>0</v>
      </c>
      <c r="AO493" s="66" t="n">
        <f aca="false">Tabla_Simulada!AO493-Tabla_ValidaciónMétodo!AO493</f>
        <v>0</v>
      </c>
      <c r="AP493" s="65" t="n">
        <f aca="false">Tabla_Simulada!AP493-Tabla_ValidaciónMétodo!AP493</f>
        <v>0</v>
      </c>
      <c r="AQ493" s="66" t="n">
        <f aca="false">Tabla_Simulada!AQ493-Tabla_ValidaciónMétodo!AQ493</f>
        <v>0</v>
      </c>
      <c r="AR493" s="65" t="n">
        <f aca="false">Tabla_Simulada!AR493-Tabla_ValidaciónMétodo!AR493</f>
        <v>0</v>
      </c>
      <c r="AS493" s="66" t="n">
        <f aca="false">Tabla_Simulada!AS493-Tabla_ValidaciónMétodo!AS493</f>
        <v>0</v>
      </c>
      <c r="AT493" s="65" t="n">
        <f aca="false">Tabla_Simulada!AT493-Tabla_ValidaciónMétodo!AT493</f>
        <v>0</v>
      </c>
      <c r="AU493" s="66" t="n">
        <f aca="false">Tabla_Simulada!AU493-Tabla_ValidaciónMétodo!AU493</f>
        <v>0</v>
      </c>
      <c r="AV493" s="65" t="n">
        <f aca="false">Tabla_Simulada!AV493-Tabla_ValidaciónMétodo!AV493</f>
        <v>0</v>
      </c>
      <c r="AW493" s="66" t="n">
        <f aca="false">Tabla_Simulada!AW493-Tabla_ValidaciónMétodo!AW493</f>
        <v>0</v>
      </c>
      <c r="AX493" s="65" t="n">
        <f aca="false">Tabla_Simulada!AX493-Tabla_ValidaciónMétodo!AX493</f>
        <v>0</v>
      </c>
    </row>
    <row r="494" customFormat="false" ht="15" hidden="false" customHeight="false" outlineLevel="0" collapsed="false">
      <c r="A494" s="72" t="s">
        <v>68</v>
      </c>
      <c r="B494" s="65" t="n">
        <f aca="false">Tabla_Simulada!B494-Tabla_ValidaciónMétodo!B494</f>
        <v>0</v>
      </c>
      <c r="C494" s="65" t="n">
        <f aca="false">Tabla_Simulada!C494-Tabla_ValidaciónMétodo!C494</f>
        <v>0</v>
      </c>
      <c r="D494" s="65" t="n">
        <f aca="false">Tabla_Simulada!D494-Tabla_ValidaciónMétodo!D494</f>
        <v>0</v>
      </c>
      <c r="E494" s="65" t="n">
        <f aca="false">Tabla_Simulada!E494-Tabla_ValidaciónMétodo!E494</f>
        <v>0</v>
      </c>
      <c r="F494" s="65" t="n">
        <f aca="false">Tabla_Simulada!F494-Tabla_ValidaciónMétodo!F494</f>
        <v>0</v>
      </c>
      <c r="G494" s="65" t="n">
        <f aca="false">Tabla_Simulada!G494-Tabla_ValidaciónMétodo!G494</f>
        <v>0</v>
      </c>
      <c r="H494" s="65" t="n">
        <f aca="false">Tabla_Simulada!H494-Tabla_ValidaciónMétodo!H494</f>
        <v>0</v>
      </c>
      <c r="I494" s="66" t="n">
        <f aca="false">Tabla_Simulada!I494-Tabla_ValidaciónMétodo!I494</f>
        <v>0</v>
      </c>
      <c r="J494" s="65" t="n">
        <f aca="false">Tabla_Simulada!J494-Tabla_ValidaciónMétodo!J494</f>
        <v>0</v>
      </c>
      <c r="K494" s="66" t="n">
        <f aca="false">Tabla_Simulada!K494-Tabla_ValidaciónMétodo!K494</f>
        <v>0</v>
      </c>
      <c r="L494" s="65" t="n">
        <f aca="false">Tabla_Simulada!L494-Tabla_ValidaciónMétodo!L494</f>
        <v>0</v>
      </c>
      <c r="M494" s="66" t="n">
        <f aca="false">Tabla_Simulada!M494-Tabla_ValidaciónMétodo!M494</f>
        <v>0</v>
      </c>
      <c r="N494" s="65" t="n">
        <f aca="false">Tabla_Simulada!N494-Tabla_ValidaciónMétodo!N494</f>
        <v>0</v>
      </c>
      <c r="O494" s="65" t="n">
        <f aca="false">Tabla_Simulada!O494-Tabla_ValidaciónMétodo!O494</f>
        <v>0</v>
      </c>
      <c r="P494" s="65" t="n">
        <f aca="false">Tabla_Simulada!P494-Tabla_ValidaciónMétodo!P494</f>
        <v>0</v>
      </c>
      <c r="Q494" s="65" t="n">
        <f aca="false">Tabla_Simulada!Q494-Tabla_ValidaciónMétodo!Q494</f>
        <v>0</v>
      </c>
      <c r="S494" s="65" t="n">
        <f aca="false">Tabla_Simulada!S494-Tabla_ValidaciónMétodo!S494</f>
        <v>0</v>
      </c>
      <c r="T494" s="65" t="n">
        <f aca="false">Tabla_Simulada!T494-Tabla_ValidaciónMétodo!T494</f>
        <v>0</v>
      </c>
      <c r="U494" s="65" t="n">
        <f aca="false">Tabla_Simulada!U494-Tabla_ValidaciónMétodo!U494</f>
        <v>0</v>
      </c>
      <c r="V494" s="65" t="n">
        <f aca="false">Tabla_Simulada!V494-Tabla_ValidaciónMétodo!V494</f>
        <v>0</v>
      </c>
      <c r="W494" s="65" t="n">
        <f aca="false">Tabla_Simulada!W494-Tabla_ValidaciónMétodo!W494</f>
        <v>0</v>
      </c>
      <c r="X494" s="65" t="n">
        <f aca="false">Tabla_Simulada!X494-Tabla_ValidaciónMétodo!X494</f>
        <v>0</v>
      </c>
      <c r="Y494" s="65" t="n">
        <f aca="false">Tabla_Simulada!Y494-Tabla_ValidaciónMétodo!Y494</f>
        <v>0</v>
      </c>
      <c r="Z494" s="65" t="n">
        <f aca="false">Tabla_Simulada!Z494-Tabla_ValidaciónMétodo!Z494</f>
        <v>0</v>
      </c>
      <c r="AC494" s="73" t="n">
        <f aca="false">Tabla_Simulada!AC494-Tabla_ValidaciónMétodo!AC494</f>
        <v>0</v>
      </c>
      <c r="AD494" s="74" t="n">
        <f aca="false">Tabla_Simulada!AD494-Tabla_ValidaciónMétodo!AD494</f>
        <v>0</v>
      </c>
      <c r="AE494" s="75" t="n">
        <f aca="false">Tabla_Simulada!AE494-Tabla_ValidaciónMétodo!AE494</f>
        <v>0</v>
      </c>
      <c r="AF494" s="74" t="n">
        <f aca="false">Tabla_Simulada!AF494-Tabla_ValidaciónMétodo!AF494</f>
        <v>0</v>
      </c>
      <c r="AG494" s="74" t="n">
        <f aca="false">Tabla_Simulada!AG494-Tabla_ValidaciónMétodo!AG494</f>
        <v>0</v>
      </c>
      <c r="AH494" s="74" t="n">
        <f aca="false">Tabla_Simulada!AH494-Tabla_ValidaciónMétodo!AH494</f>
        <v>0</v>
      </c>
      <c r="AI494" s="74" t="n">
        <f aca="false">Tabla_Simulada!AI494-Tabla_ValidaciónMétodo!AI494</f>
        <v>0</v>
      </c>
      <c r="AJ494" s="74" t="n">
        <f aca="false">Tabla_Simulada!AJ494-Tabla_ValidaciónMétodo!AJ494</f>
        <v>0</v>
      </c>
      <c r="AK494" s="74" t="n">
        <f aca="false">Tabla_Simulada!AK494-Tabla_ValidaciónMétodo!AK494</f>
        <v>0</v>
      </c>
      <c r="AL494" s="74" t="n">
        <f aca="false">Tabla_Simulada!AL494-Tabla_ValidaciónMétodo!AL494</f>
        <v>0</v>
      </c>
      <c r="AM494" s="74" t="n">
        <f aca="false">Tabla_Simulada!AM494-Tabla_ValidaciónMétodo!AM494</f>
        <v>0</v>
      </c>
      <c r="AO494" s="66" t="n">
        <f aca="false">Tabla_Simulada!AO494-Tabla_ValidaciónMétodo!AO494</f>
        <v>0</v>
      </c>
      <c r="AP494" s="65" t="n">
        <f aca="false">Tabla_Simulada!AP494-Tabla_ValidaciónMétodo!AP494</f>
        <v>0</v>
      </c>
      <c r="AQ494" s="66" t="n">
        <f aca="false">Tabla_Simulada!AQ494-Tabla_ValidaciónMétodo!AQ494</f>
        <v>0</v>
      </c>
      <c r="AR494" s="65" t="n">
        <f aca="false">Tabla_Simulada!AR494-Tabla_ValidaciónMétodo!AR494</f>
        <v>0</v>
      </c>
      <c r="AS494" s="66" t="n">
        <f aca="false">Tabla_Simulada!AS494-Tabla_ValidaciónMétodo!AS494</f>
        <v>0</v>
      </c>
      <c r="AT494" s="65" t="n">
        <f aca="false">Tabla_Simulada!AT494-Tabla_ValidaciónMétodo!AT494</f>
        <v>0</v>
      </c>
      <c r="AU494" s="66" t="n">
        <f aca="false">Tabla_Simulada!AU494-Tabla_ValidaciónMétodo!AU494</f>
        <v>0</v>
      </c>
      <c r="AV494" s="65" t="n">
        <f aca="false">Tabla_Simulada!AV494-Tabla_ValidaciónMétodo!AV494</f>
        <v>0</v>
      </c>
      <c r="AW494" s="66" t="n">
        <f aca="false">Tabla_Simulada!AW494-Tabla_ValidaciónMétodo!AW494</f>
        <v>0</v>
      </c>
      <c r="AX494" s="65" t="n">
        <f aca="false">Tabla_Simulada!AX494-Tabla_ValidaciónMétodo!AX494</f>
        <v>0</v>
      </c>
    </row>
    <row r="495" customFormat="false" ht="15" hidden="false" customHeight="false" outlineLevel="0" collapsed="false">
      <c r="A495" s="83" t="s">
        <v>71</v>
      </c>
      <c r="B495" s="86" t="n">
        <f aca="false">Tabla_Simulada!B495-Tabla_ValidaciónMétodo!B495</f>
        <v>0</v>
      </c>
      <c r="C495" s="86" t="n">
        <f aca="false">Tabla_Simulada!C495-Tabla_ValidaciónMétodo!C495</f>
        <v>0</v>
      </c>
      <c r="D495" s="86" t="n">
        <f aca="false">Tabla_Simulada!D495-Tabla_ValidaciónMétodo!D495</f>
        <v>0</v>
      </c>
      <c r="E495" s="86" t="n">
        <f aca="false">Tabla_Simulada!E495-Tabla_ValidaciónMétodo!E495</f>
        <v>0</v>
      </c>
      <c r="F495" s="86" t="n">
        <f aca="false">Tabla_Simulada!F495-Tabla_ValidaciónMétodo!F495</f>
        <v>0</v>
      </c>
      <c r="G495" s="86" t="n">
        <f aca="false">Tabla_Simulada!G495-Tabla_ValidaciónMétodo!G495</f>
        <v>0</v>
      </c>
      <c r="H495" s="86" t="n">
        <f aca="false">Tabla_Simulada!H495-Tabla_ValidaciónMétodo!H495</f>
        <v>0</v>
      </c>
      <c r="I495" s="84" t="n">
        <f aca="false">Tabla_Simulada!I495-Tabla_ValidaciónMétodo!I495</f>
        <v>0</v>
      </c>
      <c r="J495" s="86" t="n">
        <f aca="false">Tabla_Simulada!J495-Tabla_ValidaciónMétodo!J495</f>
        <v>0</v>
      </c>
      <c r="K495" s="84" t="n">
        <f aca="false">Tabla_Simulada!K495-Tabla_ValidaciónMétodo!K495</f>
        <v>0</v>
      </c>
      <c r="L495" s="86" t="n">
        <f aca="false">Tabla_Simulada!L495-Tabla_ValidaciónMétodo!L495</f>
        <v>0</v>
      </c>
      <c r="M495" s="84" t="n">
        <f aca="false">Tabla_Simulada!M495-Tabla_ValidaciónMétodo!M495</f>
        <v>0</v>
      </c>
      <c r="N495" s="86" t="n">
        <f aca="false">Tabla_Simulada!N495-Tabla_ValidaciónMétodo!N495</f>
        <v>0</v>
      </c>
      <c r="O495" s="86" t="n">
        <f aca="false">Tabla_Simulada!O495-Tabla_ValidaciónMétodo!O495</f>
        <v>0</v>
      </c>
      <c r="P495" s="86" t="n">
        <f aca="false">Tabla_Simulada!P495-Tabla_ValidaciónMétodo!P495</f>
        <v>0</v>
      </c>
      <c r="Q495" s="86" t="n">
        <f aca="false">Tabla_Simulada!Q495-Tabla_ValidaciónMétodo!Q495</f>
        <v>0</v>
      </c>
      <c r="S495" s="86" t="n">
        <f aca="false">Tabla_Simulada!S495-Tabla_ValidaciónMétodo!S495</f>
        <v>0</v>
      </c>
      <c r="T495" s="86" t="n">
        <f aca="false">Tabla_Simulada!T495-Tabla_ValidaciónMétodo!T495</f>
        <v>0</v>
      </c>
      <c r="U495" s="86" t="n">
        <f aca="false">Tabla_Simulada!U495-Tabla_ValidaciónMétodo!U495</f>
        <v>0</v>
      </c>
      <c r="V495" s="86" t="n">
        <f aca="false">Tabla_Simulada!V495-Tabla_ValidaciónMétodo!V495</f>
        <v>0</v>
      </c>
      <c r="W495" s="86" t="n">
        <f aca="false">Tabla_Simulada!W495-Tabla_ValidaciónMétodo!W495</f>
        <v>0</v>
      </c>
      <c r="X495" s="86" t="n">
        <f aca="false">Tabla_Simulada!X495-Tabla_ValidaciónMétodo!X495</f>
        <v>0</v>
      </c>
      <c r="Y495" s="86" t="n">
        <f aca="false">Tabla_Simulada!Y495-Tabla_ValidaciónMétodo!Y495</f>
        <v>0</v>
      </c>
      <c r="Z495" s="86" t="n">
        <f aca="false">Tabla_Simulada!Z495-Tabla_ValidaciónMétodo!Z495</f>
        <v>0</v>
      </c>
      <c r="AB495" s="89" t="s">
        <v>241</v>
      </c>
      <c r="AC495" s="89" t="n">
        <f aca="false">Tabla_Simulada!AC495-Tabla_ValidaciónMétodo!AC495</f>
        <v>0</v>
      </c>
      <c r="AD495" s="88"/>
      <c r="AE495" s="90" t="n">
        <f aca="false">Tabla_Simulada!AE495-Tabla_ValidaciónMétodo!AE495</f>
        <v>0</v>
      </c>
      <c r="AF495" s="88"/>
      <c r="AG495" s="91" t="n">
        <f aca="false">Tabla_Simulada!AG495-Tabla_ValidaciónMétodo!AG495</f>
        <v>0</v>
      </c>
      <c r="AH495" s="88"/>
      <c r="AI495" s="91" t="n">
        <f aca="false">Tabla_Simulada!AI495-Tabla_ValidaciónMétodo!AI495</f>
        <v>0</v>
      </c>
      <c r="AJ495" s="88"/>
      <c r="AK495" s="91" t="n">
        <f aca="false">Tabla_Simulada!AK495-Tabla_ValidaciónMétodo!AK495</f>
        <v>0</v>
      </c>
      <c r="AL495" s="92"/>
      <c r="AM495" s="91" t="n">
        <f aca="false">Tabla_Simulada!AM495-Tabla_ValidaciónMétodo!AM495</f>
        <v>0</v>
      </c>
      <c r="AO495" s="84" t="n">
        <f aca="false">Tabla_Simulada!AO495-Tabla_ValidaciónMétodo!AO495</f>
        <v>0</v>
      </c>
      <c r="AP495" s="86" t="n">
        <f aca="false">Tabla_Simulada!AP495-Tabla_ValidaciónMétodo!AP495</f>
        <v>0</v>
      </c>
      <c r="AQ495" s="84" t="n">
        <f aca="false">Tabla_Simulada!AQ495-Tabla_ValidaciónMétodo!AQ495</f>
        <v>0</v>
      </c>
      <c r="AR495" s="86" t="n">
        <f aca="false">Tabla_Simulada!AR495-Tabla_ValidaciónMétodo!AR495</f>
        <v>0</v>
      </c>
      <c r="AS495" s="84" t="n">
        <f aca="false">Tabla_Simulada!AS495-Tabla_ValidaciónMétodo!AS495</f>
        <v>0</v>
      </c>
      <c r="AT495" s="86" t="n">
        <f aca="false">Tabla_Simulada!AT495-Tabla_ValidaciónMétodo!AT495</f>
        <v>0</v>
      </c>
      <c r="AU495" s="84" t="n">
        <f aca="false">Tabla_Simulada!AU495-Tabla_ValidaciónMétodo!AU495</f>
        <v>0</v>
      </c>
      <c r="AV495" s="86" t="n">
        <f aca="false">Tabla_Simulada!AV495-Tabla_ValidaciónMétodo!AV495</f>
        <v>0</v>
      </c>
      <c r="AW495" s="84" t="n">
        <f aca="false">Tabla_Simulada!AW495-Tabla_ValidaciónMétodo!AW495</f>
        <v>0</v>
      </c>
      <c r="AX495" s="86" t="n">
        <f aca="false">Tabla_Simulada!AX495-Tabla_ValidaciónMétodo!AX495</f>
        <v>0</v>
      </c>
    </row>
    <row r="496" customFormat="false" ht="15" hidden="false" customHeight="false" outlineLevel="0" collapsed="false">
      <c r="A496" s="43" t="s">
        <v>72</v>
      </c>
      <c r="AB496" s="89" t="s">
        <v>242</v>
      </c>
      <c r="AC496" s="89" t="n">
        <f aca="false">Tabla_Simulada!AC496-Tabla_ValidaciónMétodo!AC496</f>
        <v>0</v>
      </c>
      <c r="AD496" s="88"/>
      <c r="AE496" s="90" t="n">
        <f aca="false">Tabla_Simulada!AE496-Tabla_ValidaciónMétodo!AE496</f>
        <v>0</v>
      </c>
      <c r="AF496" s="88"/>
      <c r="AG496" s="91" t="n">
        <f aca="false">Tabla_Simulada!AG496-Tabla_ValidaciónMétodo!AG496</f>
        <v>0</v>
      </c>
      <c r="AH496" s="88"/>
      <c r="AI496" s="91" t="n">
        <f aca="false">Tabla_Simulada!AI496-Tabla_ValidaciónMétodo!AI496</f>
        <v>0</v>
      </c>
      <c r="AJ496" s="88"/>
      <c r="AK496" s="91" t="n">
        <f aca="false">Tabla_Simulada!AK496-Tabla_ValidaciónMétodo!AK496</f>
        <v>0</v>
      </c>
      <c r="AL496" s="88"/>
      <c r="AM496" s="91"/>
    </row>
    <row r="497" customFormat="false" ht="15" hidden="false" customHeight="false" outlineLevel="0" collapsed="false">
      <c r="A497" s="43" t="s">
        <v>187</v>
      </c>
    </row>
    <row r="501" customFormat="false" ht="15" hidden="false" customHeight="false" outlineLevel="0" collapsed="false">
      <c r="A501" s="14" t="str">
        <f aca="false">"Tabla " &amp; TEXT((ROW()+24) / 35, "0")</f>
        <v>Tabla 15</v>
      </c>
      <c r="B501" s="14"/>
      <c r="C501" s="14"/>
      <c r="D501" s="14"/>
      <c r="E501" s="14"/>
      <c r="F501" s="14"/>
      <c r="G501" s="14"/>
      <c r="H501" s="14"/>
      <c r="I501" s="14"/>
      <c r="J501" s="14"/>
      <c r="S501" s="140"/>
      <c r="T501" s="140"/>
      <c r="U501" s="140"/>
      <c r="V501" s="140"/>
      <c r="W501" s="140"/>
      <c r="X501" s="140"/>
      <c r="Y501" s="140"/>
      <c r="Z501" s="140"/>
    </row>
    <row r="502" customFormat="false" ht="15" hidden="false" customHeight="false" outlineLevel="0" collapsed="false">
      <c r="A502" s="14" t="s">
        <v>204</v>
      </c>
      <c r="B502" s="14"/>
      <c r="C502" s="14"/>
      <c r="D502" s="14"/>
      <c r="E502" s="14"/>
      <c r="F502" s="14"/>
      <c r="G502" s="14"/>
      <c r="H502" s="14"/>
      <c r="I502" s="14"/>
      <c r="J502" s="14"/>
      <c r="S502" s="140"/>
      <c r="T502" s="140"/>
      <c r="U502" s="140"/>
      <c r="V502" s="140"/>
      <c r="W502" s="140"/>
      <c r="X502" s="140"/>
      <c r="Y502" s="140"/>
      <c r="Z502" s="140"/>
    </row>
    <row r="503" customFormat="false" ht="15.8" hidden="false" customHeight="true" outlineLevel="0" collapsed="false">
      <c r="A503" s="52" t="s">
        <v>30</v>
      </c>
      <c r="B503" s="103" t="s">
        <v>222</v>
      </c>
      <c r="C503" s="103"/>
      <c r="D503" s="103"/>
      <c r="E503" s="103"/>
      <c r="F503" s="103"/>
      <c r="G503" s="103"/>
      <c r="H503" s="103"/>
      <c r="I503" s="54" t="s">
        <v>32</v>
      </c>
      <c r="J503" s="54" t="s">
        <v>33</v>
      </c>
      <c r="K503" s="54" t="s">
        <v>223</v>
      </c>
      <c r="L503" s="54" t="s">
        <v>224</v>
      </c>
      <c r="M503" s="54" t="s">
        <v>225</v>
      </c>
      <c r="N503" s="54" t="s">
        <v>34</v>
      </c>
      <c r="O503" s="54" t="s">
        <v>226</v>
      </c>
      <c r="P503" s="54" t="s">
        <v>227</v>
      </c>
      <c r="Q503" s="54" t="s">
        <v>228</v>
      </c>
      <c r="S503" s="103" t="s">
        <v>222</v>
      </c>
      <c r="T503" s="103"/>
      <c r="U503" s="103"/>
      <c r="V503" s="103"/>
      <c r="W503" s="103"/>
      <c r="X503" s="103"/>
      <c r="Y503" s="103"/>
      <c r="Z503" s="103"/>
      <c r="AC503" s="57" t="s">
        <v>230</v>
      </c>
      <c r="AD503" s="57"/>
      <c r="AE503" s="57" t="s">
        <v>231</v>
      </c>
      <c r="AF503" s="57"/>
      <c r="AG503" s="57" t="s">
        <v>232</v>
      </c>
      <c r="AH503" s="57"/>
      <c r="AI503" s="57" t="s">
        <v>233</v>
      </c>
      <c r="AJ503" s="57"/>
      <c r="AK503" s="57" t="s">
        <v>234</v>
      </c>
      <c r="AL503" s="57"/>
      <c r="AM503" s="58" t="s">
        <v>235</v>
      </c>
      <c r="AO503" s="57" t="s">
        <v>230</v>
      </c>
      <c r="AP503" s="57"/>
      <c r="AQ503" s="57" t="s">
        <v>231</v>
      </c>
      <c r="AR503" s="57"/>
      <c r="AS503" s="57" t="s">
        <v>232</v>
      </c>
      <c r="AT503" s="57"/>
      <c r="AU503" s="57" t="s">
        <v>233</v>
      </c>
      <c r="AV503" s="57"/>
      <c r="AW503" s="58" t="s">
        <v>234</v>
      </c>
      <c r="AX503" s="58"/>
    </row>
    <row r="504" customFormat="false" ht="37.3" hidden="false" customHeight="false" outlineLevel="0" collapsed="false">
      <c r="A504" s="52"/>
      <c r="B504" s="104" t="s">
        <v>205</v>
      </c>
      <c r="C504" s="104" t="s">
        <v>206</v>
      </c>
      <c r="D504" s="104" t="s">
        <v>207</v>
      </c>
      <c r="E504" s="104" t="s">
        <v>208</v>
      </c>
      <c r="F504" s="104" t="s">
        <v>209</v>
      </c>
      <c r="G504" s="104" t="s">
        <v>210</v>
      </c>
      <c r="H504" s="104" t="s">
        <v>211</v>
      </c>
      <c r="I504" s="54"/>
      <c r="J504" s="54"/>
      <c r="K504" s="54"/>
      <c r="L504" s="54"/>
      <c r="M504" s="54"/>
      <c r="N504" s="54"/>
      <c r="O504" s="54"/>
      <c r="P504" s="54"/>
      <c r="Q504" s="54"/>
      <c r="S504" s="104" t="s">
        <v>205</v>
      </c>
      <c r="T504" s="104" t="s">
        <v>206</v>
      </c>
      <c r="U504" s="104" t="s">
        <v>207</v>
      </c>
      <c r="V504" s="104" t="s">
        <v>208</v>
      </c>
      <c r="W504" s="104" t="s">
        <v>209</v>
      </c>
      <c r="X504" s="104" t="s">
        <v>210</v>
      </c>
      <c r="Y504" s="104" t="s">
        <v>211</v>
      </c>
      <c r="Z504" s="54" t="s">
        <v>43</v>
      </c>
      <c r="AC504" s="59" t="s">
        <v>236</v>
      </c>
      <c r="AD504" s="59" t="s">
        <v>237</v>
      </c>
      <c r="AE504" s="59" t="s">
        <v>236</v>
      </c>
      <c r="AF504" s="59" t="s">
        <v>237</v>
      </c>
      <c r="AG504" s="59" t="s">
        <v>236</v>
      </c>
      <c r="AH504" s="59" t="s">
        <v>237</v>
      </c>
      <c r="AI504" s="59" t="s">
        <v>236</v>
      </c>
      <c r="AJ504" s="59" t="s">
        <v>237</v>
      </c>
      <c r="AK504" s="59" t="s">
        <v>236</v>
      </c>
      <c r="AL504" s="59" t="s">
        <v>237</v>
      </c>
      <c r="AM504" s="60" t="s">
        <v>238</v>
      </c>
      <c r="AO504" s="59" t="s">
        <v>239</v>
      </c>
      <c r="AP504" s="59" t="s">
        <v>240</v>
      </c>
      <c r="AQ504" s="59" t="s">
        <v>239</v>
      </c>
      <c r="AR504" s="59" t="s">
        <v>240</v>
      </c>
      <c r="AS504" s="59" t="s">
        <v>239</v>
      </c>
      <c r="AT504" s="59" t="s">
        <v>240</v>
      </c>
      <c r="AU504" s="59" t="s">
        <v>239</v>
      </c>
      <c r="AV504" s="59" t="s">
        <v>240</v>
      </c>
      <c r="AW504" s="59" t="s">
        <v>239</v>
      </c>
      <c r="AX504" s="60" t="s">
        <v>240</v>
      </c>
    </row>
    <row r="505" customFormat="false" ht="15" hidden="false" customHeight="false" outlineLevel="0" collapsed="false">
      <c r="A505" s="61" t="s">
        <v>44</v>
      </c>
      <c r="B505" s="64" t="n">
        <f aca="false">Tabla_Simulada!B505-Tabla_ValidaciónMétodo!B505</f>
        <v>0</v>
      </c>
      <c r="C505" s="64" t="n">
        <f aca="false">Tabla_Simulada!C505-Tabla_ValidaciónMétodo!C505</f>
        <v>0</v>
      </c>
      <c r="D505" s="64" t="n">
        <f aca="false">Tabla_Simulada!D505-Tabla_ValidaciónMétodo!D505</f>
        <v>0</v>
      </c>
      <c r="E505" s="64" t="n">
        <f aca="false">Tabla_Simulada!E505-Tabla_ValidaciónMétodo!E505</f>
        <v>0</v>
      </c>
      <c r="F505" s="64" t="n">
        <f aca="false">Tabla_Simulada!F505-Tabla_ValidaciónMétodo!F505</f>
        <v>0</v>
      </c>
      <c r="G505" s="64" t="n">
        <f aca="false">Tabla_Simulada!G505-Tabla_ValidaciónMétodo!G505</f>
        <v>0</v>
      </c>
      <c r="H505" s="64" t="n">
        <f aca="false">Tabla_Simulada!H505-Tabla_ValidaciónMétodo!H505</f>
        <v>0</v>
      </c>
      <c r="I505" s="63" t="n">
        <f aca="false">Tabla_Simulada!I505-Tabla_ValidaciónMétodo!I505</f>
        <v>0</v>
      </c>
      <c r="J505" s="64" t="n">
        <f aca="false">Tabla_Simulada!J505-Tabla_ValidaciónMétodo!J505</f>
        <v>0</v>
      </c>
      <c r="K505" s="63" t="n">
        <f aca="false">Tabla_Simulada!K505-Tabla_ValidaciónMétodo!K505</f>
        <v>0</v>
      </c>
      <c r="L505" s="65" t="n">
        <f aca="false">Tabla_Simulada!L505-Tabla_ValidaciónMétodo!L505</f>
        <v>0</v>
      </c>
      <c r="M505" s="66" t="n">
        <f aca="false">Tabla_Simulada!M505-Tabla_ValidaciónMétodo!M505</f>
        <v>0</v>
      </c>
      <c r="N505" s="65" t="n">
        <f aca="false">Tabla_Simulada!N505-Tabla_ValidaciónMétodo!N505</f>
        <v>0</v>
      </c>
      <c r="O505" s="65" t="n">
        <f aca="false">Tabla_Simulada!O505-Tabla_ValidaciónMétodo!O505</f>
        <v>0</v>
      </c>
      <c r="P505" s="65" t="n">
        <f aca="false">Tabla_Simulada!P505-Tabla_ValidaciónMétodo!P505</f>
        <v>0</v>
      </c>
      <c r="Q505" s="65" t="n">
        <f aca="false">Tabla_Simulada!Q505-Tabla_ValidaciónMétodo!Q505</f>
        <v>0</v>
      </c>
      <c r="S505" s="64" t="n">
        <f aca="false">Tabla_Simulada!S505-Tabla_ValidaciónMétodo!S505</f>
        <v>0</v>
      </c>
      <c r="T505" s="64" t="n">
        <f aca="false">Tabla_Simulada!T505-Tabla_ValidaciónMétodo!T505</f>
        <v>0</v>
      </c>
      <c r="U505" s="64" t="n">
        <f aca="false">Tabla_Simulada!U505-Tabla_ValidaciónMétodo!U505</f>
        <v>0</v>
      </c>
      <c r="V505" s="64" t="n">
        <f aca="false">Tabla_Simulada!V505-Tabla_ValidaciónMétodo!V505</f>
        <v>0</v>
      </c>
      <c r="W505" s="64" t="n">
        <f aca="false">Tabla_Simulada!W505-Tabla_ValidaciónMétodo!W505</f>
        <v>0</v>
      </c>
      <c r="X505" s="64" t="n">
        <f aca="false">Tabla_Simulada!X505-Tabla_ValidaciónMétodo!X505</f>
        <v>0</v>
      </c>
      <c r="Y505" s="64" t="n">
        <f aca="false">Tabla_Simulada!Y505-Tabla_ValidaciónMétodo!Y505</f>
        <v>0</v>
      </c>
      <c r="Z505" s="64" t="n">
        <f aca="false">Tabla_Simulada!Z505-Tabla_ValidaciónMétodo!Z505</f>
        <v>0</v>
      </c>
      <c r="AC505" s="69" t="n">
        <f aca="false">Tabla_Simulada!AC505-Tabla_ValidaciónMétodo!AC505</f>
        <v>0</v>
      </c>
      <c r="AD505" s="70" t="n">
        <f aca="false">Tabla_Simulada!AD505-Tabla_ValidaciónMétodo!AD505</f>
        <v>0</v>
      </c>
      <c r="AE505" s="71" t="n">
        <f aca="false">Tabla_Simulada!AE505-Tabla_ValidaciónMétodo!AE505</f>
        <v>0</v>
      </c>
      <c r="AF505" s="70" t="n">
        <f aca="false">Tabla_Simulada!AF505-Tabla_ValidaciónMétodo!AF505</f>
        <v>0</v>
      </c>
      <c r="AG505" s="70" t="n">
        <f aca="false">Tabla_Simulada!AG505-Tabla_ValidaciónMétodo!AG505</f>
        <v>0</v>
      </c>
      <c r="AH505" s="70" t="n">
        <f aca="false">Tabla_Simulada!AH505-Tabla_ValidaciónMétodo!AH505</f>
        <v>0</v>
      </c>
      <c r="AI505" s="70" t="n">
        <f aca="false">Tabla_Simulada!AI505-Tabla_ValidaciónMétodo!AI505</f>
        <v>0</v>
      </c>
      <c r="AJ505" s="70" t="n">
        <f aca="false">Tabla_Simulada!AJ505-Tabla_ValidaciónMétodo!AJ505</f>
        <v>0</v>
      </c>
      <c r="AK505" s="70" t="n">
        <f aca="false">Tabla_Simulada!AK505-Tabla_ValidaciónMétodo!AK505</f>
        <v>0</v>
      </c>
      <c r="AL505" s="70" t="n">
        <f aca="false">Tabla_Simulada!AL505-Tabla_ValidaciónMétodo!AL505</f>
        <v>0</v>
      </c>
      <c r="AM505" s="70" t="n">
        <f aca="false">Tabla_Simulada!AM505-Tabla_ValidaciónMétodo!AM505</f>
        <v>0</v>
      </c>
      <c r="AO505" s="63" t="n">
        <f aca="false">Tabla_Simulada!AO505-Tabla_ValidaciónMétodo!AO505</f>
        <v>0</v>
      </c>
      <c r="AP505" s="64" t="n">
        <f aca="false">Tabla_Simulada!AP505-Tabla_ValidaciónMétodo!AP505</f>
        <v>0</v>
      </c>
      <c r="AQ505" s="63" t="n">
        <f aca="false">Tabla_Simulada!AQ505-Tabla_ValidaciónMétodo!AQ505</f>
        <v>0</v>
      </c>
      <c r="AR505" s="64" t="n">
        <f aca="false">Tabla_Simulada!AR505-Tabla_ValidaciónMétodo!AR505</f>
        <v>0</v>
      </c>
      <c r="AS505" s="63" t="n">
        <f aca="false">Tabla_Simulada!AS505-Tabla_ValidaciónMétodo!AS505</f>
        <v>0</v>
      </c>
      <c r="AT505" s="64" t="n">
        <f aca="false">Tabla_Simulada!AT505-Tabla_ValidaciónMétodo!AT505</f>
        <v>0</v>
      </c>
      <c r="AU505" s="63" t="n">
        <f aca="false">Tabla_Simulada!AU505-Tabla_ValidaciónMétodo!AU505</f>
        <v>0</v>
      </c>
      <c r="AV505" s="64" t="n">
        <f aca="false">Tabla_Simulada!AV505-Tabla_ValidaciónMétodo!AV505</f>
        <v>0</v>
      </c>
      <c r="AW505" s="63" t="n">
        <f aca="false">Tabla_Simulada!AW505-Tabla_ValidaciónMétodo!AW505</f>
        <v>0</v>
      </c>
      <c r="AX505" s="64" t="n">
        <f aca="false">Tabla_Simulada!AX505-Tabla_ValidaciónMétodo!AX505</f>
        <v>0</v>
      </c>
    </row>
    <row r="506" customFormat="false" ht="15" hidden="false" customHeight="false" outlineLevel="0" collapsed="false">
      <c r="A506" s="72" t="s">
        <v>45</v>
      </c>
      <c r="B506" s="65" t="n">
        <f aca="false">Tabla_Simulada!B506-Tabla_ValidaciónMétodo!B506</f>
        <v>0</v>
      </c>
      <c r="C506" s="65" t="n">
        <f aca="false">Tabla_Simulada!C506-Tabla_ValidaciónMétodo!C506</f>
        <v>0</v>
      </c>
      <c r="D506" s="65" t="n">
        <f aca="false">Tabla_Simulada!D506-Tabla_ValidaciónMétodo!D506</f>
        <v>0</v>
      </c>
      <c r="E506" s="65" t="n">
        <f aca="false">Tabla_Simulada!E506-Tabla_ValidaciónMétodo!E506</f>
        <v>0</v>
      </c>
      <c r="F506" s="65" t="n">
        <f aca="false">Tabla_Simulada!F506-Tabla_ValidaciónMétodo!F506</f>
        <v>0</v>
      </c>
      <c r="G506" s="65" t="n">
        <f aca="false">Tabla_Simulada!G506-Tabla_ValidaciónMétodo!G506</f>
        <v>0</v>
      </c>
      <c r="H506" s="65" t="n">
        <f aca="false">Tabla_Simulada!H506-Tabla_ValidaciónMétodo!H506</f>
        <v>0</v>
      </c>
      <c r="I506" s="66" t="n">
        <f aca="false">Tabla_Simulada!I506-Tabla_ValidaciónMétodo!I506</f>
        <v>0</v>
      </c>
      <c r="J506" s="65" t="n">
        <f aca="false">Tabla_Simulada!J506-Tabla_ValidaciónMétodo!J506</f>
        <v>0</v>
      </c>
      <c r="K506" s="66" t="n">
        <f aca="false">Tabla_Simulada!K506-Tabla_ValidaciónMétodo!K506</f>
        <v>0</v>
      </c>
      <c r="L506" s="65" t="n">
        <f aca="false">Tabla_Simulada!L506-Tabla_ValidaciónMétodo!L506</f>
        <v>0</v>
      </c>
      <c r="M506" s="66" t="n">
        <f aca="false">Tabla_Simulada!M506-Tabla_ValidaciónMétodo!M506</f>
        <v>0</v>
      </c>
      <c r="N506" s="65" t="n">
        <f aca="false">Tabla_Simulada!N506-Tabla_ValidaciónMétodo!N506</f>
        <v>0</v>
      </c>
      <c r="O506" s="65" t="n">
        <f aca="false">Tabla_Simulada!O506-Tabla_ValidaciónMétodo!O506</f>
        <v>0</v>
      </c>
      <c r="P506" s="65" t="n">
        <f aca="false">Tabla_Simulada!P506-Tabla_ValidaciónMétodo!P506</f>
        <v>0</v>
      </c>
      <c r="Q506" s="65" t="n">
        <f aca="false">Tabla_Simulada!Q506-Tabla_ValidaciónMétodo!Q506</f>
        <v>0</v>
      </c>
      <c r="S506" s="65" t="n">
        <f aca="false">Tabla_Simulada!S506-Tabla_ValidaciónMétodo!S506</f>
        <v>0</v>
      </c>
      <c r="T506" s="65" t="n">
        <f aca="false">Tabla_Simulada!T506-Tabla_ValidaciónMétodo!T506</f>
        <v>0</v>
      </c>
      <c r="U506" s="65" t="n">
        <f aca="false">Tabla_Simulada!U506-Tabla_ValidaciónMétodo!U506</f>
        <v>0</v>
      </c>
      <c r="V506" s="65" t="n">
        <f aca="false">Tabla_Simulada!V506-Tabla_ValidaciónMétodo!V506</f>
        <v>0</v>
      </c>
      <c r="W506" s="65" t="n">
        <f aca="false">Tabla_Simulada!W506-Tabla_ValidaciónMétodo!W506</f>
        <v>0</v>
      </c>
      <c r="X506" s="65" t="n">
        <f aca="false">Tabla_Simulada!X506-Tabla_ValidaciónMétodo!X506</f>
        <v>0</v>
      </c>
      <c r="Y506" s="65" t="n">
        <f aca="false">Tabla_Simulada!Y506-Tabla_ValidaciónMétodo!Y506</f>
        <v>0</v>
      </c>
      <c r="Z506" s="65" t="n">
        <f aca="false">Tabla_Simulada!Z506-Tabla_ValidaciónMétodo!Z506</f>
        <v>0</v>
      </c>
      <c r="AC506" s="73" t="n">
        <f aca="false">Tabla_Simulada!AC506-Tabla_ValidaciónMétodo!AC506</f>
        <v>0</v>
      </c>
      <c r="AD506" s="74" t="n">
        <f aca="false">Tabla_Simulada!AD506-Tabla_ValidaciónMétodo!AD506</f>
        <v>0</v>
      </c>
      <c r="AE506" s="75" t="n">
        <f aca="false">Tabla_Simulada!AE506-Tabla_ValidaciónMétodo!AE506</f>
        <v>0</v>
      </c>
      <c r="AF506" s="74" t="n">
        <f aca="false">Tabla_Simulada!AF506-Tabla_ValidaciónMétodo!AF506</f>
        <v>0</v>
      </c>
      <c r="AG506" s="74" t="n">
        <f aca="false">Tabla_Simulada!AG506-Tabla_ValidaciónMétodo!AG506</f>
        <v>0</v>
      </c>
      <c r="AH506" s="74" t="n">
        <f aca="false">Tabla_Simulada!AH506-Tabla_ValidaciónMétodo!AH506</f>
        <v>0</v>
      </c>
      <c r="AI506" s="74" t="n">
        <f aca="false">Tabla_Simulada!AI506-Tabla_ValidaciónMétodo!AI506</f>
        <v>0</v>
      </c>
      <c r="AJ506" s="74" t="n">
        <f aca="false">Tabla_Simulada!AJ506-Tabla_ValidaciónMétodo!AJ506</f>
        <v>0</v>
      </c>
      <c r="AK506" s="74" t="n">
        <f aca="false">Tabla_Simulada!AK506-Tabla_ValidaciónMétodo!AK506</f>
        <v>0</v>
      </c>
      <c r="AL506" s="74" t="n">
        <f aca="false">Tabla_Simulada!AL506-Tabla_ValidaciónMétodo!AL506</f>
        <v>0</v>
      </c>
      <c r="AM506" s="74" t="n">
        <f aca="false">Tabla_Simulada!AM506-Tabla_ValidaciónMétodo!AM506</f>
        <v>0</v>
      </c>
      <c r="AO506" s="66" t="n">
        <f aca="false">Tabla_Simulada!AO506-Tabla_ValidaciónMétodo!AO506</f>
        <v>0</v>
      </c>
      <c r="AP506" s="65" t="n">
        <f aca="false">Tabla_Simulada!AP506-Tabla_ValidaciónMétodo!AP506</f>
        <v>0</v>
      </c>
      <c r="AQ506" s="66" t="n">
        <f aca="false">Tabla_Simulada!AQ506-Tabla_ValidaciónMétodo!AQ506</f>
        <v>0</v>
      </c>
      <c r="AR506" s="65" t="n">
        <f aca="false">Tabla_Simulada!AR506-Tabla_ValidaciónMétodo!AR506</f>
        <v>0</v>
      </c>
      <c r="AS506" s="66" t="n">
        <f aca="false">Tabla_Simulada!AS506-Tabla_ValidaciónMétodo!AS506</f>
        <v>0</v>
      </c>
      <c r="AT506" s="65" t="n">
        <f aca="false">Tabla_Simulada!AT506-Tabla_ValidaciónMétodo!AT506</f>
        <v>0</v>
      </c>
      <c r="AU506" s="66" t="n">
        <f aca="false">Tabla_Simulada!AU506-Tabla_ValidaciónMétodo!AU506</f>
        <v>0</v>
      </c>
      <c r="AV506" s="65" t="n">
        <f aca="false">Tabla_Simulada!AV506-Tabla_ValidaciónMétodo!AV506</f>
        <v>0</v>
      </c>
      <c r="AW506" s="66" t="n">
        <f aca="false">Tabla_Simulada!AW506-Tabla_ValidaciónMétodo!AW506</f>
        <v>0</v>
      </c>
      <c r="AX506" s="65" t="n">
        <f aca="false">Tabla_Simulada!AX506-Tabla_ValidaciónMétodo!AX506</f>
        <v>0</v>
      </c>
    </row>
    <row r="507" customFormat="false" ht="15" hidden="false" customHeight="false" outlineLevel="0" collapsed="false">
      <c r="A507" s="72" t="s">
        <v>46</v>
      </c>
      <c r="B507" s="65" t="n">
        <f aca="false">Tabla_Simulada!B507-Tabla_ValidaciónMétodo!B507</f>
        <v>0</v>
      </c>
      <c r="C507" s="65" t="n">
        <f aca="false">Tabla_Simulada!C507-Tabla_ValidaciónMétodo!C507</f>
        <v>0</v>
      </c>
      <c r="D507" s="65" t="n">
        <f aca="false">Tabla_Simulada!D507-Tabla_ValidaciónMétodo!D507</f>
        <v>0</v>
      </c>
      <c r="E507" s="65" t="n">
        <f aca="false">Tabla_Simulada!E507-Tabla_ValidaciónMétodo!E507</f>
        <v>0</v>
      </c>
      <c r="F507" s="65" t="n">
        <f aca="false">Tabla_Simulada!F507-Tabla_ValidaciónMétodo!F507</f>
        <v>0</v>
      </c>
      <c r="G507" s="65" t="n">
        <f aca="false">Tabla_Simulada!G507-Tabla_ValidaciónMétodo!G507</f>
        <v>0</v>
      </c>
      <c r="H507" s="65" t="n">
        <f aca="false">Tabla_Simulada!H507-Tabla_ValidaciónMétodo!H507</f>
        <v>0</v>
      </c>
      <c r="I507" s="66" t="n">
        <f aca="false">Tabla_Simulada!I507-Tabla_ValidaciónMétodo!I507</f>
        <v>0</v>
      </c>
      <c r="J507" s="65" t="n">
        <f aca="false">Tabla_Simulada!J507-Tabla_ValidaciónMétodo!J507</f>
        <v>0</v>
      </c>
      <c r="K507" s="66" t="n">
        <f aca="false">Tabla_Simulada!K507-Tabla_ValidaciónMétodo!K507</f>
        <v>0</v>
      </c>
      <c r="L507" s="65" t="n">
        <f aca="false">Tabla_Simulada!L507-Tabla_ValidaciónMétodo!L507</f>
        <v>0</v>
      </c>
      <c r="M507" s="66" t="n">
        <f aca="false">Tabla_Simulada!M507-Tabla_ValidaciónMétodo!M507</f>
        <v>0</v>
      </c>
      <c r="N507" s="65" t="n">
        <f aca="false">Tabla_Simulada!N507-Tabla_ValidaciónMétodo!N507</f>
        <v>0</v>
      </c>
      <c r="O507" s="65" t="n">
        <f aca="false">Tabla_Simulada!O507-Tabla_ValidaciónMétodo!O507</f>
        <v>0</v>
      </c>
      <c r="P507" s="65" t="n">
        <f aca="false">Tabla_Simulada!P507-Tabla_ValidaciónMétodo!P507</f>
        <v>0</v>
      </c>
      <c r="Q507" s="65" t="n">
        <f aca="false">Tabla_Simulada!Q507-Tabla_ValidaciónMétodo!Q507</f>
        <v>0</v>
      </c>
      <c r="S507" s="65" t="n">
        <f aca="false">Tabla_Simulada!S507-Tabla_ValidaciónMétodo!S507</f>
        <v>0</v>
      </c>
      <c r="T507" s="65" t="n">
        <f aca="false">Tabla_Simulada!T507-Tabla_ValidaciónMétodo!T507</f>
        <v>0</v>
      </c>
      <c r="U507" s="65" t="n">
        <f aca="false">Tabla_Simulada!U507-Tabla_ValidaciónMétodo!U507</f>
        <v>0</v>
      </c>
      <c r="V507" s="65" t="n">
        <f aca="false">Tabla_Simulada!V507-Tabla_ValidaciónMétodo!V507</f>
        <v>0</v>
      </c>
      <c r="W507" s="65" t="n">
        <f aca="false">Tabla_Simulada!W507-Tabla_ValidaciónMétodo!W507</f>
        <v>0</v>
      </c>
      <c r="X507" s="65" t="n">
        <f aca="false">Tabla_Simulada!X507-Tabla_ValidaciónMétodo!X507</f>
        <v>0</v>
      </c>
      <c r="Y507" s="65" t="n">
        <f aca="false">Tabla_Simulada!Y507-Tabla_ValidaciónMétodo!Y507</f>
        <v>0</v>
      </c>
      <c r="Z507" s="65" t="n">
        <f aca="false">Tabla_Simulada!Z507-Tabla_ValidaciónMétodo!Z507</f>
        <v>0</v>
      </c>
      <c r="AC507" s="73" t="n">
        <f aca="false">Tabla_Simulada!AC507-Tabla_ValidaciónMétodo!AC507</f>
        <v>0</v>
      </c>
      <c r="AD507" s="74" t="n">
        <f aca="false">Tabla_Simulada!AD507-Tabla_ValidaciónMétodo!AD507</f>
        <v>0</v>
      </c>
      <c r="AE507" s="75" t="n">
        <f aca="false">Tabla_Simulada!AE507-Tabla_ValidaciónMétodo!AE507</f>
        <v>0</v>
      </c>
      <c r="AF507" s="74" t="n">
        <f aca="false">Tabla_Simulada!AF507-Tabla_ValidaciónMétodo!AF507</f>
        <v>0</v>
      </c>
      <c r="AG507" s="74" t="n">
        <f aca="false">Tabla_Simulada!AG507-Tabla_ValidaciónMétodo!AG507</f>
        <v>0</v>
      </c>
      <c r="AH507" s="74" t="n">
        <f aca="false">Tabla_Simulada!AH507-Tabla_ValidaciónMétodo!AH507</f>
        <v>0</v>
      </c>
      <c r="AI507" s="74" t="n">
        <f aca="false">Tabla_Simulada!AI507-Tabla_ValidaciónMétodo!AI507</f>
        <v>0</v>
      </c>
      <c r="AJ507" s="74" t="n">
        <f aca="false">Tabla_Simulada!AJ507-Tabla_ValidaciónMétodo!AJ507</f>
        <v>0</v>
      </c>
      <c r="AK507" s="74" t="n">
        <f aca="false">Tabla_Simulada!AK507-Tabla_ValidaciónMétodo!AK507</f>
        <v>0</v>
      </c>
      <c r="AL507" s="74" t="n">
        <f aca="false">Tabla_Simulada!AL507-Tabla_ValidaciónMétodo!AL507</f>
        <v>0</v>
      </c>
      <c r="AM507" s="74" t="n">
        <f aca="false">Tabla_Simulada!AM507-Tabla_ValidaciónMétodo!AM507</f>
        <v>0</v>
      </c>
      <c r="AO507" s="66" t="n">
        <f aca="false">Tabla_Simulada!AO507-Tabla_ValidaciónMétodo!AO507</f>
        <v>0</v>
      </c>
      <c r="AP507" s="65" t="n">
        <f aca="false">Tabla_Simulada!AP507-Tabla_ValidaciónMétodo!AP507</f>
        <v>0</v>
      </c>
      <c r="AQ507" s="66" t="n">
        <f aca="false">Tabla_Simulada!AQ507-Tabla_ValidaciónMétodo!AQ507</f>
        <v>0</v>
      </c>
      <c r="AR507" s="65" t="n">
        <f aca="false">Tabla_Simulada!AR507-Tabla_ValidaciónMétodo!AR507</f>
        <v>0</v>
      </c>
      <c r="AS507" s="66" t="n">
        <f aca="false">Tabla_Simulada!AS507-Tabla_ValidaciónMétodo!AS507</f>
        <v>0</v>
      </c>
      <c r="AT507" s="65" t="n">
        <f aca="false">Tabla_Simulada!AT507-Tabla_ValidaciónMétodo!AT507</f>
        <v>0</v>
      </c>
      <c r="AU507" s="66" t="n">
        <f aca="false">Tabla_Simulada!AU507-Tabla_ValidaciónMétodo!AU507</f>
        <v>0</v>
      </c>
      <c r="AV507" s="65" t="n">
        <f aca="false">Tabla_Simulada!AV507-Tabla_ValidaciónMétodo!AV507</f>
        <v>0</v>
      </c>
      <c r="AW507" s="66" t="n">
        <f aca="false">Tabla_Simulada!AW507-Tabla_ValidaciónMétodo!AW507</f>
        <v>0</v>
      </c>
      <c r="AX507" s="65" t="n">
        <f aca="false">Tabla_Simulada!AX507-Tabla_ValidaciónMétodo!AX507</f>
        <v>0</v>
      </c>
    </row>
    <row r="508" customFormat="false" ht="15" hidden="false" customHeight="false" outlineLevel="0" collapsed="false">
      <c r="A508" s="72" t="s">
        <v>47</v>
      </c>
      <c r="B508" s="65" t="n">
        <f aca="false">Tabla_Simulada!B508-Tabla_ValidaciónMétodo!B508</f>
        <v>0</v>
      </c>
      <c r="C508" s="65" t="n">
        <f aca="false">Tabla_Simulada!C508-Tabla_ValidaciónMétodo!C508</f>
        <v>0</v>
      </c>
      <c r="D508" s="65" t="n">
        <f aca="false">Tabla_Simulada!D508-Tabla_ValidaciónMétodo!D508</f>
        <v>0</v>
      </c>
      <c r="E508" s="65" t="n">
        <f aca="false">Tabla_Simulada!E508-Tabla_ValidaciónMétodo!E508</f>
        <v>0</v>
      </c>
      <c r="F508" s="65" t="n">
        <f aca="false">Tabla_Simulada!F508-Tabla_ValidaciónMétodo!F508</f>
        <v>0</v>
      </c>
      <c r="G508" s="65" t="n">
        <f aca="false">Tabla_Simulada!G508-Tabla_ValidaciónMétodo!G508</f>
        <v>0</v>
      </c>
      <c r="H508" s="65" t="n">
        <f aca="false">Tabla_Simulada!H508-Tabla_ValidaciónMétodo!H508</f>
        <v>0</v>
      </c>
      <c r="I508" s="66" t="n">
        <f aca="false">Tabla_Simulada!I508-Tabla_ValidaciónMétodo!I508</f>
        <v>0</v>
      </c>
      <c r="J508" s="65" t="n">
        <f aca="false">Tabla_Simulada!J508-Tabla_ValidaciónMétodo!J508</f>
        <v>0</v>
      </c>
      <c r="K508" s="66" t="n">
        <f aca="false">Tabla_Simulada!K508-Tabla_ValidaciónMétodo!K508</f>
        <v>0</v>
      </c>
      <c r="L508" s="65" t="n">
        <f aca="false">Tabla_Simulada!L508-Tabla_ValidaciónMétodo!L508</f>
        <v>0</v>
      </c>
      <c r="M508" s="66" t="n">
        <f aca="false">Tabla_Simulada!M508-Tabla_ValidaciónMétodo!M508</f>
        <v>0</v>
      </c>
      <c r="N508" s="65" t="n">
        <f aca="false">Tabla_Simulada!N508-Tabla_ValidaciónMétodo!N508</f>
        <v>0</v>
      </c>
      <c r="O508" s="65" t="n">
        <f aca="false">Tabla_Simulada!O508-Tabla_ValidaciónMétodo!O508</f>
        <v>0</v>
      </c>
      <c r="P508" s="65" t="n">
        <f aca="false">Tabla_Simulada!P508-Tabla_ValidaciónMétodo!P508</f>
        <v>0</v>
      </c>
      <c r="Q508" s="65" t="n">
        <f aca="false">Tabla_Simulada!Q508-Tabla_ValidaciónMétodo!Q508</f>
        <v>0</v>
      </c>
      <c r="S508" s="65" t="n">
        <f aca="false">Tabla_Simulada!S508-Tabla_ValidaciónMétodo!S508</f>
        <v>0</v>
      </c>
      <c r="T508" s="65" t="n">
        <f aca="false">Tabla_Simulada!T508-Tabla_ValidaciónMétodo!T508</f>
        <v>0</v>
      </c>
      <c r="U508" s="65" t="n">
        <f aca="false">Tabla_Simulada!U508-Tabla_ValidaciónMétodo!U508</f>
        <v>0</v>
      </c>
      <c r="V508" s="65" t="n">
        <f aca="false">Tabla_Simulada!V508-Tabla_ValidaciónMétodo!V508</f>
        <v>0</v>
      </c>
      <c r="W508" s="65" t="n">
        <f aca="false">Tabla_Simulada!W508-Tabla_ValidaciónMétodo!W508</f>
        <v>0</v>
      </c>
      <c r="X508" s="65" t="n">
        <f aca="false">Tabla_Simulada!X508-Tabla_ValidaciónMétodo!X508</f>
        <v>0</v>
      </c>
      <c r="Y508" s="65" t="n">
        <f aca="false">Tabla_Simulada!Y508-Tabla_ValidaciónMétodo!Y508</f>
        <v>0</v>
      </c>
      <c r="Z508" s="65" t="n">
        <f aca="false">Tabla_Simulada!Z508-Tabla_ValidaciónMétodo!Z508</f>
        <v>0</v>
      </c>
      <c r="AC508" s="73" t="n">
        <f aca="false">Tabla_Simulada!AC508-Tabla_ValidaciónMétodo!AC508</f>
        <v>0</v>
      </c>
      <c r="AD508" s="74" t="n">
        <f aca="false">Tabla_Simulada!AD508-Tabla_ValidaciónMétodo!AD508</f>
        <v>0</v>
      </c>
      <c r="AE508" s="75" t="n">
        <f aca="false">Tabla_Simulada!AE508-Tabla_ValidaciónMétodo!AE508</f>
        <v>0</v>
      </c>
      <c r="AF508" s="74" t="n">
        <f aca="false">Tabla_Simulada!AF508-Tabla_ValidaciónMétodo!AF508</f>
        <v>0</v>
      </c>
      <c r="AG508" s="74" t="n">
        <f aca="false">Tabla_Simulada!AG508-Tabla_ValidaciónMétodo!AG508</f>
        <v>0</v>
      </c>
      <c r="AH508" s="74" t="n">
        <f aca="false">Tabla_Simulada!AH508-Tabla_ValidaciónMétodo!AH508</f>
        <v>0</v>
      </c>
      <c r="AI508" s="74" t="n">
        <f aca="false">Tabla_Simulada!AI508-Tabla_ValidaciónMétodo!AI508</f>
        <v>0</v>
      </c>
      <c r="AJ508" s="74" t="n">
        <f aca="false">Tabla_Simulada!AJ508-Tabla_ValidaciónMétodo!AJ508</f>
        <v>0</v>
      </c>
      <c r="AK508" s="74" t="n">
        <f aca="false">Tabla_Simulada!AK508-Tabla_ValidaciónMétodo!AK508</f>
        <v>0</v>
      </c>
      <c r="AL508" s="74" t="n">
        <f aca="false">Tabla_Simulada!AL508-Tabla_ValidaciónMétodo!AL508</f>
        <v>0</v>
      </c>
      <c r="AM508" s="74" t="n">
        <f aca="false">Tabla_Simulada!AM508-Tabla_ValidaciónMétodo!AM508</f>
        <v>0</v>
      </c>
      <c r="AO508" s="66" t="n">
        <f aca="false">Tabla_Simulada!AO508-Tabla_ValidaciónMétodo!AO508</f>
        <v>0</v>
      </c>
      <c r="AP508" s="65" t="n">
        <f aca="false">Tabla_Simulada!AP508-Tabla_ValidaciónMétodo!AP508</f>
        <v>0</v>
      </c>
      <c r="AQ508" s="66" t="n">
        <f aca="false">Tabla_Simulada!AQ508-Tabla_ValidaciónMétodo!AQ508</f>
        <v>0</v>
      </c>
      <c r="AR508" s="65" t="n">
        <f aca="false">Tabla_Simulada!AR508-Tabla_ValidaciónMétodo!AR508</f>
        <v>0</v>
      </c>
      <c r="AS508" s="66" t="n">
        <f aca="false">Tabla_Simulada!AS508-Tabla_ValidaciónMétodo!AS508</f>
        <v>0</v>
      </c>
      <c r="AT508" s="65" t="n">
        <f aca="false">Tabla_Simulada!AT508-Tabla_ValidaciónMétodo!AT508</f>
        <v>0</v>
      </c>
      <c r="AU508" s="66" t="n">
        <f aca="false">Tabla_Simulada!AU508-Tabla_ValidaciónMétodo!AU508</f>
        <v>0</v>
      </c>
      <c r="AV508" s="65" t="n">
        <f aca="false">Tabla_Simulada!AV508-Tabla_ValidaciónMétodo!AV508</f>
        <v>0</v>
      </c>
      <c r="AW508" s="66" t="n">
        <f aca="false">Tabla_Simulada!AW508-Tabla_ValidaciónMétodo!AW508</f>
        <v>0</v>
      </c>
      <c r="AX508" s="65" t="n">
        <f aca="false">Tabla_Simulada!AX508-Tabla_ValidaciónMétodo!AX508</f>
        <v>0</v>
      </c>
    </row>
    <row r="509" customFormat="false" ht="15" hidden="false" customHeight="false" outlineLevel="0" collapsed="false">
      <c r="A509" s="72" t="s">
        <v>48</v>
      </c>
      <c r="B509" s="65" t="n">
        <f aca="false">Tabla_Simulada!B509-Tabla_ValidaciónMétodo!B509</f>
        <v>0</v>
      </c>
      <c r="C509" s="65" t="n">
        <f aca="false">Tabla_Simulada!C509-Tabla_ValidaciónMétodo!C509</f>
        <v>0</v>
      </c>
      <c r="D509" s="65" t="n">
        <f aca="false">Tabla_Simulada!D509-Tabla_ValidaciónMétodo!D509</f>
        <v>0</v>
      </c>
      <c r="E509" s="65" t="n">
        <f aca="false">Tabla_Simulada!E509-Tabla_ValidaciónMétodo!E509</f>
        <v>0</v>
      </c>
      <c r="F509" s="65" t="n">
        <f aca="false">Tabla_Simulada!F509-Tabla_ValidaciónMétodo!F509</f>
        <v>0</v>
      </c>
      <c r="G509" s="65" t="n">
        <f aca="false">Tabla_Simulada!G509-Tabla_ValidaciónMétodo!G509</f>
        <v>0</v>
      </c>
      <c r="H509" s="65" t="n">
        <f aca="false">Tabla_Simulada!H509-Tabla_ValidaciónMétodo!H509</f>
        <v>0</v>
      </c>
      <c r="I509" s="66" t="n">
        <f aca="false">Tabla_Simulada!I509-Tabla_ValidaciónMétodo!I509</f>
        <v>0</v>
      </c>
      <c r="J509" s="65" t="n">
        <f aca="false">Tabla_Simulada!J509-Tabla_ValidaciónMétodo!J509</f>
        <v>0</v>
      </c>
      <c r="K509" s="66" t="n">
        <f aca="false">Tabla_Simulada!K509-Tabla_ValidaciónMétodo!K509</f>
        <v>0</v>
      </c>
      <c r="L509" s="65" t="n">
        <f aca="false">Tabla_Simulada!L509-Tabla_ValidaciónMétodo!L509</f>
        <v>0</v>
      </c>
      <c r="M509" s="66" t="n">
        <f aca="false">Tabla_Simulada!M509-Tabla_ValidaciónMétodo!M509</f>
        <v>0</v>
      </c>
      <c r="N509" s="65" t="n">
        <f aca="false">Tabla_Simulada!N509-Tabla_ValidaciónMétodo!N509</f>
        <v>0</v>
      </c>
      <c r="O509" s="65" t="n">
        <f aca="false">Tabla_Simulada!O509-Tabla_ValidaciónMétodo!O509</f>
        <v>0</v>
      </c>
      <c r="P509" s="65" t="n">
        <f aca="false">Tabla_Simulada!P509-Tabla_ValidaciónMétodo!P509</f>
        <v>0</v>
      </c>
      <c r="Q509" s="65" t="n">
        <f aca="false">Tabla_Simulada!Q509-Tabla_ValidaciónMétodo!Q509</f>
        <v>0</v>
      </c>
      <c r="S509" s="65" t="n">
        <f aca="false">Tabla_Simulada!S509-Tabla_ValidaciónMétodo!S509</f>
        <v>0</v>
      </c>
      <c r="T509" s="65" t="n">
        <f aca="false">Tabla_Simulada!T509-Tabla_ValidaciónMétodo!T509</f>
        <v>0</v>
      </c>
      <c r="U509" s="65" t="n">
        <f aca="false">Tabla_Simulada!U509-Tabla_ValidaciónMétodo!U509</f>
        <v>0</v>
      </c>
      <c r="V509" s="65" t="n">
        <f aca="false">Tabla_Simulada!V509-Tabla_ValidaciónMétodo!V509</f>
        <v>0</v>
      </c>
      <c r="W509" s="65" t="n">
        <f aca="false">Tabla_Simulada!W509-Tabla_ValidaciónMétodo!W509</f>
        <v>0</v>
      </c>
      <c r="X509" s="65" t="n">
        <f aca="false">Tabla_Simulada!X509-Tabla_ValidaciónMétodo!X509</f>
        <v>0</v>
      </c>
      <c r="Y509" s="65" t="n">
        <f aca="false">Tabla_Simulada!Y509-Tabla_ValidaciónMétodo!Y509</f>
        <v>0</v>
      </c>
      <c r="Z509" s="65" t="n">
        <f aca="false">Tabla_Simulada!Z509-Tabla_ValidaciónMétodo!Z509</f>
        <v>0</v>
      </c>
      <c r="AC509" s="73" t="n">
        <f aca="false">Tabla_Simulada!AC509-Tabla_ValidaciónMétodo!AC509</f>
        <v>0</v>
      </c>
      <c r="AD509" s="74" t="n">
        <f aca="false">Tabla_Simulada!AD509-Tabla_ValidaciónMétodo!AD509</f>
        <v>0</v>
      </c>
      <c r="AE509" s="75" t="n">
        <f aca="false">Tabla_Simulada!AE509-Tabla_ValidaciónMétodo!AE509</f>
        <v>0</v>
      </c>
      <c r="AF509" s="74" t="n">
        <f aca="false">Tabla_Simulada!AF509-Tabla_ValidaciónMétodo!AF509</f>
        <v>0</v>
      </c>
      <c r="AG509" s="74" t="n">
        <f aca="false">Tabla_Simulada!AG509-Tabla_ValidaciónMétodo!AG509</f>
        <v>0</v>
      </c>
      <c r="AH509" s="74" t="n">
        <f aca="false">Tabla_Simulada!AH509-Tabla_ValidaciónMétodo!AH509</f>
        <v>0</v>
      </c>
      <c r="AI509" s="74" t="n">
        <f aca="false">Tabla_Simulada!AI509-Tabla_ValidaciónMétodo!AI509</f>
        <v>0</v>
      </c>
      <c r="AJ509" s="74" t="n">
        <f aca="false">Tabla_Simulada!AJ509-Tabla_ValidaciónMétodo!AJ509</f>
        <v>0</v>
      </c>
      <c r="AK509" s="74" t="n">
        <f aca="false">Tabla_Simulada!AK509-Tabla_ValidaciónMétodo!AK509</f>
        <v>0</v>
      </c>
      <c r="AL509" s="74" t="n">
        <f aca="false">Tabla_Simulada!AL509-Tabla_ValidaciónMétodo!AL509</f>
        <v>0</v>
      </c>
      <c r="AM509" s="74" t="n">
        <f aca="false">Tabla_Simulada!AM509-Tabla_ValidaciónMétodo!AM509</f>
        <v>0</v>
      </c>
      <c r="AO509" s="66" t="n">
        <f aca="false">Tabla_Simulada!AO509-Tabla_ValidaciónMétodo!AO509</f>
        <v>0</v>
      </c>
      <c r="AP509" s="65" t="n">
        <f aca="false">Tabla_Simulada!AP509-Tabla_ValidaciónMétodo!AP509</f>
        <v>0</v>
      </c>
      <c r="AQ509" s="66" t="n">
        <f aca="false">Tabla_Simulada!AQ509-Tabla_ValidaciónMétodo!AQ509</f>
        <v>0</v>
      </c>
      <c r="AR509" s="65" t="n">
        <f aca="false">Tabla_Simulada!AR509-Tabla_ValidaciónMétodo!AR509</f>
        <v>0</v>
      </c>
      <c r="AS509" s="66" t="n">
        <f aca="false">Tabla_Simulada!AS509-Tabla_ValidaciónMétodo!AS509</f>
        <v>0</v>
      </c>
      <c r="AT509" s="65" t="n">
        <f aca="false">Tabla_Simulada!AT509-Tabla_ValidaciónMétodo!AT509</f>
        <v>0</v>
      </c>
      <c r="AU509" s="66" t="n">
        <f aca="false">Tabla_Simulada!AU509-Tabla_ValidaciónMétodo!AU509</f>
        <v>0</v>
      </c>
      <c r="AV509" s="65" t="n">
        <f aca="false">Tabla_Simulada!AV509-Tabla_ValidaciónMétodo!AV509</f>
        <v>0</v>
      </c>
      <c r="AW509" s="66" t="n">
        <f aca="false">Tabla_Simulada!AW509-Tabla_ValidaciónMétodo!AW509</f>
        <v>0</v>
      </c>
      <c r="AX509" s="65" t="n">
        <f aca="false">Tabla_Simulada!AX509-Tabla_ValidaciónMétodo!AX509</f>
        <v>0</v>
      </c>
    </row>
    <row r="510" customFormat="false" ht="15" hidden="false" customHeight="false" outlineLevel="0" collapsed="false">
      <c r="A510" s="72" t="s">
        <v>49</v>
      </c>
      <c r="B510" s="65" t="n">
        <f aca="false">Tabla_Simulada!B510-Tabla_ValidaciónMétodo!B510</f>
        <v>0</v>
      </c>
      <c r="C510" s="65" t="n">
        <f aca="false">Tabla_Simulada!C510-Tabla_ValidaciónMétodo!C510</f>
        <v>0</v>
      </c>
      <c r="D510" s="65" t="n">
        <f aca="false">Tabla_Simulada!D510-Tabla_ValidaciónMétodo!D510</f>
        <v>0</v>
      </c>
      <c r="E510" s="65" t="n">
        <f aca="false">Tabla_Simulada!E510-Tabla_ValidaciónMétodo!E510</f>
        <v>0</v>
      </c>
      <c r="F510" s="65" t="n">
        <f aca="false">Tabla_Simulada!F510-Tabla_ValidaciónMétodo!F510</f>
        <v>0</v>
      </c>
      <c r="G510" s="65" t="n">
        <f aca="false">Tabla_Simulada!G510-Tabla_ValidaciónMétodo!G510</f>
        <v>0</v>
      </c>
      <c r="H510" s="65" t="n">
        <f aca="false">Tabla_Simulada!H510-Tabla_ValidaciónMétodo!H510</f>
        <v>0</v>
      </c>
      <c r="I510" s="66" t="n">
        <f aca="false">Tabla_Simulada!I510-Tabla_ValidaciónMétodo!I510</f>
        <v>0</v>
      </c>
      <c r="J510" s="65" t="n">
        <f aca="false">Tabla_Simulada!J510-Tabla_ValidaciónMétodo!J510</f>
        <v>0</v>
      </c>
      <c r="K510" s="66" t="n">
        <f aca="false">Tabla_Simulada!K510-Tabla_ValidaciónMétodo!K510</f>
        <v>0</v>
      </c>
      <c r="L510" s="65" t="n">
        <f aca="false">Tabla_Simulada!L510-Tabla_ValidaciónMétodo!L510</f>
        <v>0</v>
      </c>
      <c r="M510" s="66" t="n">
        <f aca="false">Tabla_Simulada!M510-Tabla_ValidaciónMétodo!M510</f>
        <v>0</v>
      </c>
      <c r="N510" s="65" t="n">
        <f aca="false">Tabla_Simulada!N510-Tabla_ValidaciónMétodo!N510</f>
        <v>0</v>
      </c>
      <c r="O510" s="65" t="n">
        <f aca="false">Tabla_Simulada!O510-Tabla_ValidaciónMétodo!O510</f>
        <v>0</v>
      </c>
      <c r="P510" s="65" t="n">
        <f aca="false">Tabla_Simulada!P510-Tabla_ValidaciónMétodo!P510</f>
        <v>0</v>
      </c>
      <c r="Q510" s="65" t="n">
        <f aca="false">Tabla_Simulada!Q510-Tabla_ValidaciónMétodo!Q510</f>
        <v>0</v>
      </c>
      <c r="S510" s="65" t="n">
        <f aca="false">Tabla_Simulada!S510-Tabla_ValidaciónMétodo!S510</f>
        <v>0</v>
      </c>
      <c r="T510" s="65" t="n">
        <f aca="false">Tabla_Simulada!T510-Tabla_ValidaciónMétodo!T510</f>
        <v>0</v>
      </c>
      <c r="U510" s="65" t="n">
        <f aca="false">Tabla_Simulada!U510-Tabla_ValidaciónMétodo!U510</f>
        <v>0</v>
      </c>
      <c r="V510" s="65" t="n">
        <f aca="false">Tabla_Simulada!V510-Tabla_ValidaciónMétodo!V510</f>
        <v>0</v>
      </c>
      <c r="W510" s="65" t="n">
        <f aca="false">Tabla_Simulada!W510-Tabla_ValidaciónMétodo!W510</f>
        <v>0</v>
      </c>
      <c r="X510" s="65" t="n">
        <f aca="false">Tabla_Simulada!X510-Tabla_ValidaciónMétodo!X510</f>
        <v>0</v>
      </c>
      <c r="Y510" s="65" t="n">
        <f aca="false">Tabla_Simulada!Y510-Tabla_ValidaciónMétodo!Y510</f>
        <v>0</v>
      </c>
      <c r="Z510" s="65" t="n">
        <f aca="false">Tabla_Simulada!Z510-Tabla_ValidaciónMétodo!Z510</f>
        <v>0</v>
      </c>
      <c r="AC510" s="73" t="n">
        <f aca="false">Tabla_Simulada!AC510-Tabla_ValidaciónMétodo!AC510</f>
        <v>0</v>
      </c>
      <c r="AD510" s="74" t="n">
        <f aca="false">Tabla_Simulada!AD510-Tabla_ValidaciónMétodo!AD510</f>
        <v>0</v>
      </c>
      <c r="AE510" s="75" t="n">
        <f aca="false">Tabla_Simulada!AE510-Tabla_ValidaciónMétodo!AE510</f>
        <v>0</v>
      </c>
      <c r="AF510" s="74" t="n">
        <f aca="false">Tabla_Simulada!AF510-Tabla_ValidaciónMétodo!AF510</f>
        <v>0</v>
      </c>
      <c r="AG510" s="74" t="n">
        <f aca="false">Tabla_Simulada!AG510-Tabla_ValidaciónMétodo!AG510</f>
        <v>0</v>
      </c>
      <c r="AH510" s="74" t="n">
        <f aca="false">Tabla_Simulada!AH510-Tabla_ValidaciónMétodo!AH510</f>
        <v>0</v>
      </c>
      <c r="AI510" s="74" t="n">
        <f aca="false">Tabla_Simulada!AI510-Tabla_ValidaciónMétodo!AI510</f>
        <v>0</v>
      </c>
      <c r="AJ510" s="74" t="n">
        <f aca="false">Tabla_Simulada!AJ510-Tabla_ValidaciónMétodo!AJ510</f>
        <v>0</v>
      </c>
      <c r="AK510" s="74" t="n">
        <f aca="false">Tabla_Simulada!AK510-Tabla_ValidaciónMétodo!AK510</f>
        <v>0</v>
      </c>
      <c r="AL510" s="74" t="n">
        <f aca="false">Tabla_Simulada!AL510-Tabla_ValidaciónMétodo!AL510</f>
        <v>0</v>
      </c>
      <c r="AM510" s="74" t="n">
        <f aca="false">Tabla_Simulada!AM510-Tabla_ValidaciónMétodo!AM510</f>
        <v>0</v>
      </c>
      <c r="AO510" s="66" t="n">
        <f aca="false">Tabla_Simulada!AO510-Tabla_ValidaciónMétodo!AO510</f>
        <v>0</v>
      </c>
      <c r="AP510" s="65" t="n">
        <f aca="false">Tabla_Simulada!AP510-Tabla_ValidaciónMétodo!AP510</f>
        <v>0</v>
      </c>
      <c r="AQ510" s="66" t="n">
        <f aca="false">Tabla_Simulada!AQ510-Tabla_ValidaciónMétodo!AQ510</f>
        <v>0</v>
      </c>
      <c r="AR510" s="65" t="n">
        <f aca="false">Tabla_Simulada!AR510-Tabla_ValidaciónMétodo!AR510</f>
        <v>0</v>
      </c>
      <c r="AS510" s="66" t="n">
        <f aca="false">Tabla_Simulada!AS510-Tabla_ValidaciónMétodo!AS510</f>
        <v>0</v>
      </c>
      <c r="AT510" s="65" t="n">
        <f aca="false">Tabla_Simulada!AT510-Tabla_ValidaciónMétodo!AT510</f>
        <v>0</v>
      </c>
      <c r="AU510" s="66" t="n">
        <f aca="false">Tabla_Simulada!AU510-Tabla_ValidaciónMétodo!AU510</f>
        <v>0</v>
      </c>
      <c r="AV510" s="65" t="n">
        <f aca="false">Tabla_Simulada!AV510-Tabla_ValidaciónMétodo!AV510</f>
        <v>0</v>
      </c>
      <c r="AW510" s="66" t="n">
        <f aca="false">Tabla_Simulada!AW510-Tabla_ValidaciónMétodo!AW510</f>
        <v>0</v>
      </c>
      <c r="AX510" s="65" t="n">
        <f aca="false">Tabla_Simulada!AX510-Tabla_ValidaciónMétodo!AX510</f>
        <v>0</v>
      </c>
    </row>
    <row r="511" customFormat="false" ht="15" hidden="false" customHeight="false" outlineLevel="0" collapsed="false">
      <c r="A511" s="72" t="s">
        <v>50</v>
      </c>
      <c r="B511" s="65" t="n">
        <f aca="false">Tabla_Simulada!B511-Tabla_ValidaciónMétodo!B511</f>
        <v>0</v>
      </c>
      <c r="C511" s="65" t="n">
        <f aca="false">Tabla_Simulada!C511-Tabla_ValidaciónMétodo!C511</f>
        <v>0</v>
      </c>
      <c r="D511" s="65" t="n">
        <f aca="false">Tabla_Simulada!D511-Tabla_ValidaciónMétodo!D511</f>
        <v>0</v>
      </c>
      <c r="E511" s="65" t="n">
        <f aca="false">Tabla_Simulada!E511-Tabla_ValidaciónMétodo!E511</f>
        <v>0</v>
      </c>
      <c r="F511" s="65" t="n">
        <f aca="false">Tabla_Simulada!F511-Tabla_ValidaciónMétodo!F511</f>
        <v>0</v>
      </c>
      <c r="G511" s="65" t="n">
        <f aca="false">Tabla_Simulada!G511-Tabla_ValidaciónMétodo!G511</f>
        <v>0</v>
      </c>
      <c r="H511" s="65" t="n">
        <f aca="false">Tabla_Simulada!H511-Tabla_ValidaciónMétodo!H511</f>
        <v>0</v>
      </c>
      <c r="I511" s="66" t="n">
        <f aca="false">Tabla_Simulada!I511-Tabla_ValidaciónMétodo!I511</f>
        <v>0</v>
      </c>
      <c r="J511" s="65" t="n">
        <f aca="false">Tabla_Simulada!J511-Tabla_ValidaciónMétodo!J511</f>
        <v>0</v>
      </c>
      <c r="K511" s="66" t="n">
        <f aca="false">Tabla_Simulada!K511-Tabla_ValidaciónMétodo!K511</f>
        <v>0</v>
      </c>
      <c r="L511" s="65" t="n">
        <f aca="false">Tabla_Simulada!L511-Tabla_ValidaciónMétodo!L511</f>
        <v>0</v>
      </c>
      <c r="M511" s="66" t="n">
        <f aca="false">Tabla_Simulada!M511-Tabla_ValidaciónMétodo!M511</f>
        <v>0</v>
      </c>
      <c r="N511" s="65" t="n">
        <f aca="false">Tabla_Simulada!N511-Tabla_ValidaciónMétodo!N511</f>
        <v>0</v>
      </c>
      <c r="O511" s="65" t="n">
        <f aca="false">Tabla_Simulada!O511-Tabla_ValidaciónMétodo!O511</f>
        <v>0</v>
      </c>
      <c r="P511" s="65" t="n">
        <f aca="false">Tabla_Simulada!P511-Tabla_ValidaciónMétodo!P511</f>
        <v>0</v>
      </c>
      <c r="Q511" s="65" t="n">
        <f aca="false">Tabla_Simulada!Q511-Tabla_ValidaciónMétodo!Q511</f>
        <v>0</v>
      </c>
      <c r="S511" s="65" t="n">
        <f aca="false">Tabla_Simulada!S511-Tabla_ValidaciónMétodo!S511</f>
        <v>0</v>
      </c>
      <c r="T511" s="65" t="n">
        <f aca="false">Tabla_Simulada!T511-Tabla_ValidaciónMétodo!T511</f>
        <v>0</v>
      </c>
      <c r="U511" s="65" t="n">
        <f aca="false">Tabla_Simulada!U511-Tabla_ValidaciónMétodo!U511</f>
        <v>0</v>
      </c>
      <c r="V511" s="65" t="n">
        <f aca="false">Tabla_Simulada!V511-Tabla_ValidaciónMétodo!V511</f>
        <v>0</v>
      </c>
      <c r="W511" s="65" t="n">
        <f aca="false">Tabla_Simulada!W511-Tabla_ValidaciónMétodo!W511</f>
        <v>0</v>
      </c>
      <c r="X511" s="65" t="n">
        <f aca="false">Tabla_Simulada!X511-Tabla_ValidaciónMétodo!X511</f>
        <v>0</v>
      </c>
      <c r="Y511" s="65" t="n">
        <f aca="false">Tabla_Simulada!Y511-Tabla_ValidaciónMétodo!Y511</f>
        <v>0</v>
      </c>
      <c r="Z511" s="65" t="n">
        <f aca="false">Tabla_Simulada!Z511-Tabla_ValidaciónMétodo!Z511</f>
        <v>0</v>
      </c>
      <c r="AC511" s="73" t="n">
        <f aca="false">Tabla_Simulada!AC511-Tabla_ValidaciónMétodo!AC511</f>
        <v>0</v>
      </c>
      <c r="AD511" s="74" t="n">
        <f aca="false">Tabla_Simulada!AD511-Tabla_ValidaciónMétodo!AD511</f>
        <v>0</v>
      </c>
      <c r="AE511" s="75" t="n">
        <f aca="false">Tabla_Simulada!AE511-Tabla_ValidaciónMétodo!AE511</f>
        <v>0</v>
      </c>
      <c r="AF511" s="74" t="n">
        <f aca="false">Tabla_Simulada!AF511-Tabla_ValidaciónMétodo!AF511</f>
        <v>0</v>
      </c>
      <c r="AG511" s="74" t="n">
        <f aca="false">Tabla_Simulada!AG511-Tabla_ValidaciónMétodo!AG511</f>
        <v>0</v>
      </c>
      <c r="AH511" s="74" t="n">
        <f aca="false">Tabla_Simulada!AH511-Tabla_ValidaciónMétodo!AH511</f>
        <v>0</v>
      </c>
      <c r="AI511" s="74" t="n">
        <f aca="false">Tabla_Simulada!AI511-Tabla_ValidaciónMétodo!AI511</f>
        <v>0</v>
      </c>
      <c r="AJ511" s="74" t="n">
        <f aca="false">Tabla_Simulada!AJ511-Tabla_ValidaciónMétodo!AJ511</f>
        <v>0</v>
      </c>
      <c r="AK511" s="74" t="n">
        <f aca="false">Tabla_Simulada!AK511-Tabla_ValidaciónMétodo!AK511</f>
        <v>0</v>
      </c>
      <c r="AL511" s="74" t="n">
        <f aca="false">Tabla_Simulada!AL511-Tabla_ValidaciónMétodo!AL511</f>
        <v>0</v>
      </c>
      <c r="AM511" s="74" t="n">
        <f aca="false">Tabla_Simulada!AM511-Tabla_ValidaciónMétodo!AM511</f>
        <v>0</v>
      </c>
      <c r="AO511" s="66" t="n">
        <f aca="false">Tabla_Simulada!AO511-Tabla_ValidaciónMétodo!AO511</f>
        <v>0</v>
      </c>
      <c r="AP511" s="65" t="n">
        <f aca="false">Tabla_Simulada!AP511-Tabla_ValidaciónMétodo!AP511</f>
        <v>0</v>
      </c>
      <c r="AQ511" s="66" t="n">
        <f aca="false">Tabla_Simulada!AQ511-Tabla_ValidaciónMétodo!AQ511</f>
        <v>0</v>
      </c>
      <c r="AR511" s="65" t="n">
        <f aca="false">Tabla_Simulada!AR511-Tabla_ValidaciónMétodo!AR511</f>
        <v>0</v>
      </c>
      <c r="AS511" s="66" t="n">
        <f aca="false">Tabla_Simulada!AS511-Tabla_ValidaciónMétodo!AS511</f>
        <v>0</v>
      </c>
      <c r="AT511" s="65" t="n">
        <f aca="false">Tabla_Simulada!AT511-Tabla_ValidaciónMétodo!AT511</f>
        <v>0</v>
      </c>
      <c r="AU511" s="66" t="n">
        <f aca="false">Tabla_Simulada!AU511-Tabla_ValidaciónMétodo!AU511</f>
        <v>0</v>
      </c>
      <c r="AV511" s="65" t="n">
        <f aca="false">Tabla_Simulada!AV511-Tabla_ValidaciónMétodo!AV511</f>
        <v>0</v>
      </c>
      <c r="AW511" s="66" t="n">
        <f aca="false">Tabla_Simulada!AW511-Tabla_ValidaciónMétodo!AW511</f>
        <v>0</v>
      </c>
      <c r="AX511" s="65" t="n">
        <f aca="false">Tabla_Simulada!AX511-Tabla_ValidaciónMétodo!AX511</f>
        <v>0</v>
      </c>
    </row>
    <row r="512" customFormat="false" ht="15" hidden="false" customHeight="false" outlineLevel="0" collapsed="false">
      <c r="A512" s="72" t="s">
        <v>51</v>
      </c>
      <c r="B512" s="65" t="n">
        <f aca="false">Tabla_Simulada!B512-Tabla_ValidaciónMétodo!B512</f>
        <v>0</v>
      </c>
      <c r="C512" s="65" t="n">
        <f aca="false">Tabla_Simulada!C512-Tabla_ValidaciónMétodo!C512</f>
        <v>0</v>
      </c>
      <c r="D512" s="65" t="n">
        <f aca="false">Tabla_Simulada!D512-Tabla_ValidaciónMétodo!D512</f>
        <v>0</v>
      </c>
      <c r="E512" s="65" t="n">
        <f aca="false">Tabla_Simulada!E512-Tabla_ValidaciónMétodo!E512</f>
        <v>0</v>
      </c>
      <c r="F512" s="65" t="n">
        <f aca="false">Tabla_Simulada!F512-Tabla_ValidaciónMétodo!F512</f>
        <v>0</v>
      </c>
      <c r="G512" s="65" t="n">
        <f aca="false">Tabla_Simulada!G512-Tabla_ValidaciónMétodo!G512</f>
        <v>0</v>
      </c>
      <c r="H512" s="65" t="n">
        <f aca="false">Tabla_Simulada!H512-Tabla_ValidaciónMétodo!H512</f>
        <v>0</v>
      </c>
      <c r="I512" s="66" t="n">
        <f aca="false">Tabla_Simulada!I512-Tabla_ValidaciónMétodo!I512</f>
        <v>0</v>
      </c>
      <c r="J512" s="65" t="n">
        <f aca="false">Tabla_Simulada!J512-Tabla_ValidaciónMétodo!J512</f>
        <v>0</v>
      </c>
      <c r="K512" s="66" t="n">
        <f aca="false">Tabla_Simulada!K512-Tabla_ValidaciónMétodo!K512</f>
        <v>0</v>
      </c>
      <c r="L512" s="65" t="n">
        <f aca="false">Tabla_Simulada!L512-Tabla_ValidaciónMétodo!L512</f>
        <v>0</v>
      </c>
      <c r="M512" s="66" t="n">
        <f aca="false">Tabla_Simulada!M512-Tabla_ValidaciónMétodo!M512</f>
        <v>0</v>
      </c>
      <c r="N512" s="65" t="n">
        <f aca="false">Tabla_Simulada!N512-Tabla_ValidaciónMétodo!N512</f>
        <v>0</v>
      </c>
      <c r="O512" s="65" t="n">
        <f aca="false">Tabla_Simulada!O512-Tabla_ValidaciónMétodo!O512</f>
        <v>0</v>
      </c>
      <c r="P512" s="65" t="n">
        <f aca="false">Tabla_Simulada!P512-Tabla_ValidaciónMétodo!P512</f>
        <v>0</v>
      </c>
      <c r="Q512" s="65" t="n">
        <f aca="false">Tabla_Simulada!Q512-Tabla_ValidaciónMétodo!Q512</f>
        <v>0</v>
      </c>
      <c r="S512" s="65" t="n">
        <f aca="false">Tabla_Simulada!S512-Tabla_ValidaciónMétodo!S512</f>
        <v>0</v>
      </c>
      <c r="T512" s="65" t="n">
        <f aca="false">Tabla_Simulada!T512-Tabla_ValidaciónMétodo!T512</f>
        <v>0</v>
      </c>
      <c r="U512" s="65" t="n">
        <f aca="false">Tabla_Simulada!U512-Tabla_ValidaciónMétodo!U512</f>
        <v>0</v>
      </c>
      <c r="V512" s="65" t="n">
        <f aca="false">Tabla_Simulada!V512-Tabla_ValidaciónMétodo!V512</f>
        <v>0</v>
      </c>
      <c r="W512" s="65" t="n">
        <f aca="false">Tabla_Simulada!W512-Tabla_ValidaciónMétodo!W512</f>
        <v>0</v>
      </c>
      <c r="X512" s="65" t="n">
        <f aca="false">Tabla_Simulada!X512-Tabla_ValidaciónMétodo!X512</f>
        <v>0</v>
      </c>
      <c r="Y512" s="65" t="n">
        <f aca="false">Tabla_Simulada!Y512-Tabla_ValidaciónMétodo!Y512</f>
        <v>0</v>
      </c>
      <c r="Z512" s="65" t="n">
        <f aca="false">Tabla_Simulada!Z512-Tabla_ValidaciónMétodo!Z512</f>
        <v>0</v>
      </c>
      <c r="AC512" s="73" t="n">
        <f aca="false">Tabla_Simulada!AC512-Tabla_ValidaciónMétodo!AC512</f>
        <v>0</v>
      </c>
      <c r="AD512" s="74" t="n">
        <f aca="false">Tabla_Simulada!AD512-Tabla_ValidaciónMétodo!AD512</f>
        <v>0</v>
      </c>
      <c r="AE512" s="75" t="n">
        <f aca="false">Tabla_Simulada!AE512-Tabla_ValidaciónMétodo!AE512</f>
        <v>0</v>
      </c>
      <c r="AF512" s="74" t="n">
        <f aca="false">Tabla_Simulada!AF512-Tabla_ValidaciónMétodo!AF512</f>
        <v>0</v>
      </c>
      <c r="AG512" s="74" t="n">
        <f aca="false">Tabla_Simulada!AG512-Tabla_ValidaciónMétodo!AG512</f>
        <v>0</v>
      </c>
      <c r="AH512" s="74" t="n">
        <f aca="false">Tabla_Simulada!AH512-Tabla_ValidaciónMétodo!AH512</f>
        <v>0</v>
      </c>
      <c r="AI512" s="74" t="n">
        <f aca="false">Tabla_Simulada!AI512-Tabla_ValidaciónMétodo!AI512</f>
        <v>0</v>
      </c>
      <c r="AJ512" s="74" t="n">
        <f aca="false">Tabla_Simulada!AJ512-Tabla_ValidaciónMétodo!AJ512</f>
        <v>0</v>
      </c>
      <c r="AK512" s="74" t="n">
        <f aca="false">Tabla_Simulada!AK512-Tabla_ValidaciónMétodo!AK512</f>
        <v>0</v>
      </c>
      <c r="AL512" s="74" t="n">
        <f aca="false">Tabla_Simulada!AL512-Tabla_ValidaciónMétodo!AL512</f>
        <v>0</v>
      </c>
      <c r="AM512" s="74" t="n">
        <f aca="false">Tabla_Simulada!AM512-Tabla_ValidaciónMétodo!AM512</f>
        <v>0</v>
      </c>
      <c r="AO512" s="66" t="n">
        <f aca="false">Tabla_Simulada!AO512-Tabla_ValidaciónMétodo!AO512</f>
        <v>0</v>
      </c>
      <c r="AP512" s="65" t="n">
        <f aca="false">Tabla_Simulada!AP512-Tabla_ValidaciónMétodo!AP512</f>
        <v>0</v>
      </c>
      <c r="AQ512" s="66" t="n">
        <f aca="false">Tabla_Simulada!AQ512-Tabla_ValidaciónMétodo!AQ512</f>
        <v>0</v>
      </c>
      <c r="AR512" s="65" t="n">
        <f aca="false">Tabla_Simulada!AR512-Tabla_ValidaciónMétodo!AR512</f>
        <v>0</v>
      </c>
      <c r="AS512" s="66" t="n">
        <f aca="false">Tabla_Simulada!AS512-Tabla_ValidaciónMétodo!AS512</f>
        <v>0</v>
      </c>
      <c r="AT512" s="65" t="n">
        <f aca="false">Tabla_Simulada!AT512-Tabla_ValidaciónMétodo!AT512</f>
        <v>0</v>
      </c>
      <c r="AU512" s="66" t="n">
        <f aca="false">Tabla_Simulada!AU512-Tabla_ValidaciónMétodo!AU512</f>
        <v>0</v>
      </c>
      <c r="AV512" s="65" t="n">
        <f aca="false">Tabla_Simulada!AV512-Tabla_ValidaciónMétodo!AV512</f>
        <v>0</v>
      </c>
      <c r="AW512" s="66" t="n">
        <f aca="false">Tabla_Simulada!AW512-Tabla_ValidaciónMétodo!AW512</f>
        <v>0</v>
      </c>
      <c r="AX512" s="65" t="n">
        <f aca="false">Tabla_Simulada!AX512-Tabla_ValidaciónMétodo!AX512</f>
        <v>0</v>
      </c>
    </row>
    <row r="513" customFormat="false" ht="15" hidden="false" customHeight="false" outlineLevel="0" collapsed="false">
      <c r="A513" s="72" t="s">
        <v>52</v>
      </c>
      <c r="B513" s="65" t="n">
        <f aca="false">Tabla_Simulada!B513-Tabla_ValidaciónMétodo!B513</f>
        <v>0</v>
      </c>
      <c r="C513" s="65" t="n">
        <f aca="false">Tabla_Simulada!C513-Tabla_ValidaciónMétodo!C513</f>
        <v>0</v>
      </c>
      <c r="D513" s="65" t="n">
        <f aca="false">Tabla_Simulada!D513-Tabla_ValidaciónMétodo!D513</f>
        <v>0</v>
      </c>
      <c r="E513" s="65" t="n">
        <f aca="false">Tabla_Simulada!E513-Tabla_ValidaciónMétodo!E513</f>
        <v>0</v>
      </c>
      <c r="F513" s="65" t="n">
        <f aca="false">Tabla_Simulada!F513-Tabla_ValidaciónMétodo!F513</f>
        <v>0</v>
      </c>
      <c r="G513" s="65" t="n">
        <f aca="false">Tabla_Simulada!G513-Tabla_ValidaciónMétodo!G513</f>
        <v>0</v>
      </c>
      <c r="H513" s="65" t="n">
        <f aca="false">Tabla_Simulada!H513-Tabla_ValidaciónMétodo!H513</f>
        <v>0</v>
      </c>
      <c r="I513" s="66" t="n">
        <f aca="false">Tabla_Simulada!I513-Tabla_ValidaciónMétodo!I513</f>
        <v>0</v>
      </c>
      <c r="J513" s="65" t="n">
        <f aca="false">Tabla_Simulada!J513-Tabla_ValidaciónMétodo!J513</f>
        <v>0</v>
      </c>
      <c r="K513" s="66" t="n">
        <f aca="false">Tabla_Simulada!K513-Tabla_ValidaciónMétodo!K513</f>
        <v>0</v>
      </c>
      <c r="L513" s="65" t="n">
        <f aca="false">Tabla_Simulada!L513-Tabla_ValidaciónMétodo!L513</f>
        <v>0</v>
      </c>
      <c r="M513" s="66" t="n">
        <f aca="false">Tabla_Simulada!M513-Tabla_ValidaciónMétodo!M513</f>
        <v>0</v>
      </c>
      <c r="N513" s="65" t="n">
        <f aca="false">Tabla_Simulada!N513-Tabla_ValidaciónMétodo!N513</f>
        <v>0</v>
      </c>
      <c r="O513" s="65" t="n">
        <f aca="false">Tabla_Simulada!O513-Tabla_ValidaciónMétodo!O513</f>
        <v>0</v>
      </c>
      <c r="P513" s="65" t="n">
        <f aca="false">Tabla_Simulada!P513-Tabla_ValidaciónMétodo!P513</f>
        <v>0</v>
      </c>
      <c r="Q513" s="65" t="n">
        <f aca="false">Tabla_Simulada!Q513-Tabla_ValidaciónMétodo!Q513</f>
        <v>0</v>
      </c>
      <c r="S513" s="65" t="n">
        <f aca="false">Tabla_Simulada!S513-Tabla_ValidaciónMétodo!S513</f>
        <v>0</v>
      </c>
      <c r="T513" s="65" t="n">
        <f aca="false">Tabla_Simulada!T513-Tabla_ValidaciónMétodo!T513</f>
        <v>0</v>
      </c>
      <c r="U513" s="65" t="n">
        <f aca="false">Tabla_Simulada!U513-Tabla_ValidaciónMétodo!U513</f>
        <v>0</v>
      </c>
      <c r="V513" s="65" t="n">
        <f aca="false">Tabla_Simulada!V513-Tabla_ValidaciónMétodo!V513</f>
        <v>0</v>
      </c>
      <c r="W513" s="65" t="n">
        <f aca="false">Tabla_Simulada!W513-Tabla_ValidaciónMétodo!W513</f>
        <v>0</v>
      </c>
      <c r="X513" s="65" t="n">
        <f aca="false">Tabla_Simulada!X513-Tabla_ValidaciónMétodo!X513</f>
        <v>0</v>
      </c>
      <c r="Y513" s="65" t="n">
        <f aca="false">Tabla_Simulada!Y513-Tabla_ValidaciónMétodo!Y513</f>
        <v>0</v>
      </c>
      <c r="Z513" s="65" t="n">
        <f aca="false">Tabla_Simulada!Z513-Tabla_ValidaciónMétodo!Z513</f>
        <v>0</v>
      </c>
      <c r="AC513" s="73" t="n">
        <f aca="false">Tabla_Simulada!AC513-Tabla_ValidaciónMétodo!AC513</f>
        <v>0</v>
      </c>
      <c r="AD513" s="74" t="n">
        <f aca="false">Tabla_Simulada!AD513-Tabla_ValidaciónMétodo!AD513</f>
        <v>0</v>
      </c>
      <c r="AE513" s="75" t="n">
        <f aca="false">Tabla_Simulada!AE513-Tabla_ValidaciónMétodo!AE513</f>
        <v>0</v>
      </c>
      <c r="AF513" s="74" t="n">
        <f aca="false">Tabla_Simulada!AF513-Tabla_ValidaciónMétodo!AF513</f>
        <v>0</v>
      </c>
      <c r="AG513" s="74" t="n">
        <f aca="false">Tabla_Simulada!AG513-Tabla_ValidaciónMétodo!AG513</f>
        <v>0</v>
      </c>
      <c r="AH513" s="74" t="n">
        <f aca="false">Tabla_Simulada!AH513-Tabla_ValidaciónMétodo!AH513</f>
        <v>0</v>
      </c>
      <c r="AI513" s="74" t="n">
        <f aca="false">Tabla_Simulada!AI513-Tabla_ValidaciónMétodo!AI513</f>
        <v>0</v>
      </c>
      <c r="AJ513" s="74" t="n">
        <f aca="false">Tabla_Simulada!AJ513-Tabla_ValidaciónMétodo!AJ513</f>
        <v>0</v>
      </c>
      <c r="AK513" s="74" t="n">
        <f aca="false">Tabla_Simulada!AK513-Tabla_ValidaciónMétodo!AK513</f>
        <v>0</v>
      </c>
      <c r="AL513" s="74" t="n">
        <f aca="false">Tabla_Simulada!AL513-Tabla_ValidaciónMétodo!AL513</f>
        <v>0</v>
      </c>
      <c r="AM513" s="74" t="n">
        <f aca="false">Tabla_Simulada!AM513-Tabla_ValidaciónMétodo!AM513</f>
        <v>0</v>
      </c>
      <c r="AO513" s="66" t="n">
        <f aca="false">Tabla_Simulada!AO513-Tabla_ValidaciónMétodo!AO513</f>
        <v>0</v>
      </c>
      <c r="AP513" s="65" t="n">
        <f aca="false">Tabla_Simulada!AP513-Tabla_ValidaciónMétodo!AP513</f>
        <v>0</v>
      </c>
      <c r="AQ513" s="66" t="n">
        <f aca="false">Tabla_Simulada!AQ513-Tabla_ValidaciónMétodo!AQ513</f>
        <v>0</v>
      </c>
      <c r="AR513" s="65" t="n">
        <f aca="false">Tabla_Simulada!AR513-Tabla_ValidaciónMétodo!AR513</f>
        <v>0</v>
      </c>
      <c r="AS513" s="66" t="n">
        <f aca="false">Tabla_Simulada!AS513-Tabla_ValidaciónMétodo!AS513</f>
        <v>0</v>
      </c>
      <c r="AT513" s="65" t="n">
        <f aca="false">Tabla_Simulada!AT513-Tabla_ValidaciónMétodo!AT513</f>
        <v>0</v>
      </c>
      <c r="AU513" s="66" t="n">
        <f aca="false">Tabla_Simulada!AU513-Tabla_ValidaciónMétodo!AU513</f>
        <v>0</v>
      </c>
      <c r="AV513" s="65" t="n">
        <f aca="false">Tabla_Simulada!AV513-Tabla_ValidaciónMétodo!AV513</f>
        <v>0</v>
      </c>
      <c r="AW513" s="66" t="n">
        <f aca="false">Tabla_Simulada!AW513-Tabla_ValidaciónMétodo!AW513</f>
        <v>0</v>
      </c>
      <c r="AX513" s="65" t="n">
        <f aca="false">Tabla_Simulada!AX513-Tabla_ValidaciónMétodo!AX513</f>
        <v>0</v>
      </c>
    </row>
    <row r="514" customFormat="false" ht="15" hidden="false" customHeight="false" outlineLevel="0" collapsed="false">
      <c r="A514" s="72" t="s">
        <v>53</v>
      </c>
      <c r="B514" s="65" t="n">
        <f aca="false">Tabla_Simulada!B514-Tabla_ValidaciónMétodo!B514</f>
        <v>0</v>
      </c>
      <c r="C514" s="65" t="n">
        <f aca="false">Tabla_Simulada!C514-Tabla_ValidaciónMétodo!C514</f>
        <v>0</v>
      </c>
      <c r="D514" s="65" t="n">
        <f aca="false">Tabla_Simulada!D514-Tabla_ValidaciónMétodo!D514</f>
        <v>0</v>
      </c>
      <c r="E514" s="65" t="n">
        <f aca="false">Tabla_Simulada!E514-Tabla_ValidaciónMétodo!E514</f>
        <v>0</v>
      </c>
      <c r="F514" s="65" t="n">
        <f aca="false">Tabla_Simulada!F514-Tabla_ValidaciónMétodo!F514</f>
        <v>0</v>
      </c>
      <c r="G514" s="65" t="n">
        <f aca="false">Tabla_Simulada!G514-Tabla_ValidaciónMétodo!G514</f>
        <v>0</v>
      </c>
      <c r="H514" s="65" t="n">
        <f aca="false">Tabla_Simulada!H514-Tabla_ValidaciónMétodo!H514</f>
        <v>0</v>
      </c>
      <c r="I514" s="66" t="n">
        <f aca="false">Tabla_Simulada!I514-Tabla_ValidaciónMétodo!I514</f>
        <v>0</v>
      </c>
      <c r="J514" s="65" t="n">
        <f aca="false">Tabla_Simulada!J514-Tabla_ValidaciónMétodo!J514</f>
        <v>0</v>
      </c>
      <c r="K514" s="66" t="n">
        <f aca="false">Tabla_Simulada!K514-Tabla_ValidaciónMétodo!K514</f>
        <v>0</v>
      </c>
      <c r="L514" s="65" t="n">
        <f aca="false">Tabla_Simulada!L514-Tabla_ValidaciónMétodo!L514</f>
        <v>0</v>
      </c>
      <c r="M514" s="66" t="n">
        <f aca="false">Tabla_Simulada!M514-Tabla_ValidaciónMétodo!M514</f>
        <v>0</v>
      </c>
      <c r="N514" s="65" t="n">
        <f aca="false">Tabla_Simulada!N514-Tabla_ValidaciónMétodo!N514</f>
        <v>0</v>
      </c>
      <c r="O514" s="65" t="n">
        <f aca="false">Tabla_Simulada!O514-Tabla_ValidaciónMétodo!O514</f>
        <v>0</v>
      </c>
      <c r="P514" s="65" t="n">
        <f aca="false">Tabla_Simulada!P514-Tabla_ValidaciónMétodo!P514</f>
        <v>0</v>
      </c>
      <c r="Q514" s="65" t="n">
        <f aca="false">Tabla_Simulada!Q514-Tabla_ValidaciónMétodo!Q514</f>
        <v>0</v>
      </c>
      <c r="S514" s="65" t="n">
        <f aca="false">Tabla_Simulada!S514-Tabla_ValidaciónMétodo!S514</f>
        <v>0</v>
      </c>
      <c r="T514" s="65" t="n">
        <f aca="false">Tabla_Simulada!T514-Tabla_ValidaciónMétodo!T514</f>
        <v>0</v>
      </c>
      <c r="U514" s="65" t="n">
        <f aca="false">Tabla_Simulada!U514-Tabla_ValidaciónMétodo!U514</f>
        <v>0</v>
      </c>
      <c r="V514" s="65" t="n">
        <f aca="false">Tabla_Simulada!V514-Tabla_ValidaciónMétodo!V514</f>
        <v>0</v>
      </c>
      <c r="W514" s="65" t="n">
        <f aca="false">Tabla_Simulada!W514-Tabla_ValidaciónMétodo!W514</f>
        <v>0</v>
      </c>
      <c r="X514" s="65" t="n">
        <f aca="false">Tabla_Simulada!X514-Tabla_ValidaciónMétodo!X514</f>
        <v>0</v>
      </c>
      <c r="Y514" s="65" t="n">
        <f aca="false">Tabla_Simulada!Y514-Tabla_ValidaciónMétodo!Y514</f>
        <v>0</v>
      </c>
      <c r="Z514" s="65" t="n">
        <f aca="false">Tabla_Simulada!Z514-Tabla_ValidaciónMétodo!Z514</f>
        <v>0</v>
      </c>
      <c r="AC514" s="73" t="n">
        <f aca="false">Tabla_Simulada!AC514-Tabla_ValidaciónMétodo!AC514</f>
        <v>0</v>
      </c>
      <c r="AD514" s="74" t="n">
        <f aca="false">Tabla_Simulada!AD514-Tabla_ValidaciónMétodo!AD514</f>
        <v>0</v>
      </c>
      <c r="AE514" s="75" t="n">
        <f aca="false">Tabla_Simulada!AE514-Tabla_ValidaciónMétodo!AE514</f>
        <v>0</v>
      </c>
      <c r="AF514" s="74" t="n">
        <f aca="false">Tabla_Simulada!AF514-Tabla_ValidaciónMétodo!AF514</f>
        <v>0</v>
      </c>
      <c r="AG514" s="74" t="n">
        <f aca="false">Tabla_Simulada!AG514-Tabla_ValidaciónMétodo!AG514</f>
        <v>0</v>
      </c>
      <c r="AH514" s="74" t="n">
        <f aca="false">Tabla_Simulada!AH514-Tabla_ValidaciónMétodo!AH514</f>
        <v>0</v>
      </c>
      <c r="AI514" s="74" t="n">
        <f aca="false">Tabla_Simulada!AI514-Tabla_ValidaciónMétodo!AI514</f>
        <v>0</v>
      </c>
      <c r="AJ514" s="74" t="n">
        <f aca="false">Tabla_Simulada!AJ514-Tabla_ValidaciónMétodo!AJ514</f>
        <v>0</v>
      </c>
      <c r="AK514" s="74" t="n">
        <f aca="false">Tabla_Simulada!AK514-Tabla_ValidaciónMétodo!AK514</f>
        <v>0</v>
      </c>
      <c r="AL514" s="74" t="n">
        <f aca="false">Tabla_Simulada!AL514-Tabla_ValidaciónMétodo!AL514</f>
        <v>0</v>
      </c>
      <c r="AM514" s="74" t="n">
        <f aca="false">Tabla_Simulada!AM514-Tabla_ValidaciónMétodo!AM514</f>
        <v>0</v>
      </c>
      <c r="AO514" s="66" t="n">
        <f aca="false">Tabla_Simulada!AO514-Tabla_ValidaciónMétodo!AO514</f>
        <v>0</v>
      </c>
      <c r="AP514" s="65" t="n">
        <f aca="false">Tabla_Simulada!AP514-Tabla_ValidaciónMétodo!AP514</f>
        <v>0</v>
      </c>
      <c r="AQ514" s="66" t="n">
        <f aca="false">Tabla_Simulada!AQ514-Tabla_ValidaciónMétodo!AQ514</f>
        <v>0</v>
      </c>
      <c r="AR514" s="65" t="n">
        <f aca="false">Tabla_Simulada!AR514-Tabla_ValidaciónMétodo!AR514</f>
        <v>0</v>
      </c>
      <c r="AS514" s="66" t="n">
        <f aca="false">Tabla_Simulada!AS514-Tabla_ValidaciónMétodo!AS514</f>
        <v>0</v>
      </c>
      <c r="AT514" s="65" t="n">
        <f aca="false">Tabla_Simulada!AT514-Tabla_ValidaciónMétodo!AT514</f>
        <v>0</v>
      </c>
      <c r="AU514" s="66" t="n">
        <f aca="false">Tabla_Simulada!AU514-Tabla_ValidaciónMétodo!AU514</f>
        <v>0</v>
      </c>
      <c r="AV514" s="65" t="n">
        <f aca="false">Tabla_Simulada!AV514-Tabla_ValidaciónMétodo!AV514</f>
        <v>0</v>
      </c>
      <c r="AW514" s="66" t="n">
        <f aca="false">Tabla_Simulada!AW514-Tabla_ValidaciónMétodo!AW514</f>
        <v>0</v>
      </c>
      <c r="AX514" s="65" t="n">
        <f aca="false">Tabla_Simulada!AX514-Tabla_ValidaciónMétodo!AX514</f>
        <v>0</v>
      </c>
    </row>
    <row r="515" customFormat="false" ht="15" hidden="false" customHeight="false" outlineLevel="0" collapsed="false">
      <c r="A515" s="72" t="s">
        <v>54</v>
      </c>
      <c r="B515" s="65" t="n">
        <f aca="false">Tabla_Simulada!B515-Tabla_ValidaciónMétodo!B515</f>
        <v>0</v>
      </c>
      <c r="C515" s="65" t="n">
        <f aca="false">Tabla_Simulada!C515-Tabla_ValidaciónMétodo!C515</f>
        <v>0</v>
      </c>
      <c r="D515" s="65" t="n">
        <f aca="false">Tabla_Simulada!D515-Tabla_ValidaciónMétodo!D515</f>
        <v>0</v>
      </c>
      <c r="E515" s="65" t="n">
        <f aca="false">Tabla_Simulada!E515-Tabla_ValidaciónMétodo!E515</f>
        <v>0</v>
      </c>
      <c r="F515" s="65" t="n">
        <f aca="false">Tabla_Simulada!F515-Tabla_ValidaciónMétodo!F515</f>
        <v>0</v>
      </c>
      <c r="G515" s="65" t="n">
        <f aca="false">Tabla_Simulada!G515-Tabla_ValidaciónMétodo!G515</f>
        <v>0</v>
      </c>
      <c r="H515" s="65" t="n">
        <f aca="false">Tabla_Simulada!H515-Tabla_ValidaciónMétodo!H515</f>
        <v>0</v>
      </c>
      <c r="I515" s="66" t="n">
        <f aca="false">Tabla_Simulada!I515-Tabla_ValidaciónMétodo!I515</f>
        <v>0</v>
      </c>
      <c r="J515" s="65" t="n">
        <f aca="false">Tabla_Simulada!J515-Tabla_ValidaciónMétodo!J515</f>
        <v>0</v>
      </c>
      <c r="K515" s="66" t="n">
        <f aca="false">Tabla_Simulada!K515-Tabla_ValidaciónMétodo!K515</f>
        <v>0</v>
      </c>
      <c r="L515" s="65" t="n">
        <f aca="false">Tabla_Simulada!L515-Tabla_ValidaciónMétodo!L515</f>
        <v>0</v>
      </c>
      <c r="M515" s="66" t="n">
        <f aca="false">Tabla_Simulada!M515-Tabla_ValidaciónMétodo!M515</f>
        <v>0</v>
      </c>
      <c r="N515" s="65" t="n">
        <f aca="false">Tabla_Simulada!N515-Tabla_ValidaciónMétodo!N515</f>
        <v>0</v>
      </c>
      <c r="O515" s="65" t="n">
        <f aca="false">Tabla_Simulada!O515-Tabla_ValidaciónMétodo!O515</f>
        <v>0</v>
      </c>
      <c r="P515" s="65" t="n">
        <f aca="false">Tabla_Simulada!P515-Tabla_ValidaciónMétodo!P515</f>
        <v>0</v>
      </c>
      <c r="Q515" s="65" t="n">
        <f aca="false">Tabla_Simulada!Q515-Tabla_ValidaciónMétodo!Q515</f>
        <v>0</v>
      </c>
      <c r="S515" s="65" t="n">
        <f aca="false">Tabla_Simulada!S515-Tabla_ValidaciónMétodo!S515</f>
        <v>0</v>
      </c>
      <c r="T515" s="65" t="n">
        <f aca="false">Tabla_Simulada!T515-Tabla_ValidaciónMétodo!T515</f>
        <v>0</v>
      </c>
      <c r="U515" s="65" t="n">
        <f aca="false">Tabla_Simulada!U515-Tabla_ValidaciónMétodo!U515</f>
        <v>0</v>
      </c>
      <c r="V515" s="65" t="n">
        <f aca="false">Tabla_Simulada!V515-Tabla_ValidaciónMétodo!V515</f>
        <v>0</v>
      </c>
      <c r="W515" s="65" t="n">
        <f aca="false">Tabla_Simulada!W515-Tabla_ValidaciónMétodo!W515</f>
        <v>0</v>
      </c>
      <c r="X515" s="65" t="n">
        <f aca="false">Tabla_Simulada!X515-Tabla_ValidaciónMétodo!X515</f>
        <v>0</v>
      </c>
      <c r="Y515" s="65" t="n">
        <f aca="false">Tabla_Simulada!Y515-Tabla_ValidaciónMétodo!Y515</f>
        <v>0</v>
      </c>
      <c r="Z515" s="65" t="n">
        <f aca="false">Tabla_Simulada!Z515-Tabla_ValidaciónMétodo!Z515</f>
        <v>0</v>
      </c>
      <c r="AC515" s="73" t="n">
        <f aca="false">Tabla_Simulada!AC515-Tabla_ValidaciónMétodo!AC515</f>
        <v>0</v>
      </c>
      <c r="AD515" s="74" t="n">
        <f aca="false">Tabla_Simulada!AD515-Tabla_ValidaciónMétodo!AD515</f>
        <v>0</v>
      </c>
      <c r="AE515" s="75" t="n">
        <f aca="false">Tabla_Simulada!AE515-Tabla_ValidaciónMétodo!AE515</f>
        <v>0</v>
      </c>
      <c r="AF515" s="74" t="n">
        <f aca="false">Tabla_Simulada!AF515-Tabla_ValidaciónMétodo!AF515</f>
        <v>0</v>
      </c>
      <c r="AG515" s="74" t="n">
        <f aca="false">Tabla_Simulada!AG515-Tabla_ValidaciónMétodo!AG515</f>
        <v>0</v>
      </c>
      <c r="AH515" s="74" t="n">
        <f aca="false">Tabla_Simulada!AH515-Tabla_ValidaciónMétodo!AH515</f>
        <v>0</v>
      </c>
      <c r="AI515" s="74" t="n">
        <f aca="false">Tabla_Simulada!AI515-Tabla_ValidaciónMétodo!AI515</f>
        <v>0</v>
      </c>
      <c r="AJ515" s="74" t="n">
        <f aca="false">Tabla_Simulada!AJ515-Tabla_ValidaciónMétodo!AJ515</f>
        <v>0</v>
      </c>
      <c r="AK515" s="74" t="n">
        <f aca="false">Tabla_Simulada!AK515-Tabla_ValidaciónMétodo!AK515</f>
        <v>0</v>
      </c>
      <c r="AL515" s="74" t="n">
        <f aca="false">Tabla_Simulada!AL515-Tabla_ValidaciónMétodo!AL515</f>
        <v>0</v>
      </c>
      <c r="AM515" s="74" t="n">
        <f aca="false">Tabla_Simulada!AM515-Tabla_ValidaciónMétodo!AM515</f>
        <v>0</v>
      </c>
      <c r="AO515" s="66" t="n">
        <f aca="false">Tabla_Simulada!AO515-Tabla_ValidaciónMétodo!AO515</f>
        <v>0</v>
      </c>
      <c r="AP515" s="65" t="n">
        <f aca="false">Tabla_Simulada!AP515-Tabla_ValidaciónMétodo!AP515</f>
        <v>0</v>
      </c>
      <c r="AQ515" s="66" t="n">
        <f aca="false">Tabla_Simulada!AQ515-Tabla_ValidaciónMétodo!AQ515</f>
        <v>0</v>
      </c>
      <c r="AR515" s="65" t="n">
        <f aca="false">Tabla_Simulada!AR515-Tabla_ValidaciónMétodo!AR515</f>
        <v>0</v>
      </c>
      <c r="AS515" s="66" t="n">
        <f aca="false">Tabla_Simulada!AS515-Tabla_ValidaciónMétodo!AS515</f>
        <v>0</v>
      </c>
      <c r="AT515" s="65" t="n">
        <f aca="false">Tabla_Simulada!AT515-Tabla_ValidaciónMétodo!AT515</f>
        <v>0</v>
      </c>
      <c r="AU515" s="66" t="n">
        <f aca="false">Tabla_Simulada!AU515-Tabla_ValidaciónMétodo!AU515</f>
        <v>0</v>
      </c>
      <c r="AV515" s="65" t="n">
        <f aca="false">Tabla_Simulada!AV515-Tabla_ValidaciónMétodo!AV515</f>
        <v>0</v>
      </c>
      <c r="AW515" s="66" t="n">
        <f aca="false">Tabla_Simulada!AW515-Tabla_ValidaciónMétodo!AW515</f>
        <v>0</v>
      </c>
      <c r="AX515" s="65" t="n">
        <f aca="false">Tabla_Simulada!AX515-Tabla_ValidaciónMétodo!AX515</f>
        <v>0</v>
      </c>
    </row>
    <row r="516" customFormat="false" ht="15" hidden="false" customHeight="false" outlineLevel="0" collapsed="false">
      <c r="A516" s="72" t="s">
        <v>55</v>
      </c>
      <c r="B516" s="65" t="n">
        <f aca="false">Tabla_Simulada!B516-Tabla_ValidaciónMétodo!B516</f>
        <v>0</v>
      </c>
      <c r="C516" s="65" t="n">
        <f aca="false">Tabla_Simulada!C516-Tabla_ValidaciónMétodo!C516</f>
        <v>0</v>
      </c>
      <c r="D516" s="65" t="n">
        <f aca="false">Tabla_Simulada!D516-Tabla_ValidaciónMétodo!D516</f>
        <v>0</v>
      </c>
      <c r="E516" s="65" t="n">
        <f aca="false">Tabla_Simulada!E516-Tabla_ValidaciónMétodo!E516</f>
        <v>0</v>
      </c>
      <c r="F516" s="65" t="n">
        <f aca="false">Tabla_Simulada!F516-Tabla_ValidaciónMétodo!F516</f>
        <v>0</v>
      </c>
      <c r="G516" s="65" t="n">
        <f aca="false">Tabla_Simulada!G516-Tabla_ValidaciónMétodo!G516</f>
        <v>0</v>
      </c>
      <c r="H516" s="65" t="n">
        <f aca="false">Tabla_Simulada!H516-Tabla_ValidaciónMétodo!H516</f>
        <v>0</v>
      </c>
      <c r="I516" s="66" t="n">
        <f aca="false">Tabla_Simulada!I516-Tabla_ValidaciónMétodo!I516</f>
        <v>0</v>
      </c>
      <c r="J516" s="65" t="n">
        <f aca="false">Tabla_Simulada!J516-Tabla_ValidaciónMétodo!J516</f>
        <v>0</v>
      </c>
      <c r="K516" s="66" t="n">
        <f aca="false">Tabla_Simulada!K516-Tabla_ValidaciónMétodo!K516</f>
        <v>0</v>
      </c>
      <c r="L516" s="65" t="n">
        <f aca="false">Tabla_Simulada!L516-Tabla_ValidaciónMétodo!L516</f>
        <v>0</v>
      </c>
      <c r="M516" s="66" t="n">
        <f aca="false">Tabla_Simulada!M516-Tabla_ValidaciónMétodo!M516</f>
        <v>0</v>
      </c>
      <c r="N516" s="65" t="n">
        <f aca="false">Tabla_Simulada!N516-Tabla_ValidaciónMétodo!N516</f>
        <v>0</v>
      </c>
      <c r="O516" s="65" t="n">
        <f aca="false">Tabla_Simulada!O516-Tabla_ValidaciónMétodo!O516</f>
        <v>0</v>
      </c>
      <c r="P516" s="65" t="n">
        <f aca="false">Tabla_Simulada!P516-Tabla_ValidaciónMétodo!P516</f>
        <v>0</v>
      </c>
      <c r="Q516" s="65" t="n">
        <f aca="false">Tabla_Simulada!Q516-Tabla_ValidaciónMétodo!Q516</f>
        <v>0</v>
      </c>
      <c r="S516" s="65" t="n">
        <f aca="false">Tabla_Simulada!S516-Tabla_ValidaciónMétodo!S516</f>
        <v>0</v>
      </c>
      <c r="T516" s="65" t="n">
        <f aca="false">Tabla_Simulada!T516-Tabla_ValidaciónMétodo!T516</f>
        <v>0</v>
      </c>
      <c r="U516" s="65" t="n">
        <f aca="false">Tabla_Simulada!U516-Tabla_ValidaciónMétodo!U516</f>
        <v>0</v>
      </c>
      <c r="V516" s="65" t="n">
        <f aca="false">Tabla_Simulada!V516-Tabla_ValidaciónMétodo!V516</f>
        <v>0</v>
      </c>
      <c r="W516" s="65" t="n">
        <f aca="false">Tabla_Simulada!W516-Tabla_ValidaciónMétodo!W516</f>
        <v>0</v>
      </c>
      <c r="X516" s="65" t="n">
        <f aca="false">Tabla_Simulada!X516-Tabla_ValidaciónMétodo!X516</f>
        <v>0</v>
      </c>
      <c r="Y516" s="65" t="n">
        <f aca="false">Tabla_Simulada!Y516-Tabla_ValidaciónMétodo!Y516</f>
        <v>0</v>
      </c>
      <c r="Z516" s="65" t="n">
        <f aca="false">Tabla_Simulada!Z516-Tabla_ValidaciónMétodo!Z516</f>
        <v>0</v>
      </c>
      <c r="AC516" s="73" t="n">
        <f aca="false">Tabla_Simulada!AC516-Tabla_ValidaciónMétodo!AC516</f>
        <v>0</v>
      </c>
      <c r="AD516" s="74" t="n">
        <f aca="false">Tabla_Simulada!AD516-Tabla_ValidaciónMétodo!AD516</f>
        <v>0</v>
      </c>
      <c r="AE516" s="75" t="n">
        <f aca="false">Tabla_Simulada!AE516-Tabla_ValidaciónMétodo!AE516</f>
        <v>0</v>
      </c>
      <c r="AF516" s="74" t="n">
        <f aca="false">Tabla_Simulada!AF516-Tabla_ValidaciónMétodo!AF516</f>
        <v>0</v>
      </c>
      <c r="AG516" s="74" t="n">
        <f aca="false">Tabla_Simulada!AG516-Tabla_ValidaciónMétodo!AG516</f>
        <v>0</v>
      </c>
      <c r="AH516" s="74" t="n">
        <f aca="false">Tabla_Simulada!AH516-Tabla_ValidaciónMétodo!AH516</f>
        <v>0</v>
      </c>
      <c r="AI516" s="74" t="n">
        <f aca="false">Tabla_Simulada!AI516-Tabla_ValidaciónMétodo!AI516</f>
        <v>0</v>
      </c>
      <c r="AJ516" s="74" t="n">
        <f aca="false">Tabla_Simulada!AJ516-Tabla_ValidaciónMétodo!AJ516</f>
        <v>0</v>
      </c>
      <c r="AK516" s="74" t="n">
        <f aca="false">Tabla_Simulada!AK516-Tabla_ValidaciónMétodo!AK516</f>
        <v>0</v>
      </c>
      <c r="AL516" s="74" t="n">
        <f aca="false">Tabla_Simulada!AL516-Tabla_ValidaciónMétodo!AL516</f>
        <v>0</v>
      </c>
      <c r="AM516" s="74" t="n">
        <f aca="false">Tabla_Simulada!AM516-Tabla_ValidaciónMétodo!AM516</f>
        <v>0</v>
      </c>
      <c r="AO516" s="66" t="n">
        <f aca="false">Tabla_Simulada!AO516-Tabla_ValidaciónMétodo!AO516</f>
        <v>0</v>
      </c>
      <c r="AP516" s="65" t="n">
        <f aca="false">Tabla_Simulada!AP516-Tabla_ValidaciónMétodo!AP516</f>
        <v>0</v>
      </c>
      <c r="AQ516" s="66" t="n">
        <f aca="false">Tabla_Simulada!AQ516-Tabla_ValidaciónMétodo!AQ516</f>
        <v>0</v>
      </c>
      <c r="AR516" s="65" t="n">
        <f aca="false">Tabla_Simulada!AR516-Tabla_ValidaciónMétodo!AR516</f>
        <v>0</v>
      </c>
      <c r="AS516" s="66" t="n">
        <f aca="false">Tabla_Simulada!AS516-Tabla_ValidaciónMétodo!AS516</f>
        <v>0</v>
      </c>
      <c r="AT516" s="65" t="n">
        <f aca="false">Tabla_Simulada!AT516-Tabla_ValidaciónMétodo!AT516</f>
        <v>0</v>
      </c>
      <c r="AU516" s="66" t="n">
        <f aca="false">Tabla_Simulada!AU516-Tabla_ValidaciónMétodo!AU516</f>
        <v>0</v>
      </c>
      <c r="AV516" s="65" t="n">
        <f aca="false">Tabla_Simulada!AV516-Tabla_ValidaciónMétodo!AV516</f>
        <v>0</v>
      </c>
      <c r="AW516" s="66" t="n">
        <f aca="false">Tabla_Simulada!AW516-Tabla_ValidaciónMétodo!AW516</f>
        <v>0</v>
      </c>
      <c r="AX516" s="65" t="n">
        <f aca="false">Tabla_Simulada!AX516-Tabla_ValidaciónMétodo!AX516</f>
        <v>0</v>
      </c>
    </row>
    <row r="517" customFormat="false" ht="15" hidden="false" customHeight="false" outlineLevel="0" collapsed="false">
      <c r="A517" s="72" t="s">
        <v>56</v>
      </c>
      <c r="B517" s="65" t="n">
        <f aca="false">Tabla_Simulada!B517-Tabla_ValidaciónMétodo!B517</f>
        <v>0</v>
      </c>
      <c r="C517" s="65" t="n">
        <f aca="false">Tabla_Simulada!C517-Tabla_ValidaciónMétodo!C517</f>
        <v>0</v>
      </c>
      <c r="D517" s="65" t="n">
        <f aca="false">Tabla_Simulada!D517-Tabla_ValidaciónMétodo!D517</f>
        <v>0</v>
      </c>
      <c r="E517" s="65" t="n">
        <f aca="false">Tabla_Simulada!E517-Tabla_ValidaciónMétodo!E517</f>
        <v>0</v>
      </c>
      <c r="F517" s="65" t="n">
        <f aca="false">Tabla_Simulada!F517-Tabla_ValidaciónMétodo!F517</f>
        <v>0</v>
      </c>
      <c r="G517" s="65" t="n">
        <f aca="false">Tabla_Simulada!G517-Tabla_ValidaciónMétodo!G517</f>
        <v>0</v>
      </c>
      <c r="H517" s="65" t="n">
        <f aca="false">Tabla_Simulada!H517-Tabla_ValidaciónMétodo!H517</f>
        <v>0</v>
      </c>
      <c r="I517" s="66" t="n">
        <f aca="false">Tabla_Simulada!I517-Tabla_ValidaciónMétodo!I517</f>
        <v>0</v>
      </c>
      <c r="J517" s="65" t="n">
        <f aca="false">Tabla_Simulada!J517-Tabla_ValidaciónMétodo!J517</f>
        <v>0</v>
      </c>
      <c r="K517" s="66" t="n">
        <f aca="false">Tabla_Simulada!K517-Tabla_ValidaciónMétodo!K517</f>
        <v>0</v>
      </c>
      <c r="L517" s="65" t="n">
        <f aca="false">Tabla_Simulada!L517-Tabla_ValidaciónMétodo!L517</f>
        <v>0</v>
      </c>
      <c r="M517" s="66" t="n">
        <f aca="false">Tabla_Simulada!M517-Tabla_ValidaciónMétodo!M517</f>
        <v>0</v>
      </c>
      <c r="N517" s="65" t="n">
        <f aca="false">Tabla_Simulada!N517-Tabla_ValidaciónMétodo!N517</f>
        <v>0</v>
      </c>
      <c r="O517" s="65" t="n">
        <f aca="false">Tabla_Simulada!O517-Tabla_ValidaciónMétodo!O517</f>
        <v>0</v>
      </c>
      <c r="P517" s="65" t="n">
        <f aca="false">Tabla_Simulada!P517-Tabla_ValidaciónMétodo!P517</f>
        <v>0</v>
      </c>
      <c r="Q517" s="65" t="n">
        <f aca="false">Tabla_Simulada!Q517-Tabla_ValidaciónMétodo!Q517</f>
        <v>0</v>
      </c>
      <c r="S517" s="65" t="n">
        <f aca="false">Tabla_Simulada!S517-Tabla_ValidaciónMétodo!S517</f>
        <v>0</v>
      </c>
      <c r="T517" s="65" t="n">
        <f aca="false">Tabla_Simulada!T517-Tabla_ValidaciónMétodo!T517</f>
        <v>0</v>
      </c>
      <c r="U517" s="65" t="n">
        <f aca="false">Tabla_Simulada!U517-Tabla_ValidaciónMétodo!U517</f>
        <v>0</v>
      </c>
      <c r="V517" s="65" t="n">
        <f aca="false">Tabla_Simulada!V517-Tabla_ValidaciónMétodo!V517</f>
        <v>0</v>
      </c>
      <c r="W517" s="65" t="n">
        <f aca="false">Tabla_Simulada!W517-Tabla_ValidaciónMétodo!W517</f>
        <v>0</v>
      </c>
      <c r="X517" s="65" t="n">
        <f aca="false">Tabla_Simulada!X517-Tabla_ValidaciónMétodo!X517</f>
        <v>0</v>
      </c>
      <c r="Y517" s="65" t="n">
        <f aca="false">Tabla_Simulada!Y517-Tabla_ValidaciónMétodo!Y517</f>
        <v>0</v>
      </c>
      <c r="Z517" s="65" t="n">
        <f aca="false">Tabla_Simulada!Z517-Tabla_ValidaciónMétodo!Z517</f>
        <v>0</v>
      </c>
      <c r="AC517" s="73" t="n">
        <f aca="false">Tabla_Simulada!AC517-Tabla_ValidaciónMétodo!AC517</f>
        <v>0</v>
      </c>
      <c r="AD517" s="74" t="n">
        <f aca="false">Tabla_Simulada!AD517-Tabla_ValidaciónMétodo!AD517</f>
        <v>0</v>
      </c>
      <c r="AE517" s="75" t="n">
        <f aca="false">Tabla_Simulada!AE517-Tabla_ValidaciónMétodo!AE517</f>
        <v>0</v>
      </c>
      <c r="AF517" s="74" t="n">
        <f aca="false">Tabla_Simulada!AF517-Tabla_ValidaciónMétodo!AF517</f>
        <v>0</v>
      </c>
      <c r="AG517" s="74" t="n">
        <f aca="false">Tabla_Simulada!AG517-Tabla_ValidaciónMétodo!AG517</f>
        <v>0</v>
      </c>
      <c r="AH517" s="74" t="n">
        <f aca="false">Tabla_Simulada!AH517-Tabla_ValidaciónMétodo!AH517</f>
        <v>0</v>
      </c>
      <c r="AI517" s="74" t="n">
        <f aca="false">Tabla_Simulada!AI517-Tabla_ValidaciónMétodo!AI517</f>
        <v>0</v>
      </c>
      <c r="AJ517" s="74" t="n">
        <f aca="false">Tabla_Simulada!AJ517-Tabla_ValidaciónMétodo!AJ517</f>
        <v>0</v>
      </c>
      <c r="AK517" s="74" t="n">
        <f aca="false">Tabla_Simulada!AK517-Tabla_ValidaciónMétodo!AK517</f>
        <v>0</v>
      </c>
      <c r="AL517" s="74" t="n">
        <f aca="false">Tabla_Simulada!AL517-Tabla_ValidaciónMétodo!AL517</f>
        <v>0</v>
      </c>
      <c r="AM517" s="74" t="n">
        <f aca="false">Tabla_Simulada!AM517-Tabla_ValidaciónMétodo!AM517</f>
        <v>0</v>
      </c>
      <c r="AO517" s="66" t="n">
        <f aca="false">Tabla_Simulada!AO517-Tabla_ValidaciónMétodo!AO517</f>
        <v>0</v>
      </c>
      <c r="AP517" s="65" t="n">
        <f aca="false">Tabla_Simulada!AP517-Tabla_ValidaciónMétodo!AP517</f>
        <v>0</v>
      </c>
      <c r="AQ517" s="66" t="n">
        <f aca="false">Tabla_Simulada!AQ517-Tabla_ValidaciónMétodo!AQ517</f>
        <v>0</v>
      </c>
      <c r="AR517" s="65" t="n">
        <f aca="false">Tabla_Simulada!AR517-Tabla_ValidaciónMétodo!AR517</f>
        <v>0</v>
      </c>
      <c r="AS517" s="66" t="n">
        <f aca="false">Tabla_Simulada!AS517-Tabla_ValidaciónMétodo!AS517</f>
        <v>0</v>
      </c>
      <c r="AT517" s="65" t="n">
        <f aca="false">Tabla_Simulada!AT517-Tabla_ValidaciónMétodo!AT517</f>
        <v>0</v>
      </c>
      <c r="AU517" s="66" t="n">
        <f aca="false">Tabla_Simulada!AU517-Tabla_ValidaciónMétodo!AU517</f>
        <v>0</v>
      </c>
      <c r="AV517" s="65" t="n">
        <f aca="false">Tabla_Simulada!AV517-Tabla_ValidaciónMétodo!AV517</f>
        <v>0</v>
      </c>
      <c r="AW517" s="66" t="n">
        <f aca="false">Tabla_Simulada!AW517-Tabla_ValidaciónMétodo!AW517</f>
        <v>0</v>
      </c>
      <c r="AX517" s="65" t="n">
        <f aca="false">Tabla_Simulada!AX517-Tabla_ValidaciónMétodo!AX517</f>
        <v>0</v>
      </c>
    </row>
    <row r="518" customFormat="false" ht="15" hidden="false" customHeight="false" outlineLevel="0" collapsed="false">
      <c r="A518" s="72" t="s">
        <v>57</v>
      </c>
      <c r="B518" s="65" t="n">
        <f aca="false">Tabla_Simulada!B518-Tabla_ValidaciónMétodo!B518</f>
        <v>0</v>
      </c>
      <c r="C518" s="65" t="n">
        <f aca="false">Tabla_Simulada!C518-Tabla_ValidaciónMétodo!C518</f>
        <v>0</v>
      </c>
      <c r="D518" s="65" t="n">
        <f aca="false">Tabla_Simulada!D518-Tabla_ValidaciónMétodo!D518</f>
        <v>0</v>
      </c>
      <c r="E518" s="65" t="n">
        <f aca="false">Tabla_Simulada!E518-Tabla_ValidaciónMétodo!E518</f>
        <v>0</v>
      </c>
      <c r="F518" s="65" t="n">
        <f aca="false">Tabla_Simulada!F518-Tabla_ValidaciónMétodo!F518</f>
        <v>0</v>
      </c>
      <c r="G518" s="65" t="n">
        <f aca="false">Tabla_Simulada!G518-Tabla_ValidaciónMétodo!G518</f>
        <v>0</v>
      </c>
      <c r="H518" s="65" t="n">
        <f aca="false">Tabla_Simulada!H518-Tabla_ValidaciónMétodo!H518</f>
        <v>0</v>
      </c>
      <c r="I518" s="66" t="n">
        <f aca="false">Tabla_Simulada!I518-Tabla_ValidaciónMétodo!I518</f>
        <v>0</v>
      </c>
      <c r="J518" s="65" t="n">
        <f aca="false">Tabla_Simulada!J518-Tabla_ValidaciónMétodo!J518</f>
        <v>0</v>
      </c>
      <c r="K518" s="66" t="n">
        <f aca="false">Tabla_Simulada!K518-Tabla_ValidaciónMétodo!K518</f>
        <v>0</v>
      </c>
      <c r="L518" s="65" t="n">
        <f aca="false">Tabla_Simulada!L518-Tabla_ValidaciónMétodo!L518</f>
        <v>0</v>
      </c>
      <c r="M518" s="66" t="n">
        <f aca="false">Tabla_Simulada!M518-Tabla_ValidaciónMétodo!M518</f>
        <v>0</v>
      </c>
      <c r="N518" s="65" t="n">
        <f aca="false">Tabla_Simulada!N518-Tabla_ValidaciónMétodo!N518</f>
        <v>0</v>
      </c>
      <c r="O518" s="65" t="n">
        <f aca="false">Tabla_Simulada!O518-Tabla_ValidaciónMétodo!O518</f>
        <v>0</v>
      </c>
      <c r="P518" s="65" t="n">
        <f aca="false">Tabla_Simulada!P518-Tabla_ValidaciónMétodo!P518</f>
        <v>0</v>
      </c>
      <c r="Q518" s="65" t="n">
        <f aca="false">Tabla_Simulada!Q518-Tabla_ValidaciónMétodo!Q518</f>
        <v>0</v>
      </c>
      <c r="S518" s="65" t="n">
        <f aca="false">Tabla_Simulada!S518-Tabla_ValidaciónMétodo!S518</f>
        <v>0</v>
      </c>
      <c r="T518" s="65" t="n">
        <f aca="false">Tabla_Simulada!T518-Tabla_ValidaciónMétodo!T518</f>
        <v>0</v>
      </c>
      <c r="U518" s="65" t="n">
        <f aca="false">Tabla_Simulada!U518-Tabla_ValidaciónMétodo!U518</f>
        <v>0</v>
      </c>
      <c r="V518" s="65" t="n">
        <f aca="false">Tabla_Simulada!V518-Tabla_ValidaciónMétodo!V518</f>
        <v>0</v>
      </c>
      <c r="W518" s="65" t="n">
        <f aca="false">Tabla_Simulada!W518-Tabla_ValidaciónMétodo!W518</f>
        <v>0</v>
      </c>
      <c r="X518" s="65" t="n">
        <f aca="false">Tabla_Simulada!X518-Tabla_ValidaciónMétodo!X518</f>
        <v>0</v>
      </c>
      <c r="Y518" s="65" t="n">
        <f aca="false">Tabla_Simulada!Y518-Tabla_ValidaciónMétodo!Y518</f>
        <v>0</v>
      </c>
      <c r="Z518" s="65" t="n">
        <f aca="false">Tabla_Simulada!Z518-Tabla_ValidaciónMétodo!Z518</f>
        <v>0</v>
      </c>
      <c r="AC518" s="73" t="n">
        <f aca="false">Tabla_Simulada!AC518-Tabla_ValidaciónMétodo!AC518</f>
        <v>0</v>
      </c>
      <c r="AD518" s="74" t="n">
        <f aca="false">Tabla_Simulada!AD518-Tabla_ValidaciónMétodo!AD518</f>
        <v>0</v>
      </c>
      <c r="AE518" s="75" t="n">
        <f aca="false">Tabla_Simulada!AE518-Tabla_ValidaciónMétodo!AE518</f>
        <v>0</v>
      </c>
      <c r="AF518" s="74" t="n">
        <f aca="false">Tabla_Simulada!AF518-Tabla_ValidaciónMétodo!AF518</f>
        <v>0</v>
      </c>
      <c r="AG518" s="74" t="n">
        <f aca="false">Tabla_Simulada!AG518-Tabla_ValidaciónMétodo!AG518</f>
        <v>0</v>
      </c>
      <c r="AH518" s="74" t="n">
        <f aca="false">Tabla_Simulada!AH518-Tabla_ValidaciónMétodo!AH518</f>
        <v>0</v>
      </c>
      <c r="AI518" s="74" t="n">
        <f aca="false">Tabla_Simulada!AI518-Tabla_ValidaciónMétodo!AI518</f>
        <v>0</v>
      </c>
      <c r="AJ518" s="74" t="n">
        <f aca="false">Tabla_Simulada!AJ518-Tabla_ValidaciónMétodo!AJ518</f>
        <v>0</v>
      </c>
      <c r="AK518" s="74" t="n">
        <f aca="false">Tabla_Simulada!AK518-Tabla_ValidaciónMétodo!AK518</f>
        <v>0</v>
      </c>
      <c r="AL518" s="74" t="n">
        <f aca="false">Tabla_Simulada!AL518-Tabla_ValidaciónMétodo!AL518</f>
        <v>0</v>
      </c>
      <c r="AM518" s="74" t="n">
        <f aca="false">Tabla_Simulada!AM518-Tabla_ValidaciónMétodo!AM518</f>
        <v>0</v>
      </c>
      <c r="AO518" s="66" t="n">
        <f aca="false">Tabla_Simulada!AO518-Tabla_ValidaciónMétodo!AO518</f>
        <v>0</v>
      </c>
      <c r="AP518" s="65" t="n">
        <f aca="false">Tabla_Simulada!AP518-Tabla_ValidaciónMétodo!AP518</f>
        <v>0</v>
      </c>
      <c r="AQ518" s="66" t="n">
        <f aca="false">Tabla_Simulada!AQ518-Tabla_ValidaciónMétodo!AQ518</f>
        <v>0</v>
      </c>
      <c r="AR518" s="65" t="n">
        <f aca="false">Tabla_Simulada!AR518-Tabla_ValidaciónMétodo!AR518</f>
        <v>0</v>
      </c>
      <c r="AS518" s="66" t="n">
        <f aca="false">Tabla_Simulada!AS518-Tabla_ValidaciónMétodo!AS518</f>
        <v>0</v>
      </c>
      <c r="AT518" s="65" t="n">
        <f aca="false">Tabla_Simulada!AT518-Tabla_ValidaciónMétodo!AT518</f>
        <v>0</v>
      </c>
      <c r="AU518" s="66" t="n">
        <f aca="false">Tabla_Simulada!AU518-Tabla_ValidaciónMétodo!AU518</f>
        <v>0</v>
      </c>
      <c r="AV518" s="65" t="n">
        <f aca="false">Tabla_Simulada!AV518-Tabla_ValidaciónMétodo!AV518</f>
        <v>0</v>
      </c>
      <c r="AW518" s="66" t="n">
        <f aca="false">Tabla_Simulada!AW518-Tabla_ValidaciónMétodo!AW518</f>
        <v>0</v>
      </c>
      <c r="AX518" s="65" t="n">
        <f aca="false">Tabla_Simulada!AX518-Tabla_ValidaciónMétodo!AX518</f>
        <v>0</v>
      </c>
    </row>
    <row r="519" customFormat="false" ht="15" hidden="false" customHeight="false" outlineLevel="0" collapsed="false">
      <c r="A519" s="72" t="s">
        <v>58</v>
      </c>
      <c r="B519" s="65" t="n">
        <f aca="false">Tabla_Simulada!B519-Tabla_ValidaciónMétodo!B519</f>
        <v>0</v>
      </c>
      <c r="C519" s="65" t="n">
        <f aca="false">Tabla_Simulada!C519-Tabla_ValidaciónMétodo!C519</f>
        <v>0</v>
      </c>
      <c r="D519" s="65" t="n">
        <f aca="false">Tabla_Simulada!D519-Tabla_ValidaciónMétodo!D519</f>
        <v>0</v>
      </c>
      <c r="E519" s="65" t="n">
        <f aca="false">Tabla_Simulada!E519-Tabla_ValidaciónMétodo!E519</f>
        <v>0</v>
      </c>
      <c r="F519" s="65" t="n">
        <f aca="false">Tabla_Simulada!F519-Tabla_ValidaciónMétodo!F519</f>
        <v>0</v>
      </c>
      <c r="G519" s="65" t="n">
        <f aca="false">Tabla_Simulada!G519-Tabla_ValidaciónMétodo!G519</f>
        <v>0</v>
      </c>
      <c r="H519" s="65" t="n">
        <f aca="false">Tabla_Simulada!H519-Tabla_ValidaciónMétodo!H519</f>
        <v>0</v>
      </c>
      <c r="I519" s="66" t="n">
        <f aca="false">Tabla_Simulada!I519-Tabla_ValidaciónMétodo!I519</f>
        <v>0</v>
      </c>
      <c r="J519" s="65" t="n">
        <f aca="false">Tabla_Simulada!J519-Tabla_ValidaciónMétodo!J519</f>
        <v>0</v>
      </c>
      <c r="K519" s="66" t="n">
        <f aca="false">Tabla_Simulada!K519-Tabla_ValidaciónMétodo!K519</f>
        <v>0</v>
      </c>
      <c r="L519" s="65" t="n">
        <f aca="false">Tabla_Simulada!L519-Tabla_ValidaciónMétodo!L519</f>
        <v>0</v>
      </c>
      <c r="M519" s="66" t="n">
        <f aca="false">Tabla_Simulada!M519-Tabla_ValidaciónMétodo!M519</f>
        <v>0</v>
      </c>
      <c r="N519" s="65" t="n">
        <f aca="false">Tabla_Simulada!N519-Tabla_ValidaciónMétodo!N519</f>
        <v>0</v>
      </c>
      <c r="O519" s="65" t="n">
        <f aca="false">Tabla_Simulada!O519-Tabla_ValidaciónMétodo!O519</f>
        <v>0</v>
      </c>
      <c r="P519" s="65" t="n">
        <f aca="false">Tabla_Simulada!P519-Tabla_ValidaciónMétodo!P519</f>
        <v>0</v>
      </c>
      <c r="Q519" s="65" t="n">
        <f aca="false">Tabla_Simulada!Q519-Tabla_ValidaciónMétodo!Q519</f>
        <v>0</v>
      </c>
      <c r="S519" s="65" t="n">
        <f aca="false">Tabla_Simulada!S519-Tabla_ValidaciónMétodo!S519</f>
        <v>0</v>
      </c>
      <c r="T519" s="65" t="n">
        <f aca="false">Tabla_Simulada!T519-Tabla_ValidaciónMétodo!T519</f>
        <v>0</v>
      </c>
      <c r="U519" s="65" t="n">
        <f aca="false">Tabla_Simulada!U519-Tabla_ValidaciónMétodo!U519</f>
        <v>0</v>
      </c>
      <c r="V519" s="65" t="n">
        <f aca="false">Tabla_Simulada!V519-Tabla_ValidaciónMétodo!V519</f>
        <v>0</v>
      </c>
      <c r="W519" s="65" t="n">
        <f aca="false">Tabla_Simulada!W519-Tabla_ValidaciónMétodo!W519</f>
        <v>0</v>
      </c>
      <c r="X519" s="65" t="n">
        <f aca="false">Tabla_Simulada!X519-Tabla_ValidaciónMétodo!X519</f>
        <v>0</v>
      </c>
      <c r="Y519" s="65" t="n">
        <f aca="false">Tabla_Simulada!Y519-Tabla_ValidaciónMétodo!Y519</f>
        <v>0</v>
      </c>
      <c r="Z519" s="65" t="n">
        <f aca="false">Tabla_Simulada!Z519-Tabla_ValidaciónMétodo!Z519</f>
        <v>0</v>
      </c>
      <c r="AC519" s="73" t="n">
        <f aca="false">Tabla_Simulada!AC519-Tabla_ValidaciónMétodo!AC519</f>
        <v>0</v>
      </c>
      <c r="AD519" s="74" t="n">
        <f aca="false">Tabla_Simulada!AD519-Tabla_ValidaciónMétodo!AD519</f>
        <v>0</v>
      </c>
      <c r="AE519" s="75" t="n">
        <f aca="false">Tabla_Simulada!AE519-Tabla_ValidaciónMétodo!AE519</f>
        <v>0</v>
      </c>
      <c r="AF519" s="74" t="n">
        <f aca="false">Tabla_Simulada!AF519-Tabla_ValidaciónMétodo!AF519</f>
        <v>0</v>
      </c>
      <c r="AG519" s="74" t="n">
        <f aca="false">Tabla_Simulada!AG519-Tabla_ValidaciónMétodo!AG519</f>
        <v>0</v>
      </c>
      <c r="AH519" s="74" t="n">
        <f aca="false">Tabla_Simulada!AH519-Tabla_ValidaciónMétodo!AH519</f>
        <v>0</v>
      </c>
      <c r="AI519" s="74" t="n">
        <f aca="false">Tabla_Simulada!AI519-Tabla_ValidaciónMétodo!AI519</f>
        <v>0</v>
      </c>
      <c r="AJ519" s="74" t="n">
        <f aca="false">Tabla_Simulada!AJ519-Tabla_ValidaciónMétodo!AJ519</f>
        <v>0</v>
      </c>
      <c r="AK519" s="74" t="n">
        <f aca="false">Tabla_Simulada!AK519-Tabla_ValidaciónMétodo!AK519</f>
        <v>0</v>
      </c>
      <c r="AL519" s="74" t="n">
        <f aca="false">Tabla_Simulada!AL519-Tabla_ValidaciónMétodo!AL519</f>
        <v>0</v>
      </c>
      <c r="AM519" s="74" t="n">
        <f aca="false">Tabla_Simulada!AM519-Tabla_ValidaciónMétodo!AM519</f>
        <v>0</v>
      </c>
      <c r="AO519" s="66" t="n">
        <f aca="false">Tabla_Simulada!AO519-Tabla_ValidaciónMétodo!AO519</f>
        <v>0</v>
      </c>
      <c r="AP519" s="65" t="n">
        <f aca="false">Tabla_Simulada!AP519-Tabla_ValidaciónMétodo!AP519</f>
        <v>0</v>
      </c>
      <c r="AQ519" s="66" t="n">
        <f aca="false">Tabla_Simulada!AQ519-Tabla_ValidaciónMétodo!AQ519</f>
        <v>0</v>
      </c>
      <c r="AR519" s="65" t="n">
        <f aca="false">Tabla_Simulada!AR519-Tabla_ValidaciónMétodo!AR519</f>
        <v>0</v>
      </c>
      <c r="AS519" s="66" t="n">
        <f aca="false">Tabla_Simulada!AS519-Tabla_ValidaciónMétodo!AS519</f>
        <v>0</v>
      </c>
      <c r="AT519" s="65" t="n">
        <f aca="false">Tabla_Simulada!AT519-Tabla_ValidaciónMétodo!AT519</f>
        <v>0</v>
      </c>
      <c r="AU519" s="66" t="n">
        <f aca="false">Tabla_Simulada!AU519-Tabla_ValidaciónMétodo!AU519</f>
        <v>0</v>
      </c>
      <c r="AV519" s="65" t="n">
        <f aca="false">Tabla_Simulada!AV519-Tabla_ValidaciónMétodo!AV519</f>
        <v>0</v>
      </c>
      <c r="AW519" s="66" t="n">
        <f aca="false">Tabla_Simulada!AW519-Tabla_ValidaciónMétodo!AW519</f>
        <v>0</v>
      </c>
      <c r="AX519" s="65" t="n">
        <f aca="false">Tabla_Simulada!AX519-Tabla_ValidaciónMétodo!AX519</f>
        <v>0</v>
      </c>
    </row>
    <row r="520" customFormat="false" ht="15" hidden="false" customHeight="false" outlineLevel="0" collapsed="false">
      <c r="A520" s="72" t="s">
        <v>59</v>
      </c>
      <c r="B520" s="65" t="n">
        <f aca="false">Tabla_Simulada!B520-Tabla_ValidaciónMétodo!B520</f>
        <v>0</v>
      </c>
      <c r="C520" s="65" t="n">
        <f aca="false">Tabla_Simulada!C520-Tabla_ValidaciónMétodo!C520</f>
        <v>0</v>
      </c>
      <c r="D520" s="65" t="n">
        <f aca="false">Tabla_Simulada!D520-Tabla_ValidaciónMétodo!D520</f>
        <v>0</v>
      </c>
      <c r="E520" s="65" t="n">
        <f aca="false">Tabla_Simulada!E520-Tabla_ValidaciónMétodo!E520</f>
        <v>0</v>
      </c>
      <c r="F520" s="65" t="n">
        <f aca="false">Tabla_Simulada!F520-Tabla_ValidaciónMétodo!F520</f>
        <v>0</v>
      </c>
      <c r="G520" s="65" t="n">
        <f aca="false">Tabla_Simulada!G520-Tabla_ValidaciónMétodo!G520</f>
        <v>0</v>
      </c>
      <c r="H520" s="65" t="n">
        <f aca="false">Tabla_Simulada!H520-Tabla_ValidaciónMétodo!H520</f>
        <v>0</v>
      </c>
      <c r="I520" s="66" t="n">
        <f aca="false">Tabla_Simulada!I520-Tabla_ValidaciónMétodo!I520</f>
        <v>0</v>
      </c>
      <c r="J520" s="65" t="n">
        <f aca="false">Tabla_Simulada!J520-Tabla_ValidaciónMétodo!J520</f>
        <v>0</v>
      </c>
      <c r="K520" s="66" t="n">
        <f aca="false">Tabla_Simulada!K520-Tabla_ValidaciónMétodo!K520</f>
        <v>0</v>
      </c>
      <c r="L520" s="65" t="n">
        <f aca="false">Tabla_Simulada!L520-Tabla_ValidaciónMétodo!L520</f>
        <v>0</v>
      </c>
      <c r="M520" s="66" t="n">
        <f aca="false">Tabla_Simulada!M520-Tabla_ValidaciónMétodo!M520</f>
        <v>0</v>
      </c>
      <c r="N520" s="65" t="n">
        <f aca="false">Tabla_Simulada!N520-Tabla_ValidaciónMétodo!N520</f>
        <v>0</v>
      </c>
      <c r="O520" s="65" t="n">
        <f aca="false">Tabla_Simulada!O520-Tabla_ValidaciónMétodo!O520</f>
        <v>0</v>
      </c>
      <c r="P520" s="65" t="n">
        <f aca="false">Tabla_Simulada!P520-Tabla_ValidaciónMétodo!P520</f>
        <v>0</v>
      </c>
      <c r="Q520" s="65" t="n">
        <f aca="false">Tabla_Simulada!Q520-Tabla_ValidaciónMétodo!Q520</f>
        <v>0</v>
      </c>
      <c r="S520" s="65" t="n">
        <f aca="false">Tabla_Simulada!S520-Tabla_ValidaciónMétodo!S520</f>
        <v>0</v>
      </c>
      <c r="T520" s="65" t="n">
        <f aca="false">Tabla_Simulada!T520-Tabla_ValidaciónMétodo!T520</f>
        <v>0</v>
      </c>
      <c r="U520" s="65" t="n">
        <f aca="false">Tabla_Simulada!U520-Tabla_ValidaciónMétodo!U520</f>
        <v>0</v>
      </c>
      <c r="V520" s="65" t="n">
        <f aca="false">Tabla_Simulada!V520-Tabla_ValidaciónMétodo!V520</f>
        <v>0</v>
      </c>
      <c r="W520" s="65" t="n">
        <f aca="false">Tabla_Simulada!W520-Tabla_ValidaciónMétodo!W520</f>
        <v>0</v>
      </c>
      <c r="X520" s="65" t="n">
        <f aca="false">Tabla_Simulada!X520-Tabla_ValidaciónMétodo!X520</f>
        <v>0</v>
      </c>
      <c r="Y520" s="65" t="n">
        <f aca="false">Tabla_Simulada!Y520-Tabla_ValidaciónMétodo!Y520</f>
        <v>0</v>
      </c>
      <c r="Z520" s="65" t="n">
        <f aca="false">Tabla_Simulada!Z520-Tabla_ValidaciónMétodo!Z520</f>
        <v>0</v>
      </c>
      <c r="AC520" s="73" t="n">
        <f aca="false">Tabla_Simulada!AC520-Tabla_ValidaciónMétodo!AC520</f>
        <v>0</v>
      </c>
      <c r="AD520" s="74" t="n">
        <f aca="false">Tabla_Simulada!AD520-Tabla_ValidaciónMétodo!AD520</f>
        <v>0</v>
      </c>
      <c r="AE520" s="75" t="n">
        <f aca="false">Tabla_Simulada!AE520-Tabla_ValidaciónMétodo!AE520</f>
        <v>0</v>
      </c>
      <c r="AF520" s="74" t="n">
        <f aca="false">Tabla_Simulada!AF520-Tabla_ValidaciónMétodo!AF520</f>
        <v>0</v>
      </c>
      <c r="AG520" s="74" t="n">
        <f aca="false">Tabla_Simulada!AG520-Tabla_ValidaciónMétodo!AG520</f>
        <v>0</v>
      </c>
      <c r="AH520" s="74" t="n">
        <f aca="false">Tabla_Simulada!AH520-Tabla_ValidaciónMétodo!AH520</f>
        <v>0</v>
      </c>
      <c r="AI520" s="74" t="n">
        <f aca="false">Tabla_Simulada!AI520-Tabla_ValidaciónMétodo!AI520</f>
        <v>0</v>
      </c>
      <c r="AJ520" s="74" t="n">
        <f aca="false">Tabla_Simulada!AJ520-Tabla_ValidaciónMétodo!AJ520</f>
        <v>0</v>
      </c>
      <c r="AK520" s="74" t="n">
        <f aca="false">Tabla_Simulada!AK520-Tabla_ValidaciónMétodo!AK520</f>
        <v>0</v>
      </c>
      <c r="AL520" s="74" t="n">
        <f aca="false">Tabla_Simulada!AL520-Tabla_ValidaciónMétodo!AL520</f>
        <v>0</v>
      </c>
      <c r="AM520" s="74" t="n">
        <f aca="false">Tabla_Simulada!AM520-Tabla_ValidaciónMétodo!AM520</f>
        <v>0</v>
      </c>
      <c r="AO520" s="66" t="n">
        <f aca="false">Tabla_Simulada!AO520-Tabla_ValidaciónMétodo!AO520</f>
        <v>0</v>
      </c>
      <c r="AP520" s="65" t="n">
        <f aca="false">Tabla_Simulada!AP520-Tabla_ValidaciónMétodo!AP520</f>
        <v>0</v>
      </c>
      <c r="AQ520" s="66" t="n">
        <f aca="false">Tabla_Simulada!AQ520-Tabla_ValidaciónMétodo!AQ520</f>
        <v>0</v>
      </c>
      <c r="AR520" s="65" t="n">
        <f aca="false">Tabla_Simulada!AR520-Tabla_ValidaciónMétodo!AR520</f>
        <v>0</v>
      </c>
      <c r="AS520" s="66" t="n">
        <f aca="false">Tabla_Simulada!AS520-Tabla_ValidaciónMétodo!AS520</f>
        <v>0</v>
      </c>
      <c r="AT520" s="65" t="n">
        <f aca="false">Tabla_Simulada!AT520-Tabla_ValidaciónMétodo!AT520</f>
        <v>0</v>
      </c>
      <c r="AU520" s="66" t="n">
        <f aca="false">Tabla_Simulada!AU520-Tabla_ValidaciónMétodo!AU520</f>
        <v>0</v>
      </c>
      <c r="AV520" s="65" t="n">
        <f aca="false">Tabla_Simulada!AV520-Tabla_ValidaciónMétodo!AV520</f>
        <v>0</v>
      </c>
      <c r="AW520" s="66" t="n">
        <f aca="false">Tabla_Simulada!AW520-Tabla_ValidaciónMétodo!AW520</f>
        <v>0</v>
      </c>
      <c r="AX520" s="65" t="n">
        <f aca="false">Tabla_Simulada!AX520-Tabla_ValidaciónMétodo!AX520</f>
        <v>0</v>
      </c>
    </row>
    <row r="521" customFormat="false" ht="15" hidden="false" customHeight="false" outlineLevel="0" collapsed="false">
      <c r="A521" s="72" t="s">
        <v>60</v>
      </c>
      <c r="B521" s="65" t="n">
        <f aca="false">Tabla_Simulada!B521-Tabla_ValidaciónMétodo!B521</f>
        <v>0</v>
      </c>
      <c r="C521" s="65" t="n">
        <f aca="false">Tabla_Simulada!C521-Tabla_ValidaciónMétodo!C521</f>
        <v>0</v>
      </c>
      <c r="D521" s="65" t="n">
        <f aca="false">Tabla_Simulada!D521-Tabla_ValidaciónMétodo!D521</f>
        <v>0</v>
      </c>
      <c r="E521" s="65" t="n">
        <f aca="false">Tabla_Simulada!E521-Tabla_ValidaciónMétodo!E521</f>
        <v>0</v>
      </c>
      <c r="F521" s="65" t="n">
        <f aca="false">Tabla_Simulada!F521-Tabla_ValidaciónMétodo!F521</f>
        <v>0</v>
      </c>
      <c r="G521" s="65" t="n">
        <f aca="false">Tabla_Simulada!G521-Tabla_ValidaciónMétodo!G521</f>
        <v>0</v>
      </c>
      <c r="H521" s="65" t="n">
        <f aca="false">Tabla_Simulada!H521-Tabla_ValidaciónMétodo!H521</f>
        <v>0</v>
      </c>
      <c r="I521" s="66" t="n">
        <f aca="false">Tabla_Simulada!I521-Tabla_ValidaciónMétodo!I521</f>
        <v>0</v>
      </c>
      <c r="J521" s="65" t="n">
        <f aca="false">Tabla_Simulada!J521-Tabla_ValidaciónMétodo!J521</f>
        <v>0</v>
      </c>
      <c r="K521" s="66" t="n">
        <f aca="false">Tabla_Simulada!K521-Tabla_ValidaciónMétodo!K521</f>
        <v>0</v>
      </c>
      <c r="L521" s="65" t="n">
        <f aca="false">Tabla_Simulada!L521-Tabla_ValidaciónMétodo!L521</f>
        <v>0</v>
      </c>
      <c r="M521" s="66" t="n">
        <f aca="false">Tabla_Simulada!M521-Tabla_ValidaciónMétodo!M521</f>
        <v>0</v>
      </c>
      <c r="N521" s="65" t="n">
        <f aca="false">Tabla_Simulada!N521-Tabla_ValidaciónMétodo!N521</f>
        <v>0</v>
      </c>
      <c r="O521" s="65" t="n">
        <f aca="false">Tabla_Simulada!O521-Tabla_ValidaciónMétodo!O521</f>
        <v>0</v>
      </c>
      <c r="P521" s="65" t="n">
        <f aca="false">Tabla_Simulada!P521-Tabla_ValidaciónMétodo!P521</f>
        <v>0</v>
      </c>
      <c r="Q521" s="65" t="n">
        <f aca="false">Tabla_Simulada!Q521-Tabla_ValidaciónMétodo!Q521</f>
        <v>0</v>
      </c>
      <c r="S521" s="65" t="n">
        <f aca="false">Tabla_Simulada!S521-Tabla_ValidaciónMétodo!S521</f>
        <v>0</v>
      </c>
      <c r="T521" s="65" t="n">
        <f aca="false">Tabla_Simulada!T521-Tabla_ValidaciónMétodo!T521</f>
        <v>0</v>
      </c>
      <c r="U521" s="65" t="n">
        <f aca="false">Tabla_Simulada!U521-Tabla_ValidaciónMétodo!U521</f>
        <v>0</v>
      </c>
      <c r="V521" s="65" t="n">
        <f aca="false">Tabla_Simulada!V521-Tabla_ValidaciónMétodo!V521</f>
        <v>0</v>
      </c>
      <c r="W521" s="65" t="n">
        <f aca="false">Tabla_Simulada!W521-Tabla_ValidaciónMétodo!W521</f>
        <v>0</v>
      </c>
      <c r="X521" s="65" t="n">
        <f aca="false">Tabla_Simulada!X521-Tabla_ValidaciónMétodo!X521</f>
        <v>0</v>
      </c>
      <c r="Y521" s="65" t="n">
        <f aca="false">Tabla_Simulada!Y521-Tabla_ValidaciónMétodo!Y521</f>
        <v>0</v>
      </c>
      <c r="Z521" s="65" t="n">
        <f aca="false">Tabla_Simulada!Z521-Tabla_ValidaciónMétodo!Z521</f>
        <v>0</v>
      </c>
      <c r="AC521" s="73" t="n">
        <f aca="false">Tabla_Simulada!AC521-Tabla_ValidaciónMétodo!AC521</f>
        <v>0</v>
      </c>
      <c r="AD521" s="74" t="n">
        <f aca="false">Tabla_Simulada!AD521-Tabla_ValidaciónMétodo!AD521</f>
        <v>0</v>
      </c>
      <c r="AE521" s="75" t="n">
        <f aca="false">Tabla_Simulada!AE521-Tabla_ValidaciónMétodo!AE521</f>
        <v>0</v>
      </c>
      <c r="AF521" s="74" t="n">
        <f aca="false">Tabla_Simulada!AF521-Tabla_ValidaciónMétodo!AF521</f>
        <v>0</v>
      </c>
      <c r="AG521" s="74" t="n">
        <f aca="false">Tabla_Simulada!AG521-Tabla_ValidaciónMétodo!AG521</f>
        <v>0</v>
      </c>
      <c r="AH521" s="74" t="n">
        <f aca="false">Tabla_Simulada!AH521-Tabla_ValidaciónMétodo!AH521</f>
        <v>0</v>
      </c>
      <c r="AI521" s="74" t="n">
        <f aca="false">Tabla_Simulada!AI521-Tabla_ValidaciónMétodo!AI521</f>
        <v>0</v>
      </c>
      <c r="AJ521" s="74" t="n">
        <f aca="false">Tabla_Simulada!AJ521-Tabla_ValidaciónMétodo!AJ521</f>
        <v>0</v>
      </c>
      <c r="AK521" s="74" t="n">
        <f aca="false">Tabla_Simulada!AK521-Tabla_ValidaciónMétodo!AK521</f>
        <v>0</v>
      </c>
      <c r="AL521" s="74" t="n">
        <f aca="false">Tabla_Simulada!AL521-Tabla_ValidaciónMétodo!AL521</f>
        <v>0</v>
      </c>
      <c r="AM521" s="74" t="n">
        <f aca="false">Tabla_Simulada!AM521-Tabla_ValidaciónMétodo!AM521</f>
        <v>0</v>
      </c>
      <c r="AO521" s="66" t="n">
        <f aca="false">Tabla_Simulada!AO521-Tabla_ValidaciónMétodo!AO521</f>
        <v>0</v>
      </c>
      <c r="AP521" s="65" t="n">
        <f aca="false">Tabla_Simulada!AP521-Tabla_ValidaciónMétodo!AP521</f>
        <v>0</v>
      </c>
      <c r="AQ521" s="66" t="n">
        <f aca="false">Tabla_Simulada!AQ521-Tabla_ValidaciónMétodo!AQ521</f>
        <v>0</v>
      </c>
      <c r="AR521" s="65" t="n">
        <f aca="false">Tabla_Simulada!AR521-Tabla_ValidaciónMétodo!AR521</f>
        <v>0</v>
      </c>
      <c r="AS521" s="66" t="n">
        <f aca="false">Tabla_Simulada!AS521-Tabla_ValidaciónMétodo!AS521</f>
        <v>0</v>
      </c>
      <c r="AT521" s="65" t="n">
        <f aca="false">Tabla_Simulada!AT521-Tabla_ValidaciónMétodo!AT521</f>
        <v>0</v>
      </c>
      <c r="AU521" s="66" t="n">
        <f aca="false">Tabla_Simulada!AU521-Tabla_ValidaciónMétodo!AU521</f>
        <v>0</v>
      </c>
      <c r="AV521" s="65" t="n">
        <f aca="false">Tabla_Simulada!AV521-Tabla_ValidaciónMétodo!AV521</f>
        <v>0</v>
      </c>
      <c r="AW521" s="66" t="n">
        <f aca="false">Tabla_Simulada!AW521-Tabla_ValidaciónMétodo!AW521</f>
        <v>0</v>
      </c>
      <c r="AX521" s="65" t="n">
        <f aca="false">Tabla_Simulada!AX521-Tabla_ValidaciónMétodo!AX521</f>
        <v>0</v>
      </c>
    </row>
    <row r="522" customFormat="false" ht="15" hidden="false" customHeight="false" outlineLevel="0" collapsed="false">
      <c r="A522" s="72" t="s">
        <v>61</v>
      </c>
      <c r="B522" s="65" t="n">
        <f aca="false">Tabla_Simulada!B522-Tabla_ValidaciónMétodo!B522</f>
        <v>0</v>
      </c>
      <c r="C522" s="65" t="n">
        <f aca="false">Tabla_Simulada!C522-Tabla_ValidaciónMétodo!C522</f>
        <v>0</v>
      </c>
      <c r="D522" s="65" t="n">
        <f aca="false">Tabla_Simulada!D522-Tabla_ValidaciónMétodo!D522</f>
        <v>0</v>
      </c>
      <c r="E522" s="65" t="n">
        <f aca="false">Tabla_Simulada!E522-Tabla_ValidaciónMétodo!E522</f>
        <v>0</v>
      </c>
      <c r="F522" s="65" t="n">
        <f aca="false">Tabla_Simulada!F522-Tabla_ValidaciónMétodo!F522</f>
        <v>0</v>
      </c>
      <c r="G522" s="65" t="n">
        <f aca="false">Tabla_Simulada!G522-Tabla_ValidaciónMétodo!G522</f>
        <v>0</v>
      </c>
      <c r="H522" s="65" t="n">
        <f aca="false">Tabla_Simulada!H522-Tabla_ValidaciónMétodo!H522</f>
        <v>0</v>
      </c>
      <c r="I522" s="66" t="n">
        <f aca="false">Tabla_Simulada!I522-Tabla_ValidaciónMétodo!I522</f>
        <v>0</v>
      </c>
      <c r="J522" s="65" t="n">
        <f aca="false">Tabla_Simulada!J522-Tabla_ValidaciónMétodo!J522</f>
        <v>0</v>
      </c>
      <c r="K522" s="66" t="n">
        <f aca="false">Tabla_Simulada!K522-Tabla_ValidaciónMétodo!K522</f>
        <v>0</v>
      </c>
      <c r="L522" s="65" t="n">
        <f aca="false">Tabla_Simulada!L522-Tabla_ValidaciónMétodo!L522</f>
        <v>0</v>
      </c>
      <c r="M522" s="66" t="n">
        <f aca="false">Tabla_Simulada!M522-Tabla_ValidaciónMétodo!M522</f>
        <v>0</v>
      </c>
      <c r="N522" s="65" t="n">
        <f aca="false">Tabla_Simulada!N522-Tabla_ValidaciónMétodo!N522</f>
        <v>0</v>
      </c>
      <c r="O522" s="65" t="n">
        <f aca="false">Tabla_Simulada!O522-Tabla_ValidaciónMétodo!O522</f>
        <v>0</v>
      </c>
      <c r="P522" s="65" t="n">
        <f aca="false">Tabla_Simulada!P522-Tabla_ValidaciónMétodo!P522</f>
        <v>0</v>
      </c>
      <c r="Q522" s="65" t="n">
        <f aca="false">Tabla_Simulada!Q522-Tabla_ValidaciónMétodo!Q522</f>
        <v>0</v>
      </c>
      <c r="S522" s="65" t="n">
        <f aca="false">Tabla_Simulada!S522-Tabla_ValidaciónMétodo!S522</f>
        <v>0</v>
      </c>
      <c r="T522" s="65" t="n">
        <f aca="false">Tabla_Simulada!T522-Tabla_ValidaciónMétodo!T522</f>
        <v>0</v>
      </c>
      <c r="U522" s="65" t="n">
        <f aca="false">Tabla_Simulada!U522-Tabla_ValidaciónMétodo!U522</f>
        <v>0</v>
      </c>
      <c r="V522" s="65" t="n">
        <f aca="false">Tabla_Simulada!V522-Tabla_ValidaciónMétodo!V522</f>
        <v>0</v>
      </c>
      <c r="W522" s="65" t="n">
        <f aca="false">Tabla_Simulada!W522-Tabla_ValidaciónMétodo!W522</f>
        <v>0</v>
      </c>
      <c r="X522" s="65" t="n">
        <f aca="false">Tabla_Simulada!X522-Tabla_ValidaciónMétodo!X522</f>
        <v>0</v>
      </c>
      <c r="Y522" s="65" t="n">
        <f aca="false">Tabla_Simulada!Y522-Tabla_ValidaciónMétodo!Y522</f>
        <v>0</v>
      </c>
      <c r="Z522" s="65" t="n">
        <f aca="false">Tabla_Simulada!Z522-Tabla_ValidaciónMétodo!Z522</f>
        <v>0</v>
      </c>
      <c r="AC522" s="73" t="n">
        <f aca="false">Tabla_Simulada!AC522-Tabla_ValidaciónMétodo!AC522</f>
        <v>0</v>
      </c>
      <c r="AD522" s="74" t="n">
        <f aca="false">Tabla_Simulada!AD522-Tabla_ValidaciónMétodo!AD522</f>
        <v>0</v>
      </c>
      <c r="AE522" s="75" t="n">
        <f aca="false">Tabla_Simulada!AE522-Tabla_ValidaciónMétodo!AE522</f>
        <v>0</v>
      </c>
      <c r="AF522" s="74" t="n">
        <f aca="false">Tabla_Simulada!AF522-Tabla_ValidaciónMétodo!AF522</f>
        <v>0</v>
      </c>
      <c r="AG522" s="74" t="n">
        <f aca="false">Tabla_Simulada!AG522-Tabla_ValidaciónMétodo!AG522</f>
        <v>0</v>
      </c>
      <c r="AH522" s="74" t="n">
        <f aca="false">Tabla_Simulada!AH522-Tabla_ValidaciónMétodo!AH522</f>
        <v>0</v>
      </c>
      <c r="AI522" s="74" t="n">
        <f aca="false">Tabla_Simulada!AI522-Tabla_ValidaciónMétodo!AI522</f>
        <v>0</v>
      </c>
      <c r="AJ522" s="74" t="n">
        <f aca="false">Tabla_Simulada!AJ522-Tabla_ValidaciónMétodo!AJ522</f>
        <v>0</v>
      </c>
      <c r="AK522" s="74" t="n">
        <f aca="false">Tabla_Simulada!AK522-Tabla_ValidaciónMétodo!AK522</f>
        <v>0</v>
      </c>
      <c r="AL522" s="74" t="n">
        <f aca="false">Tabla_Simulada!AL522-Tabla_ValidaciónMétodo!AL522</f>
        <v>0</v>
      </c>
      <c r="AM522" s="74" t="n">
        <f aca="false">Tabla_Simulada!AM522-Tabla_ValidaciónMétodo!AM522</f>
        <v>0</v>
      </c>
      <c r="AO522" s="66" t="n">
        <f aca="false">Tabla_Simulada!AO522-Tabla_ValidaciónMétodo!AO522</f>
        <v>0</v>
      </c>
      <c r="AP522" s="65" t="n">
        <f aca="false">Tabla_Simulada!AP522-Tabla_ValidaciónMétodo!AP522</f>
        <v>0</v>
      </c>
      <c r="AQ522" s="66" t="n">
        <f aca="false">Tabla_Simulada!AQ522-Tabla_ValidaciónMétodo!AQ522</f>
        <v>0</v>
      </c>
      <c r="AR522" s="65" t="n">
        <f aca="false">Tabla_Simulada!AR522-Tabla_ValidaciónMétodo!AR522</f>
        <v>0</v>
      </c>
      <c r="AS522" s="66" t="n">
        <f aca="false">Tabla_Simulada!AS522-Tabla_ValidaciónMétodo!AS522</f>
        <v>0</v>
      </c>
      <c r="AT522" s="65" t="n">
        <f aca="false">Tabla_Simulada!AT522-Tabla_ValidaciónMétodo!AT522</f>
        <v>0</v>
      </c>
      <c r="AU522" s="66" t="n">
        <f aca="false">Tabla_Simulada!AU522-Tabla_ValidaciónMétodo!AU522</f>
        <v>0</v>
      </c>
      <c r="AV522" s="65" t="n">
        <f aca="false">Tabla_Simulada!AV522-Tabla_ValidaciónMétodo!AV522</f>
        <v>0</v>
      </c>
      <c r="AW522" s="66" t="n">
        <f aca="false">Tabla_Simulada!AW522-Tabla_ValidaciónMétodo!AW522</f>
        <v>0</v>
      </c>
      <c r="AX522" s="65" t="n">
        <f aca="false">Tabla_Simulada!AX522-Tabla_ValidaciónMétodo!AX522</f>
        <v>0</v>
      </c>
    </row>
    <row r="523" customFormat="false" ht="15" hidden="false" customHeight="false" outlineLevel="0" collapsed="false">
      <c r="A523" s="72" t="s">
        <v>62</v>
      </c>
      <c r="B523" s="65" t="n">
        <f aca="false">Tabla_Simulada!B523-Tabla_ValidaciónMétodo!B523</f>
        <v>0</v>
      </c>
      <c r="C523" s="65" t="n">
        <f aca="false">Tabla_Simulada!C523-Tabla_ValidaciónMétodo!C523</f>
        <v>0</v>
      </c>
      <c r="D523" s="65" t="n">
        <f aca="false">Tabla_Simulada!D523-Tabla_ValidaciónMétodo!D523</f>
        <v>0</v>
      </c>
      <c r="E523" s="65" t="n">
        <f aca="false">Tabla_Simulada!E523-Tabla_ValidaciónMétodo!E523</f>
        <v>0</v>
      </c>
      <c r="F523" s="65" t="n">
        <f aca="false">Tabla_Simulada!F523-Tabla_ValidaciónMétodo!F523</f>
        <v>0</v>
      </c>
      <c r="G523" s="65" t="n">
        <f aca="false">Tabla_Simulada!G523-Tabla_ValidaciónMétodo!G523</f>
        <v>0</v>
      </c>
      <c r="H523" s="65" t="n">
        <f aca="false">Tabla_Simulada!H523-Tabla_ValidaciónMétodo!H523</f>
        <v>0</v>
      </c>
      <c r="I523" s="66" t="n">
        <f aca="false">Tabla_Simulada!I523-Tabla_ValidaciónMétodo!I523</f>
        <v>0</v>
      </c>
      <c r="J523" s="65" t="n">
        <f aca="false">Tabla_Simulada!J523-Tabla_ValidaciónMétodo!J523</f>
        <v>0</v>
      </c>
      <c r="K523" s="66" t="n">
        <f aca="false">Tabla_Simulada!K523-Tabla_ValidaciónMétodo!K523</f>
        <v>0</v>
      </c>
      <c r="L523" s="65" t="n">
        <f aca="false">Tabla_Simulada!L523-Tabla_ValidaciónMétodo!L523</f>
        <v>0</v>
      </c>
      <c r="M523" s="66" t="n">
        <f aca="false">Tabla_Simulada!M523-Tabla_ValidaciónMétodo!M523</f>
        <v>0</v>
      </c>
      <c r="N523" s="65" t="n">
        <f aca="false">Tabla_Simulada!N523-Tabla_ValidaciónMétodo!N523</f>
        <v>0</v>
      </c>
      <c r="O523" s="65" t="n">
        <f aca="false">Tabla_Simulada!O523-Tabla_ValidaciónMétodo!O523</f>
        <v>0</v>
      </c>
      <c r="P523" s="65" t="n">
        <f aca="false">Tabla_Simulada!P523-Tabla_ValidaciónMétodo!P523</f>
        <v>0</v>
      </c>
      <c r="Q523" s="65" t="n">
        <f aca="false">Tabla_Simulada!Q523-Tabla_ValidaciónMétodo!Q523</f>
        <v>0</v>
      </c>
      <c r="S523" s="65" t="n">
        <f aca="false">Tabla_Simulada!S523-Tabla_ValidaciónMétodo!S523</f>
        <v>0</v>
      </c>
      <c r="T523" s="65" t="n">
        <f aca="false">Tabla_Simulada!T523-Tabla_ValidaciónMétodo!T523</f>
        <v>0</v>
      </c>
      <c r="U523" s="65" t="n">
        <f aca="false">Tabla_Simulada!U523-Tabla_ValidaciónMétodo!U523</f>
        <v>0</v>
      </c>
      <c r="V523" s="65" t="n">
        <f aca="false">Tabla_Simulada!V523-Tabla_ValidaciónMétodo!V523</f>
        <v>0</v>
      </c>
      <c r="W523" s="65" t="n">
        <f aca="false">Tabla_Simulada!W523-Tabla_ValidaciónMétodo!W523</f>
        <v>0</v>
      </c>
      <c r="X523" s="65" t="n">
        <f aca="false">Tabla_Simulada!X523-Tabla_ValidaciónMétodo!X523</f>
        <v>0</v>
      </c>
      <c r="Y523" s="65" t="n">
        <f aca="false">Tabla_Simulada!Y523-Tabla_ValidaciónMétodo!Y523</f>
        <v>0</v>
      </c>
      <c r="Z523" s="65" t="n">
        <f aca="false">Tabla_Simulada!Z523-Tabla_ValidaciónMétodo!Z523</f>
        <v>0</v>
      </c>
      <c r="AC523" s="73" t="n">
        <f aca="false">Tabla_Simulada!AC523-Tabla_ValidaciónMétodo!AC523</f>
        <v>0</v>
      </c>
      <c r="AD523" s="74" t="n">
        <f aca="false">Tabla_Simulada!AD523-Tabla_ValidaciónMétodo!AD523</f>
        <v>0</v>
      </c>
      <c r="AE523" s="75" t="n">
        <f aca="false">Tabla_Simulada!AE523-Tabla_ValidaciónMétodo!AE523</f>
        <v>0</v>
      </c>
      <c r="AF523" s="74" t="n">
        <f aca="false">Tabla_Simulada!AF523-Tabla_ValidaciónMétodo!AF523</f>
        <v>0</v>
      </c>
      <c r="AG523" s="74" t="n">
        <f aca="false">Tabla_Simulada!AG523-Tabla_ValidaciónMétodo!AG523</f>
        <v>0</v>
      </c>
      <c r="AH523" s="74" t="n">
        <f aca="false">Tabla_Simulada!AH523-Tabla_ValidaciónMétodo!AH523</f>
        <v>0</v>
      </c>
      <c r="AI523" s="74" t="n">
        <f aca="false">Tabla_Simulada!AI523-Tabla_ValidaciónMétodo!AI523</f>
        <v>0</v>
      </c>
      <c r="AJ523" s="74" t="n">
        <f aca="false">Tabla_Simulada!AJ523-Tabla_ValidaciónMétodo!AJ523</f>
        <v>0</v>
      </c>
      <c r="AK523" s="74" t="n">
        <f aca="false">Tabla_Simulada!AK523-Tabla_ValidaciónMétodo!AK523</f>
        <v>0</v>
      </c>
      <c r="AL523" s="74" t="n">
        <f aca="false">Tabla_Simulada!AL523-Tabla_ValidaciónMétodo!AL523</f>
        <v>0</v>
      </c>
      <c r="AM523" s="74" t="n">
        <f aca="false">Tabla_Simulada!AM523-Tabla_ValidaciónMétodo!AM523</f>
        <v>0</v>
      </c>
      <c r="AO523" s="66" t="n">
        <f aca="false">Tabla_Simulada!AO523-Tabla_ValidaciónMétodo!AO523</f>
        <v>0</v>
      </c>
      <c r="AP523" s="65" t="n">
        <f aca="false">Tabla_Simulada!AP523-Tabla_ValidaciónMétodo!AP523</f>
        <v>0</v>
      </c>
      <c r="AQ523" s="66" t="n">
        <f aca="false">Tabla_Simulada!AQ523-Tabla_ValidaciónMétodo!AQ523</f>
        <v>0</v>
      </c>
      <c r="AR523" s="65" t="n">
        <f aca="false">Tabla_Simulada!AR523-Tabla_ValidaciónMétodo!AR523</f>
        <v>0</v>
      </c>
      <c r="AS523" s="66" t="n">
        <f aca="false">Tabla_Simulada!AS523-Tabla_ValidaciónMétodo!AS523</f>
        <v>0</v>
      </c>
      <c r="AT523" s="65" t="n">
        <f aca="false">Tabla_Simulada!AT523-Tabla_ValidaciónMétodo!AT523</f>
        <v>0</v>
      </c>
      <c r="AU523" s="66" t="n">
        <f aca="false">Tabla_Simulada!AU523-Tabla_ValidaciónMétodo!AU523</f>
        <v>0</v>
      </c>
      <c r="AV523" s="65" t="n">
        <f aca="false">Tabla_Simulada!AV523-Tabla_ValidaciónMétodo!AV523</f>
        <v>0</v>
      </c>
      <c r="AW523" s="66" t="n">
        <f aca="false">Tabla_Simulada!AW523-Tabla_ValidaciónMétodo!AW523</f>
        <v>0</v>
      </c>
      <c r="AX523" s="65" t="n">
        <f aca="false">Tabla_Simulada!AX523-Tabla_ValidaciónMétodo!AX523</f>
        <v>0</v>
      </c>
    </row>
    <row r="524" customFormat="false" ht="15" hidden="false" customHeight="false" outlineLevel="0" collapsed="false">
      <c r="A524" s="72" t="s">
        <v>63</v>
      </c>
      <c r="B524" s="65" t="n">
        <f aca="false">Tabla_Simulada!B524-Tabla_ValidaciónMétodo!B524</f>
        <v>0</v>
      </c>
      <c r="C524" s="65" t="n">
        <f aca="false">Tabla_Simulada!C524-Tabla_ValidaciónMétodo!C524</f>
        <v>0</v>
      </c>
      <c r="D524" s="65" t="n">
        <f aca="false">Tabla_Simulada!D524-Tabla_ValidaciónMétodo!D524</f>
        <v>0</v>
      </c>
      <c r="E524" s="65" t="n">
        <f aca="false">Tabla_Simulada!E524-Tabla_ValidaciónMétodo!E524</f>
        <v>0</v>
      </c>
      <c r="F524" s="65" t="n">
        <f aca="false">Tabla_Simulada!F524-Tabla_ValidaciónMétodo!F524</f>
        <v>0</v>
      </c>
      <c r="G524" s="65" t="n">
        <f aca="false">Tabla_Simulada!G524-Tabla_ValidaciónMétodo!G524</f>
        <v>0</v>
      </c>
      <c r="H524" s="65" t="n">
        <f aca="false">Tabla_Simulada!H524-Tabla_ValidaciónMétodo!H524</f>
        <v>0</v>
      </c>
      <c r="I524" s="66" t="n">
        <f aca="false">Tabla_Simulada!I524-Tabla_ValidaciónMétodo!I524</f>
        <v>0</v>
      </c>
      <c r="J524" s="65" t="n">
        <f aca="false">Tabla_Simulada!J524-Tabla_ValidaciónMétodo!J524</f>
        <v>0</v>
      </c>
      <c r="K524" s="66" t="n">
        <f aca="false">Tabla_Simulada!K524-Tabla_ValidaciónMétodo!K524</f>
        <v>0</v>
      </c>
      <c r="L524" s="65" t="n">
        <f aca="false">Tabla_Simulada!L524-Tabla_ValidaciónMétodo!L524</f>
        <v>0</v>
      </c>
      <c r="M524" s="66" t="n">
        <f aca="false">Tabla_Simulada!M524-Tabla_ValidaciónMétodo!M524</f>
        <v>0</v>
      </c>
      <c r="N524" s="65" t="n">
        <f aca="false">Tabla_Simulada!N524-Tabla_ValidaciónMétodo!N524</f>
        <v>0</v>
      </c>
      <c r="O524" s="65" t="n">
        <f aca="false">Tabla_Simulada!O524-Tabla_ValidaciónMétodo!O524</f>
        <v>0</v>
      </c>
      <c r="P524" s="65" t="n">
        <f aca="false">Tabla_Simulada!P524-Tabla_ValidaciónMétodo!P524</f>
        <v>0</v>
      </c>
      <c r="Q524" s="65" t="n">
        <f aca="false">Tabla_Simulada!Q524-Tabla_ValidaciónMétodo!Q524</f>
        <v>0</v>
      </c>
      <c r="S524" s="65" t="n">
        <f aca="false">Tabla_Simulada!S524-Tabla_ValidaciónMétodo!S524</f>
        <v>0</v>
      </c>
      <c r="T524" s="65" t="n">
        <f aca="false">Tabla_Simulada!T524-Tabla_ValidaciónMétodo!T524</f>
        <v>0</v>
      </c>
      <c r="U524" s="65" t="n">
        <f aca="false">Tabla_Simulada!U524-Tabla_ValidaciónMétodo!U524</f>
        <v>0</v>
      </c>
      <c r="V524" s="65" t="n">
        <f aca="false">Tabla_Simulada!V524-Tabla_ValidaciónMétodo!V524</f>
        <v>0</v>
      </c>
      <c r="W524" s="65" t="n">
        <f aca="false">Tabla_Simulada!W524-Tabla_ValidaciónMétodo!W524</f>
        <v>0</v>
      </c>
      <c r="X524" s="65" t="n">
        <f aca="false">Tabla_Simulada!X524-Tabla_ValidaciónMétodo!X524</f>
        <v>0</v>
      </c>
      <c r="Y524" s="65" t="n">
        <f aca="false">Tabla_Simulada!Y524-Tabla_ValidaciónMétodo!Y524</f>
        <v>0</v>
      </c>
      <c r="Z524" s="65" t="n">
        <f aca="false">Tabla_Simulada!Z524-Tabla_ValidaciónMétodo!Z524</f>
        <v>0</v>
      </c>
      <c r="AC524" s="73" t="n">
        <f aca="false">Tabla_Simulada!AC524-Tabla_ValidaciónMétodo!AC524</f>
        <v>0</v>
      </c>
      <c r="AD524" s="74" t="n">
        <f aca="false">Tabla_Simulada!AD524-Tabla_ValidaciónMétodo!AD524</f>
        <v>0</v>
      </c>
      <c r="AE524" s="75" t="n">
        <f aca="false">Tabla_Simulada!AE524-Tabla_ValidaciónMétodo!AE524</f>
        <v>0</v>
      </c>
      <c r="AF524" s="74" t="n">
        <f aca="false">Tabla_Simulada!AF524-Tabla_ValidaciónMétodo!AF524</f>
        <v>0</v>
      </c>
      <c r="AG524" s="74" t="n">
        <f aca="false">Tabla_Simulada!AG524-Tabla_ValidaciónMétodo!AG524</f>
        <v>0</v>
      </c>
      <c r="AH524" s="74" t="n">
        <f aca="false">Tabla_Simulada!AH524-Tabla_ValidaciónMétodo!AH524</f>
        <v>0</v>
      </c>
      <c r="AI524" s="74" t="n">
        <f aca="false">Tabla_Simulada!AI524-Tabla_ValidaciónMétodo!AI524</f>
        <v>0</v>
      </c>
      <c r="AJ524" s="74" t="n">
        <f aca="false">Tabla_Simulada!AJ524-Tabla_ValidaciónMétodo!AJ524</f>
        <v>0</v>
      </c>
      <c r="AK524" s="74" t="n">
        <f aca="false">Tabla_Simulada!AK524-Tabla_ValidaciónMétodo!AK524</f>
        <v>0</v>
      </c>
      <c r="AL524" s="74" t="n">
        <f aca="false">Tabla_Simulada!AL524-Tabla_ValidaciónMétodo!AL524</f>
        <v>0</v>
      </c>
      <c r="AM524" s="74" t="n">
        <f aca="false">Tabla_Simulada!AM524-Tabla_ValidaciónMétodo!AM524</f>
        <v>0</v>
      </c>
      <c r="AO524" s="66" t="n">
        <f aca="false">Tabla_Simulada!AO524-Tabla_ValidaciónMétodo!AO524</f>
        <v>0</v>
      </c>
      <c r="AP524" s="65" t="n">
        <f aca="false">Tabla_Simulada!AP524-Tabla_ValidaciónMétodo!AP524</f>
        <v>0</v>
      </c>
      <c r="AQ524" s="66" t="n">
        <f aca="false">Tabla_Simulada!AQ524-Tabla_ValidaciónMétodo!AQ524</f>
        <v>0</v>
      </c>
      <c r="AR524" s="65" t="n">
        <f aca="false">Tabla_Simulada!AR524-Tabla_ValidaciónMétodo!AR524</f>
        <v>0</v>
      </c>
      <c r="AS524" s="66" t="n">
        <f aca="false">Tabla_Simulada!AS524-Tabla_ValidaciónMétodo!AS524</f>
        <v>0</v>
      </c>
      <c r="AT524" s="65" t="n">
        <f aca="false">Tabla_Simulada!AT524-Tabla_ValidaciónMétodo!AT524</f>
        <v>0</v>
      </c>
      <c r="AU524" s="66" t="n">
        <f aca="false">Tabla_Simulada!AU524-Tabla_ValidaciónMétodo!AU524</f>
        <v>0</v>
      </c>
      <c r="AV524" s="65" t="n">
        <f aca="false">Tabla_Simulada!AV524-Tabla_ValidaciónMétodo!AV524</f>
        <v>0</v>
      </c>
      <c r="AW524" s="66" t="n">
        <f aca="false">Tabla_Simulada!AW524-Tabla_ValidaciónMétodo!AW524</f>
        <v>0</v>
      </c>
      <c r="AX524" s="65" t="n">
        <f aca="false">Tabla_Simulada!AX524-Tabla_ValidaciónMétodo!AX524</f>
        <v>0</v>
      </c>
    </row>
    <row r="525" customFormat="false" ht="15" hidden="false" customHeight="false" outlineLevel="0" collapsed="false">
      <c r="A525" s="72" t="s">
        <v>64</v>
      </c>
      <c r="B525" s="65" t="n">
        <f aca="false">Tabla_Simulada!B525-Tabla_ValidaciónMétodo!B525</f>
        <v>0</v>
      </c>
      <c r="C525" s="65" t="n">
        <f aca="false">Tabla_Simulada!C525-Tabla_ValidaciónMétodo!C525</f>
        <v>0</v>
      </c>
      <c r="D525" s="65" t="n">
        <f aca="false">Tabla_Simulada!D525-Tabla_ValidaciónMétodo!D525</f>
        <v>0</v>
      </c>
      <c r="E525" s="65" t="n">
        <f aca="false">Tabla_Simulada!E525-Tabla_ValidaciónMétodo!E525</f>
        <v>0</v>
      </c>
      <c r="F525" s="65" t="n">
        <f aca="false">Tabla_Simulada!F525-Tabla_ValidaciónMétodo!F525</f>
        <v>0</v>
      </c>
      <c r="G525" s="65" t="n">
        <f aca="false">Tabla_Simulada!G525-Tabla_ValidaciónMétodo!G525</f>
        <v>0</v>
      </c>
      <c r="H525" s="65" t="n">
        <f aca="false">Tabla_Simulada!H525-Tabla_ValidaciónMétodo!H525</f>
        <v>0</v>
      </c>
      <c r="I525" s="66" t="n">
        <f aca="false">Tabla_Simulada!I525-Tabla_ValidaciónMétodo!I525</f>
        <v>0</v>
      </c>
      <c r="J525" s="65" t="n">
        <f aca="false">Tabla_Simulada!J525-Tabla_ValidaciónMétodo!J525</f>
        <v>0</v>
      </c>
      <c r="K525" s="66" t="n">
        <f aca="false">Tabla_Simulada!K525-Tabla_ValidaciónMétodo!K525</f>
        <v>0</v>
      </c>
      <c r="L525" s="65" t="n">
        <f aca="false">Tabla_Simulada!L525-Tabla_ValidaciónMétodo!L525</f>
        <v>0</v>
      </c>
      <c r="M525" s="66" t="n">
        <f aca="false">Tabla_Simulada!M525-Tabla_ValidaciónMétodo!M525</f>
        <v>0</v>
      </c>
      <c r="N525" s="65" t="n">
        <f aca="false">Tabla_Simulada!N525-Tabla_ValidaciónMétodo!N525</f>
        <v>0</v>
      </c>
      <c r="O525" s="65" t="n">
        <f aca="false">Tabla_Simulada!O525-Tabla_ValidaciónMétodo!O525</f>
        <v>0</v>
      </c>
      <c r="P525" s="65" t="n">
        <f aca="false">Tabla_Simulada!P525-Tabla_ValidaciónMétodo!P525</f>
        <v>0</v>
      </c>
      <c r="Q525" s="65" t="n">
        <f aca="false">Tabla_Simulada!Q525-Tabla_ValidaciónMétodo!Q525</f>
        <v>0</v>
      </c>
      <c r="S525" s="65" t="n">
        <f aca="false">Tabla_Simulada!S525-Tabla_ValidaciónMétodo!S525</f>
        <v>0</v>
      </c>
      <c r="T525" s="65" t="n">
        <f aca="false">Tabla_Simulada!T525-Tabla_ValidaciónMétodo!T525</f>
        <v>0</v>
      </c>
      <c r="U525" s="65" t="n">
        <f aca="false">Tabla_Simulada!U525-Tabla_ValidaciónMétodo!U525</f>
        <v>0</v>
      </c>
      <c r="V525" s="65" t="n">
        <f aca="false">Tabla_Simulada!V525-Tabla_ValidaciónMétodo!V525</f>
        <v>0</v>
      </c>
      <c r="W525" s="65" t="n">
        <f aca="false">Tabla_Simulada!W525-Tabla_ValidaciónMétodo!W525</f>
        <v>0</v>
      </c>
      <c r="X525" s="65" t="n">
        <f aca="false">Tabla_Simulada!X525-Tabla_ValidaciónMétodo!X525</f>
        <v>0</v>
      </c>
      <c r="Y525" s="65" t="n">
        <f aca="false">Tabla_Simulada!Y525-Tabla_ValidaciónMétodo!Y525</f>
        <v>0</v>
      </c>
      <c r="Z525" s="65" t="n">
        <f aca="false">Tabla_Simulada!Z525-Tabla_ValidaciónMétodo!Z525</f>
        <v>0</v>
      </c>
      <c r="AC525" s="73" t="n">
        <f aca="false">Tabla_Simulada!AC525-Tabla_ValidaciónMétodo!AC525</f>
        <v>0</v>
      </c>
      <c r="AD525" s="74" t="n">
        <f aca="false">Tabla_Simulada!AD525-Tabla_ValidaciónMétodo!AD525</f>
        <v>0</v>
      </c>
      <c r="AE525" s="75" t="n">
        <f aca="false">Tabla_Simulada!AE525-Tabla_ValidaciónMétodo!AE525</f>
        <v>0</v>
      </c>
      <c r="AF525" s="74" t="n">
        <f aca="false">Tabla_Simulada!AF525-Tabla_ValidaciónMétodo!AF525</f>
        <v>0</v>
      </c>
      <c r="AG525" s="74" t="n">
        <f aca="false">Tabla_Simulada!AG525-Tabla_ValidaciónMétodo!AG525</f>
        <v>0</v>
      </c>
      <c r="AH525" s="74" t="n">
        <f aca="false">Tabla_Simulada!AH525-Tabla_ValidaciónMétodo!AH525</f>
        <v>0</v>
      </c>
      <c r="AI525" s="74" t="n">
        <f aca="false">Tabla_Simulada!AI525-Tabla_ValidaciónMétodo!AI525</f>
        <v>0</v>
      </c>
      <c r="AJ525" s="74" t="n">
        <f aca="false">Tabla_Simulada!AJ525-Tabla_ValidaciónMétodo!AJ525</f>
        <v>0</v>
      </c>
      <c r="AK525" s="74" t="n">
        <f aca="false">Tabla_Simulada!AK525-Tabla_ValidaciónMétodo!AK525</f>
        <v>0</v>
      </c>
      <c r="AL525" s="74" t="n">
        <f aca="false">Tabla_Simulada!AL525-Tabla_ValidaciónMétodo!AL525</f>
        <v>0</v>
      </c>
      <c r="AM525" s="74" t="n">
        <f aca="false">Tabla_Simulada!AM525-Tabla_ValidaciónMétodo!AM525</f>
        <v>0</v>
      </c>
      <c r="AO525" s="66" t="n">
        <f aca="false">Tabla_Simulada!AO525-Tabla_ValidaciónMétodo!AO525</f>
        <v>0</v>
      </c>
      <c r="AP525" s="65" t="n">
        <f aca="false">Tabla_Simulada!AP525-Tabla_ValidaciónMétodo!AP525</f>
        <v>0</v>
      </c>
      <c r="AQ525" s="66" t="n">
        <f aca="false">Tabla_Simulada!AQ525-Tabla_ValidaciónMétodo!AQ525</f>
        <v>0</v>
      </c>
      <c r="AR525" s="65" t="n">
        <f aca="false">Tabla_Simulada!AR525-Tabla_ValidaciónMétodo!AR525</f>
        <v>0</v>
      </c>
      <c r="AS525" s="66" t="n">
        <f aca="false">Tabla_Simulada!AS525-Tabla_ValidaciónMétodo!AS525</f>
        <v>0</v>
      </c>
      <c r="AT525" s="65" t="n">
        <f aca="false">Tabla_Simulada!AT525-Tabla_ValidaciónMétodo!AT525</f>
        <v>0</v>
      </c>
      <c r="AU525" s="66" t="n">
        <f aca="false">Tabla_Simulada!AU525-Tabla_ValidaciónMétodo!AU525</f>
        <v>0</v>
      </c>
      <c r="AV525" s="65" t="n">
        <f aca="false">Tabla_Simulada!AV525-Tabla_ValidaciónMétodo!AV525</f>
        <v>0</v>
      </c>
      <c r="AW525" s="66" t="n">
        <f aca="false">Tabla_Simulada!AW525-Tabla_ValidaciónMétodo!AW525</f>
        <v>0</v>
      </c>
      <c r="AX525" s="65" t="n">
        <f aca="false">Tabla_Simulada!AX525-Tabla_ValidaciónMétodo!AX525</f>
        <v>0</v>
      </c>
    </row>
    <row r="526" customFormat="false" ht="15" hidden="false" customHeight="false" outlineLevel="0" collapsed="false">
      <c r="A526" s="72" t="s">
        <v>65</v>
      </c>
      <c r="B526" s="65" t="n">
        <f aca="false">Tabla_Simulada!B526-Tabla_ValidaciónMétodo!B526</f>
        <v>0</v>
      </c>
      <c r="C526" s="65" t="n">
        <f aca="false">Tabla_Simulada!C526-Tabla_ValidaciónMétodo!C526</f>
        <v>0</v>
      </c>
      <c r="D526" s="65" t="n">
        <f aca="false">Tabla_Simulada!D526-Tabla_ValidaciónMétodo!D526</f>
        <v>0</v>
      </c>
      <c r="E526" s="65" t="n">
        <f aca="false">Tabla_Simulada!E526-Tabla_ValidaciónMétodo!E526</f>
        <v>0</v>
      </c>
      <c r="F526" s="65" t="n">
        <f aca="false">Tabla_Simulada!F526-Tabla_ValidaciónMétodo!F526</f>
        <v>0</v>
      </c>
      <c r="G526" s="65" t="n">
        <f aca="false">Tabla_Simulada!G526-Tabla_ValidaciónMétodo!G526</f>
        <v>0</v>
      </c>
      <c r="H526" s="65" t="n">
        <f aca="false">Tabla_Simulada!H526-Tabla_ValidaciónMétodo!H526</f>
        <v>0</v>
      </c>
      <c r="I526" s="66" t="n">
        <f aca="false">Tabla_Simulada!I526-Tabla_ValidaciónMétodo!I526</f>
        <v>0</v>
      </c>
      <c r="J526" s="65" t="n">
        <f aca="false">Tabla_Simulada!J526-Tabla_ValidaciónMétodo!J526</f>
        <v>0</v>
      </c>
      <c r="K526" s="66" t="n">
        <f aca="false">Tabla_Simulada!K526-Tabla_ValidaciónMétodo!K526</f>
        <v>0</v>
      </c>
      <c r="L526" s="65" t="n">
        <f aca="false">Tabla_Simulada!L526-Tabla_ValidaciónMétodo!L526</f>
        <v>0</v>
      </c>
      <c r="M526" s="66" t="n">
        <f aca="false">Tabla_Simulada!M526-Tabla_ValidaciónMétodo!M526</f>
        <v>0</v>
      </c>
      <c r="N526" s="65" t="n">
        <f aca="false">Tabla_Simulada!N526-Tabla_ValidaciónMétodo!N526</f>
        <v>0</v>
      </c>
      <c r="O526" s="65" t="n">
        <f aca="false">Tabla_Simulada!O526-Tabla_ValidaciónMétodo!O526</f>
        <v>0</v>
      </c>
      <c r="P526" s="65" t="n">
        <f aca="false">Tabla_Simulada!P526-Tabla_ValidaciónMétodo!P526</f>
        <v>0</v>
      </c>
      <c r="Q526" s="65" t="n">
        <f aca="false">Tabla_Simulada!Q526-Tabla_ValidaciónMétodo!Q526</f>
        <v>0</v>
      </c>
      <c r="S526" s="65" t="n">
        <f aca="false">Tabla_Simulada!S526-Tabla_ValidaciónMétodo!S526</f>
        <v>0</v>
      </c>
      <c r="T526" s="65" t="n">
        <f aca="false">Tabla_Simulada!T526-Tabla_ValidaciónMétodo!T526</f>
        <v>0</v>
      </c>
      <c r="U526" s="65" t="n">
        <f aca="false">Tabla_Simulada!U526-Tabla_ValidaciónMétodo!U526</f>
        <v>0</v>
      </c>
      <c r="V526" s="65" t="n">
        <f aca="false">Tabla_Simulada!V526-Tabla_ValidaciónMétodo!V526</f>
        <v>0</v>
      </c>
      <c r="W526" s="65" t="n">
        <f aca="false">Tabla_Simulada!W526-Tabla_ValidaciónMétodo!W526</f>
        <v>0</v>
      </c>
      <c r="X526" s="65" t="n">
        <f aca="false">Tabla_Simulada!X526-Tabla_ValidaciónMétodo!X526</f>
        <v>0</v>
      </c>
      <c r="Y526" s="65" t="n">
        <f aca="false">Tabla_Simulada!Y526-Tabla_ValidaciónMétodo!Y526</f>
        <v>0</v>
      </c>
      <c r="Z526" s="65" t="n">
        <f aca="false">Tabla_Simulada!Z526-Tabla_ValidaciónMétodo!Z526</f>
        <v>0</v>
      </c>
      <c r="AC526" s="73" t="n">
        <f aca="false">Tabla_Simulada!AC526-Tabla_ValidaciónMétodo!AC526</f>
        <v>0</v>
      </c>
      <c r="AD526" s="74" t="n">
        <f aca="false">Tabla_Simulada!AD526-Tabla_ValidaciónMétodo!AD526</f>
        <v>0</v>
      </c>
      <c r="AE526" s="75" t="n">
        <f aca="false">Tabla_Simulada!AE526-Tabla_ValidaciónMétodo!AE526</f>
        <v>0</v>
      </c>
      <c r="AF526" s="74" t="n">
        <f aca="false">Tabla_Simulada!AF526-Tabla_ValidaciónMétodo!AF526</f>
        <v>0</v>
      </c>
      <c r="AG526" s="74" t="n">
        <f aca="false">Tabla_Simulada!AG526-Tabla_ValidaciónMétodo!AG526</f>
        <v>0</v>
      </c>
      <c r="AH526" s="74" t="n">
        <f aca="false">Tabla_Simulada!AH526-Tabla_ValidaciónMétodo!AH526</f>
        <v>0</v>
      </c>
      <c r="AI526" s="74" t="n">
        <f aca="false">Tabla_Simulada!AI526-Tabla_ValidaciónMétodo!AI526</f>
        <v>0</v>
      </c>
      <c r="AJ526" s="74" t="n">
        <f aca="false">Tabla_Simulada!AJ526-Tabla_ValidaciónMétodo!AJ526</f>
        <v>0</v>
      </c>
      <c r="AK526" s="74" t="n">
        <f aca="false">Tabla_Simulada!AK526-Tabla_ValidaciónMétodo!AK526</f>
        <v>0</v>
      </c>
      <c r="AL526" s="74" t="n">
        <f aca="false">Tabla_Simulada!AL526-Tabla_ValidaciónMétodo!AL526</f>
        <v>0</v>
      </c>
      <c r="AM526" s="74" t="n">
        <f aca="false">Tabla_Simulada!AM526-Tabla_ValidaciónMétodo!AM526</f>
        <v>0</v>
      </c>
      <c r="AO526" s="66" t="n">
        <f aca="false">Tabla_Simulada!AO526-Tabla_ValidaciónMétodo!AO526</f>
        <v>0</v>
      </c>
      <c r="AP526" s="65" t="n">
        <f aca="false">Tabla_Simulada!AP526-Tabla_ValidaciónMétodo!AP526</f>
        <v>0</v>
      </c>
      <c r="AQ526" s="66" t="n">
        <f aca="false">Tabla_Simulada!AQ526-Tabla_ValidaciónMétodo!AQ526</f>
        <v>0</v>
      </c>
      <c r="AR526" s="65" t="n">
        <f aca="false">Tabla_Simulada!AR526-Tabla_ValidaciónMétodo!AR526</f>
        <v>0</v>
      </c>
      <c r="AS526" s="66" t="n">
        <f aca="false">Tabla_Simulada!AS526-Tabla_ValidaciónMétodo!AS526</f>
        <v>0</v>
      </c>
      <c r="AT526" s="65" t="n">
        <f aca="false">Tabla_Simulada!AT526-Tabla_ValidaciónMétodo!AT526</f>
        <v>0</v>
      </c>
      <c r="AU526" s="66" t="n">
        <f aca="false">Tabla_Simulada!AU526-Tabla_ValidaciónMétodo!AU526</f>
        <v>0</v>
      </c>
      <c r="AV526" s="65" t="n">
        <f aca="false">Tabla_Simulada!AV526-Tabla_ValidaciónMétodo!AV526</f>
        <v>0</v>
      </c>
      <c r="AW526" s="66" t="n">
        <f aca="false">Tabla_Simulada!AW526-Tabla_ValidaciónMétodo!AW526</f>
        <v>0</v>
      </c>
      <c r="AX526" s="65" t="n">
        <f aca="false">Tabla_Simulada!AX526-Tabla_ValidaciónMétodo!AX526</f>
        <v>0</v>
      </c>
    </row>
    <row r="527" customFormat="false" ht="15" hidden="false" customHeight="false" outlineLevel="0" collapsed="false">
      <c r="A527" s="72" t="s">
        <v>66</v>
      </c>
      <c r="B527" s="65" t="n">
        <f aca="false">Tabla_Simulada!B527-Tabla_ValidaciónMétodo!B527</f>
        <v>0</v>
      </c>
      <c r="C527" s="65" t="n">
        <f aca="false">Tabla_Simulada!C527-Tabla_ValidaciónMétodo!C527</f>
        <v>0</v>
      </c>
      <c r="D527" s="65" t="n">
        <f aca="false">Tabla_Simulada!D527-Tabla_ValidaciónMétodo!D527</f>
        <v>0</v>
      </c>
      <c r="E527" s="65" t="n">
        <f aca="false">Tabla_Simulada!E527-Tabla_ValidaciónMétodo!E527</f>
        <v>0</v>
      </c>
      <c r="F527" s="65" t="n">
        <f aca="false">Tabla_Simulada!F527-Tabla_ValidaciónMétodo!F527</f>
        <v>0</v>
      </c>
      <c r="G527" s="65" t="n">
        <f aca="false">Tabla_Simulada!G527-Tabla_ValidaciónMétodo!G527</f>
        <v>0</v>
      </c>
      <c r="H527" s="65" t="n">
        <f aca="false">Tabla_Simulada!H527-Tabla_ValidaciónMétodo!H527</f>
        <v>0</v>
      </c>
      <c r="I527" s="66" t="n">
        <f aca="false">Tabla_Simulada!I527-Tabla_ValidaciónMétodo!I527</f>
        <v>0</v>
      </c>
      <c r="J527" s="65" t="n">
        <f aca="false">Tabla_Simulada!J527-Tabla_ValidaciónMétodo!J527</f>
        <v>0</v>
      </c>
      <c r="K527" s="66" t="n">
        <f aca="false">Tabla_Simulada!K527-Tabla_ValidaciónMétodo!K527</f>
        <v>0</v>
      </c>
      <c r="L527" s="65" t="n">
        <f aca="false">Tabla_Simulada!L527-Tabla_ValidaciónMétodo!L527</f>
        <v>0</v>
      </c>
      <c r="M527" s="66" t="n">
        <f aca="false">Tabla_Simulada!M527-Tabla_ValidaciónMétodo!M527</f>
        <v>0</v>
      </c>
      <c r="N527" s="65" t="n">
        <f aca="false">Tabla_Simulada!N527-Tabla_ValidaciónMétodo!N527</f>
        <v>0</v>
      </c>
      <c r="O527" s="65" t="n">
        <f aca="false">Tabla_Simulada!O527-Tabla_ValidaciónMétodo!O527</f>
        <v>0</v>
      </c>
      <c r="P527" s="65" t="n">
        <f aca="false">Tabla_Simulada!P527-Tabla_ValidaciónMétodo!P527</f>
        <v>0</v>
      </c>
      <c r="Q527" s="65" t="n">
        <f aca="false">Tabla_Simulada!Q527-Tabla_ValidaciónMétodo!Q527</f>
        <v>0</v>
      </c>
      <c r="S527" s="65" t="n">
        <f aca="false">Tabla_Simulada!S527-Tabla_ValidaciónMétodo!S527</f>
        <v>0</v>
      </c>
      <c r="T527" s="65" t="n">
        <f aca="false">Tabla_Simulada!T527-Tabla_ValidaciónMétodo!T527</f>
        <v>0</v>
      </c>
      <c r="U527" s="65" t="n">
        <f aca="false">Tabla_Simulada!U527-Tabla_ValidaciónMétodo!U527</f>
        <v>0</v>
      </c>
      <c r="V527" s="65" t="n">
        <f aca="false">Tabla_Simulada!V527-Tabla_ValidaciónMétodo!V527</f>
        <v>0</v>
      </c>
      <c r="W527" s="65" t="n">
        <f aca="false">Tabla_Simulada!W527-Tabla_ValidaciónMétodo!W527</f>
        <v>0</v>
      </c>
      <c r="X527" s="65" t="n">
        <f aca="false">Tabla_Simulada!X527-Tabla_ValidaciónMétodo!X527</f>
        <v>0</v>
      </c>
      <c r="Y527" s="65" t="n">
        <f aca="false">Tabla_Simulada!Y527-Tabla_ValidaciónMétodo!Y527</f>
        <v>0</v>
      </c>
      <c r="Z527" s="65" t="n">
        <f aca="false">Tabla_Simulada!Z527-Tabla_ValidaciónMétodo!Z527</f>
        <v>0</v>
      </c>
      <c r="AC527" s="73" t="n">
        <f aca="false">Tabla_Simulada!AC527-Tabla_ValidaciónMétodo!AC527</f>
        <v>0</v>
      </c>
      <c r="AD527" s="74" t="n">
        <f aca="false">Tabla_Simulada!AD527-Tabla_ValidaciónMétodo!AD527</f>
        <v>0</v>
      </c>
      <c r="AE527" s="75" t="n">
        <f aca="false">Tabla_Simulada!AE527-Tabla_ValidaciónMétodo!AE527</f>
        <v>0</v>
      </c>
      <c r="AF527" s="74" t="n">
        <f aca="false">Tabla_Simulada!AF527-Tabla_ValidaciónMétodo!AF527</f>
        <v>0</v>
      </c>
      <c r="AG527" s="74" t="n">
        <f aca="false">Tabla_Simulada!AG527-Tabla_ValidaciónMétodo!AG527</f>
        <v>0</v>
      </c>
      <c r="AH527" s="74" t="n">
        <f aca="false">Tabla_Simulada!AH527-Tabla_ValidaciónMétodo!AH527</f>
        <v>0</v>
      </c>
      <c r="AI527" s="74" t="n">
        <f aca="false">Tabla_Simulada!AI527-Tabla_ValidaciónMétodo!AI527</f>
        <v>0</v>
      </c>
      <c r="AJ527" s="74" t="n">
        <f aca="false">Tabla_Simulada!AJ527-Tabla_ValidaciónMétodo!AJ527</f>
        <v>0</v>
      </c>
      <c r="AK527" s="74" t="n">
        <f aca="false">Tabla_Simulada!AK527-Tabla_ValidaciónMétodo!AK527</f>
        <v>0</v>
      </c>
      <c r="AL527" s="74" t="n">
        <f aca="false">Tabla_Simulada!AL527-Tabla_ValidaciónMétodo!AL527</f>
        <v>0</v>
      </c>
      <c r="AM527" s="74" t="n">
        <f aca="false">Tabla_Simulada!AM527-Tabla_ValidaciónMétodo!AM527</f>
        <v>0</v>
      </c>
      <c r="AO527" s="66" t="n">
        <f aca="false">Tabla_Simulada!AO527-Tabla_ValidaciónMétodo!AO527</f>
        <v>0</v>
      </c>
      <c r="AP527" s="65" t="n">
        <f aca="false">Tabla_Simulada!AP527-Tabla_ValidaciónMétodo!AP527</f>
        <v>0</v>
      </c>
      <c r="AQ527" s="66" t="n">
        <f aca="false">Tabla_Simulada!AQ527-Tabla_ValidaciónMétodo!AQ527</f>
        <v>0</v>
      </c>
      <c r="AR527" s="65" t="n">
        <f aca="false">Tabla_Simulada!AR527-Tabla_ValidaciónMétodo!AR527</f>
        <v>0</v>
      </c>
      <c r="AS527" s="66" t="n">
        <f aca="false">Tabla_Simulada!AS527-Tabla_ValidaciónMétodo!AS527</f>
        <v>0</v>
      </c>
      <c r="AT527" s="65" t="n">
        <f aca="false">Tabla_Simulada!AT527-Tabla_ValidaciónMétodo!AT527</f>
        <v>0</v>
      </c>
      <c r="AU527" s="66" t="n">
        <f aca="false">Tabla_Simulada!AU527-Tabla_ValidaciónMétodo!AU527</f>
        <v>0</v>
      </c>
      <c r="AV527" s="65" t="n">
        <f aca="false">Tabla_Simulada!AV527-Tabla_ValidaciónMétodo!AV527</f>
        <v>0</v>
      </c>
      <c r="AW527" s="66" t="n">
        <f aca="false">Tabla_Simulada!AW527-Tabla_ValidaciónMétodo!AW527</f>
        <v>0</v>
      </c>
      <c r="AX527" s="65" t="n">
        <f aca="false">Tabla_Simulada!AX527-Tabla_ValidaciónMétodo!AX527</f>
        <v>0</v>
      </c>
    </row>
    <row r="528" customFormat="false" ht="15" hidden="false" customHeight="false" outlineLevel="0" collapsed="false">
      <c r="A528" s="72" t="s">
        <v>67</v>
      </c>
      <c r="B528" s="65" t="n">
        <f aca="false">Tabla_Simulada!B528-Tabla_ValidaciónMétodo!B528</f>
        <v>0</v>
      </c>
      <c r="C528" s="65" t="n">
        <f aca="false">Tabla_Simulada!C528-Tabla_ValidaciónMétodo!C528</f>
        <v>0</v>
      </c>
      <c r="D528" s="65" t="n">
        <f aca="false">Tabla_Simulada!D528-Tabla_ValidaciónMétodo!D528</f>
        <v>0</v>
      </c>
      <c r="E528" s="65" t="n">
        <f aca="false">Tabla_Simulada!E528-Tabla_ValidaciónMétodo!E528</f>
        <v>0</v>
      </c>
      <c r="F528" s="65" t="n">
        <f aca="false">Tabla_Simulada!F528-Tabla_ValidaciónMétodo!F528</f>
        <v>0</v>
      </c>
      <c r="G528" s="65" t="n">
        <f aca="false">Tabla_Simulada!G528-Tabla_ValidaciónMétodo!G528</f>
        <v>0</v>
      </c>
      <c r="H528" s="65" t="n">
        <f aca="false">Tabla_Simulada!H528-Tabla_ValidaciónMétodo!H528</f>
        <v>0</v>
      </c>
      <c r="I528" s="66" t="n">
        <f aca="false">Tabla_Simulada!I528-Tabla_ValidaciónMétodo!I528</f>
        <v>0</v>
      </c>
      <c r="J528" s="65" t="n">
        <f aca="false">Tabla_Simulada!J528-Tabla_ValidaciónMétodo!J528</f>
        <v>0</v>
      </c>
      <c r="K528" s="66" t="n">
        <f aca="false">Tabla_Simulada!K528-Tabla_ValidaciónMétodo!K528</f>
        <v>0</v>
      </c>
      <c r="L528" s="65" t="n">
        <f aca="false">Tabla_Simulada!L528-Tabla_ValidaciónMétodo!L528</f>
        <v>0</v>
      </c>
      <c r="M528" s="66" t="n">
        <f aca="false">Tabla_Simulada!M528-Tabla_ValidaciónMétodo!M528</f>
        <v>0</v>
      </c>
      <c r="N528" s="65" t="n">
        <f aca="false">Tabla_Simulada!N528-Tabla_ValidaciónMétodo!N528</f>
        <v>0</v>
      </c>
      <c r="O528" s="65" t="n">
        <f aca="false">Tabla_Simulada!O528-Tabla_ValidaciónMétodo!O528</f>
        <v>0</v>
      </c>
      <c r="P528" s="65" t="n">
        <f aca="false">Tabla_Simulada!P528-Tabla_ValidaciónMétodo!P528</f>
        <v>0</v>
      </c>
      <c r="Q528" s="65" t="n">
        <f aca="false">Tabla_Simulada!Q528-Tabla_ValidaciónMétodo!Q528</f>
        <v>0</v>
      </c>
      <c r="S528" s="65" t="n">
        <f aca="false">Tabla_Simulada!S528-Tabla_ValidaciónMétodo!S528</f>
        <v>0</v>
      </c>
      <c r="T528" s="65" t="n">
        <f aca="false">Tabla_Simulada!T528-Tabla_ValidaciónMétodo!T528</f>
        <v>0</v>
      </c>
      <c r="U528" s="65" t="n">
        <f aca="false">Tabla_Simulada!U528-Tabla_ValidaciónMétodo!U528</f>
        <v>0</v>
      </c>
      <c r="V528" s="65" t="n">
        <f aca="false">Tabla_Simulada!V528-Tabla_ValidaciónMétodo!V528</f>
        <v>0</v>
      </c>
      <c r="W528" s="65" t="n">
        <f aca="false">Tabla_Simulada!W528-Tabla_ValidaciónMétodo!W528</f>
        <v>0</v>
      </c>
      <c r="X528" s="65" t="n">
        <f aca="false">Tabla_Simulada!X528-Tabla_ValidaciónMétodo!X528</f>
        <v>0</v>
      </c>
      <c r="Y528" s="65" t="n">
        <f aca="false">Tabla_Simulada!Y528-Tabla_ValidaciónMétodo!Y528</f>
        <v>0</v>
      </c>
      <c r="Z528" s="65" t="n">
        <f aca="false">Tabla_Simulada!Z528-Tabla_ValidaciónMétodo!Z528</f>
        <v>0</v>
      </c>
      <c r="AC528" s="73" t="n">
        <f aca="false">Tabla_Simulada!AC528-Tabla_ValidaciónMétodo!AC528</f>
        <v>0</v>
      </c>
      <c r="AD528" s="74" t="n">
        <f aca="false">Tabla_Simulada!AD528-Tabla_ValidaciónMétodo!AD528</f>
        <v>0</v>
      </c>
      <c r="AE528" s="75" t="n">
        <f aca="false">Tabla_Simulada!AE528-Tabla_ValidaciónMétodo!AE528</f>
        <v>0</v>
      </c>
      <c r="AF528" s="74" t="n">
        <f aca="false">Tabla_Simulada!AF528-Tabla_ValidaciónMétodo!AF528</f>
        <v>0</v>
      </c>
      <c r="AG528" s="74" t="n">
        <f aca="false">Tabla_Simulada!AG528-Tabla_ValidaciónMétodo!AG528</f>
        <v>0</v>
      </c>
      <c r="AH528" s="74" t="n">
        <f aca="false">Tabla_Simulada!AH528-Tabla_ValidaciónMétodo!AH528</f>
        <v>0</v>
      </c>
      <c r="AI528" s="74" t="n">
        <f aca="false">Tabla_Simulada!AI528-Tabla_ValidaciónMétodo!AI528</f>
        <v>0</v>
      </c>
      <c r="AJ528" s="74" t="n">
        <f aca="false">Tabla_Simulada!AJ528-Tabla_ValidaciónMétodo!AJ528</f>
        <v>0</v>
      </c>
      <c r="AK528" s="74" t="n">
        <f aca="false">Tabla_Simulada!AK528-Tabla_ValidaciónMétodo!AK528</f>
        <v>0</v>
      </c>
      <c r="AL528" s="74" t="n">
        <f aca="false">Tabla_Simulada!AL528-Tabla_ValidaciónMétodo!AL528</f>
        <v>0</v>
      </c>
      <c r="AM528" s="74" t="n">
        <f aca="false">Tabla_Simulada!AM528-Tabla_ValidaciónMétodo!AM528</f>
        <v>0</v>
      </c>
      <c r="AO528" s="66" t="n">
        <f aca="false">Tabla_Simulada!AO528-Tabla_ValidaciónMétodo!AO528</f>
        <v>0</v>
      </c>
      <c r="AP528" s="65" t="n">
        <f aca="false">Tabla_Simulada!AP528-Tabla_ValidaciónMétodo!AP528</f>
        <v>0</v>
      </c>
      <c r="AQ528" s="66" t="n">
        <f aca="false">Tabla_Simulada!AQ528-Tabla_ValidaciónMétodo!AQ528</f>
        <v>0</v>
      </c>
      <c r="AR528" s="65" t="n">
        <f aca="false">Tabla_Simulada!AR528-Tabla_ValidaciónMétodo!AR528</f>
        <v>0</v>
      </c>
      <c r="AS528" s="66" t="n">
        <f aca="false">Tabla_Simulada!AS528-Tabla_ValidaciónMétodo!AS528</f>
        <v>0</v>
      </c>
      <c r="AT528" s="65" t="n">
        <f aca="false">Tabla_Simulada!AT528-Tabla_ValidaciónMétodo!AT528</f>
        <v>0</v>
      </c>
      <c r="AU528" s="66" t="n">
        <f aca="false">Tabla_Simulada!AU528-Tabla_ValidaciónMétodo!AU528</f>
        <v>0</v>
      </c>
      <c r="AV528" s="65" t="n">
        <f aca="false">Tabla_Simulada!AV528-Tabla_ValidaciónMétodo!AV528</f>
        <v>0</v>
      </c>
      <c r="AW528" s="66" t="n">
        <f aca="false">Tabla_Simulada!AW528-Tabla_ValidaciónMétodo!AW528</f>
        <v>0</v>
      </c>
      <c r="AX528" s="65" t="n">
        <f aca="false">Tabla_Simulada!AX528-Tabla_ValidaciónMétodo!AX528</f>
        <v>0</v>
      </c>
    </row>
    <row r="529" customFormat="false" ht="15" hidden="false" customHeight="false" outlineLevel="0" collapsed="false">
      <c r="A529" s="72" t="s">
        <v>68</v>
      </c>
      <c r="B529" s="65" t="n">
        <f aca="false">Tabla_Simulada!B529-Tabla_ValidaciónMétodo!B529</f>
        <v>0</v>
      </c>
      <c r="C529" s="65" t="n">
        <f aca="false">Tabla_Simulada!C529-Tabla_ValidaciónMétodo!C529</f>
        <v>0</v>
      </c>
      <c r="D529" s="65" t="n">
        <f aca="false">Tabla_Simulada!D529-Tabla_ValidaciónMétodo!D529</f>
        <v>0</v>
      </c>
      <c r="E529" s="65" t="n">
        <f aca="false">Tabla_Simulada!E529-Tabla_ValidaciónMétodo!E529</f>
        <v>0</v>
      </c>
      <c r="F529" s="65" t="n">
        <f aca="false">Tabla_Simulada!F529-Tabla_ValidaciónMétodo!F529</f>
        <v>0</v>
      </c>
      <c r="G529" s="65" t="n">
        <f aca="false">Tabla_Simulada!G529-Tabla_ValidaciónMétodo!G529</f>
        <v>0</v>
      </c>
      <c r="H529" s="65" t="n">
        <f aca="false">Tabla_Simulada!H529-Tabla_ValidaciónMétodo!H529</f>
        <v>0</v>
      </c>
      <c r="I529" s="66" t="n">
        <f aca="false">Tabla_Simulada!I529-Tabla_ValidaciónMétodo!I529</f>
        <v>0</v>
      </c>
      <c r="J529" s="65" t="n">
        <f aca="false">Tabla_Simulada!J529-Tabla_ValidaciónMétodo!J529</f>
        <v>0</v>
      </c>
      <c r="K529" s="66" t="n">
        <f aca="false">Tabla_Simulada!K529-Tabla_ValidaciónMétodo!K529</f>
        <v>0</v>
      </c>
      <c r="L529" s="65" t="n">
        <f aca="false">Tabla_Simulada!L529-Tabla_ValidaciónMétodo!L529</f>
        <v>0</v>
      </c>
      <c r="M529" s="66" t="n">
        <f aca="false">Tabla_Simulada!M529-Tabla_ValidaciónMétodo!M529</f>
        <v>0</v>
      </c>
      <c r="N529" s="65" t="n">
        <f aca="false">Tabla_Simulada!N529-Tabla_ValidaciónMétodo!N529</f>
        <v>0</v>
      </c>
      <c r="O529" s="65" t="n">
        <f aca="false">Tabla_Simulada!O529-Tabla_ValidaciónMétodo!O529</f>
        <v>0</v>
      </c>
      <c r="P529" s="65" t="n">
        <f aca="false">Tabla_Simulada!P529-Tabla_ValidaciónMétodo!P529</f>
        <v>0</v>
      </c>
      <c r="Q529" s="65" t="n">
        <f aca="false">Tabla_Simulada!Q529-Tabla_ValidaciónMétodo!Q529</f>
        <v>0</v>
      </c>
      <c r="S529" s="65" t="n">
        <f aca="false">Tabla_Simulada!S529-Tabla_ValidaciónMétodo!S529</f>
        <v>0</v>
      </c>
      <c r="T529" s="65" t="n">
        <f aca="false">Tabla_Simulada!T529-Tabla_ValidaciónMétodo!T529</f>
        <v>0</v>
      </c>
      <c r="U529" s="65" t="n">
        <f aca="false">Tabla_Simulada!U529-Tabla_ValidaciónMétodo!U529</f>
        <v>0</v>
      </c>
      <c r="V529" s="65" t="n">
        <f aca="false">Tabla_Simulada!V529-Tabla_ValidaciónMétodo!V529</f>
        <v>0</v>
      </c>
      <c r="W529" s="65" t="n">
        <f aca="false">Tabla_Simulada!W529-Tabla_ValidaciónMétodo!W529</f>
        <v>0</v>
      </c>
      <c r="X529" s="65" t="n">
        <f aca="false">Tabla_Simulada!X529-Tabla_ValidaciónMétodo!X529</f>
        <v>0</v>
      </c>
      <c r="Y529" s="65" t="n">
        <f aca="false">Tabla_Simulada!Y529-Tabla_ValidaciónMétodo!Y529</f>
        <v>0</v>
      </c>
      <c r="Z529" s="65" t="n">
        <f aca="false">Tabla_Simulada!Z529-Tabla_ValidaciónMétodo!Z529</f>
        <v>0</v>
      </c>
      <c r="AC529" s="73" t="n">
        <f aca="false">Tabla_Simulada!AC529-Tabla_ValidaciónMétodo!AC529</f>
        <v>0</v>
      </c>
      <c r="AD529" s="74" t="n">
        <f aca="false">Tabla_Simulada!AD529-Tabla_ValidaciónMétodo!AD529</f>
        <v>0</v>
      </c>
      <c r="AE529" s="75" t="n">
        <f aca="false">Tabla_Simulada!AE529-Tabla_ValidaciónMétodo!AE529</f>
        <v>0</v>
      </c>
      <c r="AF529" s="74" t="n">
        <f aca="false">Tabla_Simulada!AF529-Tabla_ValidaciónMétodo!AF529</f>
        <v>0</v>
      </c>
      <c r="AG529" s="74" t="n">
        <f aca="false">Tabla_Simulada!AG529-Tabla_ValidaciónMétodo!AG529</f>
        <v>0</v>
      </c>
      <c r="AH529" s="74" t="n">
        <f aca="false">Tabla_Simulada!AH529-Tabla_ValidaciónMétodo!AH529</f>
        <v>0</v>
      </c>
      <c r="AI529" s="74" t="n">
        <f aca="false">Tabla_Simulada!AI529-Tabla_ValidaciónMétodo!AI529</f>
        <v>0</v>
      </c>
      <c r="AJ529" s="74" t="n">
        <f aca="false">Tabla_Simulada!AJ529-Tabla_ValidaciónMétodo!AJ529</f>
        <v>0</v>
      </c>
      <c r="AK529" s="74" t="n">
        <f aca="false">Tabla_Simulada!AK529-Tabla_ValidaciónMétodo!AK529</f>
        <v>0</v>
      </c>
      <c r="AL529" s="74" t="n">
        <f aca="false">Tabla_Simulada!AL529-Tabla_ValidaciónMétodo!AL529</f>
        <v>0</v>
      </c>
      <c r="AM529" s="74" t="n">
        <f aca="false">Tabla_Simulada!AM529-Tabla_ValidaciónMétodo!AM529</f>
        <v>0</v>
      </c>
      <c r="AO529" s="66" t="n">
        <f aca="false">Tabla_Simulada!AO529-Tabla_ValidaciónMétodo!AO529</f>
        <v>0</v>
      </c>
      <c r="AP529" s="65" t="n">
        <f aca="false">Tabla_Simulada!AP529-Tabla_ValidaciónMétodo!AP529</f>
        <v>0</v>
      </c>
      <c r="AQ529" s="66" t="n">
        <f aca="false">Tabla_Simulada!AQ529-Tabla_ValidaciónMétodo!AQ529</f>
        <v>0</v>
      </c>
      <c r="AR529" s="65" t="n">
        <f aca="false">Tabla_Simulada!AR529-Tabla_ValidaciónMétodo!AR529</f>
        <v>0</v>
      </c>
      <c r="AS529" s="66" t="n">
        <f aca="false">Tabla_Simulada!AS529-Tabla_ValidaciónMétodo!AS529</f>
        <v>0</v>
      </c>
      <c r="AT529" s="65" t="n">
        <f aca="false">Tabla_Simulada!AT529-Tabla_ValidaciónMétodo!AT529</f>
        <v>0</v>
      </c>
      <c r="AU529" s="66" t="n">
        <f aca="false">Tabla_Simulada!AU529-Tabla_ValidaciónMétodo!AU529</f>
        <v>0</v>
      </c>
      <c r="AV529" s="65" t="n">
        <f aca="false">Tabla_Simulada!AV529-Tabla_ValidaciónMétodo!AV529</f>
        <v>0</v>
      </c>
      <c r="AW529" s="66" t="n">
        <f aca="false">Tabla_Simulada!AW529-Tabla_ValidaciónMétodo!AW529</f>
        <v>0</v>
      </c>
      <c r="AX529" s="65" t="n">
        <f aca="false">Tabla_Simulada!AX529-Tabla_ValidaciónMétodo!AX529</f>
        <v>0</v>
      </c>
    </row>
    <row r="530" customFormat="false" ht="15" hidden="false" customHeight="false" outlineLevel="0" collapsed="false">
      <c r="A530" s="83" t="s">
        <v>71</v>
      </c>
      <c r="B530" s="86" t="n">
        <f aca="false">Tabla_Simulada!B530-Tabla_ValidaciónMétodo!B530</f>
        <v>0</v>
      </c>
      <c r="C530" s="86" t="n">
        <f aca="false">Tabla_Simulada!C530-Tabla_ValidaciónMétodo!C530</f>
        <v>0</v>
      </c>
      <c r="D530" s="86" t="n">
        <f aca="false">Tabla_Simulada!D530-Tabla_ValidaciónMétodo!D530</f>
        <v>0</v>
      </c>
      <c r="E530" s="86" t="n">
        <f aca="false">Tabla_Simulada!E530-Tabla_ValidaciónMétodo!E530</f>
        <v>0</v>
      </c>
      <c r="F530" s="86" t="n">
        <f aca="false">Tabla_Simulada!F530-Tabla_ValidaciónMétodo!F530</f>
        <v>0</v>
      </c>
      <c r="G530" s="86" t="n">
        <f aca="false">Tabla_Simulada!G530-Tabla_ValidaciónMétodo!G530</f>
        <v>0</v>
      </c>
      <c r="H530" s="86" t="n">
        <f aca="false">Tabla_Simulada!H530-Tabla_ValidaciónMétodo!H530</f>
        <v>0</v>
      </c>
      <c r="I530" s="84" t="n">
        <f aca="false">Tabla_Simulada!I530-Tabla_ValidaciónMétodo!I530</f>
        <v>0</v>
      </c>
      <c r="J530" s="86" t="n">
        <f aca="false">Tabla_Simulada!J530-Tabla_ValidaciónMétodo!J530</f>
        <v>0</v>
      </c>
      <c r="K530" s="84" t="n">
        <f aca="false">Tabla_Simulada!K530-Tabla_ValidaciónMétodo!K530</f>
        <v>0</v>
      </c>
      <c r="L530" s="86" t="n">
        <f aca="false">Tabla_Simulada!L530-Tabla_ValidaciónMétodo!L530</f>
        <v>0</v>
      </c>
      <c r="M530" s="84" t="n">
        <f aca="false">Tabla_Simulada!M530-Tabla_ValidaciónMétodo!M530</f>
        <v>0</v>
      </c>
      <c r="N530" s="86" t="n">
        <f aca="false">Tabla_Simulada!N530-Tabla_ValidaciónMétodo!N530</f>
        <v>0</v>
      </c>
      <c r="O530" s="86" t="n">
        <f aca="false">Tabla_Simulada!O530-Tabla_ValidaciónMétodo!O530</f>
        <v>0</v>
      </c>
      <c r="P530" s="86" t="n">
        <f aca="false">Tabla_Simulada!P530-Tabla_ValidaciónMétodo!P530</f>
        <v>0</v>
      </c>
      <c r="Q530" s="86" t="n">
        <f aca="false">Tabla_Simulada!Q530-Tabla_ValidaciónMétodo!Q530</f>
        <v>0</v>
      </c>
      <c r="S530" s="86" t="n">
        <f aca="false">Tabla_Simulada!S530-Tabla_ValidaciónMétodo!S530</f>
        <v>0</v>
      </c>
      <c r="T530" s="86" t="n">
        <f aca="false">Tabla_Simulada!T530-Tabla_ValidaciónMétodo!T530</f>
        <v>0</v>
      </c>
      <c r="U530" s="86" t="n">
        <f aca="false">Tabla_Simulada!U530-Tabla_ValidaciónMétodo!U530</f>
        <v>0</v>
      </c>
      <c r="V530" s="86" t="n">
        <f aca="false">Tabla_Simulada!V530-Tabla_ValidaciónMétodo!V530</f>
        <v>0</v>
      </c>
      <c r="W530" s="86" t="n">
        <f aca="false">Tabla_Simulada!W530-Tabla_ValidaciónMétodo!W530</f>
        <v>0</v>
      </c>
      <c r="X530" s="86" t="n">
        <f aca="false">Tabla_Simulada!X530-Tabla_ValidaciónMétodo!X530</f>
        <v>0</v>
      </c>
      <c r="Y530" s="86" t="n">
        <f aca="false">Tabla_Simulada!Y530-Tabla_ValidaciónMétodo!Y530</f>
        <v>0</v>
      </c>
      <c r="Z530" s="86" t="n">
        <f aca="false">Tabla_Simulada!Z530-Tabla_ValidaciónMétodo!Z530</f>
        <v>0</v>
      </c>
      <c r="AB530" s="89" t="s">
        <v>241</v>
      </c>
      <c r="AC530" s="89" t="n">
        <f aca="false">Tabla_Simulada!AC530-Tabla_ValidaciónMétodo!AC530</f>
        <v>0</v>
      </c>
      <c r="AD530" s="88"/>
      <c r="AE530" s="90" t="n">
        <f aca="false">Tabla_Simulada!AE530-Tabla_ValidaciónMétodo!AE530</f>
        <v>0</v>
      </c>
      <c r="AF530" s="88"/>
      <c r="AG530" s="91" t="n">
        <f aca="false">Tabla_Simulada!AG530-Tabla_ValidaciónMétodo!AG530</f>
        <v>0</v>
      </c>
      <c r="AH530" s="88"/>
      <c r="AI530" s="91" t="n">
        <f aca="false">Tabla_Simulada!AI530-Tabla_ValidaciónMétodo!AI530</f>
        <v>0</v>
      </c>
      <c r="AJ530" s="88"/>
      <c r="AK530" s="91" t="n">
        <f aca="false">Tabla_Simulada!AK530-Tabla_ValidaciónMétodo!AK530</f>
        <v>0</v>
      </c>
      <c r="AL530" s="92"/>
      <c r="AM530" s="91" t="n">
        <f aca="false">Tabla_Simulada!AM530-Tabla_ValidaciónMétodo!AM530</f>
        <v>0</v>
      </c>
      <c r="AO530" s="84" t="n">
        <f aca="false">Tabla_Simulada!AO530-Tabla_ValidaciónMétodo!AO530</f>
        <v>0</v>
      </c>
      <c r="AP530" s="86" t="n">
        <f aca="false">Tabla_Simulada!AP530-Tabla_ValidaciónMétodo!AP530</f>
        <v>0</v>
      </c>
      <c r="AQ530" s="84" t="n">
        <f aca="false">Tabla_Simulada!AQ530-Tabla_ValidaciónMétodo!AQ530</f>
        <v>0</v>
      </c>
      <c r="AR530" s="86" t="n">
        <f aca="false">Tabla_Simulada!AR530-Tabla_ValidaciónMétodo!AR530</f>
        <v>0</v>
      </c>
      <c r="AS530" s="84" t="n">
        <f aca="false">Tabla_Simulada!AS530-Tabla_ValidaciónMétodo!AS530</f>
        <v>0</v>
      </c>
      <c r="AT530" s="86" t="n">
        <f aca="false">Tabla_Simulada!AT530-Tabla_ValidaciónMétodo!AT530</f>
        <v>0</v>
      </c>
      <c r="AU530" s="84" t="n">
        <f aca="false">Tabla_Simulada!AU530-Tabla_ValidaciónMétodo!AU530</f>
        <v>0</v>
      </c>
      <c r="AV530" s="86" t="n">
        <f aca="false">Tabla_Simulada!AV530-Tabla_ValidaciónMétodo!AV530</f>
        <v>0</v>
      </c>
      <c r="AW530" s="84" t="n">
        <f aca="false">Tabla_Simulada!AW530-Tabla_ValidaciónMétodo!AW530</f>
        <v>0</v>
      </c>
      <c r="AX530" s="86" t="n">
        <f aca="false">Tabla_Simulada!AX530-Tabla_ValidaciónMétodo!AX530</f>
        <v>0</v>
      </c>
    </row>
    <row r="531" customFormat="false" ht="15" hidden="false" customHeight="false" outlineLevel="0" collapsed="false">
      <c r="A531" s="43" t="s">
        <v>72</v>
      </c>
      <c r="AB531" s="89" t="s">
        <v>242</v>
      </c>
      <c r="AC531" s="89" t="n">
        <f aca="false">Tabla_Simulada!AC531-Tabla_ValidaciónMétodo!AC531</f>
        <v>0</v>
      </c>
      <c r="AD531" s="88"/>
      <c r="AE531" s="90" t="n">
        <f aca="false">Tabla_Simulada!AE531-Tabla_ValidaciónMétodo!AE531</f>
        <v>0</v>
      </c>
      <c r="AF531" s="88"/>
      <c r="AG531" s="91" t="n">
        <f aca="false">Tabla_Simulada!AG531-Tabla_ValidaciónMétodo!AG531</f>
        <v>0</v>
      </c>
      <c r="AH531" s="88"/>
      <c r="AI531" s="91" t="n">
        <f aca="false">Tabla_Simulada!AI531-Tabla_ValidaciónMétodo!AI531</f>
        <v>0</v>
      </c>
      <c r="AJ531" s="88"/>
      <c r="AK531" s="91" t="n">
        <f aca="false">Tabla_Simulada!AK531-Tabla_ValidaciónMétodo!AK531</f>
        <v>0</v>
      </c>
      <c r="AL531" s="88"/>
      <c r="AM531" s="91"/>
    </row>
    <row r="532" customFormat="false" ht="15" hidden="false" customHeight="false" outlineLevel="0" collapsed="false">
      <c r="A532" s="43" t="s">
        <v>187</v>
      </c>
    </row>
    <row r="536" customFormat="false" ht="15" hidden="false" customHeight="false" outlineLevel="0" collapsed="false">
      <c r="A536" s="14" t="str">
        <f aca="false">"Tabla " &amp; TEXT((ROW()+24) / 35, "0")</f>
        <v>Tabla 16</v>
      </c>
      <c r="B536" s="14"/>
      <c r="C536" s="14"/>
      <c r="D536" s="14"/>
      <c r="E536" s="14"/>
      <c r="F536" s="14"/>
      <c r="G536" s="14"/>
      <c r="H536" s="14"/>
      <c r="I536" s="14"/>
      <c r="J536" s="14"/>
      <c r="S536" s="140"/>
      <c r="T536" s="140"/>
      <c r="U536" s="140"/>
      <c r="V536" s="140"/>
      <c r="W536" s="140"/>
      <c r="X536" s="140"/>
      <c r="Y536" s="140"/>
      <c r="Z536" s="140"/>
    </row>
    <row r="537" customFormat="false" ht="15" hidden="false" customHeight="false" outlineLevel="0" collapsed="false">
      <c r="A537" s="14" t="s">
        <v>212</v>
      </c>
      <c r="B537" s="14"/>
      <c r="C537" s="14"/>
      <c r="D537" s="14"/>
      <c r="E537" s="14"/>
      <c r="F537" s="14"/>
      <c r="G537" s="14"/>
      <c r="H537" s="14"/>
      <c r="I537" s="14"/>
      <c r="J537" s="14"/>
      <c r="S537" s="140"/>
      <c r="T537" s="140"/>
      <c r="U537" s="140"/>
      <c r="V537" s="140"/>
      <c r="W537" s="140"/>
      <c r="X537" s="140"/>
      <c r="Y537" s="140"/>
      <c r="Z537" s="140"/>
    </row>
    <row r="538" customFormat="false" ht="15.8" hidden="false" customHeight="true" outlineLevel="0" collapsed="false">
      <c r="A538" s="52" t="s">
        <v>30</v>
      </c>
      <c r="B538" s="103" t="s">
        <v>222</v>
      </c>
      <c r="C538" s="103"/>
      <c r="D538" s="103"/>
      <c r="E538" s="103"/>
      <c r="F538" s="103"/>
      <c r="G538" s="103"/>
      <c r="H538" s="103"/>
      <c r="I538" s="54" t="s">
        <v>32</v>
      </c>
      <c r="J538" s="54" t="s">
        <v>33</v>
      </c>
      <c r="K538" s="54" t="s">
        <v>223</v>
      </c>
      <c r="L538" s="54" t="s">
        <v>224</v>
      </c>
      <c r="M538" s="54" t="s">
        <v>225</v>
      </c>
      <c r="N538" s="54" t="s">
        <v>34</v>
      </c>
      <c r="O538" s="54" t="s">
        <v>226</v>
      </c>
      <c r="P538" s="54" t="s">
        <v>227</v>
      </c>
      <c r="Q538" s="54" t="s">
        <v>228</v>
      </c>
      <c r="S538" s="103" t="s">
        <v>222</v>
      </c>
      <c r="T538" s="103"/>
      <c r="U538" s="103"/>
      <c r="V538" s="103"/>
      <c r="W538" s="103"/>
      <c r="X538" s="103"/>
      <c r="Y538" s="103"/>
      <c r="Z538" s="103"/>
      <c r="AC538" s="57" t="s">
        <v>230</v>
      </c>
      <c r="AD538" s="57"/>
      <c r="AE538" s="57" t="s">
        <v>231</v>
      </c>
      <c r="AF538" s="57"/>
      <c r="AG538" s="57" t="s">
        <v>232</v>
      </c>
      <c r="AH538" s="57"/>
      <c r="AI538" s="57" t="s">
        <v>233</v>
      </c>
      <c r="AJ538" s="57"/>
      <c r="AK538" s="57" t="s">
        <v>234</v>
      </c>
      <c r="AL538" s="57"/>
      <c r="AM538" s="58" t="s">
        <v>235</v>
      </c>
      <c r="AO538" s="57" t="s">
        <v>230</v>
      </c>
      <c r="AP538" s="57"/>
      <c r="AQ538" s="57" t="s">
        <v>231</v>
      </c>
      <c r="AR538" s="57"/>
      <c r="AS538" s="57" t="s">
        <v>232</v>
      </c>
      <c r="AT538" s="57"/>
      <c r="AU538" s="57" t="s">
        <v>233</v>
      </c>
      <c r="AV538" s="57"/>
      <c r="AW538" s="58" t="s">
        <v>234</v>
      </c>
      <c r="AX538" s="58"/>
    </row>
    <row r="539" customFormat="false" ht="37.3" hidden="false" customHeight="false" outlineLevel="0" collapsed="false">
      <c r="A539" s="52"/>
      <c r="B539" s="104" t="s">
        <v>213</v>
      </c>
      <c r="C539" s="104" t="s">
        <v>214</v>
      </c>
      <c r="D539" s="104" t="s">
        <v>215</v>
      </c>
      <c r="E539" s="104" t="s">
        <v>216</v>
      </c>
      <c r="F539" s="104" t="s">
        <v>217</v>
      </c>
      <c r="G539" s="104" t="s">
        <v>218</v>
      </c>
      <c r="H539" s="104" t="s">
        <v>219</v>
      </c>
      <c r="I539" s="54"/>
      <c r="J539" s="54"/>
      <c r="K539" s="54"/>
      <c r="L539" s="54"/>
      <c r="M539" s="54"/>
      <c r="N539" s="54"/>
      <c r="O539" s="54"/>
      <c r="P539" s="54"/>
      <c r="Q539" s="54"/>
      <c r="S539" s="104" t="s">
        <v>213</v>
      </c>
      <c r="T539" s="104" t="s">
        <v>214</v>
      </c>
      <c r="U539" s="104" t="s">
        <v>215</v>
      </c>
      <c r="V539" s="104" t="s">
        <v>216</v>
      </c>
      <c r="W539" s="104" t="s">
        <v>217</v>
      </c>
      <c r="X539" s="104" t="s">
        <v>218</v>
      </c>
      <c r="Y539" s="104" t="s">
        <v>219</v>
      </c>
      <c r="Z539" s="54" t="s">
        <v>43</v>
      </c>
      <c r="AC539" s="59" t="s">
        <v>236</v>
      </c>
      <c r="AD539" s="59" t="s">
        <v>237</v>
      </c>
      <c r="AE539" s="59" t="s">
        <v>236</v>
      </c>
      <c r="AF539" s="59" t="s">
        <v>237</v>
      </c>
      <c r="AG539" s="59" t="s">
        <v>236</v>
      </c>
      <c r="AH539" s="59" t="s">
        <v>237</v>
      </c>
      <c r="AI539" s="59" t="s">
        <v>236</v>
      </c>
      <c r="AJ539" s="59" t="s">
        <v>237</v>
      </c>
      <c r="AK539" s="59" t="s">
        <v>236</v>
      </c>
      <c r="AL539" s="59" t="s">
        <v>237</v>
      </c>
      <c r="AM539" s="60" t="s">
        <v>238</v>
      </c>
      <c r="AO539" s="59" t="s">
        <v>239</v>
      </c>
      <c r="AP539" s="59" t="s">
        <v>240</v>
      </c>
      <c r="AQ539" s="59" t="s">
        <v>239</v>
      </c>
      <c r="AR539" s="59" t="s">
        <v>240</v>
      </c>
      <c r="AS539" s="59" t="s">
        <v>239</v>
      </c>
      <c r="AT539" s="59" t="s">
        <v>240</v>
      </c>
      <c r="AU539" s="59" t="s">
        <v>239</v>
      </c>
      <c r="AV539" s="59" t="s">
        <v>240</v>
      </c>
      <c r="AW539" s="59" t="s">
        <v>239</v>
      </c>
      <c r="AX539" s="60" t="s">
        <v>240</v>
      </c>
      <c r="AY539" s="105" t="s">
        <v>244</v>
      </c>
    </row>
    <row r="540" customFormat="false" ht="15" hidden="false" customHeight="false" outlineLevel="0" collapsed="false">
      <c r="A540" s="61" t="s">
        <v>44</v>
      </c>
      <c r="B540" s="64" t="n">
        <f aca="false">Tabla_Simulada!B540-Tabla_ValidaciónMétodo!B540</f>
        <v>0</v>
      </c>
      <c r="C540" s="64" t="n">
        <f aca="false">Tabla_Simulada!C540-Tabla_ValidaciónMétodo!C540</f>
        <v>0</v>
      </c>
      <c r="D540" s="64" t="n">
        <f aca="false">Tabla_Simulada!D540-Tabla_ValidaciónMétodo!D540</f>
        <v>0</v>
      </c>
      <c r="E540" s="64" t="n">
        <f aca="false">Tabla_Simulada!E540-Tabla_ValidaciónMétodo!E540</f>
        <v>0</v>
      </c>
      <c r="F540" s="64" t="n">
        <f aca="false">Tabla_Simulada!F540-Tabla_ValidaciónMétodo!F540</f>
        <v>0</v>
      </c>
      <c r="G540" s="64" t="n">
        <f aca="false">Tabla_Simulada!G540-Tabla_ValidaciónMétodo!G540</f>
        <v>0</v>
      </c>
      <c r="H540" s="64" t="n">
        <f aca="false">Tabla_Simulada!H540-Tabla_ValidaciónMétodo!H540</f>
        <v>0</v>
      </c>
      <c r="I540" s="63" t="n">
        <f aca="false">Tabla_Simulada!I540-Tabla_ValidaciónMétodo!I540</f>
        <v>0</v>
      </c>
      <c r="J540" s="64" t="n">
        <f aca="false">Tabla_Simulada!J540-Tabla_ValidaciónMétodo!J540</f>
        <v>0</v>
      </c>
      <c r="K540" s="63" t="n">
        <f aca="false">Tabla_Simulada!K540-Tabla_ValidaciónMétodo!K540</f>
        <v>0</v>
      </c>
      <c r="L540" s="65" t="n">
        <f aca="false">Tabla_Simulada!L540-Tabla_ValidaciónMétodo!L540</f>
        <v>0</v>
      </c>
      <c r="M540" s="66" t="n">
        <f aca="false">Tabla_Simulada!M540-Tabla_ValidaciónMétodo!M540</f>
        <v>0</v>
      </c>
      <c r="N540" s="65" t="n">
        <f aca="false">Tabla_Simulada!N540-Tabla_ValidaciónMétodo!N540</f>
        <v>0</v>
      </c>
      <c r="O540" s="65" t="n">
        <f aca="false">Tabla_Simulada!O540-Tabla_ValidaciónMétodo!O540</f>
        <v>0</v>
      </c>
      <c r="P540" s="65" t="n">
        <f aca="false">Tabla_Simulada!P540-Tabla_ValidaciónMétodo!P540</f>
        <v>0</v>
      </c>
      <c r="Q540" s="65" t="n">
        <f aca="false">Tabla_Simulada!Q540-Tabla_ValidaciónMétodo!Q540</f>
        <v>0</v>
      </c>
      <c r="S540" s="64" t="n">
        <f aca="false">Tabla_Simulada!S540-Tabla_ValidaciónMétodo!S540</f>
        <v>0</v>
      </c>
      <c r="T540" s="64" t="n">
        <f aca="false">Tabla_Simulada!T540-Tabla_ValidaciónMétodo!T540</f>
        <v>0</v>
      </c>
      <c r="U540" s="64" t="n">
        <f aca="false">Tabla_Simulada!U540-Tabla_ValidaciónMétodo!U540</f>
        <v>0</v>
      </c>
      <c r="V540" s="64" t="n">
        <f aca="false">Tabla_Simulada!V540-Tabla_ValidaciónMétodo!V540</f>
        <v>0</v>
      </c>
      <c r="W540" s="64" t="n">
        <f aca="false">Tabla_Simulada!W540-Tabla_ValidaciónMétodo!W540</f>
        <v>0</v>
      </c>
      <c r="X540" s="64" t="n">
        <f aca="false">Tabla_Simulada!X540-Tabla_ValidaciónMétodo!X540</f>
        <v>0</v>
      </c>
      <c r="Y540" s="64" t="n">
        <f aca="false">Tabla_Simulada!Y540-Tabla_ValidaciónMétodo!Y540</f>
        <v>0</v>
      </c>
      <c r="Z540" s="64" t="n">
        <f aca="false">Tabla_Simulada!Z540-Tabla_ValidaciónMétodo!Z540</f>
        <v>0</v>
      </c>
      <c r="AC540" s="69" t="n">
        <f aca="false">Tabla_Simulada!AC540-Tabla_ValidaciónMétodo!AC540</f>
        <v>0</v>
      </c>
      <c r="AD540" s="70" t="n">
        <f aca="false">Tabla_Simulada!AD540-Tabla_ValidaciónMétodo!AD540</f>
        <v>0</v>
      </c>
      <c r="AE540" s="71" t="n">
        <f aca="false">Tabla_Simulada!AE540-Tabla_ValidaciónMétodo!AE540</f>
        <v>0</v>
      </c>
      <c r="AF540" s="70" t="n">
        <f aca="false">Tabla_Simulada!AF540-Tabla_ValidaciónMétodo!AF540</f>
        <v>0</v>
      </c>
      <c r="AG540" s="70" t="n">
        <f aca="false">Tabla_Simulada!AG540-Tabla_ValidaciónMétodo!AG540</f>
        <v>0</v>
      </c>
      <c r="AH540" s="70" t="n">
        <f aca="false">Tabla_Simulada!AH540-Tabla_ValidaciónMétodo!AH540</f>
        <v>0</v>
      </c>
      <c r="AI540" s="70" t="n">
        <f aca="false">Tabla_Simulada!AI540-Tabla_ValidaciónMétodo!AI540</f>
        <v>0</v>
      </c>
      <c r="AJ540" s="70" t="n">
        <f aca="false">Tabla_Simulada!AJ540-Tabla_ValidaciónMétodo!AJ540</f>
        <v>0</v>
      </c>
      <c r="AK540" s="70" t="n">
        <f aca="false">Tabla_Simulada!AK540-Tabla_ValidaciónMétodo!AK540</f>
        <v>0</v>
      </c>
      <c r="AL540" s="70" t="n">
        <f aca="false">Tabla_Simulada!AL540-Tabla_ValidaciónMétodo!AL540</f>
        <v>0</v>
      </c>
      <c r="AM540" s="70" t="n">
        <f aca="false">Tabla_Simulada!AM540-Tabla_ValidaciónMétodo!AM540</f>
        <v>0</v>
      </c>
      <c r="AO540" s="63" t="n">
        <f aca="false">Tabla_Simulada!AO540-Tabla_ValidaciónMétodo!AO540</f>
        <v>0</v>
      </c>
      <c r="AP540" s="64" t="n">
        <f aca="false">Tabla_Simulada!AP540-Tabla_ValidaciónMétodo!AP540</f>
        <v>0</v>
      </c>
      <c r="AQ540" s="63" t="n">
        <f aca="false">Tabla_Simulada!AQ540-Tabla_ValidaciónMétodo!AQ540</f>
        <v>0</v>
      </c>
      <c r="AR540" s="64" t="n">
        <f aca="false">Tabla_Simulada!AR540-Tabla_ValidaciónMétodo!AR540</f>
        <v>0</v>
      </c>
      <c r="AS540" s="63" t="n">
        <f aca="false">Tabla_Simulada!AS540-Tabla_ValidaciónMétodo!AS540</f>
        <v>0</v>
      </c>
      <c r="AT540" s="64" t="n">
        <f aca="false">Tabla_Simulada!AT540-Tabla_ValidaciónMétodo!AT540</f>
        <v>0</v>
      </c>
      <c r="AU540" s="63" t="n">
        <f aca="false">Tabla_Simulada!AU540-Tabla_ValidaciónMétodo!AU540</f>
        <v>0</v>
      </c>
      <c r="AV540" s="64" t="n">
        <f aca="false">Tabla_Simulada!AV540-Tabla_ValidaciónMétodo!AV540</f>
        <v>0</v>
      </c>
      <c r="AW540" s="63" t="n">
        <f aca="false">Tabla_Simulada!AW540-Tabla_ValidaciónMétodo!AW540</f>
        <v>0</v>
      </c>
      <c r="AX540" s="64" t="n">
        <f aca="false">Tabla_Simulada!AX540-Tabla_ValidaciónMétodo!AX540</f>
        <v>0</v>
      </c>
    </row>
    <row r="541" customFormat="false" ht="15" hidden="false" customHeight="false" outlineLevel="0" collapsed="false">
      <c r="A541" s="72" t="s">
        <v>45</v>
      </c>
      <c r="B541" s="65" t="n">
        <f aca="false">Tabla_Simulada!B541-Tabla_ValidaciónMétodo!B541</f>
        <v>0</v>
      </c>
      <c r="C541" s="65" t="n">
        <f aca="false">Tabla_Simulada!C541-Tabla_ValidaciónMétodo!C541</f>
        <v>0</v>
      </c>
      <c r="D541" s="65" t="n">
        <f aca="false">Tabla_Simulada!D541-Tabla_ValidaciónMétodo!D541</f>
        <v>0</v>
      </c>
      <c r="E541" s="65" t="n">
        <f aca="false">Tabla_Simulada!E541-Tabla_ValidaciónMétodo!E541</f>
        <v>0</v>
      </c>
      <c r="F541" s="65" t="n">
        <f aca="false">Tabla_Simulada!F541-Tabla_ValidaciónMétodo!F541</f>
        <v>0</v>
      </c>
      <c r="G541" s="65" t="n">
        <f aca="false">Tabla_Simulada!G541-Tabla_ValidaciónMétodo!G541</f>
        <v>0</v>
      </c>
      <c r="H541" s="65" t="n">
        <f aca="false">Tabla_Simulada!H541-Tabla_ValidaciónMétodo!H541</f>
        <v>0</v>
      </c>
      <c r="I541" s="66" t="n">
        <f aca="false">Tabla_Simulada!I541-Tabla_ValidaciónMétodo!I541</f>
        <v>0</v>
      </c>
      <c r="J541" s="65" t="n">
        <f aca="false">Tabla_Simulada!J541-Tabla_ValidaciónMétodo!J541</f>
        <v>0</v>
      </c>
      <c r="K541" s="66" t="n">
        <f aca="false">Tabla_Simulada!K541-Tabla_ValidaciónMétodo!K541</f>
        <v>0</v>
      </c>
      <c r="L541" s="65" t="n">
        <f aca="false">Tabla_Simulada!L541-Tabla_ValidaciónMétodo!L541</f>
        <v>0</v>
      </c>
      <c r="M541" s="66" t="n">
        <f aca="false">Tabla_Simulada!M541-Tabla_ValidaciónMétodo!M541</f>
        <v>0</v>
      </c>
      <c r="N541" s="65" t="n">
        <f aca="false">Tabla_Simulada!N541-Tabla_ValidaciónMétodo!N541</f>
        <v>0</v>
      </c>
      <c r="O541" s="65" t="n">
        <f aca="false">Tabla_Simulada!O541-Tabla_ValidaciónMétodo!O541</f>
        <v>0</v>
      </c>
      <c r="P541" s="65" t="n">
        <f aca="false">Tabla_Simulada!P541-Tabla_ValidaciónMétodo!P541</f>
        <v>0</v>
      </c>
      <c r="Q541" s="65" t="n">
        <f aca="false">Tabla_Simulada!Q541-Tabla_ValidaciónMétodo!Q541</f>
        <v>0</v>
      </c>
      <c r="S541" s="65" t="n">
        <f aca="false">Tabla_Simulada!S541-Tabla_ValidaciónMétodo!S541</f>
        <v>0</v>
      </c>
      <c r="T541" s="65" t="n">
        <f aca="false">Tabla_Simulada!T541-Tabla_ValidaciónMétodo!T541</f>
        <v>0</v>
      </c>
      <c r="U541" s="65" t="n">
        <f aca="false">Tabla_Simulada!U541-Tabla_ValidaciónMétodo!U541</f>
        <v>0</v>
      </c>
      <c r="V541" s="65" t="n">
        <f aca="false">Tabla_Simulada!V541-Tabla_ValidaciónMétodo!V541</f>
        <v>0</v>
      </c>
      <c r="W541" s="65" t="n">
        <f aca="false">Tabla_Simulada!W541-Tabla_ValidaciónMétodo!W541</f>
        <v>0</v>
      </c>
      <c r="X541" s="65" t="n">
        <f aca="false">Tabla_Simulada!X541-Tabla_ValidaciónMétodo!X541</f>
        <v>0</v>
      </c>
      <c r="Y541" s="65" t="n">
        <f aca="false">Tabla_Simulada!Y541-Tabla_ValidaciónMétodo!Y541</f>
        <v>0</v>
      </c>
      <c r="Z541" s="65" t="n">
        <f aca="false">Tabla_Simulada!Z541-Tabla_ValidaciónMétodo!Z541</f>
        <v>0</v>
      </c>
      <c r="AC541" s="73" t="n">
        <f aca="false">Tabla_Simulada!AC541-Tabla_ValidaciónMétodo!AC541</f>
        <v>0</v>
      </c>
      <c r="AD541" s="74" t="n">
        <f aca="false">Tabla_Simulada!AD541-Tabla_ValidaciónMétodo!AD541</f>
        <v>0</v>
      </c>
      <c r="AE541" s="75" t="n">
        <f aca="false">Tabla_Simulada!AE541-Tabla_ValidaciónMétodo!AE541</f>
        <v>0</v>
      </c>
      <c r="AF541" s="74" t="n">
        <f aca="false">Tabla_Simulada!AF541-Tabla_ValidaciónMétodo!AF541</f>
        <v>0</v>
      </c>
      <c r="AG541" s="74" t="n">
        <f aca="false">Tabla_Simulada!AG541-Tabla_ValidaciónMétodo!AG541</f>
        <v>0</v>
      </c>
      <c r="AH541" s="74" t="n">
        <f aca="false">Tabla_Simulada!AH541-Tabla_ValidaciónMétodo!AH541</f>
        <v>0</v>
      </c>
      <c r="AI541" s="74" t="n">
        <f aca="false">Tabla_Simulada!AI541-Tabla_ValidaciónMétodo!AI541</f>
        <v>0</v>
      </c>
      <c r="AJ541" s="74" t="n">
        <f aca="false">Tabla_Simulada!AJ541-Tabla_ValidaciónMétodo!AJ541</f>
        <v>0</v>
      </c>
      <c r="AK541" s="74" t="n">
        <f aca="false">Tabla_Simulada!AK541-Tabla_ValidaciónMétodo!AK541</f>
        <v>0</v>
      </c>
      <c r="AL541" s="74" t="n">
        <f aca="false">Tabla_Simulada!AL541-Tabla_ValidaciónMétodo!AL541</f>
        <v>0</v>
      </c>
      <c r="AM541" s="74" t="n">
        <f aca="false">Tabla_Simulada!AM541-Tabla_ValidaciónMétodo!AM541</f>
        <v>0</v>
      </c>
      <c r="AO541" s="66" t="n">
        <f aca="false">Tabla_Simulada!AO541-Tabla_ValidaciónMétodo!AO541</f>
        <v>0</v>
      </c>
      <c r="AP541" s="65" t="n">
        <f aca="false">Tabla_Simulada!AP541-Tabla_ValidaciónMétodo!AP541</f>
        <v>0</v>
      </c>
      <c r="AQ541" s="66" t="n">
        <f aca="false">Tabla_Simulada!AQ541-Tabla_ValidaciónMétodo!AQ541</f>
        <v>0</v>
      </c>
      <c r="AR541" s="65" t="n">
        <f aca="false">Tabla_Simulada!AR541-Tabla_ValidaciónMétodo!AR541</f>
        <v>0</v>
      </c>
      <c r="AS541" s="66" t="n">
        <f aca="false">Tabla_Simulada!AS541-Tabla_ValidaciónMétodo!AS541</f>
        <v>0</v>
      </c>
      <c r="AT541" s="65" t="n">
        <f aca="false">Tabla_Simulada!AT541-Tabla_ValidaciónMétodo!AT541</f>
        <v>0</v>
      </c>
      <c r="AU541" s="66" t="n">
        <f aca="false">Tabla_Simulada!AU541-Tabla_ValidaciónMétodo!AU541</f>
        <v>0</v>
      </c>
      <c r="AV541" s="65" t="n">
        <f aca="false">Tabla_Simulada!AV541-Tabla_ValidaciónMétodo!AV541</f>
        <v>0</v>
      </c>
      <c r="AW541" s="66" t="n">
        <f aca="false">Tabla_Simulada!AW541-Tabla_ValidaciónMétodo!AW541</f>
        <v>0</v>
      </c>
      <c r="AX541" s="65" t="n">
        <f aca="false">Tabla_Simulada!AX541-Tabla_ValidaciónMétodo!AX541</f>
        <v>0</v>
      </c>
    </row>
    <row r="542" customFormat="false" ht="15" hidden="false" customHeight="false" outlineLevel="0" collapsed="false">
      <c r="A542" s="72" t="s">
        <v>46</v>
      </c>
      <c r="B542" s="65" t="n">
        <f aca="false">Tabla_Simulada!B542-Tabla_ValidaciónMétodo!B542</f>
        <v>0</v>
      </c>
      <c r="C542" s="65" t="n">
        <f aca="false">Tabla_Simulada!C542-Tabla_ValidaciónMétodo!C542</f>
        <v>0</v>
      </c>
      <c r="D542" s="65" t="n">
        <f aca="false">Tabla_Simulada!D542-Tabla_ValidaciónMétodo!D542</f>
        <v>0</v>
      </c>
      <c r="E542" s="65" t="n">
        <f aca="false">Tabla_Simulada!E542-Tabla_ValidaciónMétodo!E542</f>
        <v>0</v>
      </c>
      <c r="F542" s="65" t="n">
        <f aca="false">Tabla_Simulada!F542-Tabla_ValidaciónMétodo!F542</f>
        <v>0</v>
      </c>
      <c r="G542" s="65" t="n">
        <f aca="false">Tabla_Simulada!G542-Tabla_ValidaciónMétodo!G542</f>
        <v>0</v>
      </c>
      <c r="H542" s="65" t="n">
        <f aca="false">Tabla_Simulada!H542-Tabla_ValidaciónMétodo!H542</f>
        <v>0</v>
      </c>
      <c r="I542" s="66" t="n">
        <f aca="false">Tabla_Simulada!I542-Tabla_ValidaciónMétodo!I542</f>
        <v>0</v>
      </c>
      <c r="J542" s="65" t="n">
        <f aca="false">Tabla_Simulada!J542-Tabla_ValidaciónMétodo!J542</f>
        <v>0</v>
      </c>
      <c r="K542" s="66" t="n">
        <f aca="false">Tabla_Simulada!K542-Tabla_ValidaciónMétodo!K542</f>
        <v>0</v>
      </c>
      <c r="L542" s="65" t="n">
        <f aca="false">Tabla_Simulada!L542-Tabla_ValidaciónMétodo!L542</f>
        <v>0</v>
      </c>
      <c r="M542" s="66" t="n">
        <f aca="false">Tabla_Simulada!M542-Tabla_ValidaciónMétodo!M542</f>
        <v>0</v>
      </c>
      <c r="N542" s="65" t="n">
        <f aca="false">Tabla_Simulada!N542-Tabla_ValidaciónMétodo!N542</f>
        <v>0</v>
      </c>
      <c r="O542" s="65" t="n">
        <f aca="false">Tabla_Simulada!O542-Tabla_ValidaciónMétodo!O542</f>
        <v>0</v>
      </c>
      <c r="P542" s="65" t="n">
        <f aca="false">Tabla_Simulada!P542-Tabla_ValidaciónMétodo!P542</f>
        <v>0</v>
      </c>
      <c r="Q542" s="65" t="n">
        <f aca="false">Tabla_Simulada!Q542-Tabla_ValidaciónMétodo!Q542</f>
        <v>0</v>
      </c>
      <c r="S542" s="65" t="n">
        <f aca="false">Tabla_Simulada!S542-Tabla_ValidaciónMétodo!S542</f>
        <v>0</v>
      </c>
      <c r="T542" s="65" t="n">
        <f aca="false">Tabla_Simulada!T542-Tabla_ValidaciónMétodo!T542</f>
        <v>0</v>
      </c>
      <c r="U542" s="65" t="n">
        <f aca="false">Tabla_Simulada!U542-Tabla_ValidaciónMétodo!U542</f>
        <v>0</v>
      </c>
      <c r="V542" s="65" t="n">
        <f aca="false">Tabla_Simulada!V542-Tabla_ValidaciónMétodo!V542</f>
        <v>0</v>
      </c>
      <c r="W542" s="65" t="n">
        <f aca="false">Tabla_Simulada!W542-Tabla_ValidaciónMétodo!W542</f>
        <v>0</v>
      </c>
      <c r="X542" s="65" t="n">
        <f aca="false">Tabla_Simulada!X542-Tabla_ValidaciónMétodo!X542</f>
        <v>0</v>
      </c>
      <c r="Y542" s="65" t="n">
        <f aca="false">Tabla_Simulada!Y542-Tabla_ValidaciónMétodo!Y542</f>
        <v>0</v>
      </c>
      <c r="Z542" s="65" t="n">
        <f aca="false">Tabla_Simulada!Z542-Tabla_ValidaciónMétodo!Z542</f>
        <v>0</v>
      </c>
      <c r="AC542" s="73" t="n">
        <f aca="false">Tabla_Simulada!AC542-Tabla_ValidaciónMétodo!AC542</f>
        <v>0</v>
      </c>
      <c r="AD542" s="74" t="n">
        <f aca="false">Tabla_Simulada!AD542-Tabla_ValidaciónMétodo!AD542</f>
        <v>0</v>
      </c>
      <c r="AE542" s="75" t="n">
        <f aca="false">Tabla_Simulada!AE542-Tabla_ValidaciónMétodo!AE542</f>
        <v>0</v>
      </c>
      <c r="AF542" s="74" t="n">
        <f aca="false">Tabla_Simulada!AF542-Tabla_ValidaciónMétodo!AF542</f>
        <v>0</v>
      </c>
      <c r="AG542" s="74" t="n">
        <f aca="false">Tabla_Simulada!AG542-Tabla_ValidaciónMétodo!AG542</f>
        <v>0</v>
      </c>
      <c r="AH542" s="74" t="n">
        <f aca="false">Tabla_Simulada!AH542-Tabla_ValidaciónMétodo!AH542</f>
        <v>0</v>
      </c>
      <c r="AI542" s="74" t="n">
        <f aca="false">Tabla_Simulada!AI542-Tabla_ValidaciónMétodo!AI542</f>
        <v>0</v>
      </c>
      <c r="AJ542" s="74" t="n">
        <f aca="false">Tabla_Simulada!AJ542-Tabla_ValidaciónMétodo!AJ542</f>
        <v>0</v>
      </c>
      <c r="AK542" s="74" t="n">
        <f aca="false">Tabla_Simulada!AK542-Tabla_ValidaciónMétodo!AK542</f>
        <v>0</v>
      </c>
      <c r="AL542" s="74" t="n">
        <f aca="false">Tabla_Simulada!AL542-Tabla_ValidaciónMétodo!AL542</f>
        <v>0</v>
      </c>
      <c r="AM542" s="74" t="n">
        <f aca="false">Tabla_Simulada!AM542-Tabla_ValidaciónMétodo!AM542</f>
        <v>0</v>
      </c>
      <c r="AO542" s="66" t="n">
        <f aca="false">Tabla_Simulada!AO542-Tabla_ValidaciónMétodo!AO542</f>
        <v>0</v>
      </c>
      <c r="AP542" s="65" t="n">
        <f aca="false">Tabla_Simulada!AP542-Tabla_ValidaciónMétodo!AP542</f>
        <v>0</v>
      </c>
      <c r="AQ542" s="66" t="n">
        <f aca="false">Tabla_Simulada!AQ542-Tabla_ValidaciónMétodo!AQ542</f>
        <v>0</v>
      </c>
      <c r="AR542" s="65" t="n">
        <f aca="false">Tabla_Simulada!AR542-Tabla_ValidaciónMétodo!AR542</f>
        <v>0</v>
      </c>
      <c r="AS542" s="66" t="n">
        <f aca="false">Tabla_Simulada!AS542-Tabla_ValidaciónMétodo!AS542</f>
        <v>0</v>
      </c>
      <c r="AT542" s="65" t="n">
        <f aca="false">Tabla_Simulada!AT542-Tabla_ValidaciónMétodo!AT542</f>
        <v>0</v>
      </c>
      <c r="AU542" s="66" t="n">
        <f aca="false">Tabla_Simulada!AU542-Tabla_ValidaciónMétodo!AU542</f>
        <v>0</v>
      </c>
      <c r="AV542" s="65" t="n">
        <f aca="false">Tabla_Simulada!AV542-Tabla_ValidaciónMétodo!AV542</f>
        <v>0</v>
      </c>
      <c r="AW542" s="66" t="n">
        <f aca="false">Tabla_Simulada!AW542-Tabla_ValidaciónMétodo!AW542</f>
        <v>0</v>
      </c>
      <c r="AX542" s="65" t="n">
        <f aca="false">Tabla_Simulada!AX542-Tabla_ValidaciónMétodo!AX542</f>
        <v>0</v>
      </c>
    </row>
    <row r="543" customFormat="false" ht="15" hidden="false" customHeight="false" outlineLevel="0" collapsed="false">
      <c r="A543" s="72" t="s">
        <v>47</v>
      </c>
      <c r="B543" s="65" t="n">
        <f aca="false">Tabla_Simulada!B543-Tabla_ValidaciónMétodo!B543</f>
        <v>0</v>
      </c>
      <c r="C543" s="65" t="n">
        <f aca="false">Tabla_Simulada!C543-Tabla_ValidaciónMétodo!C543</f>
        <v>0</v>
      </c>
      <c r="D543" s="65" t="n">
        <f aca="false">Tabla_Simulada!D543-Tabla_ValidaciónMétodo!D543</f>
        <v>0</v>
      </c>
      <c r="E543" s="65" t="n">
        <f aca="false">Tabla_Simulada!E543-Tabla_ValidaciónMétodo!E543</f>
        <v>0</v>
      </c>
      <c r="F543" s="65" t="n">
        <f aca="false">Tabla_Simulada!F543-Tabla_ValidaciónMétodo!F543</f>
        <v>0</v>
      </c>
      <c r="G543" s="65" t="n">
        <f aca="false">Tabla_Simulada!G543-Tabla_ValidaciónMétodo!G543</f>
        <v>0</v>
      </c>
      <c r="H543" s="65" t="n">
        <f aca="false">Tabla_Simulada!H543-Tabla_ValidaciónMétodo!H543</f>
        <v>0</v>
      </c>
      <c r="I543" s="66" t="n">
        <f aca="false">Tabla_Simulada!I543-Tabla_ValidaciónMétodo!I543</f>
        <v>0</v>
      </c>
      <c r="J543" s="65" t="n">
        <f aca="false">Tabla_Simulada!J543-Tabla_ValidaciónMétodo!J543</f>
        <v>0</v>
      </c>
      <c r="K543" s="66" t="n">
        <f aca="false">Tabla_Simulada!K543-Tabla_ValidaciónMétodo!K543</f>
        <v>0</v>
      </c>
      <c r="L543" s="65" t="n">
        <f aca="false">Tabla_Simulada!L543-Tabla_ValidaciónMétodo!L543</f>
        <v>0</v>
      </c>
      <c r="M543" s="66" t="n">
        <f aca="false">Tabla_Simulada!M543-Tabla_ValidaciónMétodo!M543</f>
        <v>0</v>
      </c>
      <c r="N543" s="65" t="n">
        <f aca="false">Tabla_Simulada!N543-Tabla_ValidaciónMétodo!N543</f>
        <v>0</v>
      </c>
      <c r="O543" s="65" t="n">
        <f aca="false">Tabla_Simulada!O543-Tabla_ValidaciónMétodo!O543</f>
        <v>0</v>
      </c>
      <c r="P543" s="65" t="n">
        <f aca="false">Tabla_Simulada!P543-Tabla_ValidaciónMétodo!P543</f>
        <v>0</v>
      </c>
      <c r="Q543" s="65" t="n">
        <f aca="false">Tabla_Simulada!Q543-Tabla_ValidaciónMétodo!Q543</f>
        <v>0</v>
      </c>
      <c r="S543" s="65" t="n">
        <f aca="false">Tabla_Simulada!S543-Tabla_ValidaciónMétodo!S543</f>
        <v>0</v>
      </c>
      <c r="T543" s="65" t="n">
        <f aca="false">Tabla_Simulada!T543-Tabla_ValidaciónMétodo!T543</f>
        <v>0</v>
      </c>
      <c r="U543" s="65" t="n">
        <f aca="false">Tabla_Simulada!U543-Tabla_ValidaciónMétodo!U543</f>
        <v>0</v>
      </c>
      <c r="V543" s="65" t="n">
        <f aca="false">Tabla_Simulada!V543-Tabla_ValidaciónMétodo!V543</f>
        <v>0</v>
      </c>
      <c r="W543" s="65" t="n">
        <f aca="false">Tabla_Simulada!W543-Tabla_ValidaciónMétodo!W543</f>
        <v>0</v>
      </c>
      <c r="X543" s="65" t="n">
        <f aca="false">Tabla_Simulada!X543-Tabla_ValidaciónMétodo!X543</f>
        <v>0</v>
      </c>
      <c r="Y543" s="65" t="n">
        <f aca="false">Tabla_Simulada!Y543-Tabla_ValidaciónMétodo!Y543</f>
        <v>0</v>
      </c>
      <c r="Z543" s="65" t="n">
        <f aca="false">Tabla_Simulada!Z543-Tabla_ValidaciónMétodo!Z543</f>
        <v>0</v>
      </c>
      <c r="AC543" s="73" t="n">
        <f aca="false">Tabla_Simulada!AC543-Tabla_ValidaciónMétodo!AC543</f>
        <v>0</v>
      </c>
      <c r="AD543" s="74" t="n">
        <f aca="false">Tabla_Simulada!AD543-Tabla_ValidaciónMétodo!AD543</f>
        <v>0</v>
      </c>
      <c r="AE543" s="75" t="n">
        <f aca="false">Tabla_Simulada!AE543-Tabla_ValidaciónMétodo!AE543</f>
        <v>0</v>
      </c>
      <c r="AF543" s="74" t="n">
        <f aca="false">Tabla_Simulada!AF543-Tabla_ValidaciónMétodo!AF543</f>
        <v>0</v>
      </c>
      <c r="AG543" s="74" t="n">
        <f aca="false">Tabla_Simulada!AG543-Tabla_ValidaciónMétodo!AG543</f>
        <v>0</v>
      </c>
      <c r="AH543" s="74" t="n">
        <f aca="false">Tabla_Simulada!AH543-Tabla_ValidaciónMétodo!AH543</f>
        <v>0</v>
      </c>
      <c r="AI543" s="74" t="n">
        <f aca="false">Tabla_Simulada!AI543-Tabla_ValidaciónMétodo!AI543</f>
        <v>0</v>
      </c>
      <c r="AJ543" s="74" t="n">
        <f aca="false">Tabla_Simulada!AJ543-Tabla_ValidaciónMétodo!AJ543</f>
        <v>0</v>
      </c>
      <c r="AK543" s="74" t="n">
        <f aca="false">Tabla_Simulada!AK543-Tabla_ValidaciónMétodo!AK543</f>
        <v>0</v>
      </c>
      <c r="AL543" s="74" t="n">
        <f aca="false">Tabla_Simulada!AL543-Tabla_ValidaciónMétodo!AL543</f>
        <v>0</v>
      </c>
      <c r="AM543" s="74" t="n">
        <f aca="false">Tabla_Simulada!AM543-Tabla_ValidaciónMétodo!AM543</f>
        <v>0</v>
      </c>
      <c r="AO543" s="66" t="n">
        <f aca="false">Tabla_Simulada!AO543-Tabla_ValidaciónMétodo!AO543</f>
        <v>0</v>
      </c>
      <c r="AP543" s="65" t="n">
        <f aca="false">Tabla_Simulada!AP543-Tabla_ValidaciónMétodo!AP543</f>
        <v>0</v>
      </c>
      <c r="AQ543" s="66" t="n">
        <f aca="false">Tabla_Simulada!AQ543-Tabla_ValidaciónMétodo!AQ543</f>
        <v>0</v>
      </c>
      <c r="AR543" s="65" t="n">
        <f aca="false">Tabla_Simulada!AR543-Tabla_ValidaciónMétodo!AR543</f>
        <v>0</v>
      </c>
      <c r="AS543" s="66" t="n">
        <f aca="false">Tabla_Simulada!AS543-Tabla_ValidaciónMétodo!AS543</f>
        <v>0</v>
      </c>
      <c r="AT543" s="65" t="n">
        <f aca="false">Tabla_Simulada!AT543-Tabla_ValidaciónMétodo!AT543</f>
        <v>0</v>
      </c>
      <c r="AU543" s="66" t="n">
        <f aca="false">Tabla_Simulada!AU543-Tabla_ValidaciónMétodo!AU543</f>
        <v>0</v>
      </c>
      <c r="AV543" s="65" t="n">
        <f aca="false">Tabla_Simulada!AV543-Tabla_ValidaciónMétodo!AV543</f>
        <v>0</v>
      </c>
      <c r="AW543" s="66" t="n">
        <f aca="false">Tabla_Simulada!AW543-Tabla_ValidaciónMétodo!AW543</f>
        <v>0</v>
      </c>
      <c r="AX543" s="65" t="n">
        <f aca="false">Tabla_Simulada!AX543-Tabla_ValidaciónMétodo!AX543</f>
        <v>0</v>
      </c>
    </row>
    <row r="544" customFormat="false" ht="15" hidden="false" customHeight="false" outlineLevel="0" collapsed="false">
      <c r="A544" s="72" t="s">
        <v>48</v>
      </c>
      <c r="B544" s="65" t="n">
        <f aca="false">Tabla_Simulada!B544-Tabla_ValidaciónMétodo!B544</f>
        <v>0</v>
      </c>
      <c r="C544" s="65" t="n">
        <f aca="false">Tabla_Simulada!C544-Tabla_ValidaciónMétodo!C544</f>
        <v>0</v>
      </c>
      <c r="D544" s="65" t="n">
        <f aca="false">Tabla_Simulada!D544-Tabla_ValidaciónMétodo!D544</f>
        <v>0</v>
      </c>
      <c r="E544" s="65" t="n">
        <f aca="false">Tabla_Simulada!E544-Tabla_ValidaciónMétodo!E544</f>
        <v>0</v>
      </c>
      <c r="F544" s="65" t="n">
        <f aca="false">Tabla_Simulada!F544-Tabla_ValidaciónMétodo!F544</f>
        <v>0</v>
      </c>
      <c r="G544" s="65" t="n">
        <f aca="false">Tabla_Simulada!G544-Tabla_ValidaciónMétodo!G544</f>
        <v>0</v>
      </c>
      <c r="H544" s="65" t="n">
        <f aca="false">Tabla_Simulada!H544-Tabla_ValidaciónMétodo!H544</f>
        <v>0</v>
      </c>
      <c r="I544" s="66" t="n">
        <f aca="false">Tabla_Simulada!I544-Tabla_ValidaciónMétodo!I544</f>
        <v>0</v>
      </c>
      <c r="J544" s="65" t="n">
        <f aca="false">Tabla_Simulada!J544-Tabla_ValidaciónMétodo!J544</f>
        <v>0</v>
      </c>
      <c r="K544" s="66" t="n">
        <f aca="false">Tabla_Simulada!K544-Tabla_ValidaciónMétodo!K544</f>
        <v>0</v>
      </c>
      <c r="L544" s="65" t="n">
        <f aca="false">Tabla_Simulada!L544-Tabla_ValidaciónMétodo!L544</f>
        <v>0</v>
      </c>
      <c r="M544" s="66" t="n">
        <f aca="false">Tabla_Simulada!M544-Tabla_ValidaciónMétodo!M544</f>
        <v>0</v>
      </c>
      <c r="N544" s="65" t="n">
        <f aca="false">Tabla_Simulada!N544-Tabla_ValidaciónMétodo!N544</f>
        <v>0</v>
      </c>
      <c r="O544" s="65" t="n">
        <f aca="false">Tabla_Simulada!O544-Tabla_ValidaciónMétodo!O544</f>
        <v>0</v>
      </c>
      <c r="P544" s="65" t="n">
        <f aca="false">Tabla_Simulada!P544-Tabla_ValidaciónMétodo!P544</f>
        <v>0</v>
      </c>
      <c r="Q544" s="65" t="n">
        <f aca="false">Tabla_Simulada!Q544-Tabla_ValidaciónMétodo!Q544</f>
        <v>0</v>
      </c>
      <c r="S544" s="65" t="n">
        <f aca="false">Tabla_Simulada!S544-Tabla_ValidaciónMétodo!S544</f>
        <v>0</v>
      </c>
      <c r="T544" s="65" t="n">
        <f aca="false">Tabla_Simulada!T544-Tabla_ValidaciónMétodo!T544</f>
        <v>0</v>
      </c>
      <c r="U544" s="65" t="n">
        <f aca="false">Tabla_Simulada!U544-Tabla_ValidaciónMétodo!U544</f>
        <v>0</v>
      </c>
      <c r="V544" s="65" t="n">
        <f aca="false">Tabla_Simulada!V544-Tabla_ValidaciónMétodo!V544</f>
        <v>0</v>
      </c>
      <c r="W544" s="65" t="n">
        <f aca="false">Tabla_Simulada!W544-Tabla_ValidaciónMétodo!W544</f>
        <v>0</v>
      </c>
      <c r="X544" s="65" t="n">
        <f aca="false">Tabla_Simulada!X544-Tabla_ValidaciónMétodo!X544</f>
        <v>0</v>
      </c>
      <c r="Y544" s="65" t="n">
        <f aca="false">Tabla_Simulada!Y544-Tabla_ValidaciónMétodo!Y544</f>
        <v>0</v>
      </c>
      <c r="Z544" s="65" t="n">
        <f aca="false">Tabla_Simulada!Z544-Tabla_ValidaciónMétodo!Z544</f>
        <v>0</v>
      </c>
      <c r="AC544" s="73" t="n">
        <f aca="false">Tabla_Simulada!AC544-Tabla_ValidaciónMétodo!AC544</f>
        <v>0</v>
      </c>
      <c r="AD544" s="74" t="n">
        <f aca="false">Tabla_Simulada!AD544-Tabla_ValidaciónMétodo!AD544</f>
        <v>0</v>
      </c>
      <c r="AE544" s="75" t="n">
        <f aca="false">Tabla_Simulada!AE544-Tabla_ValidaciónMétodo!AE544</f>
        <v>0</v>
      </c>
      <c r="AF544" s="74" t="n">
        <f aca="false">Tabla_Simulada!AF544-Tabla_ValidaciónMétodo!AF544</f>
        <v>0</v>
      </c>
      <c r="AG544" s="74" t="n">
        <f aca="false">Tabla_Simulada!AG544-Tabla_ValidaciónMétodo!AG544</f>
        <v>0</v>
      </c>
      <c r="AH544" s="74" t="n">
        <f aca="false">Tabla_Simulada!AH544-Tabla_ValidaciónMétodo!AH544</f>
        <v>0</v>
      </c>
      <c r="AI544" s="74" t="n">
        <f aca="false">Tabla_Simulada!AI544-Tabla_ValidaciónMétodo!AI544</f>
        <v>0</v>
      </c>
      <c r="AJ544" s="74" t="n">
        <f aca="false">Tabla_Simulada!AJ544-Tabla_ValidaciónMétodo!AJ544</f>
        <v>0</v>
      </c>
      <c r="AK544" s="74" t="n">
        <f aca="false">Tabla_Simulada!AK544-Tabla_ValidaciónMétodo!AK544</f>
        <v>0</v>
      </c>
      <c r="AL544" s="74" t="n">
        <f aca="false">Tabla_Simulada!AL544-Tabla_ValidaciónMétodo!AL544</f>
        <v>0</v>
      </c>
      <c r="AM544" s="74" t="n">
        <f aca="false">Tabla_Simulada!AM544-Tabla_ValidaciónMétodo!AM544</f>
        <v>0</v>
      </c>
      <c r="AO544" s="66" t="n">
        <f aca="false">Tabla_Simulada!AO544-Tabla_ValidaciónMétodo!AO544</f>
        <v>0</v>
      </c>
      <c r="AP544" s="65" t="n">
        <f aca="false">Tabla_Simulada!AP544-Tabla_ValidaciónMétodo!AP544</f>
        <v>0</v>
      </c>
      <c r="AQ544" s="66" t="n">
        <f aca="false">Tabla_Simulada!AQ544-Tabla_ValidaciónMétodo!AQ544</f>
        <v>0</v>
      </c>
      <c r="AR544" s="65" t="n">
        <f aca="false">Tabla_Simulada!AR544-Tabla_ValidaciónMétodo!AR544</f>
        <v>0</v>
      </c>
      <c r="AS544" s="66" t="n">
        <f aca="false">Tabla_Simulada!AS544-Tabla_ValidaciónMétodo!AS544</f>
        <v>0</v>
      </c>
      <c r="AT544" s="65" t="n">
        <f aca="false">Tabla_Simulada!AT544-Tabla_ValidaciónMétodo!AT544</f>
        <v>0</v>
      </c>
      <c r="AU544" s="66" t="n">
        <f aca="false">Tabla_Simulada!AU544-Tabla_ValidaciónMétodo!AU544</f>
        <v>0</v>
      </c>
      <c r="AV544" s="65" t="n">
        <f aca="false">Tabla_Simulada!AV544-Tabla_ValidaciónMétodo!AV544</f>
        <v>0</v>
      </c>
      <c r="AW544" s="66" t="n">
        <f aca="false">Tabla_Simulada!AW544-Tabla_ValidaciónMétodo!AW544</f>
        <v>0</v>
      </c>
      <c r="AX544" s="65" t="n">
        <f aca="false">Tabla_Simulada!AX544-Tabla_ValidaciónMétodo!AX544</f>
        <v>0</v>
      </c>
    </row>
    <row r="545" customFormat="false" ht="15" hidden="false" customHeight="false" outlineLevel="0" collapsed="false">
      <c r="A545" s="72" t="s">
        <v>49</v>
      </c>
      <c r="B545" s="65" t="n">
        <f aca="false">Tabla_Simulada!B545-Tabla_ValidaciónMétodo!B545</f>
        <v>0</v>
      </c>
      <c r="C545" s="65" t="n">
        <f aca="false">Tabla_Simulada!C545-Tabla_ValidaciónMétodo!C545</f>
        <v>0</v>
      </c>
      <c r="D545" s="65" t="n">
        <f aca="false">Tabla_Simulada!D545-Tabla_ValidaciónMétodo!D545</f>
        <v>0</v>
      </c>
      <c r="E545" s="65" t="n">
        <f aca="false">Tabla_Simulada!E545-Tabla_ValidaciónMétodo!E545</f>
        <v>0</v>
      </c>
      <c r="F545" s="65" t="n">
        <f aca="false">Tabla_Simulada!F545-Tabla_ValidaciónMétodo!F545</f>
        <v>0</v>
      </c>
      <c r="G545" s="65" t="n">
        <f aca="false">Tabla_Simulada!G545-Tabla_ValidaciónMétodo!G545</f>
        <v>0</v>
      </c>
      <c r="H545" s="65" t="n">
        <f aca="false">Tabla_Simulada!H545-Tabla_ValidaciónMétodo!H545</f>
        <v>0</v>
      </c>
      <c r="I545" s="66" t="n">
        <f aca="false">Tabla_Simulada!I545-Tabla_ValidaciónMétodo!I545</f>
        <v>0</v>
      </c>
      <c r="J545" s="65" t="n">
        <f aca="false">Tabla_Simulada!J545-Tabla_ValidaciónMétodo!J545</f>
        <v>0</v>
      </c>
      <c r="K545" s="66" t="n">
        <f aca="false">Tabla_Simulada!K545-Tabla_ValidaciónMétodo!K545</f>
        <v>0</v>
      </c>
      <c r="L545" s="65" t="n">
        <f aca="false">Tabla_Simulada!L545-Tabla_ValidaciónMétodo!L545</f>
        <v>0</v>
      </c>
      <c r="M545" s="66" t="n">
        <f aca="false">Tabla_Simulada!M545-Tabla_ValidaciónMétodo!M545</f>
        <v>0</v>
      </c>
      <c r="N545" s="65" t="n">
        <f aca="false">Tabla_Simulada!N545-Tabla_ValidaciónMétodo!N545</f>
        <v>0</v>
      </c>
      <c r="O545" s="65" t="n">
        <f aca="false">Tabla_Simulada!O545-Tabla_ValidaciónMétodo!O545</f>
        <v>0</v>
      </c>
      <c r="P545" s="65" t="n">
        <f aca="false">Tabla_Simulada!P545-Tabla_ValidaciónMétodo!P545</f>
        <v>0</v>
      </c>
      <c r="Q545" s="65" t="n">
        <f aca="false">Tabla_Simulada!Q545-Tabla_ValidaciónMétodo!Q545</f>
        <v>0</v>
      </c>
      <c r="S545" s="65" t="n">
        <f aca="false">Tabla_Simulada!S545-Tabla_ValidaciónMétodo!S545</f>
        <v>0</v>
      </c>
      <c r="T545" s="65" t="n">
        <f aca="false">Tabla_Simulada!T545-Tabla_ValidaciónMétodo!T545</f>
        <v>0</v>
      </c>
      <c r="U545" s="65" t="n">
        <f aca="false">Tabla_Simulada!U545-Tabla_ValidaciónMétodo!U545</f>
        <v>0</v>
      </c>
      <c r="V545" s="65" t="n">
        <f aca="false">Tabla_Simulada!V545-Tabla_ValidaciónMétodo!V545</f>
        <v>0</v>
      </c>
      <c r="W545" s="65" t="n">
        <f aca="false">Tabla_Simulada!W545-Tabla_ValidaciónMétodo!W545</f>
        <v>0</v>
      </c>
      <c r="X545" s="65" t="n">
        <f aca="false">Tabla_Simulada!X545-Tabla_ValidaciónMétodo!X545</f>
        <v>0</v>
      </c>
      <c r="Y545" s="65" t="n">
        <f aca="false">Tabla_Simulada!Y545-Tabla_ValidaciónMétodo!Y545</f>
        <v>0</v>
      </c>
      <c r="Z545" s="65" t="n">
        <f aca="false">Tabla_Simulada!Z545-Tabla_ValidaciónMétodo!Z545</f>
        <v>0</v>
      </c>
      <c r="AC545" s="73" t="n">
        <f aca="false">Tabla_Simulada!AC545-Tabla_ValidaciónMétodo!AC545</f>
        <v>0</v>
      </c>
      <c r="AD545" s="74" t="n">
        <f aca="false">Tabla_Simulada!AD545-Tabla_ValidaciónMétodo!AD545</f>
        <v>0</v>
      </c>
      <c r="AE545" s="75" t="n">
        <f aca="false">Tabla_Simulada!AE545-Tabla_ValidaciónMétodo!AE545</f>
        <v>0</v>
      </c>
      <c r="AF545" s="74" t="n">
        <f aca="false">Tabla_Simulada!AF545-Tabla_ValidaciónMétodo!AF545</f>
        <v>0</v>
      </c>
      <c r="AG545" s="74" t="n">
        <f aca="false">Tabla_Simulada!AG545-Tabla_ValidaciónMétodo!AG545</f>
        <v>0</v>
      </c>
      <c r="AH545" s="74" t="n">
        <f aca="false">Tabla_Simulada!AH545-Tabla_ValidaciónMétodo!AH545</f>
        <v>0</v>
      </c>
      <c r="AI545" s="74" t="n">
        <f aca="false">Tabla_Simulada!AI545-Tabla_ValidaciónMétodo!AI545</f>
        <v>0</v>
      </c>
      <c r="AJ545" s="74" t="n">
        <f aca="false">Tabla_Simulada!AJ545-Tabla_ValidaciónMétodo!AJ545</f>
        <v>0</v>
      </c>
      <c r="AK545" s="74" t="n">
        <f aca="false">Tabla_Simulada!AK545-Tabla_ValidaciónMétodo!AK545</f>
        <v>0</v>
      </c>
      <c r="AL545" s="74" t="n">
        <f aca="false">Tabla_Simulada!AL545-Tabla_ValidaciónMétodo!AL545</f>
        <v>0</v>
      </c>
      <c r="AM545" s="74" t="n">
        <f aca="false">Tabla_Simulada!AM545-Tabla_ValidaciónMétodo!AM545</f>
        <v>0</v>
      </c>
      <c r="AO545" s="66" t="n">
        <f aca="false">Tabla_Simulada!AO545-Tabla_ValidaciónMétodo!AO545</f>
        <v>0</v>
      </c>
      <c r="AP545" s="65" t="n">
        <f aca="false">Tabla_Simulada!AP545-Tabla_ValidaciónMétodo!AP545</f>
        <v>0</v>
      </c>
      <c r="AQ545" s="66" t="n">
        <f aca="false">Tabla_Simulada!AQ545-Tabla_ValidaciónMétodo!AQ545</f>
        <v>0</v>
      </c>
      <c r="AR545" s="65" t="n">
        <f aca="false">Tabla_Simulada!AR545-Tabla_ValidaciónMétodo!AR545</f>
        <v>0</v>
      </c>
      <c r="AS545" s="66" t="n">
        <f aca="false">Tabla_Simulada!AS545-Tabla_ValidaciónMétodo!AS545</f>
        <v>0</v>
      </c>
      <c r="AT545" s="65" t="n">
        <f aca="false">Tabla_Simulada!AT545-Tabla_ValidaciónMétodo!AT545</f>
        <v>0</v>
      </c>
      <c r="AU545" s="66" t="n">
        <f aca="false">Tabla_Simulada!AU545-Tabla_ValidaciónMétodo!AU545</f>
        <v>0</v>
      </c>
      <c r="AV545" s="65" t="n">
        <f aca="false">Tabla_Simulada!AV545-Tabla_ValidaciónMétodo!AV545</f>
        <v>0</v>
      </c>
      <c r="AW545" s="66" t="n">
        <f aca="false">Tabla_Simulada!AW545-Tabla_ValidaciónMétodo!AW545</f>
        <v>0</v>
      </c>
      <c r="AX545" s="65" t="n">
        <f aca="false">Tabla_Simulada!AX545-Tabla_ValidaciónMétodo!AX545</f>
        <v>0</v>
      </c>
    </row>
    <row r="546" customFormat="false" ht="15" hidden="false" customHeight="false" outlineLevel="0" collapsed="false">
      <c r="A546" s="72" t="s">
        <v>50</v>
      </c>
      <c r="B546" s="65" t="n">
        <f aca="false">Tabla_Simulada!B546-Tabla_ValidaciónMétodo!B546</f>
        <v>0</v>
      </c>
      <c r="C546" s="65" t="n">
        <f aca="false">Tabla_Simulada!C546-Tabla_ValidaciónMétodo!C546</f>
        <v>0</v>
      </c>
      <c r="D546" s="65" t="n">
        <f aca="false">Tabla_Simulada!D546-Tabla_ValidaciónMétodo!D546</f>
        <v>0</v>
      </c>
      <c r="E546" s="65" t="n">
        <f aca="false">Tabla_Simulada!E546-Tabla_ValidaciónMétodo!E546</f>
        <v>0</v>
      </c>
      <c r="F546" s="65" t="n">
        <f aca="false">Tabla_Simulada!F546-Tabla_ValidaciónMétodo!F546</f>
        <v>0</v>
      </c>
      <c r="G546" s="65" t="n">
        <f aca="false">Tabla_Simulada!G546-Tabla_ValidaciónMétodo!G546</f>
        <v>0</v>
      </c>
      <c r="H546" s="65" t="n">
        <f aca="false">Tabla_Simulada!H546-Tabla_ValidaciónMétodo!H546</f>
        <v>0</v>
      </c>
      <c r="I546" s="66" t="n">
        <f aca="false">Tabla_Simulada!I546-Tabla_ValidaciónMétodo!I546</f>
        <v>0</v>
      </c>
      <c r="J546" s="65" t="n">
        <f aca="false">Tabla_Simulada!J546-Tabla_ValidaciónMétodo!J546</f>
        <v>0</v>
      </c>
      <c r="K546" s="66" t="n">
        <f aca="false">Tabla_Simulada!K546-Tabla_ValidaciónMétodo!K546</f>
        <v>0</v>
      </c>
      <c r="L546" s="65" t="n">
        <f aca="false">Tabla_Simulada!L546-Tabla_ValidaciónMétodo!L546</f>
        <v>0</v>
      </c>
      <c r="M546" s="66" t="n">
        <f aca="false">Tabla_Simulada!M546-Tabla_ValidaciónMétodo!M546</f>
        <v>0</v>
      </c>
      <c r="N546" s="65" t="n">
        <f aca="false">Tabla_Simulada!N546-Tabla_ValidaciónMétodo!N546</f>
        <v>0</v>
      </c>
      <c r="O546" s="65" t="n">
        <f aca="false">Tabla_Simulada!O546-Tabla_ValidaciónMétodo!O546</f>
        <v>0</v>
      </c>
      <c r="P546" s="65" t="n">
        <f aca="false">Tabla_Simulada!P546-Tabla_ValidaciónMétodo!P546</f>
        <v>0</v>
      </c>
      <c r="Q546" s="65" t="n">
        <f aca="false">Tabla_Simulada!Q546-Tabla_ValidaciónMétodo!Q546</f>
        <v>0</v>
      </c>
      <c r="S546" s="65" t="n">
        <f aca="false">Tabla_Simulada!S546-Tabla_ValidaciónMétodo!S546</f>
        <v>0</v>
      </c>
      <c r="T546" s="65" t="n">
        <f aca="false">Tabla_Simulada!T546-Tabla_ValidaciónMétodo!T546</f>
        <v>0</v>
      </c>
      <c r="U546" s="65" t="n">
        <f aca="false">Tabla_Simulada!U546-Tabla_ValidaciónMétodo!U546</f>
        <v>0</v>
      </c>
      <c r="V546" s="65" t="n">
        <f aca="false">Tabla_Simulada!V546-Tabla_ValidaciónMétodo!V546</f>
        <v>0</v>
      </c>
      <c r="W546" s="65" t="n">
        <f aca="false">Tabla_Simulada!W546-Tabla_ValidaciónMétodo!W546</f>
        <v>0</v>
      </c>
      <c r="X546" s="65" t="n">
        <f aca="false">Tabla_Simulada!X546-Tabla_ValidaciónMétodo!X546</f>
        <v>0</v>
      </c>
      <c r="Y546" s="65" t="n">
        <f aca="false">Tabla_Simulada!Y546-Tabla_ValidaciónMétodo!Y546</f>
        <v>0</v>
      </c>
      <c r="Z546" s="65" t="n">
        <f aca="false">Tabla_Simulada!Z546-Tabla_ValidaciónMétodo!Z546</f>
        <v>0</v>
      </c>
      <c r="AC546" s="73" t="n">
        <f aca="false">Tabla_Simulada!AC546-Tabla_ValidaciónMétodo!AC546</f>
        <v>0</v>
      </c>
      <c r="AD546" s="74" t="n">
        <f aca="false">Tabla_Simulada!AD546-Tabla_ValidaciónMétodo!AD546</f>
        <v>0</v>
      </c>
      <c r="AE546" s="75" t="n">
        <f aca="false">Tabla_Simulada!AE546-Tabla_ValidaciónMétodo!AE546</f>
        <v>0</v>
      </c>
      <c r="AF546" s="74" t="n">
        <f aca="false">Tabla_Simulada!AF546-Tabla_ValidaciónMétodo!AF546</f>
        <v>0</v>
      </c>
      <c r="AG546" s="74" t="n">
        <f aca="false">Tabla_Simulada!AG546-Tabla_ValidaciónMétodo!AG546</f>
        <v>0</v>
      </c>
      <c r="AH546" s="74" t="n">
        <f aca="false">Tabla_Simulada!AH546-Tabla_ValidaciónMétodo!AH546</f>
        <v>0</v>
      </c>
      <c r="AI546" s="74" t="n">
        <f aca="false">Tabla_Simulada!AI546-Tabla_ValidaciónMétodo!AI546</f>
        <v>0</v>
      </c>
      <c r="AJ546" s="74" t="n">
        <f aca="false">Tabla_Simulada!AJ546-Tabla_ValidaciónMétodo!AJ546</f>
        <v>0</v>
      </c>
      <c r="AK546" s="74" t="n">
        <f aca="false">Tabla_Simulada!AK546-Tabla_ValidaciónMétodo!AK546</f>
        <v>0</v>
      </c>
      <c r="AL546" s="74" t="n">
        <f aca="false">Tabla_Simulada!AL546-Tabla_ValidaciónMétodo!AL546</f>
        <v>0</v>
      </c>
      <c r="AM546" s="74" t="n">
        <f aca="false">Tabla_Simulada!AM546-Tabla_ValidaciónMétodo!AM546</f>
        <v>0</v>
      </c>
      <c r="AO546" s="66" t="n">
        <f aca="false">Tabla_Simulada!AO546-Tabla_ValidaciónMétodo!AO546</f>
        <v>0</v>
      </c>
      <c r="AP546" s="65" t="n">
        <f aca="false">Tabla_Simulada!AP546-Tabla_ValidaciónMétodo!AP546</f>
        <v>0</v>
      </c>
      <c r="AQ546" s="66" t="n">
        <f aca="false">Tabla_Simulada!AQ546-Tabla_ValidaciónMétodo!AQ546</f>
        <v>0</v>
      </c>
      <c r="AR546" s="65" t="n">
        <f aca="false">Tabla_Simulada!AR546-Tabla_ValidaciónMétodo!AR546</f>
        <v>0</v>
      </c>
      <c r="AS546" s="66" t="n">
        <f aca="false">Tabla_Simulada!AS546-Tabla_ValidaciónMétodo!AS546</f>
        <v>0</v>
      </c>
      <c r="AT546" s="65" t="n">
        <f aca="false">Tabla_Simulada!AT546-Tabla_ValidaciónMétodo!AT546</f>
        <v>0</v>
      </c>
      <c r="AU546" s="66" t="n">
        <f aca="false">Tabla_Simulada!AU546-Tabla_ValidaciónMétodo!AU546</f>
        <v>0</v>
      </c>
      <c r="AV546" s="65" t="n">
        <f aca="false">Tabla_Simulada!AV546-Tabla_ValidaciónMétodo!AV546</f>
        <v>0</v>
      </c>
      <c r="AW546" s="66" t="n">
        <f aca="false">Tabla_Simulada!AW546-Tabla_ValidaciónMétodo!AW546</f>
        <v>0</v>
      </c>
      <c r="AX546" s="65" t="n">
        <f aca="false">Tabla_Simulada!AX546-Tabla_ValidaciónMétodo!AX546</f>
        <v>0</v>
      </c>
    </row>
    <row r="547" customFormat="false" ht="15" hidden="false" customHeight="false" outlineLevel="0" collapsed="false">
      <c r="A547" s="72" t="s">
        <v>51</v>
      </c>
      <c r="B547" s="65" t="n">
        <f aca="false">Tabla_Simulada!B547-Tabla_ValidaciónMétodo!B547</f>
        <v>0</v>
      </c>
      <c r="C547" s="65" t="n">
        <f aca="false">Tabla_Simulada!C547-Tabla_ValidaciónMétodo!C547</f>
        <v>0</v>
      </c>
      <c r="D547" s="65" t="n">
        <f aca="false">Tabla_Simulada!D547-Tabla_ValidaciónMétodo!D547</f>
        <v>0</v>
      </c>
      <c r="E547" s="65" t="n">
        <f aca="false">Tabla_Simulada!E547-Tabla_ValidaciónMétodo!E547</f>
        <v>0</v>
      </c>
      <c r="F547" s="65" t="n">
        <f aca="false">Tabla_Simulada!F547-Tabla_ValidaciónMétodo!F547</f>
        <v>0</v>
      </c>
      <c r="G547" s="65" t="n">
        <f aca="false">Tabla_Simulada!G547-Tabla_ValidaciónMétodo!G547</f>
        <v>0</v>
      </c>
      <c r="H547" s="65" t="n">
        <f aca="false">Tabla_Simulada!H547-Tabla_ValidaciónMétodo!H547</f>
        <v>0</v>
      </c>
      <c r="I547" s="66" t="n">
        <f aca="false">Tabla_Simulada!I547-Tabla_ValidaciónMétodo!I547</f>
        <v>0</v>
      </c>
      <c r="J547" s="65" t="n">
        <f aca="false">Tabla_Simulada!J547-Tabla_ValidaciónMétodo!J547</f>
        <v>0</v>
      </c>
      <c r="K547" s="66" t="n">
        <f aca="false">Tabla_Simulada!K547-Tabla_ValidaciónMétodo!K547</f>
        <v>0</v>
      </c>
      <c r="L547" s="65" t="n">
        <f aca="false">Tabla_Simulada!L547-Tabla_ValidaciónMétodo!L547</f>
        <v>0</v>
      </c>
      <c r="M547" s="66" t="n">
        <f aca="false">Tabla_Simulada!M547-Tabla_ValidaciónMétodo!M547</f>
        <v>0</v>
      </c>
      <c r="N547" s="65" t="n">
        <f aca="false">Tabla_Simulada!N547-Tabla_ValidaciónMétodo!N547</f>
        <v>0</v>
      </c>
      <c r="O547" s="65" t="n">
        <f aca="false">Tabla_Simulada!O547-Tabla_ValidaciónMétodo!O547</f>
        <v>0</v>
      </c>
      <c r="P547" s="65" t="n">
        <f aca="false">Tabla_Simulada!P547-Tabla_ValidaciónMétodo!P547</f>
        <v>0</v>
      </c>
      <c r="Q547" s="65" t="n">
        <f aca="false">Tabla_Simulada!Q547-Tabla_ValidaciónMétodo!Q547</f>
        <v>0</v>
      </c>
      <c r="S547" s="65" t="n">
        <f aca="false">Tabla_Simulada!S547-Tabla_ValidaciónMétodo!S547</f>
        <v>0</v>
      </c>
      <c r="T547" s="65" t="n">
        <f aca="false">Tabla_Simulada!T547-Tabla_ValidaciónMétodo!T547</f>
        <v>0</v>
      </c>
      <c r="U547" s="65" t="n">
        <f aca="false">Tabla_Simulada!U547-Tabla_ValidaciónMétodo!U547</f>
        <v>0</v>
      </c>
      <c r="V547" s="65" t="n">
        <f aca="false">Tabla_Simulada!V547-Tabla_ValidaciónMétodo!V547</f>
        <v>0</v>
      </c>
      <c r="W547" s="65" t="n">
        <f aca="false">Tabla_Simulada!W547-Tabla_ValidaciónMétodo!W547</f>
        <v>0</v>
      </c>
      <c r="X547" s="65" t="n">
        <f aca="false">Tabla_Simulada!X547-Tabla_ValidaciónMétodo!X547</f>
        <v>0</v>
      </c>
      <c r="Y547" s="65" t="n">
        <f aca="false">Tabla_Simulada!Y547-Tabla_ValidaciónMétodo!Y547</f>
        <v>0</v>
      </c>
      <c r="Z547" s="65" t="n">
        <f aca="false">Tabla_Simulada!Z547-Tabla_ValidaciónMétodo!Z547</f>
        <v>0</v>
      </c>
      <c r="AC547" s="73" t="n">
        <f aca="false">Tabla_Simulada!AC547-Tabla_ValidaciónMétodo!AC547</f>
        <v>0</v>
      </c>
      <c r="AD547" s="74" t="n">
        <f aca="false">Tabla_Simulada!AD547-Tabla_ValidaciónMétodo!AD547</f>
        <v>0</v>
      </c>
      <c r="AE547" s="75" t="n">
        <f aca="false">Tabla_Simulada!AE547-Tabla_ValidaciónMétodo!AE547</f>
        <v>0</v>
      </c>
      <c r="AF547" s="74" t="n">
        <f aca="false">Tabla_Simulada!AF547-Tabla_ValidaciónMétodo!AF547</f>
        <v>0</v>
      </c>
      <c r="AG547" s="74" t="n">
        <f aca="false">Tabla_Simulada!AG547-Tabla_ValidaciónMétodo!AG547</f>
        <v>0</v>
      </c>
      <c r="AH547" s="74" t="n">
        <f aca="false">Tabla_Simulada!AH547-Tabla_ValidaciónMétodo!AH547</f>
        <v>0</v>
      </c>
      <c r="AI547" s="74" t="n">
        <f aca="false">Tabla_Simulada!AI547-Tabla_ValidaciónMétodo!AI547</f>
        <v>0</v>
      </c>
      <c r="AJ547" s="74" t="n">
        <f aca="false">Tabla_Simulada!AJ547-Tabla_ValidaciónMétodo!AJ547</f>
        <v>0</v>
      </c>
      <c r="AK547" s="74" t="n">
        <f aca="false">Tabla_Simulada!AK547-Tabla_ValidaciónMétodo!AK547</f>
        <v>0</v>
      </c>
      <c r="AL547" s="74" t="n">
        <f aca="false">Tabla_Simulada!AL547-Tabla_ValidaciónMétodo!AL547</f>
        <v>0</v>
      </c>
      <c r="AM547" s="74" t="n">
        <f aca="false">Tabla_Simulada!AM547-Tabla_ValidaciónMétodo!AM547</f>
        <v>0</v>
      </c>
      <c r="AO547" s="66" t="n">
        <f aca="false">Tabla_Simulada!AO547-Tabla_ValidaciónMétodo!AO547</f>
        <v>0</v>
      </c>
      <c r="AP547" s="65" t="n">
        <f aca="false">Tabla_Simulada!AP547-Tabla_ValidaciónMétodo!AP547</f>
        <v>0</v>
      </c>
      <c r="AQ547" s="66" t="n">
        <f aca="false">Tabla_Simulada!AQ547-Tabla_ValidaciónMétodo!AQ547</f>
        <v>0</v>
      </c>
      <c r="AR547" s="65" t="n">
        <f aca="false">Tabla_Simulada!AR547-Tabla_ValidaciónMétodo!AR547</f>
        <v>0</v>
      </c>
      <c r="AS547" s="66" t="n">
        <f aca="false">Tabla_Simulada!AS547-Tabla_ValidaciónMétodo!AS547</f>
        <v>0</v>
      </c>
      <c r="AT547" s="65" t="n">
        <f aca="false">Tabla_Simulada!AT547-Tabla_ValidaciónMétodo!AT547</f>
        <v>0</v>
      </c>
      <c r="AU547" s="66" t="n">
        <f aca="false">Tabla_Simulada!AU547-Tabla_ValidaciónMétodo!AU547</f>
        <v>0</v>
      </c>
      <c r="AV547" s="65" t="n">
        <f aca="false">Tabla_Simulada!AV547-Tabla_ValidaciónMétodo!AV547</f>
        <v>0</v>
      </c>
      <c r="AW547" s="66" t="n">
        <f aca="false">Tabla_Simulada!AW547-Tabla_ValidaciónMétodo!AW547</f>
        <v>0</v>
      </c>
      <c r="AX547" s="65" t="n">
        <f aca="false">Tabla_Simulada!AX547-Tabla_ValidaciónMétodo!AX547</f>
        <v>0</v>
      </c>
    </row>
    <row r="548" customFormat="false" ht="15" hidden="false" customHeight="false" outlineLevel="0" collapsed="false">
      <c r="A548" s="72" t="s">
        <v>52</v>
      </c>
      <c r="B548" s="65" t="n">
        <f aca="false">Tabla_Simulada!B548-Tabla_ValidaciónMétodo!B548</f>
        <v>0</v>
      </c>
      <c r="C548" s="65" t="n">
        <f aca="false">Tabla_Simulada!C548-Tabla_ValidaciónMétodo!C548</f>
        <v>0</v>
      </c>
      <c r="D548" s="65" t="n">
        <f aca="false">Tabla_Simulada!D548-Tabla_ValidaciónMétodo!D548</f>
        <v>0</v>
      </c>
      <c r="E548" s="65" t="n">
        <f aca="false">Tabla_Simulada!E548-Tabla_ValidaciónMétodo!E548</f>
        <v>0</v>
      </c>
      <c r="F548" s="65" t="n">
        <f aca="false">Tabla_Simulada!F548-Tabla_ValidaciónMétodo!F548</f>
        <v>0</v>
      </c>
      <c r="G548" s="65" t="n">
        <f aca="false">Tabla_Simulada!G548-Tabla_ValidaciónMétodo!G548</f>
        <v>0</v>
      </c>
      <c r="H548" s="65" t="n">
        <f aca="false">Tabla_Simulada!H548-Tabla_ValidaciónMétodo!H548</f>
        <v>0</v>
      </c>
      <c r="I548" s="66" t="n">
        <f aca="false">Tabla_Simulada!I548-Tabla_ValidaciónMétodo!I548</f>
        <v>0</v>
      </c>
      <c r="J548" s="65" t="n">
        <f aca="false">Tabla_Simulada!J548-Tabla_ValidaciónMétodo!J548</f>
        <v>0</v>
      </c>
      <c r="K548" s="66" t="n">
        <f aca="false">Tabla_Simulada!K548-Tabla_ValidaciónMétodo!K548</f>
        <v>0</v>
      </c>
      <c r="L548" s="65" t="n">
        <f aca="false">Tabla_Simulada!L548-Tabla_ValidaciónMétodo!L548</f>
        <v>0</v>
      </c>
      <c r="M548" s="66" t="n">
        <f aca="false">Tabla_Simulada!M548-Tabla_ValidaciónMétodo!M548</f>
        <v>0</v>
      </c>
      <c r="N548" s="65" t="n">
        <f aca="false">Tabla_Simulada!N548-Tabla_ValidaciónMétodo!N548</f>
        <v>0</v>
      </c>
      <c r="O548" s="65" t="n">
        <f aca="false">Tabla_Simulada!O548-Tabla_ValidaciónMétodo!O548</f>
        <v>0</v>
      </c>
      <c r="P548" s="65" t="n">
        <f aca="false">Tabla_Simulada!P548-Tabla_ValidaciónMétodo!P548</f>
        <v>0</v>
      </c>
      <c r="Q548" s="65" t="n">
        <f aca="false">Tabla_Simulada!Q548-Tabla_ValidaciónMétodo!Q548</f>
        <v>0</v>
      </c>
      <c r="S548" s="65" t="n">
        <f aca="false">Tabla_Simulada!S548-Tabla_ValidaciónMétodo!S548</f>
        <v>0</v>
      </c>
      <c r="T548" s="65" t="n">
        <f aca="false">Tabla_Simulada!T548-Tabla_ValidaciónMétodo!T548</f>
        <v>0</v>
      </c>
      <c r="U548" s="65" t="n">
        <f aca="false">Tabla_Simulada!U548-Tabla_ValidaciónMétodo!U548</f>
        <v>0</v>
      </c>
      <c r="V548" s="65" t="n">
        <f aca="false">Tabla_Simulada!V548-Tabla_ValidaciónMétodo!V548</f>
        <v>0</v>
      </c>
      <c r="W548" s="65" t="n">
        <f aca="false">Tabla_Simulada!W548-Tabla_ValidaciónMétodo!W548</f>
        <v>0</v>
      </c>
      <c r="X548" s="65" t="n">
        <f aca="false">Tabla_Simulada!X548-Tabla_ValidaciónMétodo!X548</f>
        <v>0</v>
      </c>
      <c r="Y548" s="65" t="n">
        <f aca="false">Tabla_Simulada!Y548-Tabla_ValidaciónMétodo!Y548</f>
        <v>0</v>
      </c>
      <c r="Z548" s="65" t="n">
        <f aca="false">Tabla_Simulada!Z548-Tabla_ValidaciónMétodo!Z548</f>
        <v>0</v>
      </c>
      <c r="AC548" s="73" t="n">
        <f aca="false">Tabla_Simulada!AC548-Tabla_ValidaciónMétodo!AC548</f>
        <v>0</v>
      </c>
      <c r="AD548" s="74" t="n">
        <f aca="false">Tabla_Simulada!AD548-Tabla_ValidaciónMétodo!AD548</f>
        <v>0</v>
      </c>
      <c r="AE548" s="75" t="n">
        <f aca="false">Tabla_Simulada!AE548-Tabla_ValidaciónMétodo!AE548</f>
        <v>0</v>
      </c>
      <c r="AF548" s="74" t="n">
        <f aca="false">Tabla_Simulada!AF548-Tabla_ValidaciónMétodo!AF548</f>
        <v>0</v>
      </c>
      <c r="AG548" s="74" t="n">
        <f aca="false">Tabla_Simulada!AG548-Tabla_ValidaciónMétodo!AG548</f>
        <v>0</v>
      </c>
      <c r="AH548" s="74" t="n">
        <f aca="false">Tabla_Simulada!AH548-Tabla_ValidaciónMétodo!AH548</f>
        <v>0</v>
      </c>
      <c r="AI548" s="74" t="n">
        <f aca="false">Tabla_Simulada!AI548-Tabla_ValidaciónMétodo!AI548</f>
        <v>0</v>
      </c>
      <c r="AJ548" s="74" t="n">
        <f aca="false">Tabla_Simulada!AJ548-Tabla_ValidaciónMétodo!AJ548</f>
        <v>0</v>
      </c>
      <c r="AK548" s="74" t="n">
        <f aca="false">Tabla_Simulada!AK548-Tabla_ValidaciónMétodo!AK548</f>
        <v>0</v>
      </c>
      <c r="AL548" s="74" t="n">
        <f aca="false">Tabla_Simulada!AL548-Tabla_ValidaciónMétodo!AL548</f>
        <v>0</v>
      </c>
      <c r="AM548" s="74" t="n">
        <f aca="false">Tabla_Simulada!AM548-Tabla_ValidaciónMétodo!AM548</f>
        <v>0</v>
      </c>
      <c r="AO548" s="66" t="n">
        <f aca="false">Tabla_Simulada!AO548-Tabla_ValidaciónMétodo!AO548</f>
        <v>0</v>
      </c>
      <c r="AP548" s="65" t="n">
        <f aca="false">Tabla_Simulada!AP548-Tabla_ValidaciónMétodo!AP548</f>
        <v>0</v>
      </c>
      <c r="AQ548" s="66" t="n">
        <f aca="false">Tabla_Simulada!AQ548-Tabla_ValidaciónMétodo!AQ548</f>
        <v>0</v>
      </c>
      <c r="AR548" s="65" t="n">
        <f aca="false">Tabla_Simulada!AR548-Tabla_ValidaciónMétodo!AR548</f>
        <v>0</v>
      </c>
      <c r="AS548" s="66" t="n">
        <f aca="false">Tabla_Simulada!AS548-Tabla_ValidaciónMétodo!AS548</f>
        <v>0</v>
      </c>
      <c r="AT548" s="65" t="n">
        <f aca="false">Tabla_Simulada!AT548-Tabla_ValidaciónMétodo!AT548</f>
        <v>0</v>
      </c>
      <c r="AU548" s="66" t="n">
        <f aca="false">Tabla_Simulada!AU548-Tabla_ValidaciónMétodo!AU548</f>
        <v>0</v>
      </c>
      <c r="AV548" s="65" t="n">
        <f aca="false">Tabla_Simulada!AV548-Tabla_ValidaciónMétodo!AV548</f>
        <v>0</v>
      </c>
      <c r="AW548" s="66" t="n">
        <f aca="false">Tabla_Simulada!AW548-Tabla_ValidaciónMétodo!AW548</f>
        <v>0</v>
      </c>
      <c r="AX548" s="65" t="n">
        <f aca="false">Tabla_Simulada!AX548-Tabla_ValidaciónMétodo!AX548</f>
        <v>0</v>
      </c>
    </row>
    <row r="549" customFormat="false" ht="15" hidden="false" customHeight="false" outlineLevel="0" collapsed="false">
      <c r="A549" s="72" t="s">
        <v>53</v>
      </c>
      <c r="B549" s="65" t="n">
        <f aca="false">Tabla_Simulada!B549-Tabla_ValidaciónMétodo!B549</f>
        <v>0</v>
      </c>
      <c r="C549" s="65" t="n">
        <f aca="false">Tabla_Simulada!C549-Tabla_ValidaciónMétodo!C549</f>
        <v>0</v>
      </c>
      <c r="D549" s="65" t="n">
        <f aca="false">Tabla_Simulada!D549-Tabla_ValidaciónMétodo!D549</f>
        <v>0</v>
      </c>
      <c r="E549" s="65" t="n">
        <f aca="false">Tabla_Simulada!E549-Tabla_ValidaciónMétodo!E549</f>
        <v>0</v>
      </c>
      <c r="F549" s="65" t="n">
        <f aca="false">Tabla_Simulada!F549-Tabla_ValidaciónMétodo!F549</f>
        <v>0</v>
      </c>
      <c r="G549" s="65" t="n">
        <f aca="false">Tabla_Simulada!G549-Tabla_ValidaciónMétodo!G549</f>
        <v>0</v>
      </c>
      <c r="H549" s="65" t="n">
        <f aca="false">Tabla_Simulada!H549-Tabla_ValidaciónMétodo!H549</f>
        <v>0</v>
      </c>
      <c r="I549" s="66" t="n">
        <f aca="false">Tabla_Simulada!I549-Tabla_ValidaciónMétodo!I549</f>
        <v>0</v>
      </c>
      <c r="J549" s="65" t="n">
        <f aca="false">Tabla_Simulada!J549-Tabla_ValidaciónMétodo!J549</f>
        <v>0</v>
      </c>
      <c r="K549" s="66" t="n">
        <f aca="false">Tabla_Simulada!K549-Tabla_ValidaciónMétodo!K549</f>
        <v>0</v>
      </c>
      <c r="L549" s="65" t="n">
        <f aca="false">Tabla_Simulada!L549-Tabla_ValidaciónMétodo!L549</f>
        <v>0</v>
      </c>
      <c r="M549" s="66" t="n">
        <f aca="false">Tabla_Simulada!M549-Tabla_ValidaciónMétodo!M549</f>
        <v>0</v>
      </c>
      <c r="N549" s="65" t="n">
        <f aca="false">Tabla_Simulada!N549-Tabla_ValidaciónMétodo!N549</f>
        <v>0</v>
      </c>
      <c r="O549" s="65" t="n">
        <f aca="false">Tabla_Simulada!O549-Tabla_ValidaciónMétodo!O549</f>
        <v>0</v>
      </c>
      <c r="P549" s="65" t="n">
        <f aca="false">Tabla_Simulada!P549-Tabla_ValidaciónMétodo!P549</f>
        <v>0</v>
      </c>
      <c r="Q549" s="65" t="n">
        <f aca="false">Tabla_Simulada!Q549-Tabla_ValidaciónMétodo!Q549</f>
        <v>0</v>
      </c>
      <c r="S549" s="65" t="n">
        <f aca="false">Tabla_Simulada!S549-Tabla_ValidaciónMétodo!S549</f>
        <v>0</v>
      </c>
      <c r="T549" s="65" t="n">
        <f aca="false">Tabla_Simulada!T549-Tabla_ValidaciónMétodo!T549</f>
        <v>0</v>
      </c>
      <c r="U549" s="65" t="n">
        <f aca="false">Tabla_Simulada!U549-Tabla_ValidaciónMétodo!U549</f>
        <v>0</v>
      </c>
      <c r="V549" s="65" t="n">
        <f aca="false">Tabla_Simulada!V549-Tabla_ValidaciónMétodo!V549</f>
        <v>0</v>
      </c>
      <c r="W549" s="65" t="n">
        <f aca="false">Tabla_Simulada!W549-Tabla_ValidaciónMétodo!W549</f>
        <v>0</v>
      </c>
      <c r="X549" s="65" t="n">
        <f aca="false">Tabla_Simulada!X549-Tabla_ValidaciónMétodo!X549</f>
        <v>0</v>
      </c>
      <c r="Y549" s="65" t="n">
        <f aca="false">Tabla_Simulada!Y549-Tabla_ValidaciónMétodo!Y549</f>
        <v>0</v>
      </c>
      <c r="Z549" s="65" t="n">
        <f aca="false">Tabla_Simulada!Z549-Tabla_ValidaciónMétodo!Z549</f>
        <v>0</v>
      </c>
      <c r="AC549" s="73" t="n">
        <f aca="false">Tabla_Simulada!AC549-Tabla_ValidaciónMétodo!AC549</f>
        <v>0</v>
      </c>
      <c r="AD549" s="74" t="n">
        <f aca="false">Tabla_Simulada!AD549-Tabla_ValidaciónMétodo!AD549</f>
        <v>0</v>
      </c>
      <c r="AE549" s="75" t="n">
        <f aca="false">Tabla_Simulada!AE549-Tabla_ValidaciónMétodo!AE549</f>
        <v>0</v>
      </c>
      <c r="AF549" s="74" t="n">
        <f aca="false">Tabla_Simulada!AF549-Tabla_ValidaciónMétodo!AF549</f>
        <v>0</v>
      </c>
      <c r="AG549" s="74" t="n">
        <f aca="false">Tabla_Simulada!AG549-Tabla_ValidaciónMétodo!AG549</f>
        <v>0</v>
      </c>
      <c r="AH549" s="74" t="n">
        <f aca="false">Tabla_Simulada!AH549-Tabla_ValidaciónMétodo!AH549</f>
        <v>0</v>
      </c>
      <c r="AI549" s="74" t="n">
        <f aca="false">Tabla_Simulada!AI549-Tabla_ValidaciónMétodo!AI549</f>
        <v>0</v>
      </c>
      <c r="AJ549" s="74" t="n">
        <f aca="false">Tabla_Simulada!AJ549-Tabla_ValidaciónMétodo!AJ549</f>
        <v>0</v>
      </c>
      <c r="AK549" s="74" t="n">
        <f aca="false">Tabla_Simulada!AK549-Tabla_ValidaciónMétodo!AK549</f>
        <v>0</v>
      </c>
      <c r="AL549" s="74" t="n">
        <f aca="false">Tabla_Simulada!AL549-Tabla_ValidaciónMétodo!AL549</f>
        <v>0</v>
      </c>
      <c r="AM549" s="74" t="n">
        <f aca="false">Tabla_Simulada!AM549-Tabla_ValidaciónMétodo!AM549</f>
        <v>0</v>
      </c>
      <c r="AO549" s="66" t="n">
        <f aca="false">Tabla_Simulada!AO549-Tabla_ValidaciónMétodo!AO549</f>
        <v>0</v>
      </c>
      <c r="AP549" s="65" t="n">
        <f aca="false">Tabla_Simulada!AP549-Tabla_ValidaciónMétodo!AP549</f>
        <v>0</v>
      </c>
      <c r="AQ549" s="66" t="n">
        <f aca="false">Tabla_Simulada!AQ549-Tabla_ValidaciónMétodo!AQ549</f>
        <v>0</v>
      </c>
      <c r="AR549" s="65" t="n">
        <f aca="false">Tabla_Simulada!AR549-Tabla_ValidaciónMétodo!AR549</f>
        <v>0</v>
      </c>
      <c r="AS549" s="66" t="n">
        <f aca="false">Tabla_Simulada!AS549-Tabla_ValidaciónMétodo!AS549</f>
        <v>0</v>
      </c>
      <c r="AT549" s="65" t="n">
        <f aca="false">Tabla_Simulada!AT549-Tabla_ValidaciónMétodo!AT549</f>
        <v>0</v>
      </c>
      <c r="AU549" s="66" t="n">
        <f aca="false">Tabla_Simulada!AU549-Tabla_ValidaciónMétodo!AU549</f>
        <v>0</v>
      </c>
      <c r="AV549" s="65" t="n">
        <f aca="false">Tabla_Simulada!AV549-Tabla_ValidaciónMétodo!AV549</f>
        <v>0</v>
      </c>
      <c r="AW549" s="66" t="n">
        <f aca="false">Tabla_Simulada!AW549-Tabla_ValidaciónMétodo!AW549</f>
        <v>0</v>
      </c>
      <c r="AX549" s="65" t="n">
        <f aca="false">Tabla_Simulada!AX549-Tabla_ValidaciónMétodo!AX549</f>
        <v>0</v>
      </c>
    </row>
    <row r="550" customFormat="false" ht="15" hidden="false" customHeight="false" outlineLevel="0" collapsed="false">
      <c r="A550" s="72" t="s">
        <v>54</v>
      </c>
      <c r="B550" s="65" t="n">
        <f aca="false">Tabla_Simulada!B550-Tabla_ValidaciónMétodo!B550</f>
        <v>0</v>
      </c>
      <c r="C550" s="65" t="n">
        <f aca="false">Tabla_Simulada!C550-Tabla_ValidaciónMétodo!C550</f>
        <v>0</v>
      </c>
      <c r="D550" s="65" t="n">
        <f aca="false">Tabla_Simulada!D550-Tabla_ValidaciónMétodo!D550</f>
        <v>0</v>
      </c>
      <c r="E550" s="65" t="n">
        <f aca="false">Tabla_Simulada!E550-Tabla_ValidaciónMétodo!E550</f>
        <v>0</v>
      </c>
      <c r="F550" s="65" t="n">
        <f aca="false">Tabla_Simulada!F550-Tabla_ValidaciónMétodo!F550</f>
        <v>0</v>
      </c>
      <c r="G550" s="65" t="n">
        <f aca="false">Tabla_Simulada!G550-Tabla_ValidaciónMétodo!G550</f>
        <v>0</v>
      </c>
      <c r="H550" s="65" t="n">
        <f aca="false">Tabla_Simulada!H550-Tabla_ValidaciónMétodo!H550</f>
        <v>0</v>
      </c>
      <c r="I550" s="66" t="n">
        <f aca="false">Tabla_Simulada!I550-Tabla_ValidaciónMétodo!I550</f>
        <v>0</v>
      </c>
      <c r="J550" s="65" t="n">
        <f aca="false">Tabla_Simulada!J550-Tabla_ValidaciónMétodo!J550</f>
        <v>0</v>
      </c>
      <c r="K550" s="66" t="n">
        <f aca="false">Tabla_Simulada!K550-Tabla_ValidaciónMétodo!K550</f>
        <v>0</v>
      </c>
      <c r="L550" s="65" t="n">
        <f aca="false">Tabla_Simulada!L550-Tabla_ValidaciónMétodo!L550</f>
        <v>0</v>
      </c>
      <c r="M550" s="66" t="n">
        <f aca="false">Tabla_Simulada!M550-Tabla_ValidaciónMétodo!M550</f>
        <v>0</v>
      </c>
      <c r="N550" s="65" t="n">
        <f aca="false">Tabla_Simulada!N550-Tabla_ValidaciónMétodo!N550</f>
        <v>0</v>
      </c>
      <c r="O550" s="65" t="n">
        <f aca="false">Tabla_Simulada!O550-Tabla_ValidaciónMétodo!O550</f>
        <v>0</v>
      </c>
      <c r="P550" s="65" t="n">
        <f aca="false">Tabla_Simulada!P550-Tabla_ValidaciónMétodo!P550</f>
        <v>0</v>
      </c>
      <c r="Q550" s="65" t="n">
        <f aca="false">Tabla_Simulada!Q550-Tabla_ValidaciónMétodo!Q550</f>
        <v>0</v>
      </c>
      <c r="S550" s="65" t="n">
        <f aca="false">Tabla_Simulada!S550-Tabla_ValidaciónMétodo!S550</f>
        <v>0</v>
      </c>
      <c r="T550" s="65" t="n">
        <f aca="false">Tabla_Simulada!T550-Tabla_ValidaciónMétodo!T550</f>
        <v>0</v>
      </c>
      <c r="U550" s="65" t="n">
        <f aca="false">Tabla_Simulada!U550-Tabla_ValidaciónMétodo!U550</f>
        <v>0</v>
      </c>
      <c r="V550" s="65" t="n">
        <f aca="false">Tabla_Simulada!V550-Tabla_ValidaciónMétodo!V550</f>
        <v>0</v>
      </c>
      <c r="W550" s="65" t="n">
        <f aca="false">Tabla_Simulada!W550-Tabla_ValidaciónMétodo!W550</f>
        <v>0</v>
      </c>
      <c r="X550" s="65" t="n">
        <f aca="false">Tabla_Simulada!X550-Tabla_ValidaciónMétodo!X550</f>
        <v>0</v>
      </c>
      <c r="Y550" s="65" t="n">
        <f aca="false">Tabla_Simulada!Y550-Tabla_ValidaciónMétodo!Y550</f>
        <v>0</v>
      </c>
      <c r="Z550" s="65" t="n">
        <f aca="false">Tabla_Simulada!Z550-Tabla_ValidaciónMétodo!Z550</f>
        <v>0</v>
      </c>
      <c r="AC550" s="73" t="n">
        <f aca="false">Tabla_Simulada!AC550-Tabla_ValidaciónMétodo!AC550</f>
        <v>0</v>
      </c>
      <c r="AD550" s="74" t="n">
        <f aca="false">Tabla_Simulada!AD550-Tabla_ValidaciónMétodo!AD550</f>
        <v>0</v>
      </c>
      <c r="AE550" s="75" t="n">
        <f aca="false">Tabla_Simulada!AE550-Tabla_ValidaciónMétodo!AE550</f>
        <v>0</v>
      </c>
      <c r="AF550" s="74" t="n">
        <f aca="false">Tabla_Simulada!AF550-Tabla_ValidaciónMétodo!AF550</f>
        <v>0</v>
      </c>
      <c r="AG550" s="74" t="n">
        <f aca="false">Tabla_Simulada!AG550-Tabla_ValidaciónMétodo!AG550</f>
        <v>0</v>
      </c>
      <c r="AH550" s="74" t="n">
        <f aca="false">Tabla_Simulada!AH550-Tabla_ValidaciónMétodo!AH550</f>
        <v>0</v>
      </c>
      <c r="AI550" s="74" t="n">
        <f aca="false">Tabla_Simulada!AI550-Tabla_ValidaciónMétodo!AI550</f>
        <v>0</v>
      </c>
      <c r="AJ550" s="74" t="n">
        <f aca="false">Tabla_Simulada!AJ550-Tabla_ValidaciónMétodo!AJ550</f>
        <v>0</v>
      </c>
      <c r="AK550" s="74" t="n">
        <f aca="false">Tabla_Simulada!AK550-Tabla_ValidaciónMétodo!AK550</f>
        <v>0</v>
      </c>
      <c r="AL550" s="74" t="n">
        <f aca="false">Tabla_Simulada!AL550-Tabla_ValidaciónMétodo!AL550</f>
        <v>0</v>
      </c>
      <c r="AM550" s="74" t="n">
        <f aca="false">Tabla_Simulada!AM550-Tabla_ValidaciónMétodo!AM550</f>
        <v>0</v>
      </c>
      <c r="AO550" s="66" t="n">
        <f aca="false">Tabla_Simulada!AO550-Tabla_ValidaciónMétodo!AO550</f>
        <v>0</v>
      </c>
      <c r="AP550" s="65" t="n">
        <f aca="false">Tabla_Simulada!AP550-Tabla_ValidaciónMétodo!AP550</f>
        <v>0</v>
      </c>
      <c r="AQ550" s="66" t="n">
        <f aca="false">Tabla_Simulada!AQ550-Tabla_ValidaciónMétodo!AQ550</f>
        <v>0</v>
      </c>
      <c r="AR550" s="65" t="n">
        <f aca="false">Tabla_Simulada!AR550-Tabla_ValidaciónMétodo!AR550</f>
        <v>0</v>
      </c>
      <c r="AS550" s="66" t="n">
        <f aca="false">Tabla_Simulada!AS550-Tabla_ValidaciónMétodo!AS550</f>
        <v>0</v>
      </c>
      <c r="AT550" s="65" t="n">
        <f aca="false">Tabla_Simulada!AT550-Tabla_ValidaciónMétodo!AT550</f>
        <v>0</v>
      </c>
      <c r="AU550" s="66" t="n">
        <f aca="false">Tabla_Simulada!AU550-Tabla_ValidaciónMétodo!AU550</f>
        <v>0</v>
      </c>
      <c r="AV550" s="65" t="n">
        <f aca="false">Tabla_Simulada!AV550-Tabla_ValidaciónMétodo!AV550</f>
        <v>0</v>
      </c>
      <c r="AW550" s="66" t="n">
        <f aca="false">Tabla_Simulada!AW550-Tabla_ValidaciónMétodo!AW550</f>
        <v>0</v>
      </c>
      <c r="AX550" s="65" t="n">
        <f aca="false">Tabla_Simulada!AX550-Tabla_ValidaciónMétodo!AX550</f>
        <v>0</v>
      </c>
    </row>
    <row r="551" customFormat="false" ht="15" hidden="false" customHeight="false" outlineLevel="0" collapsed="false">
      <c r="A551" s="72" t="s">
        <v>55</v>
      </c>
      <c r="B551" s="65" t="n">
        <f aca="false">Tabla_Simulada!B551-Tabla_ValidaciónMétodo!B551</f>
        <v>0</v>
      </c>
      <c r="C551" s="65" t="n">
        <f aca="false">Tabla_Simulada!C551-Tabla_ValidaciónMétodo!C551</f>
        <v>0</v>
      </c>
      <c r="D551" s="65" t="n">
        <f aca="false">Tabla_Simulada!D551-Tabla_ValidaciónMétodo!D551</f>
        <v>0</v>
      </c>
      <c r="E551" s="65" t="n">
        <f aca="false">Tabla_Simulada!E551-Tabla_ValidaciónMétodo!E551</f>
        <v>0</v>
      </c>
      <c r="F551" s="65" t="n">
        <f aca="false">Tabla_Simulada!F551-Tabla_ValidaciónMétodo!F551</f>
        <v>0</v>
      </c>
      <c r="G551" s="65" t="n">
        <f aca="false">Tabla_Simulada!G551-Tabla_ValidaciónMétodo!G551</f>
        <v>0</v>
      </c>
      <c r="H551" s="65" t="n">
        <f aca="false">Tabla_Simulada!H551-Tabla_ValidaciónMétodo!H551</f>
        <v>0</v>
      </c>
      <c r="I551" s="66" t="n">
        <f aca="false">Tabla_Simulada!I551-Tabla_ValidaciónMétodo!I551</f>
        <v>0</v>
      </c>
      <c r="J551" s="65" t="n">
        <f aca="false">Tabla_Simulada!J551-Tabla_ValidaciónMétodo!J551</f>
        <v>0</v>
      </c>
      <c r="K551" s="66" t="n">
        <f aca="false">Tabla_Simulada!K551-Tabla_ValidaciónMétodo!K551</f>
        <v>0</v>
      </c>
      <c r="L551" s="65" t="n">
        <f aca="false">Tabla_Simulada!L551-Tabla_ValidaciónMétodo!L551</f>
        <v>0</v>
      </c>
      <c r="M551" s="66" t="n">
        <f aca="false">Tabla_Simulada!M551-Tabla_ValidaciónMétodo!M551</f>
        <v>0</v>
      </c>
      <c r="N551" s="65" t="n">
        <f aca="false">Tabla_Simulada!N551-Tabla_ValidaciónMétodo!N551</f>
        <v>0</v>
      </c>
      <c r="O551" s="65" t="n">
        <f aca="false">Tabla_Simulada!O551-Tabla_ValidaciónMétodo!O551</f>
        <v>0</v>
      </c>
      <c r="P551" s="65" t="n">
        <f aca="false">Tabla_Simulada!P551-Tabla_ValidaciónMétodo!P551</f>
        <v>0</v>
      </c>
      <c r="Q551" s="65" t="n">
        <f aca="false">Tabla_Simulada!Q551-Tabla_ValidaciónMétodo!Q551</f>
        <v>0</v>
      </c>
      <c r="S551" s="65" t="n">
        <f aca="false">Tabla_Simulada!S551-Tabla_ValidaciónMétodo!S551</f>
        <v>0</v>
      </c>
      <c r="T551" s="65" t="n">
        <f aca="false">Tabla_Simulada!T551-Tabla_ValidaciónMétodo!T551</f>
        <v>0</v>
      </c>
      <c r="U551" s="65" t="n">
        <f aca="false">Tabla_Simulada!U551-Tabla_ValidaciónMétodo!U551</f>
        <v>0</v>
      </c>
      <c r="V551" s="65" t="n">
        <f aca="false">Tabla_Simulada!V551-Tabla_ValidaciónMétodo!V551</f>
        <v>0</v>
      </c>
      <c r="W551" s="65" t="n">
        <f aca="false">Tabla_Simulada!W551-Tabla_ValidaciónMétodo!W551</f>
        <v>0</v>
      </c>
      <c r="X551" s="65" t="n">
        <f aca="false">Tabla_Simulada!X551-Tabla_ValidaciónMétodo!X551</f>
        <v>0</v>
      </c>
      <c r="Y551" s="65" t="n">
        <f aca="false">Tabla_Simulada!Y551-Tabla_ValidaciónMétodo!Y551</f>
        <v>0</v>
      </c>
      <c r="Z551" s="65" t="n">
        <f aca="false">Tabla_Simulada!Z551-Tabla_ValidaciónMétodo!Z551</f>
        <v>0</v>
      </c>
      <c r="AC551" s="73" t="n">
        <f aca="false">Tabla_Simulada!AC551-Tabla_ValidaciónMétodo!AC551</f>
        <v>0</v>
      </c>
      <c r="AD551" s="74" t="n">
        <f aca="false">Tabla_Simulada!AD551-Tabla_ValidaciónMétodo!AD551</f>
        <v>0</v>
      </c>
      <c r="AE551" s="75" t="n">
        <f aca="false">Tabla_Simulada!AE551-Tabla_ValidaciónMétodo!AE551</f>
        <v>0</v>
      </c>
      <c r="AF551" s="74" t="n">
        <f aca="false">Tabla_Simulada!AF551-Tabla_ValidaciónMétodo!AF551</f>
        <v>0</v>
      </c>
      <c r="AG551" s="74" t="n">
        <f aca="false">Tabla_Simulada!AG551-Tabla_ValidaciónMétodo!AG551</f>
        <v>0</v>
      </c>
      <c r="AH551" s="74" t="n">
        <f aca="false">Tabla_Simulada!AH551-Tabla_ValidaciónMétodo!AH551</f>
        <v>0</v>
      </c>
      <c r="AI551" s="74" t="n">
        <f aca="false">Tabla_Simulada!AI551-Tabla_ValidaciónMétodo!AI551</f>
        <v>0</v>
      </c>
      <c r="AJ551" s="74" t="n">
        <f aca="false">Tabla_Simulada!AJ551-Tabla_ValidaciónMétodo!AJ551</f>
        <v>0</v>
      </c>
      <c r="AK551" s="74" t="n">
        <f aca="false">Tabla_Simulada!AK551-Tabla_ValidaciónMétodo!AK551</f>
        <v>0</v>
      </c>
      <c r="AL551" s="74" t="n">
        <f aca="false">Tabla_Simulada!AL551-Tabla_ValidaciónMétodo!AL551</f>
        <v>0</v>
      </c>
      <c r="AM551" s="74" t="n">
        <f aca="false">Tabla_Simulada!AM551-Tabla_ValidaciónMétodo!AM551</f>
        <v>0</v>
      </c>
      <c r="AO551" s="66" t="n">
        <f aca="false">Tabla_Simulada!AO551-Tabla_ValidaciónMétodo!AO551</f>
        <v>0</v>
      </c>
      <c r="AP551" s="65" t="n">
        <f aca="false">Tabla_Simulada!AP551-Tabla_ValidaciónMétodo!AP551</f>
        <v>0</v>
      </c>
      <c r="AQ551" s="66" t="n">
        <f aca="false">Tabla_Simulada!AQ551-Tabla_ValidaciónMétodo!AQ551</f>
        <v>0</v>
      </c>
      <c r="AR551" s="65" t="n">
        <f aca="false">Tabla_Simulada!AR551-Tabla_ValidaciónMétodo!AR551</f>
        <v>0</v>
      </c>
      <c r="AS551" s="66" t="n">
        <f aca="false">Tabla_Simulada!AS551-Tabla_ValidaciónMétodo!AS551</f>
        <v>0</v>
      </c>
      <c r="AT551" s="65" t="n">
        <f aca="false">Tabla_Simulada!AT551-Tabla_ValidaciónMétodo!AT551</f>
        <v>0</v>
      </c>
      <c r="AU551" s="66" t="n">
        <f aca="false">Tabla_Simulada!AU551-Tabla_ValidaciónMétodo!AU551</f>
        <v>0</v>
      </c>
      <c r="AV551" s="65" t="n">
        <f aca="false">Tabla_Simulada!AV551-Tabla_ValidaciónMétodo!AV551</f>
        <v>0</v>
      </c>
      <c r="AW551" s="66" t="n">
        <f aca="false">Tabla_Simulada!AW551-Tabla_ValidaciónMétodo!AW551</f>
        <v>0</v>
      </c>
      <c r="AX551" s="65" t="n">
        <f aca="false">Tabla_Simulada!AX551-Tabla_ValidaciónMétodo!AX551</f>
        <v>0</v>
      </c>
    </row>
    <row r="552" customFormat="false" ht="15" hidden="false" customHeight="false" outlineLevel="0" collapsed="false">
      <c r="A552" s="72" t="s">
        <v>56</v>
      </c>
      <c r="B552" s="65" t="n">
        <f aca="false">Tabla_Simulada!B552-Tabla_ValidaciónMétodo!B552</f>
        <v>0</v>
      </c>
      <c r="C552" s="65" t="n">
        <f aca="false">Tabla_Simulada!C552-Tabla_ValidaciónMétodo!C552</f>
        <v>0</v>
      </c>
      <c r="D552" s="65" t="n">
        <f aca="false">Tabla_Simulada!D552-Tabla_ValidaciónMétodo!D552</f>
        <v>0</v>
      </c>
      <c r="E552" s="65" t="n">
        <f aca="false">Tabla_Simulada!E552-Tabla_ValidaciónMétodo!E552</f>
        <v>0</v>
      </c>
      <c r="F552" s="65" t="n">
        <f aca="false">Tabla_Simulada!F552-Tabla_ValidaciónMétodo!F552</f>
        <v>0</v>
      </c>
      <c r="G552" s="65" t="n">
        <f aca="false">Tabla_Simulada!G552-Tabla_ValidaciónMétodo!G552</f>
        <v>0</v>
      </c>
      <c r="H552" s="65" t="n">
        <f aca="false">Tabla_Simulada!H552-Tabla_ValidaciónMétodo!H552</f>
        <v>0</v>
      </c>
      <c r="I552" s="66" t="n">
        <f aca="false">Tabla_Simulada!I552-Tabla_ValidaciónMétodo!I552</f>
        <v>0</v>
      </c>
      <c r="J552" s="65" t="n">
        <f aca="false">Tabla_Simulada!J552-Tabla_ValidaciónMétodo!J552</f>
        <v>0</v>
      </c>
      <c r="K552" s="66" t="n">
        <f aca="false">Tabla_Simulada!K552-Tabla_ValidaciónMétodo!K552</f>
        <v>0</v>
      </c>
      <c r="L552" s="65" t="n">
        <f aca="false">Tabla_Simulada!L552-Tabla_ValidaciónMétodo!L552</f>
        <v>0</v>
      </c>
      <c r="M552" s="66" t="n">
        <f aca="false">Tabla_Simulada!M552-Tabla_ValidaciónMétodo!M552</f>
        <v>0</v>
      </c>
      <c r="N552" s="65" t="n">
        <f aca="false">Tabla_Simulada!N552-Tabla_ValidaciónMétodo!N552</f>
        <v>0</v>
      </c>
      <c r="O552" s="65" t="n">
        <f aca="false">Tabla_Simulada!O552-Tabla_ValidaciónMétodo!O552</f>
        <v>0</v>
      </c>
      <c r="P552" s="65" t="n">
        <f aca="false">Tabla_Simulada!P552-Tabla_ValidaciónMétodo!P552</f>
        <v>0</v>
      </c>
      <c r="Q552" s="65" t="n">
        <f aca="false">Tabla_Simulada!Q552-Tabla_ValidaciónMétodo!Q552</f>
        <v>0</v>
      </c>
      <c r="S552" s="65" t="n">
        <f aca="false">Tabla_Simulada!S552-Tabla_ValidaciónMétodo!S552</f>
        <v>0</v>
      </c>
      <c r="T552" s="65" t="n">
        <f aca="false">Tabla_Simulada!T552-Tabla_ValidaciónMétodo!T552</f>
        <v>0</v>
      </c>
      <c r="U552" s="65" t="n">
        <f aca="false">Tabla_Simulada!U552-Tabla_ValidaciónMétodo!U552</f>
        <v>0</v>
      </c>
      <c r="V552" s="65" t="n">
        <f aca="false">Tabla_Simulada!V552-Tabla_ValidaciónMétodo!V552</f>
        <v>0</v>
      </c>
      <c r="W552" s="65" t="n">
        <f aca="false">Tabla_Simulada!W552-Tabla_ValidaciónMétodo!W552</f>
        <v>0</v>
      </c>
      <c r="X552" s="65" t="n">
        <f aca="false">Tabla_Simulada!X552-Tabla_ValidaciónMétodo!X552</f>
        <v>0</v>
      </c>
      <c r="Y552" s="65" t="n">
        <f aca="false">Tabla_Simulada!Y552-Tabla_ValidaciónMétodo!Y552</f>
        <v>0</v>
      </c>
      <c r="Z552" s="65" t="n">
        <f aca="false">Tabla_Simulada!Z552-Tabla_ValidaciónMétodo!Z552</f>
        <v>0</v>
      </c>
      <c r="AC552" s="73" t="n">
        <f aca="false">Tabla_Simulada!AC552-Tabla_ValidaciónMétodo!AC552</f>
        <v>0</v>
      </c>
      <c r="AD552" s="74" t="n">
        <f aca="false">Tabla_Simulada!AD552-Tabla_ValidaciónMétodo!AD552</f>
        <v>0</v>
      </c>
      <c r="AE552" s="75" t="n">
        <f aca="false">Tabla_Simulada!AE552-Tabla_ValidaciónMétodo!AE552</f>
        <v>0</v>
      </c>
      <c r="AF552" s="74" t="n">
        <f aca="false">Tabla_Simulada!AF552-Tabla_ValidaciónMétodo!AF552</f>
        <v>0</v>
      </c>
      <c r="AG552" s="74" t="n">
        <f aca="false">Tabla_Simulada!AG552-Tabla_ValidaciónMétodo!AG552</f>
        <v>0</v>
      </c>
      <c r="AH552" s="74" t="n">
        <f aca="false">Tabla_Simulada!AH552-Tabla_ValidaciónMétodo!AH552</f>
        <v>0</v>
      </c>
      <c r="AI552" s="74" t="n">
        <f aca="false">Tabla_Simulada!AI552-Tabla_ValidaciónMétodo!AI552</f>
        <v>0</v>
      </c>
      <c r="AJ552" s="74" t="n">
        <f aca="false">Tabla_Simulada!AJ552-Tabla_ValidaciónMétodo!AJ552</f>
        <v>0</v>
      </c>
      <c r="AK552" s="74" t="n">
        <f aca="false">Tabla_Simulada!AK552-Tabla_ValidaciónMétodo!AK552</f>
        <v>0</v>
      </c>
      <c r="AL552" s="74" t="n">
        <f aca="false">Tabla_Simulada!AL552-Tabla_ValidaciónMétodo!AL552</f>
        <v>0</v>
      </c>
      <c r="AM552" s="74" t="n">
        <f aca="false">Tabla_Simulada!AM552-Tabla_ValidaciónMétodo!AM552</f>
        <v>0</v>
      </c>
      <c r="AO552" s="66" t="n">
        <f aca="false">Tabla_Simulada!AO552-Tabla_ValidaciónMétodo!AO552</f>
        <v>0</v>
      </c>
      <c r="AP552" s="65" t="n">
        <f aca="false">Tabla_Simulada!AP552-Tabla_ValidaciónMétodo!AP552</f>
        <v>0</v>
      </c>
      <c r="AQ552" s="66" t="n">
        <f aca="false">Tabla_Simulada!AQ552-Tabla_ValidaciónMétodo!AQ552</f>
        <v>0</v>
      </c>
      <c r="AR552" s="65" t="n">
        <f aca="false">Tabla_Simulada!AR552-Tabla_ValidaciónMétodo!AR552</f>
        <v>0</v>
      </c>
      <c r="AS552" s="66" t="n">
        <f aca="false">Tabla_Simulada!AS552-Tabla_ValidaciónMétodo!AS552</f>
        <v>0</v>
      </c>
      <c r="AT552" s="65" t="n">
        <f aca="false">Tabla_Simulada!AT552-Tabla_ValidaciónMétodo!AT552</f>
        <v>0</v>
      </c>
      <c r="AU552" s="66" t="n">
        <f aca="false">Tabla_Simulada!AU552-Tabla_ValidaciónMétodo!AU552</f>
        <v>0</v>
      </c>
      <c r="AV552" s="65" t="n">
        <f aca="false">Tabla_Simulada!AV552-Tabla_ValidaciónMétodo!AV552</f>
        <v>0</v>
      </c>
      <c r="AW552" s="66" t="n">
        <f aca="false">Tabla_Simulada!AW552-Tabla_ValidaciónMétodo!AW552</f>
        <v>0</v>
      </c>
      <c r="AX552" s="65" t="n">
        <f aca="false">Tabla_Simulada!AX552-Tabla_ValidaciónMétodo!AX552</f>
        <v>0</v>
      </c>
    </row>
    <row r="553" customFormat="false" ht="15" hidden="false" customHeight="false" outlineLevel="0" collapsed="false">
      <c r="A553" s="72" t="s">
        <v>57</v>
      </c>
      <c r="B553" s="65" t="n">
        <f aca="false">Tabla_Simulada!B553-Tabla_ValidaciónMétodo!B553</f>
        <v>0</v>
      </c>
      <c r="C553" s="65" t="n">
        <f aca="false">Tabla_Simulada!C553-Tabla_ValidaciónMétodo!C553</f>
        <v>0</v>
      </c>
      <c r="D553" s="65" t="n">
        <f aca="false">Tabla_Simulada!D553-Tabla_ValidaciónMétodo!D553</f>
        <v>0</v>
      </c>
      <c r="E553" s="65" t="n">
        <f aca="false">Tabla_Simulada!E553-Tabla_ValidaciónMétodo!E553</f>
        <v>0</v>
      </c>
      <c r="F553" s="65" t="n">
        <f aca="false">Tabla_Simulada!F553-Tabla_ValidaciónMétodo!F553</f>
        <v>0</v>
      </c>
      <c r="G553" s="65" t="n">
        <f aca="false">Tabla_Simulada!G553-Tabla_ValidaciónMétodo!G553</f>
        <v>0</v>
      </c>
      <c r="H553" s="65" t="n">
        <f aca="false">Tabla_Simulada!H553-Tabla_ValidaciónMétodo!H553</f>
        <v>0</v>
      </c>
      <c r="I553" s="66" t="n">
        <f aca="false">Tabla_Simulada!I553-Tabla_ValidaciónMétodo!I553</f>
        <v>0</v>
      </c>
      <c r="J553" s="65" t="n">
        <f aca="false">Tabla_Simulada!J553-Tabla_ValidaciónMétodo!J553</f>
        <v>0</v>
      </c>
      <c r="K553" s="66" t="n">
        <f aca="false">Tabla_Simulada!K553-Tabla_ValidaciónMétodo!K553</f>
        <v>0</v>
      </c>
      <c r="L553" s="65" t="n">
        <f aca="false">Tabla_Simulada!L553-Tabla_ValidaciónMétodo!L553</f>
        <v>0</v>
      </c>
      <c r="M553" s="66" t="n">
        <f aca="false">Tabla_Simulada!M553-Tabla_ValidaciónMétodo!M553</f>
        <v>0</v>
      </c>
      <c r="N553" s="65" t="n">
        <f aca="false">Tabla_Simulada!N553-Tabla_ValidaciónMétodo!N553</f>
        <v>0</v>
      </c>
      <c r="O553" s="65" t="n">
        <f aca="false">Tabla_Simulada!O553-Tabla_ValidaciónMétodo!O553</f>
        <v>0</v>
      </c>
      <c r="P553" s="65" t="n">
        <f aca="false">Tabla_Simulada!P553-Tabla_ValidaciónMétodo!P553</f>
        <v>0</v>
      </c>
      <c r="Q553" s="65" t="n">
        <f aca="false">Tabla_Simulada!Q553-Tabla_ValidaciónMétodo!Q553</f>
        <v>0</v>
      </c>
      <c r="S553" s="65" t="n">
        <f aca="false">Tabla_Simulada!S553-Tabla_ValidaciónMétodo!S553</f>
        <v>0</v>
      </c>
      <c r="T553" s="65" t="n">
        <f aca="false">Tabla_Simulada!T553-Tabla_ValidaciónMétodo!T553</f>
        <v>0</v>
      </c>
      <c r="U553" s="65" t="n">
        <f aca="false">Tabla_Simulada!U553-Tabla_ValidaciónMétodo!U553</f>
        <v>0</v>
      </c>
      <c r="V553" s="65" t="n">
        <f aca="false">Tabla_Simulada!V553-Tabla_ValidaciónMétodo!V553</f>
        <v>0</v>
      </c>
      <c r="W553" s="65" t="n">
        <f aca="false">Tabla_Simulada!W553-Tabla_ValidaciónMétodo!W553</f>
        <v>0</v>
      </c>
      <c r="X553" s="65" t="n">
        <f aca="false">Tabla_Simulada!X553-Tabla_ValidaciónMétodo!X553</f>
        <v>0</v>
      </c>
      <c r="Y553" s="65" t="n">
        <f aca="false">Tabla_Simulada!Y553-Tabla_ValidaciónMétodo!Y553</f>
        <v>0</v>
      </c>
      <c r="Z553" s="65" t="n">
        <f aca="false">Tabla_Simulada!Z553-Tabla_ValidaciónMétodo!Z553</f>
        <v>0</v>
      </c>
      <c r="AC553" s="73" t="n">
        <f aca="false">Tabla_Simulada!AC553-Tabla_ValidaciónMétodo!AC553</f>
        <v>0</v>
      </c>
      <c r="AD553" s="74" t="n">
        <f aca="false">Tabla_Simulada!AD553-Tabla_ValidaciónMétodo!AD553</f>
        <v>0</v>
      </c>
      <c r="AE553" s="75" t="n">
        <f aca="false">Tabla_Simulada!AE553-Tabla_ValidaciónMétodo!AE553</f>
        <v>0</v>
      </c>
      <c r="AF553" s="74" t="n">
        <f aca="false">Tabla_Simulada!AF553-Tabla_ValidaciónMétodo!AF553</f>
        <v>0</v>
      </c>
      <c r="AG553" s="74" t="n">
        <f aca="false">Tabla_Simulada!AG553-Tabla_ValidaciónMétodo!AG553</f>
        <v>0</v>
      </c>
      <c r="AH553" s="74" t="n">
        <f aca="false">Tabla_Simulada!AH553-Tabla_ValidaciónMétodo!AH553</f>
        <v>0</v>
      </c>
      <c r="AI553" s="74" t="n">
        <f aca="false">Tabla_Simulada!AI553-Tabla_ValidaciónMétodo!AI553</f>
        <v>0</v>
      </c>
      <c r="AJ553" s="74" t="n">
        <f aca="false">Tabla_Simulada!AJ553-Tabla_ValidaciónMétodo!AJ553</f>
        <v>0</v>
      </c>
      <c r="AK553" s="74" t="n">
        <f aca="false">Tabla_Simulada!AK553-Tabla_ValidaciónMétodo!AK553</f>
        <v>0</v>
      </c>
      <c r="AL553" s="74" t="n">
        <f aca="false">Tabla_Simulada!AL553-Tabla_ValidaciónMétodo!AL553</f>
        <v>0</v>
      </c>
      <c r="AM553" s="74" t="n">
        <f aca="false">Tabla_Simulada!AM553-Tabla_ValidaciónMétodo!AM553</f>
        <v>0</v>
      </c>
      <c r="AO553" s="66" t="n">
        <f aca="false">Tabla_Simulada!AO553-Tabla_ValidaciónMétodo!AO553</f>
        <v>0</v>
      </c>
      <c r="AP553" s="65" t="n">
        <f aca="false">Tabla_Simulada!AP553-Tabla_ValidaciónMétodo!AP553</f>
        <v>0</v>
      </c>
      <c r="AQ553" s="66" t="n">
        <f aca="false">Tabla_Simulada!AQ553-Tabla_ValidaciónMétodo!AQ553</f>
        <v>0</v>
      </c>
      <c r="AR553" s="65" t="n">
        <f aca="false">Tabla_Simulada!AR553-Tabla_ValidaciónMétodo!AR553</f>
        <v>0</v>
      </c>
      <c r="AS553" s="66" t="n">
        <f aca="false">Tabla_Simulada!AS553-Tabla_ValidaciónMétodo!AS553</f>
        <v>0</v>
      </c>
      <c r="AT553" s="65" t="n">
        <f aca="false">Tabla_Simulada!AT553-Tabla_ValidaciónMétodo!AT553</f>
        <v>0</v>
      </c>
      <c r="AU553" s="66" t="n">
        <f aca="false">Tabla_Simulada!AU553-Tabla_ValidaciónMétodo!AU553</f>
        <v>0</v>
      </c>
      <c r="AV553" s="65" t="n">
        <f aca="false">Tabla_Simulada!AV553-Tabla_ValidaciónMétodo!AV553</f>
        <v>0</v>
      </c>
      <c r="AW553" s="66" t="n">
        <f aca="false">Tabla_Simulada!AW553-Tabla_ValidaciónMétodo!AW553</f>
        <v>0</v>
      </c>
      <c r="AX553" s="65" t="n">
        <f aca="false">Tabla_Simulada!AX553-Tabla_ValidaciónMétodo!AX553</f>
        <v>0</v>
      </c>
    </row>
    <row r="554" customFormat="false" ht="15" hidden="false" customHeight="false" outlineLevel="0" collapsed="false">
      <c r="A554" s="72" t="s">
        <v>58</v>
      </c>
      <c r="B554" s="65" t="n">
        <f aca="false">Tabla_Simulada!B554-Tabla_ValidaciónMétodo!B554</f>
        <v>0</v>
      </c>
      <c r="C554" s="65" t="n">
        <f aca="false">Tabla_Simulada!C554-Tabla_ValidaciónMétodo!C554</f>
        <v>0</v>
      </c>
      <c r="D554" s="65" t="n">
        <f aca="false">Tabla_Simulada!D554-Tabla_ValidaciónMétodo!D554</f>
        <v>0</v>
      </c>
      <c r="E554" s="65" t="n">
        <f aca="false">Tabla_Simulada!E554-Tabla_ValidaciónMétodo!E554</f>
        <v>0</v>
      </c>
      <c r="F554" s="65" t="n">
        <f aca="false">Tabla_Simulada!F554-Tabla_ValidaciónMétodo!F554</f>
        <v>0</v>
      </c>
      <c r="G554" s="65" t="n">
        <f aca="false">Tabla_Simulada!G554-Tabla_ValidaciónMétodo!G554</f>
        <v>0</v>
      </c>
      <c r="H554" s="65" t="n">
        <f aca="false">Tabla_Simulada!H554-Tabla_ValidaciónMétodo!H554</f>
        <v>0</v>
      </c>
      <c r="I554" s="66" t="n">
        <f aca="false">Tabla_Simulada!I554-Tabla_ValidaciónMétodo!I554</f>
        <v>0</v>
      </c>
      <c r="J554" s="65" t="n">
        <f aca="false">Tabla_Simulada!J554-Tabla_ValidaciónMétodo!J554</f>
        <v>0</v>
      </c>
      <c r="K554" s="66" t="n">
        <f aca="false">Tabla_Simulada!K554-Tabla_ValidaciónMétodo!K554</f>
        <v>0</v>
      </c>
      <c r="L554" s="65" t="n">
        <f aca="false">Tabla_Simulada!L554-Tabla_ValidaciónMétodo!L554</f>
        <v>0</v>
      </c>
      <c r="M554" s="66" t="n">
        <f aca="false">Tabla_Simulada!M554-Tabla_ValidaciónMétodo!M554</f>
        <v>0</v>
      </c>
      <c r="N554" s="65" t="n">
        <f aca="false">Tabla_Simulada!N554-Tabla_ValidaciónMétodo!N554</f>
        <v>0</v>
      </c>
      <c r="O554" s="65" t="n">
        <f aca="false">Tabla_Simulada!O554-Tabla_ValidaciónMétodo!O554</f>
        <v>0</v>
      </c>
      <c r="P554" s="65" t="n">
        <f aca="false">Tabla_Simulada!P554-Tabla_ValidaciónMétodo!P554</f>
        <v>0</v>
      </c>
      <c r="Q554" s="65" t="n">
        <f aca="false">Tabla_Simulada!Q554-Tabla_ValidaciónMétodo!Q554</f>
        <v>0</v>
      </c>
      <c r="S554" s="65" t="n">
        <f aca="false">Tabla_Simulada!S554-Tabla_ValidaciónMétodo!S554</f>
        <v>0</v>
      </c>
      <c r="T554" s="65" t="n">
        <f aca="false">Tabla_Simulada!T554-Tabla_ValidaciónMétodo!T554</f>
        <v>0</v>
      </c>
      <c r="U554" s="65" t="n">
        <f aca="false">Tabla_Simulada!U554-Tabla_ValidaciónMétodo!U554</f>
        <v>0</v>
      </c>
      <c r="V554" s="65" t="n">
        <f aca="false">Tabla_Simulada!V554-Tabla_ValidaciónMétodo!V554</f>
        <v>0</v>
      </c>
      <c r="W554" s="65" t="n">
        <f aca="false">Tabla_Simulada!W554-Tabla_ValidaciónMétodo!W554</f>
        <v>0</v>
      </c>
      <c r="X554" s="65" t="n">
        <f aca="false">Tabla_Simulada!X554-Tabla_ValidaciónMétodo!X554</f>
        <v>0</v>
      </c>
      <c r="Y554" s="65" t="n">
        <f aca="false">Tabla_Simulada!Y554-Tabla_ValidaciónMétodo!Y554</f>
        <v>0</v>
      </c>
      <c r="Z554" s="65" t="n">
        <f aca="false">Tabla_Simulada!Z554-Tabla_ValidaciónMétodo!Z554</f>
        <v>0</v>
      </c>
      <c r="AC554" s="73" t="n">
        <f aca="false">Tabla_Simulada!AC554-Tabla_ValidaciónMétodo!AC554</f>
        <v>0</v>
      </c>
      <c r="AD554" s="74" t="n">
        <f aca="false">Tabla_Simulada!AD554-Tabla_ValidaciónMétodo!AD554</f>
        <v>0</v>
      </c>
      <c r="AE554" s="75" t="n">
        <f aca="false">Tabla_Simulada!AE554-Tabla_ValidaciónMétodo!AE554</f>
        <v>0</v>
      </c>
      <c r="AF554" s="74" t="n">
        <f aca="false">Tabla_Simulada!AF554-Tabla_ValidaciónMétodo!AF554</f>
        <v>0</v>
      </c>
      <c r="AG554" s="74" t="n">
        <f aca="false">Tabla_Simulada!AG554-Tabla_ValidaciónMétodo!AG554</f>
        <v>0</v>
      </c>
      <c r="AH554" s="74" t="n">
        <f aca="false">Tabla_Simulada!AH554-Tabla_ValidaciónMétodo!AH554</f>
        <v>0</v>
      </c>
      <c r="AI554" s="74" t="n">
        <f aca="false">Tabla_Simulada!AI554-Tabla_ValidaciónMétodo!AI554</f>
        <v>0</v>
      </c>
      <c r="AJ554" s="74" t="n">
        <f aca="false">Tabla_Simulada!AJ554-Tabla_ValidaciónMétodo!AJ554</f>
        <v>0</v>
      </c>
      <c r="AK554" s="74" t="n">
        <f aca="false">Tabla_Simulada!AK554-Tabla_ValidaciónMétodo!AK554</f>
        <v>0</v>
      </c>
      <c r="AL554" s="74" t="n">
        <f aca="false">Tabla_Simulada!AL554-Tabla_ValidaciónMétodo!AL554</f>
        <v>0</v>
      </c>
      <c r="AM554" s="74" t="n">
        <f aca="false">Tabla_Simulada!AM554-Tabla_ValidaciónMétodo!AM554</f>
        <v>0</v>
      </c>
      <c r="AO554" s="66" t="n">
        <f aca="false">Tabla_Simulada!AO554-Tabla_ValidaciónMétodo!AO554</f>
        <v>0</v>
      </c>
      <c r="AP554" s="65" t="n">
        <f aca="false">Tabla_Simulada!AP554-Tabla_ValidaciónMétodo!AP554</f>
        <v>0</v>
      </c>
      <c r="AQ554" s="66" t="n">
        <f aca="false">Tabla_Simulada!AQ554-Tabla_ValidaciónMétodo!AQ554</f>
        <v>0</v>
      </c>
      <c r="AR554" s="65" t="n">
        <f aca="false">Tabla_Simulada!AR554-Tabla_ValidaciónMétodo!AR554</f>
        <v>0</v>
      </c>
      <c r="AS554" s="66" t="n">
        <f aca="false">Tabla_Simulada!AS554-Tabla_ValidaciónMétodo!AS554</f>
        <v>0</v>
      </c>
      <c r="AT554" s="65" t="n">
        <f aca="false">Tabla_Simulada!AT554-Tabla_ValidaciónMétodo!AT554</f>
        <v>0</v>
      </c>
      <c r="AU554" s="66" t="n">
        <f aca="false">Tabla_Simulada!AU554-Tabla_ValidaciónMétodo!AU554</f>
        <v>0</v>
      </c>
      <c r="AV554" s="65" t="n">
        <f aca="false">Tabla_Simulada!AV554-Tabla_ValidaciónMétodo!AV554</f>
        <v>0</v>
      </c>
      <c r="AW554" s="66" t="n">
        <f aca="false">Tabla_Simulada!AW554-Tabla_ValidaciónMétodo!AW554</f>
        <v>0</v>
      </c>
      <c r="AX554" s="65" t="n">
        <f aca="false">Tabla_Simulada!AX554-Tabla_ValidaciónMétodo!AX554</f>
        <v>0</v>
      </c>
    </row>
    <row r="555" customFormat="false" ht="15" hidden="false" customHeight="false" outlineLevel="0" collapsed="false">
      <c r="A555" s="72" t="s">
        <v>59</v>
      </c>
      <c r="B555" s="65" t="n">
        <f aca="false">Tabla_Simulada!B555-Tabla_ValidaciónMétodo!B555</f>
        <v>0</v>
      </c>
      <c r="C555" s="65" t="n">
        <f aca="false">Tabla_Simulada!C555-Tabla_ValidaciónMétodo!C555</f>
        <v>0</v>
      </c>
      <c r="D555" s="65" t="n">
        <f aca="false">Tabla_Simulada!D555-Tabla_ValidaciónMétodo!D555</f>
        <v>0</v>
      </c>
      <c r="E555" s="65" t="n">
        <f aca="false">Tabla_Simulada!E555-Tabla_ValidaciónMétodo!E555</f>
        <v>0</v>
      </c>
      <c r="F555" s="65" t="n">
        <f aca="false">Tabla_Simulada!F555-Tabla_ValidaciónMétodo!F555</f>
        <v>0</v>
      </c>
      <c r="G555" s="65" t="n">
        <f aca="false">Tabla_Simulada!G555-Tabla_ValidaciónMétodo!G555</f>
        <v>0</v>
      </c>
      <c r="H555" s="65" t="n">
        <f aca="false">Tabla_Simulada!H555-Tabla_ValidaciónMétodo!H555</f>
        <v>0</v>
      </c>
      <c r="I555" s="66" t="n">
        <f aca="false">Tabla_Simulada!I555-Tabla_ValidaciónMétodo!I555</f>
        <v>0</v>
      </c>
      <c r="J555" s="65" t="n">
        <f aca="false">Tabla_Simulada!J555-Tabla_ValidaciónMétodo!J555</f>
        <v>0</v>
      </c>
      <c r="K555" s="66" t="n">
        <f aca="false">Tabla_Simulada!K555-Tabla_ValidaciónMétodo!K555</f>
        <v>0</v>
      </c>
      <c r="L555" s="65" t="n">
        <f aca="false">Tabla_Simulada!L555-Tabla_ValidaciónMétodo!L555</f>
        <v>0</v>
      </c>
      <c r="M555" s="66" t="n">
        <f aca="false">Tabla_Simulada!M555-Tabla_ValidaciónMétodo!M555</f>
        <v>0</v>
      </c>
      <c r="N555" s="65" t="n">
        <f aca="false">Tabla_Simulada!N555-Tabla_ValidaciónMétodo!N555</f>
        <v>0</v>
      </c>
      <c r="O555" s="65" t="n">
        <f aca="false">Tabla_Simulada!O555-Tabla_ValidaciónMétodo!O555</f>
        <v>0</v>
      </c>
      <c r="P555" s="65" t="n">
        <f aca="false">Tabla_Simulada!P555-Tabla_ValidaciónMétodo!P555</f>
        <v>0</v>
      </c>
      <c r="Q555" s="65" t="n">
        <f aca="false">Tabla_Simulada!Q555-Tabla_ValidaciónMétodo!Q555</f>
        <v>0</v>
      </c>
      <c r="S555" s="65" t="n">
        <f aca="false">Tabla_Simulada!S555-Tabla_ValidaciónMétodo!S555</f>
        <v>0</v>
      </c>
      <c r="T555" s="65" t="n">
        <f aca="false">Tabla_Simulada!T555-Tabla_ValidaciónMétodo!T555</f>
        <v>0</v>
      </c>
      <c r="U555" s="65" t="n">
        <f aca="false">Tabla_Simulada!U555-Tabla_ValidaciónMétodo!U555</f>
        <v>0</v>
      </c>
      <c r="V555" s="65" t="n">
        <f aca="false">Tabla_Simulada!V555-Tabla_ValidaciónMétodo!V555</f>
        <v>0</v>
      </c>
      <c r="W555" s="65" t="n">
        <f aca="false">Tabla_Simulada!W555-Tabla_ValidaciónMétodo!W555</f>
        <v>0</v>
      </c>
      <c r="X555" s="65" t="n">
        <f aca="false">Tabla_Simulada!X555-Tabla_ValidaciónMétodo!X555</f>
        <v>0</v>
      </c>
      <c r="Y555" s="65" t="n">
        <f aca="false">Tabla_Simulada!Y555-Tabla_ValidaciónMétodo!Y555</f>
        <v>0</v>
      </c>
      <c r="Z555" s="65" t="n">
        <f aca="false">Tabla_Simulada!Z555-Tabla_ValidaciónMétodo!Z555</f>
        <v>0</v>
      </c>
      <c r="AC555" s="73" t="n">
        <f aca="false">Tabla_Simulada!AC555-Tabla_ValidaciónMétodo!AC555</f>
        <v>0</v>
      </c>
      <c r="AD555" s="74" t="n">
        <f aca="false">Tabla_Simulada!AD555-Tabla_ValidaciónMétodo!AD555</f>
        <v>0</v>
      </c>
      <c r="AE555" s="75" t="n">
        <f aca="false">Tabla_Simulada!AE555-Tabla_ValidaciónMétodo!AE555</f>
        <v>0</v>
      </c>
      <c r="AF555" s="74" t="n">
        <f aca="false">Tabla_Simulada!AF555-Tabla_ValidaciónMétodo!AF555</f>
        <v>0</v>
      </c>
      <c r="AG555" s="74" t="n">
        <f aca="false">Tabla_Simulada!AG555-Tabla_ValidaciónMétodo!AG555</f>
        <v>0</v>
      </c>
      <c r="AH555" s="74" t="n">
        <f aca="false">Tabla_Simulada!AH555-Tabla_ValidaciónMétodo!AH555</f>
        <v>0</v>
      </c>
      <c r="AI555" s="74" t="n">
        <f aca="false">Tabla_Simulada!AI555-Tabla_ValidaciónMétodo!AI555</f>
        <v>0</v>
      </c>
      <c r="AJ555" s="74" t="n">
        <f aca="false">Tabla_Simulada!AJ555-Tabla_ValidaciónMétodo!AJ555</f>
        <v>0</v>
      </c>
      <c r="AK555" s="74" t="n">
        <f aca="false">Tabla_Simulada!AK555-Tabla_ValidaciónMétodo!AK555</f>
        <v>0</v>
      </c>
      <c r="AL555" s="74" t="n">
        <f aca="false">Tabla_Simulada!AL555-Tabla_ValidaciónMétodo!AL555</f>
        <v>0</v>
      </c>
      <c r="AM555" s="74" t="n">
        <f aca="false">Tabla_Simulada!AM555-Tabla_ValidaciónMétodo!AM555</f>
        <v>0</v>
      </c>
      <c r="AO555" s="66" t="n">
        <f aca="false">Tabla_Simulada!AO555-Tabla_ValidaciónMétodo!AO555</f>
        <v>0</v>
      </c>
      <c r="AP555" s="65" t="n">
        <f aca="false">Tabla_Simulada!AP555-Tabla_ValidaciónMétodo!AP555</f>
        <v>0</v>
      </c>
      <c r="AQ555" s="66" t="n">
        <f aca="false">Tabla_Simulada!AQ555-Tabla_ValidaciónMétodo!AQ555</f>
        <v>0</v>
      </c>
      <c r="AR555" s="65" t="n">
        <f aca="false">Tabla_Simulada!AR555-Tabla_ValidaciónMétodo!AR555</f>
        <v>0</v>
      </c>
      <c r="AS555" s="66" t="n">
        <f aca="false">Tabla_Simulada!AS555-Tabla_ValidaciónMétodo!AS555</f>
        <v>0</v>
      </c>
      <c r="AT555" s="65" t="n">
        <f aca="false">Tabla_Simulada!AT555-Tabla_ValidaciónMétodo!AT555</f>
        <v>0</v>
      </c>
      <c r="AU555" s="66" t="n">
        <f aca="false">Tabla_Simulada!AU555-Tabla_ValidaciónMétodo!AU555</f>
        <v>0</v>
      </c>
      <c r="AV555" s="65" t="n">
        <f aca="false">Tabla_Simulada!AV555-Tabla_ValidaciónMétodo!AV555</f>
        <v>0</v>
      </c>
      <c r="AW555" s="66" t="n">
        <f aca="false">Tabla_Simulada!AW555-Tabla_ValidaciónMétodo!AW555</f>
        <v>0</v>
      </c>
      <c r="AX555" s="65" t="n">
        <f aca="false">Tabla_Simulada!AX555-Tabla_ValidaciónMétodo!AX555</f>
        <v>0</v>
      </c>
    </row>
    <row r="556" customFormat="false" ht="15" hidden="false" customHeight="false" outlineLevel="0" collapsed="false">
      <c r="A556" s="72" t="s">
        <v>60</v>
      </c>
      <c r="B556" s="65" t="n">
        <f aca="false">Tabla_Simulada!B556-Tabla_ValidaciónMétodo!B556</f>
        <v>0</v>
      </c>
      <c r="C556" s="65" t="n">
        <f aca="false">Tabla_Simulada!C556-Tabla_ValidaciónMétodo!C556</f>
        <v>0</v>
      </c>
      <c r="D556" s="65" t="n">
        <f aca="false">Tabla_Simulada!D556-Tabla_ValidaciónMétodo!D556</f>
        <v>0</v>
      </c>
      <c r="E556" s="65" t="n">
        <f aca="false">Tabla_Simulada!E556-Tabla_ValidaciónMétodo!E556</f>
        <v>0</v>
      </c>
      <c r="F556" s="65" t="n">
        <f aca="false">Tabla_Simulada!F556-Tabla_ValidaciónMétodo!F556</f>
        <v>0</v>
      </c>
      <c r="G556" s="65" t="n">
        <f aca="false">Tabla_Simulada!G556-Tabla_ValidaciónMétodo!G556</f>
        <v>0</v>
      </c>
      <c r="H556" s="65" t="n">
        <f aca="false">Tabla_Simulada!H556-Tabla_ValidaciónMétodo!H556</f>
        <v>0</v>
      </c>
      <c r="I556" s="66" t="n">
        <f aca="false">Tabla_Simulada!I556-Tabla_ValidaciónMétodo!I556</f>
        <v>0</v>
      </c>
      <c r="J556" s="65" t="n">
        <f aca="false">Tabla_Simulada!J556-Tabla_ValidaciónMétodo!J556</f>
        <v>0</v>
      </c>
      <c r="K556" s="66" t="n">
        <f aca="false">Tabla_Simulada!K556-Tabla_ValidaciónMétodo!K556</f>
        <v>0</v>
      </c>
      <c r="L556" s="65" t="n">
        <f aca="false">Tabla_Simulada!L556-Tabla_ValidaciónMétodo!L556</f>
        <v>0</v>
      </c>
      <c r="M556" s="66" t="n">
        <f aca="false">Tabla_Simulada!M556-Tabla_ValidaciónMétodo!M556</f>
        <v>0</v>
      </c>
      <c r="N556" s="65" t="n">
        <f aca="false">Tabla_Simulada!N556-Tabla_ValidaciónMétodo!N556</f>
        <v>0</v>
      </c>
      <c r="O556" s="65" t="n">
        <f aca="false">Tabla_Simulada!O556-Tabla_ValidaciónMétodo!O556</f>
        <v>0</v>
      </c>
      <c r="P556" s="65" t="n">
        <f aca="false">Tabla_Simulada!P556-Tabla_ValidaciónMétodo!P556</f>
        <v>0</v>
      </c>
      <c r="Q556" s="65" t="n">
        <f aca="false">Tabla_Simulada!Q556-Tabla_ValidaciónMétodo!Q556</f>
        <v>0</v>
      </c>
      <c r="S556" s="65" t="n">
        <f aca="false">Tabla_Simulada!S556-Tabla_ValidaciónMétodo!S556</f>
        <v>0</v>
      </c>
      <c r="T556" s="65" t="n">
        <f aca="false">Tabla_Simulada!T556-Tabla_ValidaciónMétodo!T556</f>
        <v>0</v>
      </c>
      <c r="U556" s="65" t="n">
        <f aca="false">Tabla_Simulada!U556-Tabla_ValidaciónMétodo!U556</f>
        <v>0</v>
      </c>
      <c r="V556" s="65" t="n">
        <f aca="false">Tabla_Simulada!V556-Tabla_ValidaciónMétodo!V556</f>
        <v>0</v>
      </c>
      <c r="W556" s="65" t="n">
        <f aca="false">Tabla_Simulada!W556-Tabla_ValidaciónMétodo!W556</f>
        <v>0</v>
      </c>
      <c r="X556" s="65" t="n">
        <f aca="false">Tabla_Simulada!X556-Tabla_ValidaciónMétodo!X556</f>
        <v>0</v>
      </c>
      <c r="Y556" s="65" t="n">
        <f aca="false">Tabla_Simulada!Y556-Tabla_ValidaciónMétodo!Y556</f>
        <v>0</v>
      </c>
      <c r="Z556" s="65" t="n">
        <f aca="false">Tabla_Simulada!Z556-Tabla_ValidaciónMétodo!Z556</f>
        <v>0</v>
      </c>
      <c r="AC556" s="73" t="n">
        <f aca="false">Tabla_Simulada!AC556-Tabla_ValidaciónMétodo!AC556</f>
        <v>0</v>
      </c>
      <c r="AD556" s="74" t="n">
        <f aca="false">Tabla_Simulada!AD556-Tabla_ValidaciónMétodo!AD556</f>
        <v>0</v>
      </c>
      <c r="AE556" s="75" t="n">
        <f aca="false">Tabla_Simulada!AE556-Tabla_ValidaciónMétodo!AE556</f>
        <v>0</v>
      </c>
      <c r="AF556" s="74" t="n">
        <f aca="false">Tabla_Simulada!AF556-Tabla_ValidaciónMétodo!AF556</f>
        <v>0</v>
      </c>
      <c r="AG556" s="74" t="n">
        <f aca="false">Tabla_Simulada!AG556-Tabla_ValidaciónMétodo!AG556</f>
        <v>0</v>
      </c>
      <c r="AH556" s="74" t="n">
        <f aca="false">Tabla_Simulada!AH556-Tabla_ValidaciónMétodo!AH556</f>
        <v>0</v>
      </c>
      <c r="AI556" s="74" t="n">
        <f aca="false">Tabla_Simulada!AI556-Tabla_ValidaciónMétodo!AI556</f>
        <v>0</v>
      </c>
      <c r="AJ556" s="74" t="n">
        <f aca="false">Tabla_Simulada!AJ556-Tabla_ValidaciónMétodo!AJ556</f>
        <v>0</v>
      </c>
      <c r="AK556" s="74" t="n">
        <f aca="false">Tabla_Simulada!AK556-Tabla_ValidaciónMétodo!AK556</f>
        <v>0</v>
      </c>
      <c r="AL556" s="74" t="n">
        <f aca="false">Tabla_Simulada!AL556-Tabla_ValidaciónMétodo!AL556</f>
        <v>0</v>
      </c>
      <c r="AM556" s="74" t="n">
        <f aca="false">Tabla_Simulada!AM556-Tabla_ValidaciónMétodo!AM556</f>
        <v>0</v>
      </c>
      <c r="AO556" s="66" t="n">
        <f aca="false">Tabla_Simulada!AO556-Tabla_ValidaciónMétodo!AO556</f>
        <v>0</v>
      </c>
      <c r="AP556" s="65" t="n">
        <f aca="false">Tabla_Simulada!AP556-Tabla_ValidaciónMétodo!AP556</f>
        <v>0</v>
      </c>
      <c r="AQ556" s="66" t="n">
        <f aca="false">Tabla_Simulada!AQ556-Tabla_ValidaciónMétodo!AQ556</f>
        <v>0</v>
      </c>
      <c r="AR556" s="65" t="n">
        <f aca="false">Tabla_Simulada!AR556-Tabla_ValidaciónMétodo!AR556</f>
        <v>0</v>
      </c>
      <c r="AS556" s="66" t="n">
        <f aca="false">Tabla_Simulada!AS556-Tabla_ValidaciónMétodo!AS556</f>
        <v>0</v>
      </c>
      <c r="AT556" s="65" t="n">
        <f aca="false">Tabla_Simulada!AT556-Tabla_ValidaciónMétodo!AT556</f>
        <v>0</v>
      </c>
      <c r="AU556" s="66" t="n">
        <f aca="false">Tabla_Simulada!AU556-Tabla_ValidaciónMétodo!AU556</f>
        <v>0</v>
      </c>
      <c r="AV556" s="65" t="n">
        <f aca="false">Tabla_Simulada!AV556-Tabla_ValidaciónMétodo!AV556</f>
        <v>0</v>
      </c>
      <c r="AW556" s="66" t="n">
        <f aca="false">Tabla_Simulada!AW556-Tabla_ValidaciónMétodo!AW556</f>
        <v>0</v>
      </c>
      <c r="AX556" s="65" t="n">
        <f aca="false">Tabla_Simulada!AX556-Tabla_ValidaciónMétodo!AX556</f>
        <v>0</v>
      </c>
    </row>
    <row r="557" customFormat="false" ht="15" hidden="false" customHeight="false" outlineLevel="0" collapsed="false">
      <c r="A557" s="72" t="s">
        <v>61</v>
      </c>
      <c r="B557" s="65" t="n">
        <f aca="false">Tabla_Simulada!B557-Tabla_ValidaciónMétodo!B557</f>
        <v>0</v>
      </c>
      <c r="C557" s="65" t="n">
        <f aca="false">Tabla_Simulada!C557-Tabla_ValidaciónMétodo!C557</f>
        <v>0</v>
      </c>
      <c r="D557" s="65" t="n">
        <f aca="false">Tabla_Simulada!D557-Tabla_ValidaciónMétodo!D557</f>
        <v>0</v>
      </c>
      <c r="E557" s="65" t="n">
        <f aca="false">Tabla_Simulada!E557-Tabla_ValidaciónMétodo!E557</f>
        <v>0</v>
      </c>
      <c r="F557" s="65" t="n">
        <f aca="false">Tabla_Simulada!F557-Tabla_ValidaciónMétodo!F557</f>
        <v>0</v>
      </c>
      <c r="G557" s="65" t="n">
        <f aca="false">Tabla_Simulada!G557-Tabla_ValidaciónMétodo!G557</f>
        <v>0</v>
      </c>
      <c r="H557" s="65" t="n">
        <f aca="false">Tabla_Simulada!H557-Tabla_ValidaciónMétodo!H557</f>
        <v>0</v>
      </c>
      <c r="I557" s="66" t="n">
        <f aca="false">Tabla_Simulada!I557-Tabla_ValidaciónMétodo!I557</f>
        <v>0</v>
      </c>
      <c r="J557" s="65" t="n">
        <f aca="false">Tabla_Simulada!J557-Tabla_ValidaciónMétodo!J557</f>
        <v>0</v>
      </c>
      <c r="K557" s="66" t="n">
        <f aca="false">Tabla_Simulada!K557-Tabla_ValidaciónMétodo!K557</f>
        <v>0</v>
      </c>
      <c r="L557" s="65" t="n">
        <f aca="false">Tabla_Simulada!L557-Tabla_ValidaciónMétodo!L557</f>
        <v>0</v>
      </c>
      <c r="M557" s="66" t="n">
        <f aca="false">Tabla_Simulada!M557-Tabla_ValidaciónMétodo!M557</f>
        <v>0</v>
      </c>
      <c r="N557" s="65" t="n">
        <f aca="false">Tabla_Simulada!N557-Tabla_ValidaciónMétodo!N557</f>
        <v>0</v>
      </c>
      <c r="O557" s="65" t="n">
        <f aca="false">Tabla_Simulada!O557-Tabla_ValidaciónMétodo!O557</f>
        <v>0</v>
      </c>
      <c r="P557" s="65" t="n">
        <f aca="false">Tabla_Simulada!P557-Tabla_ValidaciónMétodo!P557</f>
        <v>0</v>
      </c>
      <c r="Q557" s="65" t="n">
        <f aca="false">Tabla_Simulada!Q557-Tabla_ValidaciónMétodo!Q557</f>
        <v>0</v>
      </c>
      <c r="S557" s="65" t="n">
        <f aca="false">Tabla_Simulada!S557-Tabla_ValidaciónMétodo!S557</f>
        <v>0</v>
      </c>
      <c r="T557" s="65" t="n">
        <f aca="false">Tabla_Simulada!T557-Tabla_ValidaciónMétodo!T557</f>
        <v>0</v>
      </c>
      <c r="U557" s="65" t="n">
        <f aca="false">Tabla_Simulada!U557-Tabla_ValidaciónMétodo!U557</f>
        <v>0</v>
      </c>
      <c r="V557" s="65" t="n">
        <f aca="false">Tabla_Simulada!V557-Tabla_ValidaciónMétodo!V557</f>
        <v>0</v>
      </c>
      <c r="W557" s="65" t="n">
        <f aca="false">Tabla_Simulada!W557-Tabla_ValidaciónMétodo!W557</f>
        <v>0</v>
      </c>
      <c r="X557" s="65" t="n">
        <f aca="false">Tabla_Simulada!X557-Tabla_ValidaciónMétodo!X557</f>
        <v>0</v>
      </c>
      <c r="Y557" s="65" t="n">
        <f aca="false">Tabla_Simulada!Y557-Tabla_ValidaciónMétodo!Y557</f>
        <v>0</v>
      </c>
      <c r="Z557" s="65" t="n">
        <f aca="false">Tabla_Simulada!Z557-Tabla_ValidaciónMétodo!Z557</f>
        <v>0</v>
      </c>
      <c r="AC557" s="73" t="n">
        <f aca="false">Tabla_Simulada!AC557-Tabla_ValidaciónMétodo!AC557</f>
        <v>0</v>
      </c>
      <c r="AD557" s="74" t="n">
        <f aca="false">Tabla_Simulada!AD557-Tabla_ValidaciónMétodo!AD557</f>
        <v>0</v>
      </c>
      <c r="AE557" s="75" t="n">
        <f aca="false">Tabla_Simulada!AE557-Tabla_ValidaciónMétodo!AE557</f>
        <v>0</v>
      </c>
      <c r="AF557" s="74" t="n">
        <f aca="false">Tabla_Simulada!AF557-Tabla_ValidaciónMétodo!AF557</f>
        <v>0</v>
      </c>
      <c r="AG557" s="74" t="n">
        <f aca="false">Tabla_Simulada!AG557-Tabla_ValidaciónMétodo!AG557</f>
        <v>0</v>
      </c>
      <c r="AH557" s="74" t="n">
        <f aca="false">Tabla_Simulada!AH557-Tabla_ValidaciónMétodo!AH557</f>
        <v>0</v>
      </c>
      <c r="AI557" s="74" t="n">
        <f aca="false">Tabla_Simulada!AI557-Tabla_ValidaciónMétodo!AI557</f>
        <v>0</v>
      </c>
      <c r="AJ557" s="74" t="n">
        <f aca="false">Tabla_Simulada!AJ557-Tabla_ValidaciónMétodo!AJ557</f>
        <v>0</v>
      </c>
      <c r="AK557" s="74" t="n">
        <f aca="false">Tabla_Simulada!AK557-Tabla_ValidaciónMétodo!AK557</f>
        <v>0</v>
      </c>
      <c r="AL557" s="74" t="n">
        <f aca="false">Tabla_Simulada!AL557-Tabla_ValidaciónMétodo!AL557</f>
        <v>0</v>
      </c>
      <c r="AM557" s="74" t="n">
        <f aca="false">Tabla_Simulada!AM557-Tabla_ValidaciónMétodo!AM557</f>
        <v>0</v>
      </c>
      <c r="AO557" s="66" t="n">
        <f aca="false">Tabla_Simulada!AO557-Tabla_ValidaciónMétodo!AO557</f>
        <v>0</v>
      </c>
      <c r="AP557" s="65" t="n">
        <f aca="false">Tabla_Simulada!AP557-Tabla_ValidaciónMétodo!AP557</f>
        <v>0</v>
      </c>
      <c r="AQ557" s="66" t="n">
        <f aca="false">Tabla_Simulada!AQ557-Tabla_ValidaciónMétodo!AQ557</f>
        <v>0</v>
      </c>
      <c r="AR557" s="65" t="n">
        <f aca="false">Tabla_Simulada!AR557-Tabla_ValidaciónMétodo!AR557</f>
        <v>0</v>
      </c>
      <c r="AS557" s="66" t="n">
        <f aca="false">Tabla_Simulada!AS557-Tabla_ValidaciónMétodo!AS557</f>
        <v>0</v>
      </c>
      <c r="AT557" s="65" t="n">
        <f aca="false">Tabla_Simulada!AT557-Tabla_ValidaciónMétodo!AT557</f>
        <v>0</v>
      </c>
      <c r="AU557" s="66" t="n">
        <f aca="false">Tabla_Simulada!AU557-Tabla_ValidaciónMétodo!AU557</f>
        <v>0</v>
      </c>
      <c r="AV557" s="65" t="n">
        <f aca="false">Tabla_Simulada!AV557-Tabla_ValidaciónMétodo!AV557</f>
        <v>0</v>
      </c>
      <c r="AW557" s="66" t="n">
        <f aca="false">Tabla_Simulada!AW557-Tabla_ValidaciónMétodo!AW557</f>
        <v>0</v>
      </c>
      <c r="AX557" s="65" t="n">
        <f aca="false">Tabla_Simulada!AX557-Tabla_ValidaciónMétodo!AX557</f>
        <v>0</v>
      </c>
    </row>
    <row r="558" customFormat="false" ht="15" hidden="false" customHeight="false" outlineLevel="0" collapsed="false">
      <c r="A558" s="72" t="s">
        <v>62</v>
      </c>
      <c r="B558" s="65" t="n">
        <f aca="false">Tabla_Simulada!B558-Tabla_ValidaciónMétodo!B558</f>
        <v>0</v>
      </c>
      <c r="C558" s="65" t="n">
        <f aca="false">Tabla_Simulada!C558-Tabla_ValidaciónMétodo!C558</f>
        <v>0</v>
      </c>
      <c r="D558" s="65" t="n">
        <f aca="false">Tabla_Simulada!D558-Tabla_ValidaciónMétodo!D558</f>
        <v>0</v>
      </c>
      <c r="E558" s="65" t="n">
        <f aca="false">Tabla_Simulada!E558-Tabla_ValidaciónMétodo!E558</f>
        <v>0</v>
      </c>
      <c r="F558" s="65" t="n">
        <f aca="false">Tabla_Simulada!F558-Tabla_ValidaciónMétodo!F558</f>
        <v>0</v>
      </c>
      <c r="G558" s="65" t="n">
        <f aca="false">Tabla_Simulada!G558-Tabla_ValidaciónMétodo!G558</f>
        <v>0</v>
      </c>
      <c r="H558" s="65" t="n">
        <f aca="false">Tabla_Simulada!H558-Tabla_ValidaciónMétodo!H558</f>
        <v>0</v>
      </c>
      <c r="I558" s="66" t="n">
        <f aca="false">Tabla_Simulada!I558-Tabla_ValidaciónMétodo!I558</f>
        <v>0</v>
      </c>
      <c r="J558" s="65" t="n">
        <f aca="false">Tabla_Simulada!J558-Tabla_ValidaciónMétodo!J558</f>
        <v>0</v>
      </c>
      <c r="K558" s="66" t="n">
        <f aca="false">Tabla_Simulada!K558-Tabla_ValidaciónMétodo!K558</f>
        <v>0</v>
      </c>
      <c r="L558" s="65" t="n">
        <f aca="false">Tabla_Simulada!L558-Tabla_ValidaciónMétodo!L558</f>
        <v>0</v>
      </c>
      <c r="M558" s="66" t="n">
        <f aca="false">Tabla_Simulada!M558-Tabla_ValidaciónMétodo!M558</f>
        <v>0</v>
      </c>
      <c r="N558" s="65" t="n">
        <f aca="false">Tabla_Simulada!N558-Tabla_ValidaciónMétodo!N558</f>
        <v>0</v>
      </c>
      <c r="O558" s="65" t="n">
        <f aca="false">Tabla_Simulada!O558-Tabla_ValidaciónMétodo!O558</f>
        <v>0</v>
      </c>
      <c r="P558" s="65" t="n">
        <f aca="false">Tabla_Simulada!P558-Tabla_ValidaciónMétodo!P558</f>
        <v>0</v>
      </c>
      <c r="Q558" s="65" t="n">
        <f aca="false">Tabla_Simulada!Q558-Tabla_ValidaciónMétodo!Q558</f>
        <v>0</v>
      </c>
      <c r="S558" s="65" t="n">
        <f aca="false">Tabla_Simulada!S558-Tabla_ValidaciónMétodo!S558</f>
        <v>0</v>
      </c>
      <c r="T558" s="65" t="n">
        <f aca="false">Tabla_Simulada!T558-Tabla_ValidaciónMétodo!T558</f>
        <v>0</v>
      </c>
      <c r="U558" s="65" t="n">
        <f aca="false">Tabla_Simulada!U558-Tabla_ValidaciónMétodo!U558</f>
        <v>0</v>
      </c>
      <c r="V558" s="65" t="n">
        <f aca="false">Tabla_Simulada!V558-Tabla_ValidaciónMétodo!V558</f>
        <v>0</v>
      </c>
      <c r="W558" s="65" t="n">
        <f aca="false">Tabla_Simulada!W558-Tabla_ValidaciónMétodo!W558</f>
        <v>0</v>
      </c>
      <c r="X558" s="65" t="n">
        <f aca="false">Tabla_Simulada!X558-Tabla_ValidaciónMétodo!X558</f>
        <v>0</v>
      </c>
      <c r="Y558" s="65" t="n">
        <f aca="false">Tabla_Simulada!Y558-Tabla_ValidaciónMétodo!Y558</f>
        <v>0</v>
      </c>
      <c r="Z558" s="65" t="n">
        <f aca="false">Tabla_Simulada!Z558-Tabla_ValidaciónMétodo!Z558</f>
        <v>0</v>
      </c>
      <c r="AC558" s="73" t="n">
        <f aca="false">Tabla_Simulada!AC558-Tabla_ValidaciónMétodo!AC558</f>
        <v>0</v>
      </c>
      <c r="AD558" s="74" t="n">
        <f aca="false">Tabla_Simulada!AD558-Tabla_ValidaciónMétodo!AD558</f>
        <v>0</v>
      </c>
      <c r="AE558" s="75" t="n">
        <f aca="false">Tabla_Simulada!AE558-Tabla_ValidaciónMétodo!AE558</f>
        <v>0</v>
      </c>
      <c r="AF558" s="74" t="n">
        <f aca="false">Tabla_Simulada!AF558-Tabla_ValidaciónMétodo!AF558</f>
        <v>0</v>
      </c>
      <c r="AG558" s="74" t="n">
        <f aca="false">Tabla_Simulada!AG558-Tabla_ValidaciónMétodo!AG558</f>
        <v>0</v>
      </c>
      <c r="AH558" s="74" t="n">
        <f aca="false">Tabla_Simulada!AH558-Tabla_ValidaciónMétodo!AH558</f>
        <v>0</v>
      </c>
      <c r="AI558" s="74" t="n">
        <f aca="false">Tabla_Simulada!AI558-Tabla_ValidaciónMétodo!AI558</f>
        <v>0</v>
      </c>
      <c r="AJ558" s="74" t="n">
        <f aca="false">Tabla_Simulada!AJ558-Tabla_ValidaciónMétodo!AJ558</f>
        <v>0</v>
      </c>
      <c r="AK558" s="74" t="n">
        <f aca="false">Tabla_Simulada!AK558-Tabla_ValidaciónMétodo!AK558</f>
        <v>0</v>
      </c>
      <c r="AL558" s="74" t="n">
        <f aca="false">Tabla_Simulada!AL558-Tabla_ValidaciónMétodo!AL558</f>
        <v>0</v>
      </c>
      <c r="AM558" s="74" t="n">
        <f aca="false">Tabla_Simulada!AM558-Tabla_ValidaciónMétodo!AM558</f>
        <v>0</v>
      </c>
      <c r="AO558" s="66" t="n">
        <f aca="false">Tabla_Simulada!AO558-Tabla_ValidaciónMétodo!AO558</f>
        <v>0</v>
      </c>
      <c r="AP558" s="65" t="n">
        <f aca="false">Tabla_Simulada!AP558-Tabla_ValidaciónMétodo!AP558</f>
        <v>0</v>
      </c>
      <c r="AQ558" s="66" t="n">
        <f aca="false">Tabla_Simulada!AQ558-Tabla_ValidaciónMétodo!AQ558</f>
        <v>0</v>
      </c>
      <c r="AR558" s="65" t="n">
        <f aca="false">Tabla_Simulada!AR558-Tabla_ValidaciónMétodo!AR558</f>
        <v>0</v>
      </c>
      <c r="AS558" s="66" t="n">
        <f aca="false">Tabla_Simulada!AS558-Tabla_ValidaciónMétodo!AS558</f>
        <v>0</v>
      </c>
      <c r="AT558" s="65" t="n">
        <f aca="false">Tabla_Simulada!AT558-Tabla_ValidaciónMétodo!AT558</f>
        <v>0</v>
      </c>
      <c r="AU558" s="66" t="n">
        <f aca="false">Tabla_Simulada!AU558-Tabla_ValidaciónMétodo!AU558</f>
        <v>0</v>
      </c>
      <c r="AV558" s="65" t="n">
        <f aca="false">Tabla_Simulada!AV558-Tabla_ValidaciónMétodo!AV558</f>
        <v>0</v>
      </c>
      <c r="AW558" s="66" t="n">
        <f aca="false">Tabla_Simulada!AW558-Tabla_ValidaciónMétodo!AW558</f>
        <v>0</v>
      </c>
      <c r="AX558" s="65" t="n">
        <f aca="false">Tabla_Simulada!AX558-Tabla_ValidaciónMétodo!AX558</f>
        <v>0</v>
      </c>
    </row>
    <row r="559" customFormat="false" ht="15" hidden="false" customHeight="false" outlineLevel="0" collapsed="false">
      <c r="A559" s="72" t="s">
        <v>63</v>
      </c>
      <c r="B559" s="65" t="n">
        <f aca="false">Tabla_Simulada!B559-Tabla_ValidaciónMétodo!B559</f>
        <v>0</v>
      </c>
      <c r="C559" s="65" t="n">
        <f aca="false">Tabla_Simulada!C559-Tabla_ValidaciónMétodo!C559</f>
        <v>0</v>
      </c>
      <c r="D559" s="65" t="n">
        <f aca="false">Tabla_Simulada!D559-Tabla_ValidaciónMétodo!D559</f>
        <v>0</v>
      </c>
      <c r="E559" s="65" t="n">
        <f aca="false">Tabla_Simulada!E559-Tabla_ValidaciónMétodo!E559</f>
        <v>0</v>
      </c>
      <c r="F559" s="65" t="n">
        <f aca="false">Tabla_Simulada!F559-Tabla_ValidaciónMétodo!F559</f>
        <v>0</v>
      </c>
      <c r="G559" s="65" t="n">
        <f aca="false">Tabla_Simulada!G559-Tabla_ValidaciónMétodo!G559</f>
        <v>0</v>
      </c>
      <c r="H559" s="65" t="n">
        <f aca="false">Tabla_Simulada!H559-Tabla_ValidaciónMétodo!H559</f>
        <v>0</v>
      </c>
      <c r="I559" s="66" t="n">
        <f aca="false">Tabla_Simulada!I559-Tabla_ValidaciónMétodo!I559</f>
        <v>0</v>
      </c>
      <c r="J559" s="65" t="n">
        <f aca="false">Tabla_Simulada!J559-Tabla_ValidaciónMétodo!J559</f>
        <v>0</v>
      </c>
      <c r="K559" s="66" t="n">
        <f aca="false">Tabla_Simulada!K559-Tabla_ValidaciónMétodo!K559</f>
        <v>0</v>
      </c>
      <c r="L559" s="65" t="n">
        <f aca="false">Tabla_Simulada!L559-Tabla_ValidaciónMétodo!L559</f>
        <v>0</v>
      </c>
      <c r="M559" s="66" t="n">
        <f aca="false">Tabla_Simulada!M559-Tabla_ValidaciónMétodo!M559</f>
        <v>0</v>
      </c>
      <c r="N559" s="65" t="n">
        <f aca="false">Tabla_Simulada!N559-Tabla_ValidaciónMétodo!N559</f>
        <v>0</v>
      </c>
      <c r="O559" s="65" t="n">
        <f aca="false">Tabla_Simulada!O559-Tabla_ValidaciónMétodo!O559</f>
        <v>0</v>
      </c>
      <c r="P559" s="65" t="n">
        <f aca="false">Tabla_Simulada!P559-Tabla_ValidaciónMétodo!P559</f>
        <v>0</v>
      </c>
      <c r="Q559" s="65" t="n">
        <f aca="false">Tabla_Simulada!Q559-Tabla_ValidaciónMétodo!Q559</f>
        <v>0</v>
      </c>
      <c r="S559" s="65" t="n">
        <f aca="false">Tabla_Simulada!S559-Tabla_ValidaciónMétodo!S559</f>
        <v>0</v>
      </c>
      <c r="T559" s="65" t="n">
        <f aca="false">Tabla_Simulada!T559-Tabla_ValidaciónMétodo!T559</f>
        <v>0</v>
      </c>
      <c r="U559" s="65" t="n">
        <f aca="false">Tabla_Simulada!U559-Tabla_ValidaciónMétodo!U559</f>
        <v>0</v>
      </c>
      <c r="V559" s="65" t="n">
        <f aca="false">Tabla_Simulada!V559-Tabla_ValidaciónMétodo!V559</f>
        <v>0</v>
      </c>
      <c r="W559" s="65" t="n">
        <f aca="false">Tabla_Simulada!W559-Tabla_ValidaciónMétodo!W559</f>
        <v>0</v>
      </c>
      <c r="X559" s="65" t="n">
        <f aca="false">Tabla_Simulada!X559-Tabla_ValidaciónMétodo!X559</f>
        <v>0</v>
      </c>
      <c r="Y559" s="65" t="n">
        <f aca="false">Tabla_Simulada!Y559-Tabla_ValidaciónMétodo!Y559</f>
        <v>0</v>
      </c>
      <c r="Z559" s="65" t="n">
        <f aca="false">Tabla_Simulada!Z559-Tabla_ValidaciónMétodo!Z559</f>
        <v>0</v>
      </c>
      <c r="AC559" s="73" t="n">
        <f aca="false">Tabla_Simulada!AC559-Tabla_ValidaciónMétodo!AC559</f>
        <v>0</v>
      </c>
      <c r="AD559" s="74" t="n">
        <f aca="false">Tabla_Simulada!AD559-Tabla_ValidaciónMétodo!AD559</f>
        <v>0</v>
      </c>
      <c r="AE559" s="75" t="n">
        <f aca="false">Tabla_Simulada!AE559-Tabla_ValidaciónMétodo!AE559</f>
        <v>0</v>
      </c>
      <c r="AF559" s="74" t="n">
        <f aca="false">Tabla_Simulada!AF559-Tabla_ValidaciónMétodo!AF559</f>
        <v>0</v>
      </c>
      <c r="AG559" s="74" t="n">
        <f aca="false">Tabla_Simulada!AG559-Tabla_ValidaciónMétodo!AG559</f>
        <v>0</v>
      </c>
      <c r="AH559" s="74" t="n">
        <f aca="false">Tabla_Simulada!AH559-Tabla_ValidaciónMétodo!AH559</f>
        <v>0</v>
      </c>
      <c r="AI559" s="74" t="n">
        <f aca="false">Tabla_Simulada!AI559-Tabla_ValidaciónMétodo!AI559</f>
        <v>0</v>
      </c>
      <c r="AJ559" s="74" t="n">
        <f aca="false">Tabla_Simulada!AJ559-Tabla_ValidaciónMétodo!AJ559</f>
        <v>0</v>
      </c>
      <c r="AK559" s="74" t="n">
        <f aca="false">Tabla_Simulada!AK559-Tabla_ValidaciónMétodo!AK559</f>
        <v>0</v>
      </c>
      <c r="AL559" s="74" t="n">
        <f aca="false">Tabla_Simulada!AL559-Tabla_ValidaciónMétodo!AL559</f>
        <v>0</v>
      </c>
      <c r="AM559" s="74" t="n">
        <f aca="false">Tabla_Simulada!AM559-Tabla_ValidaciónMétodo!AM559</f>
        <v>0</v>
      </c>
      <c r="AO559" s="66" t="n">
        <f aca="false">Tabla_Simulada!AO559-Tabla_ValidaciónMétodo!AO559</f>
        <v>0</v>
      </c>
      <c r="AP559" s="65" t="n">
        <f aca="false">Tabla_Simulada!AP559-Tabla_ValidaciónMétodo!AP559</f>
        <v>0</v>
      </c>
      <c r="AQ559" s="66" t="n">
        <f aca="false">Tabla_Simulada!AQ559-Tabla_ValidaciónMétodo!AQ559</f>
        <v>0</v>
      </c>
      <c r="AR559" s="65" t="n">
        <f aca="false">Tabla_Simulada!AR559-Tabla_ValidaciónMétodo!AR559</f>
        <v>0</v>
      </c>
      <c r="AS559" s="66" t="n">
        <f aca="false">Tabla_Simulada!AS559-Tabla_ValidaciónMétodo!AS559</f>
        <v>0</v>
      </c>
      <c r="AT559" s="65" t="n">
        <f aca="false">Tabla_Simulada!AT559-Tabla_ValidaciónMétodo!AT559</f>
        <v>0</v>
      </c>
      <c r="AU559" s="66" t="n">
        <f aca="false">Tabla_Simulada!AU559-Tabla_ValidaciónMétodo!AU559</f>
        <v>0</v>
      </c>
      <c r="AV559" s="65" t="n">
        <f aca="false">Tabla_Simulada!AV559-Tabla_ValidaciónMétodo!AV559</f>
        <v>0</v>
      </c>
      <c r="AW559" s="66" t="n">
        <f aca="false">Tabla_Simulada!AW559-Tabla_ValidaciónMétodo!AW559</f>
        <v>0</v>
      </c>
      <c r="AX559" s="65" t="n">
        <f aca="false">Tabla_Simulada!AX559-Tabla_ValidaciónMétodo!AX559</f>
        <v>0</v>
      </c>
    </row>
    <row r="560" customFormat="false" ht="15" hidden="false" customHeight="false" outlineLevel="0" collapsed="false">
      <c r="A560" s="72" t="s">
        <v>64</v>
      </c>
      <c r="B560" s="65" t="n">
        <f aca="false">Tabla_Simulada!B560-Tabla_ValidaciónMétodo!B560</f>
        <v>0</v>
      </c>
      <c r="C560" s="65" t="n">
        <f aca="false">Tabla_Simulada!C560-Tabla_ValidaciónMétodo!C560</f>
        <v>0</v>
      </c>
      <c r="D560" s="65" t="n">
        <f aca="false">Tabla_Simulada!D560-Tabla_ValidaciónMétodo!D560</f>
        <v>0</v>
      </c>
      <c r="E560" s="65" t="n">
        <f aca="false">Tabla_Simulada!E560-Tabla_ValidaciónMétodo!E560</f>
        <v>0</v>
      </c>
      <c r="F560" s="65" t="n">
        <f aca="false">Tabla_Simulada!F560-Tabla_ValidaciónMétodo!F560</f>
        <v>0</v>
      </c>
      <c r="G560" s="65" t="n">
        <f aca="false">Tabla_Simulada!G560-Tabla_ValidaciónMétodo!G560</f>
        <v>0</v>
      </c>
      <c r="H560" s="65" t="n">
        <f aca="false">Tabla_Simulada!H560-Tabla_ValidaciónMétodo!H560</f>
        <v>0</v>
      </c>
      <c r="I560" s="66" t="n">
        <f aca="false">Tabla_Simulada!I560-Tabla_ValidaciónMétodo!I560</f>
        <v>0</v>
      </c>
      <c r="J560" s="65" t="n">
        <f aca="false">Tabla_Simulada!J560-Tabla_ValidaciónMétodo!J560</f>
        <v>0</v>
      </c>
      <c r="K560" s="66" t="n">
        <f aca="false">Tabla_Simulada!K560-Tabla_ValidaciónMétodo!K560</f>
        <v>0</v>
      </c>
      <c r="L560" s="65" t="n">
        <f aca="false">Tabla_Simulada!L560-Tabla_ValidaciónMétodo!L560</f>
        <v>0</v>
      </c>
      <c r="M560" s="66" t="n">
        <f aca="false">Tabla_Simulada!M560-Tabla_ValidaciónMétodo!M560</f>
        <v>0</v>
      </c>
      <c r="N560" s="65" t="n">
        <f aca="false">Tabla_Simulada!N560-Tabla_ValidaciónMétodo!N560</f>
        <v>0</v>
      </c>
      <c r="O560" s="65" t="n">
        <f aca="false">Tabla_Simulada!O560-Tabla_ValidaciónMétodo!O560</f>
        <v>0</v>
      </c>
      <c r="P560" s="65" t="n">
        <f aca="false">Tabla_Simulada!P560-Tabla_ValidaciónMétodo!P560</f>
        <v>0</v>
      </c>
      <c r="Q560" s="65" t="n">
        <f aca="false">Tabla_Simulada!Q560-Tabla_ValidaciónMétodo!Q560</f>
        <v>0</v>
      </c>
      <c r="S560" s="65" t="n">
        <f aca="false">Tabla_Simulada!S560-Tabla_ValidaciónMétodo!S560</f>
        <v>0</v>
      </c>
      <c r="T560" s="65" t="n">
        <f aca="false">Tabla_Simulada!T560-Tabla_ValidaciónMétodo!T560</f>
        <v>0</v>
      </c>
      <c r="U560" s="65" t="n">
        <f aca="false">Tabla_Simulada!U560-Tabla_ValidaciónMétodo!U560</f>
        <v>0</v>
      </c>
      <c r="V560" s="65" t="n">
        <f aca="false">Tabla_Simulada!V560-Tabla_ValidaciónMétodo!V560</f>
        <v>0</v>
      </c>
      <c r="W560" s="65" t="n">
        <f aca="false">Tabla_Simulada!W560-Tabla_ValidaciónMétodo!W560</f>
        <v>0</v>
      </c>
      <c r="X560" s="65" t="n">
        <f aca="false">Tabla_Simulada!X560-Tabla_ValidaciónMétodo!X560</f>
        <v>0</v>
      </c>
      <c r="Y560" s="65" t="n">
        <f aca="false">Tabla_Simulada!Y560-Tabla_ValidaciónMétodo!Y560</f>
        <v>0</v>
      </c>
      <c r="Z560" s="65" t="n">
        <f aca="false">Tabla_Simulada!Z560-Tabla_ValidaciónMétodo!Z560</f>
        <v>0</v>
      </c>
      <c r="AC560" s="73" t="n">
        <f aca="false">Tabla_Simulada!AC560-Tabla_ValidaciónMétodo!AC560</f>
        <v>0</v>
      </c>
      <c r="AD560" s="74" t="n">
        <f aca="false">Tabla_Simulada!AD560-Tabla_ValidaciónMétodo!AD560</f>
        <v>0</v>
      </c>
      <c r="AE560" s="75" t="n">
        <f aca="false">Tabla_Simulada!AE560-Tabla_ValidaciónMétodo!AE560</f>
        <v>0</v>
      </c>
      <c r="AF560" s="74" t="n">
        <f aca="false">Tabla_Simulada!AF560-Tabla_ValidaciónMétodo!AF560</f>
        <v>0</v>
      </c>
      <c r="AG560" s="74" t="n">
        <f aca="false">Tabla_Simulada!AG560-Tabla_ValidaciónMétodo!AG560</f>
        <v>0</v>
      </c>
      <c r="AH560" s="74" t="n">
        <f aca="false">Tabla_Simulada!AH560-Tabla_ValidaciónMétodo!AH560</f>
        <v>0</v>
      </c>
      <c r="AI560" s="74" t="n">
        <f aca="false">Tabla_Simulada!AI560-Tabla_ValidaciónMétodo!AI560</f>
        <v>0</v>
      </c>
      <c r="AJ560" s="74" t="n">
        <f aca="false">Tabla_Simulada!AJ560-Tabla_ValidaciónMétodo!AJ560</f>
        <v>0</v>
      </c>
      <c r="AK560" s="74" t="n">
        <f aca="false">Tabla_Simulada!AK560-Tabla_ValidaciónMétodo!AK560</f>
        <v>0</v>
      </c>
      <c r="AL560" s="74" t="n">
        <f aca="false">Tabla_Simulada!AL560-Tabla_ValidaciónMétodo!AL560</f>
        <v>0</v>
      </c>
      <c r="AM560" s="74" t="n">
        <f aca="false">Tabla_Simulada!AM560-Tabla_ValidaciónMétodo!AM560</f>
        <v>0</v>
      </c>
      <c r="AO560" s="66" t="n">
        <f aca="false">Tabla_Simulada!AO560-Tabla_ValidaciónMétodo!AO560</f>
        <v>0</v>
      </c>
      <c r="AP560" s="65" t="n">
        <f aca="false">Tabla_Simulada!AP560-Tabla_ValidaciónMétodo!AP560</f>
        <v>0</v>
      </c>
      <c r="AQ560" s="66" t="n">
        <f aca="false">Tabla_Simulada!AQ560-Tabla_ValidaciónMétodo!AQ560</f>
        <v>0</v>
      </c>
      <c r="AR560" s="65" t="n">
        <f aca="false">Tabla_Simulada!AR560-Tabla_ValidaciónMétodo!AR560</f>
        <v>0</v>
      </c>
      <c r="AS560" s="66" t="n">
        <f aca="false">Tabla_Simulada!AS560-Tabla_ValidaciónMétodo!AS560</f>
        <v>0</v>
      </c>
      <c r="AT560" s="65" t="n">
        <f aca="false">Tabla_Simulada!AT560-Tabla_ValidaciónMétodo!AT560</f>
        <v>0</v>
      </c>
      <c r="AU560" s="66" t="n">
        <f aca="false">Tabla_Simulada!AU560-Tabla_ValidaciónMétodo!AU560</f>
        <v>0</v>
      </c>
      <c r="AV560" s="65" t="n">
        <f aca="false">Tabla_Simulada!AV560-Tabla_ValidaciónMétodo!AV560</f>
        <v>0</v>
      </c>
      <c r="AW560" s="66" t="n">
        <f aca="false">Tabla_Simulada!AW560-Tabla_ValidaciónMétodo!AW560</f>
        <v>0</v>
      </c>
      <c r="AX560" s="65" t="n">
        <f aca="false">Tabla_Simulada!AX560-Tabla_ValidaciónMétodo!AX560</f>
        <v>0</v>
      </c>
    </row>
    <row r="561" customFormat="false" ht="15" hidden="false" customHeight="false" outlineLevel="0" collapsed="false">
      <c r="A561" s="72" t="s">
        <v>65</v>
      </c>
      <c r="B561" s="65" t="n">
        <f aca="false">Tabla_Simulada!B561-Tabla_ValidaciónMétodo!B561</f>
        <v>0</v>
      </c>
      <c r="C561" s="65" t="n">
        <f aca="false">Tabla_Simulada!C561-Tabla_ValidaciónMétodo!C561</f>
        <v>0</v>
      </c>
      <c r="D561" s="65" t="n">
        <f aca="false">Tabla_Simulada!D561-Tabla_ValidaciónMétodo!D561</f>
        <v>0</v>
      </c>
      <c r="E561" s="65" t="n">
        <f aca="false">Tabla_Simulada!E561-Tabla_ValidaciónMétodo!E561</f>
        <v>0</v>
      </c>
      <c r="F561" s="65" t="n">
        <f aca="false">Tabla_Simulada!F561-Tabla_ValidaciónMétodo!F561</f>
        <v>0</v>
      </c>
      <c r="G561" s="65" t="n">
        <f aca="false">Tabla_Simulada!G561-Tabla_ValidaciónMétodo!G561</f>
        <v>0</v>
      </c>
      <c r="H561" s="65" t="n">
        <f aca="false">Tabla_Simulada!H561-Tabla_ValidaciónMétodo!H561</f>
        <v>0</v>
      </c>
      <c r="I561" s="66" t="n">
        <f aca="false">Tabla_Simulada!I561-Tabla_ValidaciónMétodo!I561</f>
        <v>0</v>
      </c>
      <c r="J561" s="65" t="n">
        <f aca="false">Tabla_Simulada!J561-Tabla_ValidaciónMétodo!J561</f>
        <v>0</v>
      </c>
      <c r="K561" s="66" t="n">
        <f aca="false">Tabla_Simulada!K561-Tabla_ValidaciónMétodo!K561</f>
        <v>0</v>
      </c>
      <c r="L561" s="65" t="n">
        <f aca="false">Tabla_Simulada!L561-Tabla_ValidaciónMétodo!L561</f>
        <v>0</v>
      </c>
      <c r="M561" s="66" t="n">
        <f aca="false">Tabla_Simulada!M561-Tabla_ValidaciónMétodo!M561</f>
        <v>0</v>
      </c>
      <c r="N561" s="65" t="n">
        <f aca="false">Tabla_Simulada!N561-Tabla_ValidaciónMétodo!N561</f>
        <v>0</v>
      </c>
      <c r="O561" s="65" t="n">
        <f aca="false">Tabla_Simulada!O561-Tabla_ValidaciónMétodo!O561</f>
        <v>0</v>
      </c>
      <c r="P561" s="65" t="n">
        <f aca="false">Tabla_Simulada!P561-Tabla_ValidaciónMétodo!P561</f>
        <v>0</v>
      </c>
      <c r="Q561" s="65" t="n">
        <f aca="false">Tabla_Simulada!Q561-Tabla_ValidaciónMétodo!Q561</f>
        <v>0</v>
      </c>
      <c r="S561" s="65" t="n">
        <f aca="false">Tabla_Simulada!S561-Tabla_ValidaciónMétodo!S561</f>
        <v>0</v>
      </c>
      <c r="T561" s="65" t="n">
        <f aca="false">Tabla_Simulada!T561-Tabla_ValidaciónMétodo!T561</f>
        <v>0</v>
      </c>
      <c r="U561" s="65" t="n">
        <f aca="false">Tabla_Simulada!U561-Tabla_ValidaciónMétodo!U561</f>
        <v>0</v>
      </c>
      <c r="V561" s="65" t="n">
        <f aca="false">Tabla_Simulada!V561-Tabla_ValidaciónMétodo!V561</f>
        <v>0</v>
      </c>
      <c r="W561" s="65" t="n">
        <f aca="false">Tabla_Simulada!W561-Tabla_ValidaciónMétodo!W561</f>
        <v>0</v>
      </c>
      <c r="X561" s="65" t="n">
        <f aca="false">Tabla_Simulada!X561-Tabla_ValidaciónMétodo!X561</f>
        <v>0</v>
      </c>
      <c r="Y561" s="65" t="n">
        <f aca="false">Tabla_Simulada!Y561-Tabla_ValidaciónMétodo!Y561</f>
        <v>0</v>
      </c>
      <c r="Z561" s="65" t="n">
        <f aca="false">Tabla_Simulada!Z561-Tabla_ValidaciónMétodo!Z561</f>
        <v>0</v>
      </c>
      <c r="AC561" s="73" t="n">
        <f aca="false">Tabla_Simulada!AC561-Tabla_ValidaciónMétodo!AC561</f>
        <v>0</v>
      </c>
      <c r="AD561" s="74" t="n">
        <f aca="false">Tabla_Simulada!AD561-Tabla_ValidaciónMétodo!AD561</f>
        <v>0</v>
      </c>
      <c r="AE561" s="75" t="n">
        <f aca="false">Tabla_Simulada!AE561-Tabla_ValidaciónMétodo!AE561</f>
        <v>0</v>
      </c>
      <c r="AF561" s="74" t="n">
        <f aca="false">Tabla_Simulada!AF561-Tabla_ValidaciónMétodo!AF561</f>
        <v>0</v>
      </c>
      <c r="AG561" s="74" t="n">
        <f aca="false">Tabla_Simulada!AG561-Tabla_ValidaciónMétodo!AG561</f>
        <v>0</v>
      </c>
      <c r="AH561" s="74" t="n">
        <f aca="false">Tabla_Simulada!AH561-Tabla_ValidaciónMétodo!AH561</f>
        <v>0</v>
      </c>
      <c r="AI561" s="74" t="n">
        <f aca="false">Tabla_Simulada!AI561-Tabla_ValidaciónMétodo!AI561</f>
        <v>0</v>
      </c>
      <c r="AJ561" s="74" t="n">
        <f aca="false">Tabla_Simulada!AJ561-Tabla_ValidaciónMétodo!AJ561</f>
        <v>0</v>
      </c>
      <c r="AK561" s="74" t="n">
        <f aca="false">Tabla_Simulada!AK561-Tabla_ValidaciónMétodo!AK561</f>
        <v>0</v>
      </c>
      <c r="AL561" s="74" t="n">
        <f aca="false">Tabla_Simulada!AL561-Tabla_ValidaciónMétodo!AL561</f>
        <v>0</v>
      </c>
      <c r="AM561" s="74" t="n">
        <f aca="false">Tabla_Simulada!AM561-Tabla_ValidaciónMétodo!AM561</f>
        <v>0</v>
      </c>
      <c r="AO561" s="66" t="n">
        <f aca="false">Tabla_Simulada!AO561-Tabla_ValidaciónMétodo!AO561</f>
        <v>0</v>
      </c>
      <c r="AP561" s="65" t="n">
        <f aca="false">Tabla_Simulada!AP561-Tabla_ValidaciónMétodo!AP561</f>
        <v>0</v>
      </c>
      <c r="AQ561" s="66" t="n">
        <f aca="false">Tabla_Simulada!AQ561-Tabla_ValidaciónMétodo!AQ561</f>
        <v>0</v>
      </c>
      <c r="AR561" s="65" t="n">
        <f aca="false">Tabla_Simulada!AR561-Tabla_ValidaciónMétodo!AR561</f>
        <v>0</v>
      </c>
      <c r="AS561" s="66" t="n">
        <f aca="false">Tabla_Simulada!AS561-Tabla_ValidaciónMétodo!AS561</f>
        <v>0</v>
      </c>
      <c r="AT561" s="65" t="n">
        <f aca="false">Tabla_Simulada!AT561-Tabla_ValidaciónMétodo!AT561</f>
        <v>0</v>
      </c>
      <c r="AU561" s="66" t="n">
        <f aca="false">Tabla_Simulada!AU561-Tabla_ValidaciónMétodo!AU561</f>
        <v>0</v>
      </c>
      <c r="AV561" s="65" t="n">
        <f aca="false">Tabla_Simulada!AV561-Tabla_ValidaciónMétodo!AV561</f>
        <v>0</v>
      </c>
      <c r="AW561" s="66" t="n">
        <f aca="false">Tabla_Simulada!AW561-Tabla_ValidaciónMétodo!AW561</f>
        <v>0</v>
      </c>
      <c r="AX561" s="65" t="n">
        <f aca="false">Tabla_Simulada!AX561-Tabla_ValidaciónMétodo!AX561</f>
        <v>0</v>
      </c>
    </row>
    <row r="562" customFormat="false" ht="15" hidden="false" customHeight="false" outlineLevel="0" collapsed="false">
      <c r="A562" s="72" t="s">
        <v>66</v>
      </c>
      <c r="B562" s="65" t="n">
        <f aca="false">Tabla_Simulada!B562-Tabla_ValidaciónMétodo!B562</f>
        <v>0</v>
      </c>
      <c r="C562" s="65" t="n">
        <f aca="false">Tabla_Simulada!C562-Tabla_ValidaciónMétodo!C562</f>
        <v>0</v>
      </c>
      <c r="D562" s="65" t="n">
        <f aca="false">Tabla_Simulada!D562-Tabla_ValidaciónMétodo!D562</f>
        <v>0</v>
      </c>
      <c r="E562" s="65" t="n">
        <f aca="false">Tabla_Simulada!E562-Tabla_ValidaciónMétodo!E562</f>
        <v>0</v>
      </c>
      <c r="F562" s="65" t="n">
        <f aca="false">Tabla_Simulada!F562-Tabla_ValidaciónMétodo!F562</f>
        <v>0</v>
      </c>
      <c r="G562" s="65" t="n">
        <f aca="false">Tabla_Simulada!G562-Tabla_ValidaciónMétodo!G562</f>
        <v>0</v>
      </c>
      <c r="H562" s="65" t="n">
        <f aca="false">Tabla_Simulada!H562-Tabla_ValidaciónMétodo!H562</f>
        <v>0</v>
      </c>
      <c r="I562" s="66" t="n">
        <f aca="false">Tabla_Simulada!I562-Tabla_ValidaciónMétodo!I562</f>
        <v>0</v>
      </c>
      <c r="J562" s="65" t="n">
        <f aca="false">Tabla_Simulada!J562-Tabla_ValidaciónMétodo!J562</f>
        <v>0</v>
      </c>
      <c r="K562" s="66" t="n">
        <f aca="false">Tabla_Simulada!K562-Tabla_ValidaciónMétodo!K562</f>
        <v>0</v>
      </c>
      <c r="L562" s="65" t="n">
        <f aca="false">Tabla_Simulada!L562-Tabla_ValidaciónMétodo!L562</f>
        <v>0</v>
      </c>
      <c r="M562" s="66" t="n">
        <f aca="false">Tabla_Simulada!M562-Tabla_ValidaciónMétodo!M562</f>
        <v>0</v>
      </c>
      <c r="N562" s="65" t="n">
        <f aca="false">Tabla_Simulada!N562-Tabla_ValidaciónMétodo!N562</f>
        <v>0</v>
      </c>
      <c r="O562" s="65" t="n">
        <f aca="false">Tabla_Simulada!O562-Tabla_ValidaciónMétodo!O562</f>
        <v>0</v>
      </c>
      <c r="P562" s="65" t="n">
        <f aca="false">Tabla_Simulada!P562-Tabla_ValidaciónMétodo!P562</f>
        <v>0</v>
      </c>
      <c r="Q562" s="65" t="n">
        <f aca="false">Tabla_Simulada!Q562-Tabla_ValidaciónMétodo!Q562</f>
        <v>0</v>
      </c>
      <c r="S562" s="65" t="n">
        <f aca="false">Tabla_Simulada!S562-Tabla_ValidaciónMétodo!S562</f>
        <v>0</v>
      </c>
      <c r="T562" s="65" t="n">
        <f aca="false">Tabla_Simulada!T562-Tabla_ValidaciónMétodo!T562</f>
        <v>0</v>
      </c>
      <c r="U562" s="65" t="n">
        <f aca="false">Tabla_Simulada!U562-Tabla_ValidaciónMétodo!U562</f>
        <v>0</v>
      </c>
      <c r="V562" s="65" t="n">
        <f aca="false">Tabla_Simulada!V562-Tabla_ValidaciónMétodo!V562</f>
        <v>0</v>
      </c>
      <c r="W562" s="65" t="n">
        <f aca="false">Tabla_Simulada!W562-Tabla_ValidaciónMétodo!W562</f>
        <v>0</v>
      </c>
      <c r="X562" s="65" t="n">
        <f aca="false">Tabla_Simulada!X562-Tabla_ValidaciónMétodo!X562</f>
        <v>0</v>
      </c>
      <c r="Y562" s="65" t="n">
        <f aca="false">Tabla_Simulada!Y562-Tabla_ValidaciónMétodo!Y562</f>
        <v>0</v>
      </c>
      <c r="Z562" s="65" t="n">
        <f aca="false">Tabla_Simulada!Z562-Tabla_ValidaciónMétodo!Z562</f>
        <v>0</v>
      </c>
      <c r="AC562" s="73" t="n">
        <f aca="false">Tabla_Simulada!AC562-Tabla_ValidaciónMétodo!AC562</f>
        <v>0</v>
      </c>
      <c r="AD562" s="74" t="n">
        <f aca="false">Tabla_Simulada!AD562-Tabla_ValidaciónMétodo!AD562</f>
        <v>0</v>
      </c>
      <c r="AE562" s="75" t="n">
        <f aca="false">Tabla_Simulada!AE562-Tabla_ValidaciónMétodo!AE562</f>
        <v>0</v>
      </c>
      <c r="AF562" s="74" t="n">
        <f aca="false">Tabla_Simulada!AF562-Tabla_ValidaciónMétodo!AF562</f>
        <v>0</v>
      </c>
      <c r="AG562" s="74" t="n">
        <f aca="false">Tabla_Simulada!AG562-Tabla_ValidaciónMétodo!AG562</f>
        <v>0</v>
      </c>
      <c r="AH562" s="74" t="n">
        <f aca="false">Tabla_Simulada!AH562-Tabla_ValidaciónMétodo!AH562</f>
        <v>0</v>
      </c>
      <c r="AI562" s="74" t="n">
        <f aca="false">Tabla_Simulada!AI562-Tabla_ValidaciónMétodo!AI562</f>
        <v>0</v>
      </c>
      <c r="AJ562" s="74" t="n">
        <f aca="false">Tabla_Simulada!AJ562-Tabla_ValidaciónMétodo!AJ562</f>
        <v>0</v>
      </c>
      <c r="AK562" s="74" t="n">
        <f aca="false">Tabla_Simulada!AK562-Tabla_ValidaciónMétodo!AK562</f>
        <v>0</v>
      </c>
      <c r="AL562" s="74" t="n">
        <f aca="false">Tabla_Simulada!AL562-Tabla_ValidaciónMétodo!AL562</f>
        <v>0</v>
      </c>
      <c r="AM562" s="74" t="n">
        <f aca="false">Tabla_Simulada!AM562-Tabla_ValidaciónMétodo!AM562</f>
        <v>0</v>
      </c>
      <c r="AO562" s="66" t="n">
        <f aca="false">Tabla_Simulada!AO562-Tabla_ValidaciónMétodo!AO562</f>
        <v>0</v>
      </c>
      <c r="AP562" s="65" t="n">
        <f aca="false">Tabla_Simulada!AP562-Tabla_ValidaciónMétodo!AP562</f>
        <v>0</v>
      </c>
      <c r="AQ562" s="66" t="n">
        <f aca="false">Tabla_Simulada!AQ562-Tabla_ValidaciónMétodo!AQ562</f>
        <v>0</v>
      </c>
      <c r="AR562" s="65" t="n">
        <f aca="false">Tabla_Simulada!AR562-Tabla_ValidaciónMétodo!AR562</f>
        <v>0</v>
      </c>
      <c r="AS562" s="66" t="n">
        <f aca="false">Tabla_Simulada!AS562-Tabla_ValidaciónMétodo!AS562</f>
        <v>0</v>
      </c>
      <c r="AT562" s="65" t="n">
        <f aca="false">Tabla_Simulada!AT562-Tabla_ValidaciónMétodo!AT562</f>
        <v>0</v>
      </c>
      <c r="AU562" s="66" t="n">
        <f aca="false">Tabla_Simulada!AU562-Tabla_ValidaciónMétodo!AU562</f>
        <v>0</v>
      </c>
      <c r="AV562" s="65" t="n">
        <f aca="false">Tabla_Simulada!AV562-Tabla_ValidaciónMétodo!AV562</f>
        <v>0</v>
      </c>
      <c r="AW562" s="66" t="n">
        <f aca="false">Tabla_Simulada!AW562-Tabla_ValidaciónMétodo!AW562</f>
        <v>0</v>
      </c>
      <c r="AX562" s="65" t="n">
        <f aca="false">Tabla_Simulada!AX562-Tabla_ValidaciónMétodo!AX562</f>
        <v>0</v>
      </c>
    </row>
    <row r="563" customFormat="false" ht="15" hidden="false" customHeight="false" outlineLevel="0" collapsed="false">
      <c r="A563" s="72" t="s">
        <v>67</v>
      </c>
      <c r="B563" s="65" t="n">
        <f aca="false">Tabla_Simulada!B563-Tabla_ValidaciónMétodo!B563</f>
        <v>0</v>
      </c>
      <c r="C563" s="65" t="n">
        <f aca="false">Tabla_Simulada!C563-Tabla_ValidaciónMétodo!C563</f>
        <v>0</v>
      </c>
      <c r="D563" s="65" t="n">
        <f aca="false">Tabla_Simulada!D563-Tabla_ValidaciónMétodo!D563</f>
        <v>0</v>
      </c>
      <c r="E563" s="65" t="n">
        <f aca="false">Tabla_Simulada!E563-Tabla_ValidaciónMétodo!E563</f>
        <v>0</v>
      </c>
      <c r="F563" s="65" t="n">
        <f aca="false">Tabla_Simulada!F563-Tabla_ValidaciónMétodo!F563</f>
        <v>0</v>
      </c>
      <c r="G563" s="65" t="n">
        <f aca="false">Tabla_Simulada!G563-Tabla_ValidaciónMétodo!G563</f>
        <v>0</v>
      </c>
      <c r="H563" s="65" t="n">
        <f aca="false">Tabla_Simulada!H563-Tabla_ValidaciónMétodo!H563</f>
        <v>0</v>
      </c>
      <c r="I563" s="66" t="n">
        <f aca="false">Tabla_Simulada!I563-Tabla_ValidaciónMétodo!I563</f>
        <v>0</v>
      </c>
      <c r="J563" s="65" t="n">
        <f aca="false">Tabla_Simulada!J563-Tabla_ValidaciónMétodo!J563</f>
        <v>0</v>
      </c>
      <c r="K563" s="66" t="n">
        <f aca="false">Tabla_Simulada!K563-Tabla_ValidaciónMétodo!K563</f>
        <v>0</v>
      </c>
      <c r="L563" s="65" t="n">
        <f aca="false">Tabla_Simulada!L563-Tabla_ValidaciónMétodo!L563</f>
        <v>0</v>
      </c>
      <c r="M563" s="66" t="n">
        <f aca="false">Tabla_Simulada!M563-Tabla_ValidaciónMétodo!M563</f>
        <v>0</v>
      </c>
      <c r="N563" s="65" t="n">
        <f aca="false">Tabla_Simulada!N563-Tabla_ValidaciónMétodo!N563</f>
        <v>0</v>
      </c>
      <c r="O563" s="65" t="n">
        <f aca="false">Tabla_Simulada!O563-Tabla_ValidaciónMétodo!O563</f>
        <v>0</v>
      </c>
      <c r="P563" s="65" t="n">
        <f aca="false">Tabla_Simulada!P563-Tabla_ValidaciónMétodo!P563</f>
        <v>0</v>
      </c>
      <c r="Q563" s="65" t="n">
        <f aca="false">Tabla_Simulada!Q563-Tabla_ValidaciónMétodo!Q563</f>
        <v>0</v>
      </c>
      <c r="S563" s="65" t="n">
        <f aca="false">Tabla_Simulada!S563-Tabla_ValidaciónMétodo!S563</f>
        <v>0</v>
      </c>
      <c r="T563" s="65" t="n">
        <f aca="false">Tabla_Simulada!T563-Tabla_ValidaciónMétodo!T563</f>
        <v>0</v>
      </c>
      <c r="U563" s="65" t="n">
        <f aca="false">Tabla_Simulada!U563-Tabla_ValidaciónMétodo!U563</f>
        <v>0</v>
      </c>
      <c r="V563" s="65" t="n">
        <f aca="false">Tabla_Simulada!V563-Tabla_ValidaciónMétodo!V563</f>
        <v>0</v>
      </c>
      <c r="W563" s="65" t="n">
        <f aca="false">Tabla_Simulada!W563-Tabla_ValidaciónMétodo!W563</f>
        <v>0</v>
      </c>
      <c r="X563" s="65" t="n">
        <f aca="false">Tabla_Simulada!X563-Tabla_ValidaciónMétodo!X563</f>
        <v>0</v>
      </c>
      <c r="Y563" s="65" t="n">
        <f aca="false">Tabla_Simulada!Y563-Tabla_ValidaciónMétodo!Y563</f>
        <v>0</v>
      </c>
      <c r="Z563" s="65" t="n">
        <f aca="false">Tabla_Simulada!Z563-Tabla_ValidaciónMétodo!Z563</f>
        <v>0</v>
      </c>
      <c r="AC563" s="73" t="n">
        <f aca="false">Tabla_Simulada!AC563-Tabla_ValidaciónMétodo!AC563</f>
        <v>0</v>
      </c>
      <c r="AD563" s="74" t="n">
        <f aca="false">Tabla_Simulada!AD563-Tabla_ValidaciónMétodo!AD563</f>
        <v>0</v>
      </c>
      <c r="AE563" s="75" t="n">
        <f aca="false">Tabla_Simulada!AE563-Tabla_ValidaciónMétodo!AE563</f>
        <v>0</v>
      </c>
      <c r="AF563" s="74" t="n">
        <f aca="false">Tabla_Simulada!AF563-Tabla_ValidaciónMétodo!AF563</f>
        <v>0</v>
      </c>
      <c r="AG563" s="74" t="n">
        <f aca="false">Tabla_Simulada!AG563-Tabla_ValidaciónMétodo!AG563</f>
        <v>0</v>
      </c>
      <c r="AH563" s="74" t="n">
        <f aca="false">Tabla_Simulada!AH563-Tabla_ValidaciónMétodo!AH563</f>
        <v>0</v>
      </c>
      <c r="AI563" s="74" t="n">
        <f aca="false">Tabla_Simulada!AI563-Tabla_ValidaciónMétodo!AI563</f>
        <v>0</v>
      </c>
      <c r="AJ563" s="74" t="n">
        <f aca="false">Tabla_Simulada!AJ563-Tabla_ValidaciónMétodo!AJ563</f>
        <v>0</v>
      </c>
      <c r="AK563" s="74" t="n">
        <f aca="false">Tabla_Simulada!AK563-Tabla_ValidaciónMétodo!AK563</f>
        <v>0</v>
      </c>
      <c r="AL563" s="74" t="n">
        <f aca="false">Tabla_Simulada!AL563-Tabla_ValidaciónMétodo!AL563</f>
        <v>0</v>
      </c>
      <c r="AM563" s="74" t="n">
        <f aca="false">Tabla_Simulada!AM563-Tabla_ValidaciónMétodo!AM563</f>
        <v>0</v>
      </c>
      <c r="AO563" s="66" t="n">
        <f aca="false">Tabla_Simulada!AO563-Tabla_ValidaciónMétodo!AO563</f>
        <v>0</v>
      </c>
      <c r="AP563" s="65" t="n">
        <f aca="false">Tabla_Simulada!AP563-Tabla_ValidaciónMétodo!AP563</f>
        <v>0</v>
      </c>
      <c r="AQ563" s="66" t="n">
        <f aca="false">Tabla_Simulada!AQ563-Tabla_ValidaciónMétodo!AQ563</f>
        <v>0</v>
      </c>
      <c r="AR563" s="65" t="n">
        <f aca="false">Tabla_Simulada!AR563-Tabla_ValidaciónMétodo!AR563</f>
        <v>0</v>
      </c>
      <c r="AS563" s="66" t="n">
        <f aca="false">Tabla_Simulada!AS563-Tabla_ValidaciónMétodo!AS563</f>
        <v>0</v>
      </c>
      <c r="AT563" s="65" t="n">
        <f aca="false">Tabla_Simulada!AT563-Tabla_ValidaciónMétodo!AT563</f>
        <v>0</v>
      </c>
      <c r="AU563" s="66" t="n">
        <f aca="false">Tabla_Simulada!AU563-Tabla_ValidaciónMétodo!AU563</f>
        <v>0</v>
      </c>
      <c r="AV563" s="65" t="n">
        <f aca="false">Tabla_Simulada!AV563-Tabla_ValidaciónMétodo!AV563</f>
        <v>0</v>
      </c>
      <c r="AW563" s="66" t="n">
        <f aca="false">Tabla_Simulada!AW563-Tabla_ValidaciónMétodo!AW563</f>
        <v>0</v>
      </c>
      <c r="AX563" s="65" t="n">
        <f aca="false">Tabla_Simulada!AX563-Tabla_ValidaciónMétodo!AX563</f>
        <v>0</v>
      </c>
    </row>
    <row r="564" customFormat="false" ht="15" hidden="false" customHeight="false" outlineLevel="0" collapsed="false">
      <c r="A564" s="72" t="s">
        <v>68</v>
      </c>
      <c r="B564" s="65" t="n">
        <f aca="false">Tabla_Simulada!B564-Tabla_ValidaciónMétodo!B564</f>
        <v>0</v>
      </c>
      <c r="C564" s="65" t="n">
        <f aca="false">Tabla_Simulada!C564-Tabla_ValidaciónMétodo!C564</f>
        <v>0</v>
      </c>
      <c r="D564" s="65" t="n">
        <f aca="false">Tabla_Simulada!D564-Tabla_ValidaciónMétodo!D564</f>
        <v>0</v>
      </c>
      <c r="E564" s="65" t="n">
        <f aca="false">Tabla_Simulada!E564-Tabla_ValidaciónMétodo!E564</f>
        <v>0</v>
      </c>
      <c r="F564" s="65" t="n">
        <f aca="false">Tabla_Simulada!F564-Tabla_ValidaciónMétodo!F564</f>
        <v>0</v>
      </c>
      <c r="G564" s="65" t="n">
        <f aca="false">Tabla_Simulada!G564-Tabla_ValidaciónMétodo!G564</f>
        <v>0</v>
      </c>
      <c r="H564" s="65" t="n">
        <f aca="false">Tabla_Simulada!H564-Tabla_ValidaciónMétodo!H564</f>
        <v>0</v>
      </c>
      <c r="I564" s="66" t="n">
        <f aca="false">Tabla_Simulada!I564-Tabla_ValidaciónMétodo!I564</f>
        <v>0</v>
      </c>
      <c r="J564" s="65" t="n">
        <f aca="false">Tabla_Simulada!J564-Tabla_ValidaciónMétodo!J564</f>
        <v>0</v>
      </c>
      <c r="K564" s="66" t="n">
        <f aca="false">Tabla_Simulada!K564-Tabla_ValidaciónMétodo!K564</f>
        <v>0</v>
      </c>
      <c r="L564" s="65" t="n">
        <f aca="false">Tabla_Simulada!L564-Tabla_ValidaciónMétodo!L564</f>
        <v>0</v>
      </c>
      <c r="M564" s="66" t="n">
        <f aca="false">Tabla_Simulada!M564-Tabla_ValidaciónMétodo!M564</f>
        <v>0</v>
      </c>
      <c r="N564" s="65" t="n">
        <f aca="false">Tabla_Simulada!N564-Tabla_ValidaciónMétodo!N564</f>
        <v>0</v>
      </c>
      <c r="O564" s="65" t="n">
        <f aca="false">Tabla_Simulada!O564-Tabla_ValidaciónMétodo!O564</f>
        <v>0</v>
      </c>
      <c r="P564" s="65" t="n">
        <f aca="false">Tabla_Simulada!P564-Tabla_ValidaciónMétodo!P564</f>
        <v>0</v>
      </c>
      <c r="Q564" s="65" t="n">
        <f aca="false">Tabla_Simulada!Q564-Tabla_ValidaciónMétodo!Q564</f>
        <v>0</v>
      </c>
      <c r="S564" s="65" t="n">
        <f aca="false">Tabla_Simulada!S564-Tabla_ValidaciónMétodo!S564</f>
        <v>0</v>
      </c>
      <c r="T564" s="65" t="n">
        <f aca="false">Tabla_Simulada!T564-Tabla_ValidaciónMétodo!T564</f>
        <v>0</v>
      </c>
      <c r="U564" s="65" t="n">
        <f aca="false">Tabla_Simulada!U564-Tabla_ValidaciónMétodo!U564</f>
        <v>0</v>
      </c>
      <c r="V564" s="65" t="n">
        <f aca="false">Tabla_Simulada!V564-Tabla_ValidaciónMétodo!V564</f>
        <v>0</v>
      </c>
      <c r="W564" s="65" t="n">
        <f aca="false">Tabla_Simulada!W564-Tabla_ValidaciónMétodo!W564</f>
        <v>0</v>
      </c>
      <c r="X564" s="65" t="n">
        <f aca="false">Tabla_Simulada!X564-Tabla_ValidaciónMétodo!X564</f>
        <v>0</v>
      </c>
      <c r="Y564" s="65" t="n">
        <f aca="false">Tabla_Simulada!Y564-Tabla_ValidaciónMétodo!Y564</f>
        <v>0</v>
      </c>
      <c r="Z564" s="65" t="n">
        <f aca="false">Tabla_Simulada!Z564-Tabla_ValidaciónMétodo!Z564</f>
        <v>0</v>
      </c>
      <c r="AC564" s="73" t="n">
        <f aca="false">Tabla_Simulada!AC564-Tabla_ValidaciónMétodo!AC564</f>
        <v>0</v>
      </c>
      <c r="AD564" s="74" t="n">
        <f aca="false">Tabla_Simulada!AD564-Tabla_ValidaciónMétodo!AD564</f>
        <v>0</v>
      </c>
      <c r="AE564" s="75" t="n">
        <f aca="false">Tabla_Simulada!AE564-Tabla_ValidaciónMétodo!AE564</f>
        <v>0</v>
      </c>
      <c r="AF564" s="74" t="n">
        <f aca="false">Tabla_Simulada!AF564-Tabla_ValidaciónMétodo!AF564</f>
        <v>0</v>
      </c>
      <c r="AG564" s="74" t="n">
        <f aca="false">Tabla_Simulada!AG564-Tabla_ValidaciónMétodo!AG564</f>
        <v>0</v>
      </c>
      <c r="AH564" s="74" t="n">
        <f aca="false">Tabla_Simulada!AH564-Tabla_ValidaciónMétodo!AH564</f>
        <v>0</v>
      </c>
      <c r="AI564" s="74" t="n">
        <f aca="false">Tabla_Simulada!AI564-Tabla_ValidaciónMétodo!AI564</f>
        <v>0</v>
      </c>
      <c r="AJ564" s="74" t="n">
        <f aca="false">Tabla_Simulada!AJ564-Tabla_ValidaciónMétodo!AJ564</f>
        <v>0</v>
      </c>
      <c r="AK564" s="74" t="n">
        <f aca="false">Tabla_Simulada!AK564-Tabla_ValidaciónMétodo!AK564</f>
        <v>0</v>
      </c>
      <c r="AL564" s="74" t="n">
        <f aca="false">Tabla_Simulada!AL564-Tabla_ValidaciónMétodo!AL564</f>
        <v>0</v>
      </c>
      <c r="AM564" s="74" t="n">
        <f aca="false">Tabla_Simulada!AM564-Tabla_ValidaciónMétodo!AM564</f>
        <v>0</v>
      </c>
      <c r="AO564" s="66" t="n">
        <f aca="false">Tabla_Simulada!AO564-Tabla_ValidaciónMétodo!AO564</f>
        <v>0</v>
      </c>
      <c r="AP564" s="65" t="n">
        <f aca="false">Tabla_Simulada!AP564-Tabla_ValidaciónMétodo!AP564</f>
        <v>0</v>
      </c>
      <c r="AQ564" s="66" t="n">
        <f aca="false">Tabla_Simulada!AQ564-Tabla_ValidaciónMétodo!AQ564</f>
        <v>0</v>
      </c>
      <c r="AR564" s="65" t="n">
        <f aca="false">Tabla_Simulada!AR564-Tabla_ValidaciónMétodo!AR564</f>
        <v>0</v>
      </c>
      <c r="AS564" s="66" t="n">
        <f aca="false">Tabla_Simulada!AS564-Tabla_ValidaciónMétodo!AS564</f>
        <v>0</v>
      </c>
      <c r="AT564" s="65" t="n">
        <f aca="false">Tabla_Simulada!AT564-Tabla_ValidaciónMétodo!AT564</f>
        <v>0</v>
      </c>
      <c r="AU564" s="66" t="n">
        <f aca="false">Tabla_Simulada!AU564-Tabla_ValidaciónMétodo!AU564</f>
        <v>0</v>
      </c>
      <c r="AV564" s="65" t="n">
        <f aca="false">Tabla_Simulada!AV564-Tabla_ValidaciónMétodo!AV564</f>
        <v>0</v>
      </c>
      <c r="AW564" s="66" t="n">
        <f aca="false">Tabla_Simulada!AW564-Tabla_ValidaciónMétodo!AW564</f>
        <v>0</v>
      </c>
      <c r="AX564" s="65" t="n">
        <f aca="false">Tabla_Simulada!AX564-Tabla_ValidaciónMétodo!AX564</f>
        <v>0</v>
      </c>
    </row>
    <row r="565" customFormat="false" ht="15" hidden="false" customHeight="false" outlineLevel="0" collapsed="false">
      <c r="A565" s="83" t="s">
        <v>71</v>
      </c>
      <c r="B565" s="86" t="n">
        <f aca="false">Tabla_Simulada!B565-Tabla_ValidaciónMétodo!B565</f>
        <v>0</v>
      </c>
      <c r="C565" s="86" t="n">
        <f aca="false">Tabla_Simulada!C565-Tabla_ValidaciónMétodo!C565</f>
        <v>0</v>
      </c>
      <c r="D565" s="86" t="n">
        <f aca="false">Tabla_Simulada!D565-Tabla_ValidaciónMétodo!D565</f>
        <v>0</v>
      </c>
      <c r="E565" s="86" t="n">
        <f aca="false">Tabla_Simulada!E565-Tabla_ValidaciónMétodo!E565</f>
        <v>0</v>
      </c>
      <c r="F565" s="86" t="n">
        <f aca="false">Tabla_Simulada!F565-Tabla_ValidaciónMétodo!F565</f>
        <v>0</v>
      </c>
      <c r="G565" s="86" t="n">
        <f aca="false">Tabla_Simulada!G565-Tabla_ValidaciónMétodo!G565</f>
        <v>0</v>
      </c>
      <c r="H565" s="86" t="n">
        <f aca="false">Tabla_Simulada!H565-Tabla_ValidaciónMétodo!H565</f>
        <v>0</v>
      </c>
      <c r="I565" s="84" t="n">
        <f aca="false">Tabla_Simulada!I565-Tabla_ValidaciónMétodo!I565</f>
        <v>0</v>
      </c>
      <c r="J565" s="86" t="n">
        <f aca="false">Tabla_Simulada!J565-Tabla_ValidaciónMétodo!J565</f>
        <v>0</v>
      </c>
      <c r="K565" s="84" t="n">
        <f aca="false">Tabla_Simulada!K565-Tabla_ValidaciónMétodo!K565</f>
        <v>0</v>
      </c>
      <c r="L565" s="86" t="n">
        <f aca="false">Tabla_Simulada!L565-Tabla_ValidaciónMétodo!L565</f>
        <v>0</v>
      </c>
      <c r="M565" s="84" t="n">
        <f aca="false">Tabla_Simulada!M565-Tabla_ValidaciónMétodo!M565</f>
        <v>0</v>
      </c>
      <c r="N565" s="86" t="n">
        <f aca="false">Tabla_Simulada!N565-Tabla_ValidaciónMétodo!N565</f>
        <v>0</v>
      </c>
      <c r="O565" s="86" t="n">
        <f aca="false">Tabla_Simulada!O565-Tabla_ValidaciónMétodo!O565</f>
        <v>0</v>
      </c>
      <c r="P565" s="86" t="n">
        <f aca="false">Tabla_Simulada!P565-Tabla_ValidaciónMétodo!P565</f>
        <v>0</v>
      </c>
      <c r="Q565" s="86" t="n">
        <f aca="false">Tabla_Simulada!Q565-Tabla_ValidaciónMétodo!Q565</f>
        <v>0</v>
      </c>
      <c r="S565" s="86" t="n">
        <f aca="false">Tabla_Simulada!S565-Tabla_ValidaciónMétodo!S565</f>
        <v>0</v>
      </c>
      <c r="T565" s="86" t="n">
        <f aca="false">Tabla_Simulada!T565-Tabla_ValidaciónMétodo!T565</f>
        <v>0</v>
      </c>
      <c r="U565" s="86" t="n">
        <f aca="false">Tabla_Simulada!U565-Tabla_ValidaciónMétodo!U565</f>
        <v>0</v>
      </c>
      <c r="V565" s="86" t="n">
        <f aca="false">Tabla_Simulada!V565-Tabla_ValidaciónMétodo!V565</f>
        <v>0</v>
      </c>
      <c r="W565" s="86" t="n">
        <f aca="false">Tabla_Simulada!W565-Tabla_ValidaciónMétodo!W565</f>
        <v>0</v>
      </c>
      <c r="X565" s="86" t="n">
        <f aca="false">Tabla_Simulada!X565-Tabla_ValidaciónMétodo!X565</f>
        <v>0</v>
      </c>
      <c r="Y565" s="86" t="n">
        <f aca="false">Tabla_Simulada!Y565-Tabla_ValidaciónMétodo!Y565</f>
        <v>0</v>
      </c>
      <c r="Z565" s="86" t="n">
        <f aca="false">Tabla_Simulada!Z565-Tabla_ValidaciónMétodo!Z565</f>
        <v>0</v>
      </c>
      <c r="AB565" s="89" t="s">
        <v>241</v>
      </c>
      <c r="AC565" s="89" t="n">
        <f aca="false">Tabla_Simulada!AC565-Tabla_ValidaciónMétodo!AC565</f>
        <v>0</v>
      </c>
      <c r="AD565" s="88"/>
      <c r="AE565" s="90" t="n">
        <f aca="false">Tabla_Simulada!AE565-Tabla_ValidaciónMétodo!AE565</f>
        <v>0</v>
      </c>
      <c r="AF565" s="88"/>
      <c r="AG565" s="91" t="n">
        <f aca="false">Tabla_Simulada!AG565-Tabla_ValidaciónMétodo!AG565</f>
        <v>0</v>
      </c>
      <c r="AH565" s="88"/>
      <c r="AI565" s="91" t="n">
        <f aca="false">Tabla_Simulada!AI565-Tabla_ValidaciónMétodo!AI565</f>
        <v>0</v>
      </c>
      <c r="AJ565" s="88"/>
      <c r="AK565" s="91" t="n">
        <f aca="false">Tabla_Simulada!AK565-Tabla_ValidaciónMétodo!AK565</f>
        <v>0</v>
      </c>
      <c r="AL565" s="92"/>
      <c r="AM565" s="91" t="n">
        <f aca="false">Tabla_Simulada!AM565-Tabla_ValidaciónMétodo!AM565</f>
        <v>0</v>
      </c>
      <c r="AO565" s="84" t="n">
        <f aca="false">Tabla_Simulada!AO565-Tabla_ValidaciónMétodo!AO565</f>
        <v>0</v>
      </c>
      <c r="AP565" s="86" t="n">
        <f aca="false">Tabla_Simulada!AP565-Tabla_ValidaciónMétodo!AP565</f>
        <v>0</v>
      </c>
      <c r="AQ565" s="84" t="n">
        <f aca="false">Tabla_Simulada!AQ565-Tabla_ValidaciónMétodo!AQ565</f>
        <v>0</v>
      </c>
      <c r="AR565" s="86" t="n">
        <f aca="false">Tabla_Simulada!AR565-Tabla_ValidaciónMétodo!AR565</f>
        <v>0</v>
      </c>
      <c r="AS565" s="84" t="n">
        <f aca="false">Tabla_Simulada!AS565-Tabla_ValidaciónMétodo!AS565</f>
        <v>0</v>
      </c>
      <c r="AT565" s="86" t="n">
        <f aca="false">Tabla_Simulada!AT565-Tabla_ValidaciónMétodo!AT565</f>
        <v>0</v>
      </c>
      <c r="AU565" s="84" t="n">
        <f aca="false">Tabla_Simulada!AU565-Tabla_ValidaciónMétodo!AU565</f>
        <v>0</v>
      </c>
      <c r="AV565" s="86" t="n">
        <f aca="false">Tabla_Simulada!AV565-Tabla_ValidaciónMétodo!AV565</f>
        <v>0</v>
      </c>
      <c r="AW565" s="84" t="n">
        <f aca="false">Tabla_Simulada!AW565-Tabla_ValidaciónMétodo!AW565</f>
        <v>0</v>
      </c>
      <c r="AX565" s="86" t="n">
        <f aca="false">Tabla_Simulada!AX565-Tabla_ValidaciónMétodo!AX565</f>
        <v>0</v>
      </c>
    </row>
    <row r="566" customFormat="false" ht="15" hidden="false" customHeight="false" outlineLevel="0" collapsed="false">
      <c r="A566" s="43" t="s">
        <v>72</v>
      </c>
      <c r="AB566" s="89" t="s">
        <v>242</v>
      </c>
      <c r="AC566" s="89" t="n">
        <f aca="false">Tabla_Simulada!AC566-Tabla_ValidaciónMétodo!AC566</f>
        <v>0</v>
      </c>
      <c r="AD566" s="88"/>
      <c r="AE566" s="90" t="n">
        <f aca="false">Tabla_Simulada!AE566-Tabla_ValidaciónMétodo!AE566</f>
        <v>0</v>
      </c>
      <c r="AF566" s="88"/>
      <c r="AG566" s="91" t="n">
        <f aca="false">Tabla_Simulada!AG566-Tabla_ValidaciónMétodo!AG566</f>
        <v>0</v>
      </c>
      <c r="AH566" s="88"/>
      <c r="AI566" s="91" t="n">
        <f aca="false">Tabla_Simulada!AI566-Tabla_ValidaciónMétodo!AI566</f>
        <v>0</v>
      </c>
      <c r="AJ566" s="88"/>
      <c r="AK566" s="91" t="n">
        <f aca="false">Tabla_Simulada!AK566-Tabla_ValidaciónMétodo!AK566</f>
        <v>0</v>
      </c>
      <c r="AL566" s="88"/>
      <c r="AM566" s="91"/>
    </row>
    <row r="567" customFormat="false" ht="15" hidden="false" customHeight="false" outlineLevel="0" collapsed="false">
      <c r="A567" s="43" t="s">
        <v>187</v>
      </c>
    </row>
    <row r="568" customFormat="false" ht="15" hidden="false" customHeight="false" outlineLevel="0" collapsed="false">
      <c r="A568" s="43"/>
    </row>
    <row r="569" customFormat="false" ht="15" hidden="false" customHeight="false" outlineLevel="0" collapsed="false">
      <c r="A569" s="96"/>
      <c r="B569" s="126"/>
      <c r="C569" s="107"/>
      <c r="D569" s="107"/>
      <c r="E569" s="107"/>
      <c r="F569" s="107"/>
      <c r="G569" s="107"/>
      <c r="H569" s="107"/>
      <c r="I569" s="107"/>
      <c r="J569" s="107"/>
    </row>
  </sheetData>
  <mergeCells count="393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1:J11"/>
    <mergeCell ref="A12:J12"/>
    <mergeCell ref="A13:A14"/>
    <mergeCell ref="B13:H13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S13:Z13"/>
    <mergeCell ref="AC13:AD13"/>
    <mergeCell ref="AE13:AF13"/>
    <mergeCell ref="AG13:AH13"/>
    <mergeCell ref="AI13:AJ13"/>
    <mergeCell ref="AK13:AL13"/>
    <mergeCell ref="AO13:AP13"/>
    <mergeCell ref="AQ13:AR13"/>
    <mergeCell ref="AS13:AT13"/>
    <mergeCell ref="AU13:AV13"/>
    <mergeCell ref="AW13:AX13"/>
    <mergeCell ref="A46:J46"/>
    <mergeCell ref="A47:J47"/>
    <mergeCell ref="A48:A49"/>
    <mergeCell ref="B48:H48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S48:Z48"/>
    <mergeCell ref="AC48:AD48"/>
    <mergeCell ref="AE48:AF48"/>
    <mergeCell ref="AG48:AH48"/>
    <mergeCell ref="AI48:AJ48"/>
    <mergeCell ref="AK48:AL48"/>
    <mergeCell ref="AO48:AP48"/>
    <mergeCell ref="AQ48:AR48"/>
    <mergeCell ref="AS48:AT48"/>
    <mergeCell ref="AU48:AV48"/>
    <mergeCell ref="AW48:AX48"/>
    <mergeCell ref="A81:J81"/>
    <mergeCell ref="A82:J82"/>
    <mergeCell ref="A83:A84"/>
    <mergeCell ref="B83:H83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S83:Z83"/>
    <mergeCell ref="AC83:AD83"/>
    <mergeCell ref="AE83:AF83"/>
    <mergeCell ref="AG83:AH83"/>
    <mergeCell ref="AI83:AJ83"/>
    <mergeCell ref="AK83:AL83"/>
    <mergeCell ref="AO83:AP83"/>
    <mergeCell ref="AQ83:AR83"/>
    <mergeCell ref="AS83:AT83"/>
    <mergeCell ref="AU83:AV83"/>
    <mergeCell ref="AW83:AX83"/>
    <mergeCell ref="A116:J116"/>
    <mergeCell ref="A117:J117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A151:J151"/>
    <mergeCell ref="A152:J152"/>
    <mergeCell ref="A153:A154"/>
    <mergeCell ref="B153:H153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S153:Z153"/>
    <mergeCell ref="AC153:AD153"/>
    <mergeCell ref="AE153:AF153"/>
    <mergeCell ref="AG153:AH153"/>
    <mergeCell ref="AI153:AJ153"/>
    <mergeCell ref="AK153:AL153"/>
    <mergeCell ref="AO153:AP153"/>
    <mergeCell ref="AQ153:AR153"/>
    <mergeCell ref="AS153:AT153"/>
    <mergeCell ref="AU153:AV153"/>
    <mergeCell ref="AW153:AX153"/>
    <mergeCell ref="A186:J186"/>
    <mergeCell ref="A187:J187"/>
    <mergeCell ref="A188:A189"/>
    <mergeCell ref="B188:H188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S188:Z188"/>
    <mergeCell ref="AC188:AD188"/>
    <mergeCell ref="AE188:AF188"/>
    <mergeCell ref="AG188:AH188"/>
    <mergeCell ref="AI188:AJ188"/>
    <mergeCell ref="AK188:AL188"/>
    <mergeCell ref="AO188:AP188"/>
    <mergeCell ref="AQ188:AR188"/>
    <mergeCell ref="AS188:AT188"/>
    <mergeCell ref="AU188:AV188"/>
    <mergeCell ref="AW188:AX188"/>
    <mergeCell ref="A221:J221"/>
    <mergeCell ref="A222:J222"/>
    <mergeCell ref="A223:A224"/>
    <mergeCell ref="B223:H223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S223:Z223"/>
    <mergeCell ref="AC223:AD223"/>
    <mergeCell ref="AE223:AF223"/>
    <mergeCell ref="AG223:AH223"/>
    <mergeCell ref="AI223:AJ223"/>
    <mergeCell ref="AK223:AL223"/>
    <mergeCell ref="AO223:AP223"/>
    <mergeCell ref="AQ223:AR223"/>
    <mergeCell ref="AS223:AT223"/>
    <mergeCell ref="AU223:AV223"/>
    <mergeCell ref="AW223:AX223"/>
    <mergeCell ref="A256:J256"/>
    <mergeCell ref="A257:J257"/>
    <mergeCell ref="A258:A259"/>
    <mergeCell ref="B258:H258"/>
    <mergeCell ref="I258:I259"/>
    <mergeCell ref="J258:J259"/>
    <mergeCell ref="K258:K259"/>
    <mergeCell ref="L258:L259"/>
    <mergeCell ref="M258:M259"/>
    <mergeCell ref="N258:N259"/>
    <mergeCell ref="O258:O259"/>
    <mergeCell ref="P258:P259"/>
    <mergeCell ref="Q258:Q259"/>
    <mergeCell ref="S258:Z258"/>
    <mergeCell ref="AC258:AD258"/>
    <mergeCell ref="AE258:AF258"/>
    <mergeCell ref="AG258:AH258"/>
    <mergeCell ref="AI258:AJ258"/>
    <mergeCell ref="AK258:AL258"/>
    <mergeCell ref="AO258:AP258"/>
    <mergeCell ref="AQ258:AR258"/>
    <mergeCell ref="AS258:AT258"/>
    <mergeCell ref="AU258:AV258"/>
    <mergeCell ref="AW258:AX258"/>
    <mergeCell ref="A291:J291"/>
    <mergeCell ref="A292:J292"/>
    <mergeCell ref="A293:A294"/>
    <mergeCell ref="B293:H293"/>
    <mergeCell ref="I293:I294"/>
    <mergeCell ref="J293:J294"/>
    <mergeCell ref="K293:K294"/>
    <mergeCell ref="L293:L294"/>
    <mergeCell ref="M293:M294"/>
    <mergeCell ref="N293:N294"/>
    <mergeCell ref="O293:O294"/>
    <mergeCell ref="P293:P294"/>
    <mergeCell ref="Q293:Q294"/>
    <mergeCell ref="S293:Z293"/>
    <mergeCell ref="AC293:AD293"/>
    <mergeCell ref="AE293:AF293"/>
    <mergeCell ref="AG293:AH293"/>
    <mergeCell ref="AI293:AJ293"/>
    <mergeCell ref="AK293:AL293"/>
    <mergeCell ref="AO293:AP293"/>
    <mergeCell ref="AQ293:AR293"/>
    <mergeCell ref="AS293:AT293"/>
    <mergeCell ref="AU293:AV293"/>
    <mergeCell ref="AW293:AX293"/>
    <mergeCell ref="A326:J326"/>
    <mergeCell ref="A327:J327"/>
    <mergeCell ref="A328:A329"/>
    <mergeCell ref="B328:H328"/>
    <mergeCell ref="I328:I329"/>
    <mergeCell ref="J328:J329"/>
    <mergeCell ref="K328:K329"/>
    <mergeCell ref="L328:L329"/>
    <mergeCell ref="M328:M329"/>
    <mergeCell ref="N328:N329"/>
    <mergeCell ref="O328:O329"/>
    <mergeCell ref="P328:P329"/>
    <mergeCell ref="Q328:Q329"/>
    <mergeCell ref="S328:Z328"/>
    <mergeCell ref="AC328:AD328"/>
    <mergeCell ref="AE328:AF328"/>
    <mergeCell ref="AG328:AH328"/>
    <mergeCell ref="AI328:AJ328"/>
    <mergeCell ref="AK328:AL328"/>
    <mergeCell ref="AO328:AP328"/>
    <mergeCell ref="AQ328:AR328"/>
    <mergeCell ref="AS328:AT328"/>
    <mergeCell ref="AU328:AV328"/>
    <mergeCell ref="AW328:AX328"/>
    <mergeCell ref="A361:J361"/>
    <mergeCell ref="A362:J362"/>
    <mergeCell ref="A363:A364"/>
    <mergeCell ref="B363:H363"/>
    <mergeCell ref="I363:I364"/>
    <mergeCell ref="J363:J364"/>
    <mergeCell ref="K363:K364"/>
    <mergeCell ref="L363:L364"/>
    <mergeCell ref="M363:M364"/>
    <mergeCell ref="N363:N364"/>
    <mergeCell ref="O363:O364"/>
    <mergeCell ref="P363:P364"/>
    <mergeCell ref="Q363:Q364"/>
    <mergeCell ref="S363:Z363"/>
    <mergeCell ref="AC363:AD363"/>
    <mergeCell ref="AE363:AF363"/>
    <mergeCell ref="AG363:AH363"/>
    <mergeCell ref="AI363:AJ363"/>
    <mergeCell ref="AK363:AL363"/>
    <mergeCell ref="AO363:AP363"/>
    <mergeCell ref="AQ363:AR363"/>
    <mergeCell ref="AS363:AT363"/>
    <mergeCell ref="AU363:AV363"/>
    <mergeCell ref="AW363:AX363"/>
    <mergeCell ref="A396:J396"/>
    <mergeCell ref="A397:J397"/>
    <mergeCell ref="A398:A399"/>
    <mergeCell ref="B398:H398"/>
    <mergeCell ref="I398:I399"/>
    <mergeCell ref="J398:J399"/>
    <mergeCell ref="K398:K399"/>
    <mergeCell ref="L398:L399"/>
    <mergeCell ref="M398:M399"/>
    <mergeCell ref="N398:N399"/>
    <mergeCell ref="O398:O399"/>
    <mergeCell ref="P398:P399"/>
    <mergeCell ref="Q398:Q399"/>
    <mergeCell ref="S398:Z398"/>
    <mergeCell ref="AC398:AD398"/>
    <mergeCell ref="AE398:AF398"/>
    <mergeCell ref="AG398:AH398"/>
    <mergeCell ref="AI398:AJ398"/>
    <mergeCell ref="AK398:AL398"/>
    <mergeCell ref="AO398:AP398"/>
    <mergeCell ref="AQ398:AR398"/>
    <mergeCell ref="AS398:AT398"/>
    <mergeCell ref="AU398:AV398"/>
    <mergeCell ref="AW398:AX398"/>
    <mergeCell ref="A431:J431"/>
    <mergeCell ref="A432:J432"/>
    <mergeCell ref="A433:A434"/>
    <mergeCell ref="B433:H433"/>
    <mergeCell ref="I433:I434"/>
    <mergeCell ref="J433:J434"/>
    <mergeCell ref="K433:K434"/>
    <mergeCell ref="L433:L434"/>
    <mergeCell ref="M433:M434"/>
    <mergeCell ref="N433:N434"/>
    <mergeCell ref="O433:O434"/>
    <mergeCell ref="P433:P434"/>
    <mergeCell ref="Q433:Q434"/>
    <mergeCell ref="S433:Z433"/>
    <mergeCell ref="AC433:AD433"/>
    <mergeCell ref="AE433:AF433"/>
    <mergeCell ref="AG433:AH433"/>
    <mergeCell ref="AI433:AJ433"/>
    <mergeCell ref="AK433:AL433"/>
    <mergeCell ref="AO433:AP433"/>
    <mergeCell ref="AQ433:AR433"/>
    <mergeCell ref="AS433:AT433"/>
    <mergeCell ref="AU433:AV433"/>
    <mergeCell ref="AW433:AX433"/>
    <mergeCell ref="A466:J466"/>
    <mergeCell ref="A467:J467"/>
    <mergeCell ref="A468:A469"/>
    <mergeCell ref="B468:H468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S468:Z468"/>
    <mergeCell ref="AC468:AD468"/>
    <mergeCell ref="AE468:AF468"/>
    <mergeCell ref="AG468:AH468"/>
    <mergeCell ref="AI468:AJ468"/>
    <mergeCell ref="AK468:AL468"/>
    <mergeCell ref="AO468:AP468"/>
    <mergeCell ref="AQ468:AR468"/>
    <mergeCell ref="AS468:AT468"/>
    <mergeCell ref="AU468:AV468"/>
    <mergeCell ref="AW468:AX468"/>
    <mergeCell ref="A501:J501"/>
    <mergeCell ref="A502:J502"/>
    <mergeCell ref="A503:A504"/>
    <mergeCell ref="B503:H503"/>
    <mergeCell ref="I503:I504"/>
    <mergeCell ref="J503:J504"/>
    <mergeCell ref="K503:K504"/>
    <mergeCell ref="L503:L504"/>
    <mergeCell ref="M503:M504"/>
    <mergeCell ref="N503:N504"/>
    <mergeCell ref="O503:O504"/>
    <mergeCell ref="P503:P504"/>
    <mergeCell ref="Q503:Q504"/>
    <mergeCell ref="S503:Z503"/>
    <mergeCell ref="AC503:AD503"/>
    <mergeCell ref="AE503:AF503"/>
    <mergeCell ref="AG503:AH503"/>
    <mergeCell ref="AI503:AJ503"/>
    <mergeCell ref="AK503:AL503"/>
    <mergeCell ref="AO503:AP503"/>
    <mergeCell ref="AQ503:AR503"/>
    <mergeCell ref="AS503:AT503"/>
    <mergeCell ref="AU503:AV503"/>
    <mergeCell ref="AW503:AX503"/>
    <mergeCell ref="A536:J536"/>
    <mergeCell ref="A537:J537"/>
    <mergeCell ref="A538:A539"/>
    <mergeCell ref="B538:H538"/>
    <mergeCell ref="I538:I539"/>
    <mergeCell ref="J538:J539"/>
    <mergeCell ref="K538:K539"/>
    <mergeCell ref="L538:L539"/>
    <mergeCell ref="M538:M539"/>
    <mergeCell ref="N538:N539"/>
    <mergeCell ref="O538:O539"/>
    <mergeCell ref="P538:P539"/>
    <mergeCell ref="Q538:Q539"/>
    <mergeCell ref="S538:Z538"/>
    <mergeCell ref="AC538:AD538"/>
    <mergeCell ref="AE538:AF538"/>
    <mergeCell ref="AG538:AH538"/>
    <mergeCell ref="AI538:AJ538"/>
    <mergeCell ref="AK538:AL538"/>
    <mergeCell ref="AO538:AP538"/>
    <mergeCell ref="AQ538:AR538"/>
    <mergeCell ref="AS538:AT538"/>
    <mergeCell ref="AU538:AV538"/>
    <mergeCell ref="AW538:AX5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2014-10-30T21:00:27Z</dcterms:created>
  <dc:creator>Marcelo Vargas Oyarce</dc:creator>
  <dc:description/>
  <dc:language>en-US</dc:language>
  <cp:lastModifiedBy/>
  <cp:lastPrinted>2017-10-25T21:28:59Z</cp:lastPrinted>
  <dcterms:modified xsi:type="dcterms:W3CDTF">2021-11-09T13:35:54Z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1.1243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