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mbharp\Documents\"/>
    </mc:Choice>
  </mc:AlternateContent>
  <bookViews>
    <workbookView xWindow="0" yWindow="0" windowWidth="19200" windowHeight="11460"/>
  </bookViews>
  <sheets>
    <sheet name="Personal" sheetId="1" r:id="rId1"/>
    <sheet name="Sheet6" sheetId="6" r:id="rId2"/>
    <sheet name="F&amp;O_Ext2" sheetId="3" r:id="rId3"/>
    <sheet name="Sheet2" sheetId="2" r:id="rId4"/>
    <sheet name="Postional_Ext2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H36" i="1"/>
  <c r="G36" i="1"/>
  <c r="G37" i="1"/>
  <c r="F37" i="1"/>
  <c r="F36" i="1"/>
  <c r="H34" i="1" l="1"/>
  <c r="G35" i="1"/>
  <c r="F35" i="1"/>
  <c r="H35" i="1" s="1"/>
  <c r="G34" i="1"/>
  <c r="F34" i="1"/>
  <c r="H33" i="1" l="1"/>
  <c r="G33" i="1"/>
  <c r="F33" i="1"/>
  <c r="G32" i="1" l="1"/>
  <c r="F32" i="1"/>
  <c r="H32" i="1" s="1"/>
  <c r="H31" i="1"/>
  <c r="G31" i="1"/>
  <c r="F31" i="1"/>
  <c r="F14" i="4" l="1"/>
  <c r="H14" i="4"/>
  <c r="G14" i="4"/>
  <c r="G30" i="1" l="1"/>
  <c r="F30" i="1"/>
  <c r="H30" i="1" s="1"/>
  <c r="H29" i="1" l="1"/>
  <c r="G29" i="1"/>
  <c r="F29" i="1"/>
  <c r="H28" i="1" l="1"/>
  <c r="G28" i="1"/>
  <c r="F28" i="1"/>
  <c r="H27" i="1" l="1"/>
  <c r="G27" i="1"/>
  <c r="F27" i="1"/>
  <c r="H26" i="1" l="1"/>
  <c r="F26" i="1"/>
  <c r="G26" i="1"/>
  <c r="G24" i="1" l="1"/>
  <c r="G25" i="1"/>
  <c r="F25" i="1"/>
  <c r="H25" i="1" s="1"/>
  <c r="F24" i="1"/>
  <c r="H24" i="1" s="1"/>
  <c r="H23" i="1" l="1"/>
  <c r="G23" i="1"/>
  <c r="F23" i="1"/>
  <c r="G22" i="1" l="1"/>
  <c r="F22" i="1"/>
  <c r="H22" i="1" l="1"/>
  <c r="H2" i="4"/>
  <c r="H3" i="4"/>
  <c r="H4" i="4"/>
  <c r="H5" i="4"/>
  <c r="H6" i="4"/>
  <c r="H7" i="4"/>
  <c r="H8" i="4"/>
  <c r="H9" i="4"/>
  <c r="H10" i="4"/>
  <c r="H11" i="4"/>
  <c r="H12" i="4"/>
  <c r="H13" i="4"/>
  <c r="G2" i="4"/>
  <c r="G3" i="4"/>
  <c r="G4" i="4"/>
  <c r="G5" i="4"/>
  <c r="G6" i="4"/>
  <c r="G7" i="4"/>
  <c r="G8" i="4"/>
  <c r="G9" i="4"/>
  <c r="G10" i="4"/>
  <c r="G11" i="4"/>
  <c r="G12" i="4"/>
  <c r="G13" i="4"/>
  <c r="F2" i="4"/>
  <c r="F3" i="4"/>
  <c r="F4" i="4"/>
  <c r="F5" i="4"/>
  <c r="F6" i="4"/>
  <c r="F7" i="4"/>
  <c r="F8" i="4"/>
  <c r="F9" i="4"/>
  <c r="F10" i="4"/>
  <c r="F11" i="4"/>
  <c r="F12" i="4"/>
  <c r="F13" i="4"/>
  <c r="G21" i="1" l="1"/>
  <c r="F21" i="1"/>
  <c r="H21" i="1" s="1"/>
  <c r="G20" i="6" l="1"/>
  <c r="F20" i="6"/>
  <c r="H20" i="6" s="1"/>
  <c r="G19" i="6"/>
  <c r="F19" i="6"/>
  <c r="H19" i="6" s="1"/>
  <c r="G18" i="6"/>
  <c r="F18" i="6"/>
  <c r="H18" i="6" s="1"/>
  <c r="G17" i="6"/>
  <c r="F17" i="6"/>
  <c r="H17" i="6" s="1"/>
  <c r="G16" i="6"/>
  <c r="F16" i="6"/>
  <c r="H16" i="6" s="1"/>
  <c r="G15" i="6"/>
  <c r="F15" i="6"/>
  <c r="H15" i="6" s="1"/>
  <c r="G14" i="6"/>
  <c r="F14" i="6"/>
  <c r="H14" i="6" s="1"/>
  <c r="G13" i="6"/>
  <c r="F13" i="6"/>
  <c r="H13" i="6" s="1"/>
  <c r="G12" i="6"/>
  <c r="F12" i="6"/>
  <c r="H12" i="6" s="1"/>
  <c r="G11" i="6"/>
  <c r="F11" i="6"/>
  <c r="H11" i="6" s="1"/>
  <c r="G10" i="6"/>
  <c r="F10" i="6"/>
  <c r="H10" i="6" s="1"/>
  <c r="G9" i="6"/>
  <c r="F9" i="6"/>
  <c r="H9" i="6" s="1"/>
  <c r="G8" i="6"/>
  <c r="F8" i="6"/>
  <c r="H8" i="6" s="1"/>
  <c r="G7" i="6"/>
  <c r="F7" i="6"/>
  <c r="H7" i="6" s="1"/>
  <c r="G6" i="6"/>
  <c r="F6" i="6"/>
  <c r="H6" i="6" s="1"/>
  <c r="G5" i="6"/>
  <c r="F5" i="6"/>
  <c r="G4" i="6"/>
  <c r="F4" i="6"/>
  <c r="H4" i="6" s="1"/>
  <c r="G3" i="6"/>
  <c r="F3" i="6"/>
  <c r="H3" i="6" s="1"/>
  <c r="G2" i="6"/>
  <c r="F2" i="6"/>
  <c r="H2" i="6" s="1"/>
  <c r="I1" i="6" l="1"/>
  <c r="H5" i="6"/>
  <c r="J1" i="6" s="1"/>
  <c r="G19" i="1"/>
  <c r="G20" i="1"/>
  <c r="F20" i="1"/>
  <c r="H20" i="1" s="1"/>
  <c r="F19" i="1"/>
  <c r="H19" i="1" s="1"/>
  <c r="G18" i="1" l="1"/>
  <c r="F18" i="1"/>
  <c r="G17" i="1"/>
  <c r="F17" i="1"/>
  <c r="H17" i="1" s="1"/>
  <c r="H18" i="1" l="1"/>
  <c r="I1" i="1"/>
  <c r="G15" i="1"/>
  <c r="G16" i="1"/>
  <c r="F16" i="1"/>
  <c r="H16" i="1" s="1"/>
  <c r="F15" i="1"/>
  <c r="H15" i="1" s="1"/>
  <c r="G14" i="1" l="1"/>
  <c r="F14" i="1"/>
  <c r="H14" i="1" s="1"/>
  <c r="G13" i="1" l="1"/>
  <c r="F13" i="1"/>
  <c r="H13" i="1" s="1"/>
  <c r="G12" i="1" l="1"/>
  <c r="F12" i="1"/>
  <c r="H12" i="1" s="1"/>
  <c r="F11" i="1"/>
  <c r="G11" i="1"/>
  <c r="H11" i="1" l="1"/>
  <c r="H24" i="4" l="1"/>
  <c r="H21" i="4"/>
  <c r="H20" i="4"/>
  <c r="H22" i="4"/>
  <c r="H16" i="4"/>
  <c r="H17" i="4"/>
  <c r="H19" i="4"/>
  <c r="H15" i="4"/>
  <c r="H23" i="4"/>
  <c r="H18" i="4"/>
  <c r="G24" i="4"/>
  <c r="G21" i="4"/>
  <c r="G25" i="4" s="1"/>
  <c r="G20" i="4"/>
  <c r="G22" i="4"/>
  <c r="G16" i="4"/>
  <c r="G17" i="4"/>
  <c r="G19" i="4"/>
  <c r="G15" i="4"/>
  <c r="G23" i="4"/>
  <c r="G18" i="4"/>
  <c r="F23" i="4"/>
  <c r="F24" i="4"/>
  <c r="F21" i="4"/>
  <c r="F20" i="4"/>
  <c r="F22" i="4"/>
  <c r="F16" i="4"/>
  <c r="F17" i="4"/>
  <c r="F19" i="4"/>
  <c r="F15" i="4"/>
  <c r="F18" i="4"/>
  <c r="H25" i="4" l="1"/>
  <c r="J1" i="4"/>
  <c r="K8" i="2"/>
  <c r="F10" i="1" l="1"/>
  <c r="H10" i="1" s="1"/>
  <c r="G10" i="1"/>
  <c r="I81" i="3" l="1"/>
  <c r="F9" i="1"/>
  <c r="H9" i="1" s="1"/>
  <c r="G9" i="1"/>
  <c r="F8" i="1" l="1"/>
  <c r="H8" i="1" s="1"/>
  <c r="G8" i="1"/>
  <c r="F7" i="1" l="1"/>
  <c r="H7" i="1" s="1"/>
  <c r="G7" i="1"/>
  <c r="G5" i="1" l="1"/>
  <c r="G6" i="1"/>
  <c r="F5" i="1"/>
  <c r="H5" i="1" s="1"/>
  <c r="F6" i="1"/>
  <c r="H6" i="1" s="1"/>
  <c r="L8" i="2" l="1"/>
  <c r="L9" i="2"/>
  <c r="L10" i="2"/>
  <c r="L11" i="2"/>
  <c r="K9" i="2"/>
  <c r="K10" i="2"/>
  <c r="K11" i="2"/>
  <c r="L7" i="2"/>
  <c r="K7" i="2"/>
  <c r="G2" i="1"/>
  <c r="C4" i="2" l="1"/>
  <c r="C7" i="2" l="1"/>
  <c r="H7" i="2" s="1"/>
  <c r="I7" i="2" s="1"/>
  <c r="C11" i="2"/>
  <c r="H11" i="2" s="1"/>
  <c r="C10" i="2"/>
  <c r="C9" i="2"/>
  <c r="H9" i="2" s="1"/>
  <c r="C8" i="2"/>
  <c r="H8" i="2" s="1"/>
  <c r="H10" i="2"/>
  <c r="G4" i="1"/>
  <c r="F4" i="1"/>
  <c r="H4" i="1" s="1"/>
  <c r="J7" i="2" l="1"/>
  <c r="P7" i="2" s="1"/>
  <c r="N7" i="2"/>
  <c r="O7" i="2"/>
  <c r="M7" i="2"/>
  <c r="I11" i="2"/>
  <c r="J11" i="2"/>
  <c r="I10" i="2"/>
  <c r="J10" i="2"/>
  <c r="I9" i="2"/>
  <c r="J9" i="2"/>
  <c r="I8" i="2"/>
  <c r="J8" i="2"/>
  <c r="G3" i="1"/>
  <c r="F3" i="1"/>
  <c r="H3" i="1" s="1"/>
  <c r="F2" i="1"/>
  <c r="H2" i="1" l="1"/>
  <c r="J1" i="1" s="1"/>
  <c r="M8" i="2"/>
  <c r="O8" i="2"/>
  <c r="M9" i="2"/>
  <c r="O9" i="2"/>
  <c r="M11" i="2"/>
  <c r="O11" i="2"/>
  <c r="N8" i="2"/>
  <c r="P8" i="2"/>
  <c r="N9" i="2"/>
  <c r="P9" i="2"/>
  <c r="N11" i="2"/>
  <c r="P11" i="2"/>
  <c r="N10" i="2"/>
  <c r="P10" i="2"/>
  <c r="M10" i="2"/>
  <c r="O10" i="2"/>
</calcChain>
</file>

<file path=xl/comments1.xml><?xml version="1.0" encoding="utf-8"?>
<comments xmlns="http://schemas.openxmlformats.org/spreadsheetml/2006/main">
  <authors>
    <author>Kumbhare Prasanna Vitthal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Kumbhare Prasanna Vitthal:</t>
        </r>
        <r>
          <rPr>
            <sz val="9"/>
            <color indexed="81"/>
            <rFont val="Tahoma"/>
            <family val="2"/>
          </rPr>
          <t xml:space="preserve">
% Gain w.r.t. per trade capital.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Kumbhare Prasanna Vitthal:</t>
        </r>
        <r>
          <rPr>
            <sz val="9"/>
            <color indexed="81"/>
            <rFont val="Tahoma"/>
            <family val="2"/>
          </rPr>
          <t xml:space="preserve">
% Loss w.r.t. per trade capital.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Kumbhare Prasanna Vitthal:</t>
        </r>
        <r>
          <rPr>
            <sz val="9"/>
            <color indexed="81"/>
            <rFont val="Tahoma"/>
            <family val="2"/>
          </rPr>
          <t xml:space="preserve">
% Gain w.r.t. total capital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Kumbhare Prasanna Vitthal:</t>
        </r>
        <r>
          <rPr>
            <sz val="9"/>
            <color indexed="81"/>
            <rFont val="Tahoma"/>
            <family val="2"/>
          </rPr>
          <t xml:space="preserve">
% Loss w.r.t. total capital</t>
        </r>
      </text>
    </comment>
  </commentList>
</comments>
</file>

<file path=xl/sharedStrings.xml><?xml version="1.0" encoding="utf-8"?>
<sst xmlns="http://schemas.openxmlformats.org/spreadsheetml/2006/main" count="296" uniqueCount="174">
  <si>
    <t>HDFCLife</t>
  </si>
  <si>
    <t>CUID</t>
  </si>
  <si>
    <t>ESSPRO</t>
  </si>
  <si>
    <t>Total Capital</t>
  </si>
  <si>
    <t>Total Risk</t>
  </si>
  <si>
    <t>Total Risk %</t>
  </si>
  <si>
    <t>Trade 1</t>
  </si>
  <si>
    <t>Trade 2</t>
  </si>
  <si>
    <t>Trade 3</t>
  </si>
  <si>
    <t>Trade 4</t>
  </si>
  <si>
    <t>Trade 5</t>
  </si>
  <si>
    <t>Entry</t>
  </si>
  <si>
    <t>Target</t>
  </si>
  <si>
    <t>Stop Loss</t>
  </si>
  <si>
    <t>Quantity</t>
  </si>
  <si>
    <t>Name</t>
  </si>
  <si>
    <t>IRCTC</t>
  </si>
  <si>
    <t>INOX</t>
  </si>
  <si>
    <t>Exit</t>
  </si>
  <si>
    <t>P/L</t>
  </si>
  <si>
    <t>P%</t>
  </si>
  <si>
    <t>P</t>
  </si>
  <si>
    <t>L</t>
  </si>
  <si>
    <t>L%</t>
  </si>
  <si>
    <t>IFTD</t>
  </si>
  <si>
    <t>Symbol</t>
  </si>
  <si>
    <t>BuyAmt</t>
  </si>
  <si>
    <t>SellAmt</t>
  </si>
  <si>
    <t>ScripName</t>
  </si>
  <si>
    <t>BuyAvg</t>
  </si>
  <si>
    <t>SellAvg</t>
  </si>
  <si>
    <t>NetAvg</t>
  </si>
  <si>
    <t>BuyQty</t>
  </si>
  <si>
    <t>SellQty</t>
  </si>
  <si>
    <t>NetQty</t>
  </si>
  <si>
    <t>Amber</t>
  </si>
  <si>
    <t>Date</t>
  </si>
  <si>
    <t>P/L%</t>
  </si>
  <si>
    <t>AXISBF2612</t>
  </si>
  <si>
    <t>AXISBANK_F</t>
  </si>
  <si>
    <t>BAJAJF2612</t>
  </si>
  <si>
    <t>BAJAJFINSV_F</t>
  </si>
  <si>
    <t>BAJAJF2811</t>
  </si>
  <si>
    <t>BAJFIF3001</t>
  </si>
  <si>
    <t>BAJFINANCE_F</t>
  </si>
  <si>
    <t>BAJFIF3110</t>
  </si>
  <si>
    <t>BANKNF2811</t>
  </si>
  <si>
    <t>BANKNIFTY_F</t>
  </si>
  <si>
    <t>BANKNO1411</t>
  </si>
  <si>
    <t>BANKNIFTY_O</t>
  </si>
  <si>
    <t>BPCLF3110</t>
  </si>
  <si>
    <t>BPCL_F</t>
  </si>
  <si>
    <t>CESCF2811</t>
  </si>
  <si>
    <t>CESC_F</t>
  </si>
  <si>
    <t>COLPAF2811</t>
  </si>
  <si>
    <t>COLPAL_F</t>
  </si>
  <si>
    <t>HDFCF3110</t>
  </si>
  <si>
    <t>HDFC_F</t>
  </si>
  <si>
    <t>HDFCBF2612</t>
  </si>
  <si>
    <t>HDFCBANK_F</t>
  </si>
  <si>
    <t>HDFCBF2811</t>
  </si>
  <si>
    <t>HINDUF3110</t>
  </si>
  <si>
    <t>HINDUNILVR_F</t>
  </si>
  <si>
    <t>IGLF2811</t>
  </si>
  <si>
    <t>IGL_F</t>
  </si>
  <si>
    <t>INDIGF2811</t>
  </si>
  <si>
    <t>INDIGO_F</t>
  </si>
  <si>
    <t>M&amp;MF2504</t>
  </si>
  <si>
    <t>M&amp;M_F</t>
  </si>
  <si>
    <t>M&amp;MF2507</t>
  </si>
  <si>
    <t>M&amp;MF2706</t>
  </si>
  <si>
    <t>M&amp;MF2908</t>
  </si>
  <si>
    <t>M&amp;MF3005</t>
  </si>
  <si>
    <t>M&amp;MO2504</t>
  </si>
  <si>
    <t>M&amp;M_O</t>
  </si>
  <si>
    <t>M&amp;MO2507</t>
  </si>
  <si>
    <t>M&amp;MO2706</t>
  </si>
  <si>
    <t>M&amp;MO3005</t>
  </si>
  <si>
    <t>MARUTF2811</t>
  </si>
  <si>
    <t>MFSLF2811</t>
  </si>
  <si>
    <t>NIFTYF2609</t>
  </si>
  <si>
    <t>NIFTYF2811</t>
  </si>
  <si>
    <t>NIFTYF3110</t>
  </si>
  <si>
    <t>NIITTF2612</t>
  </si>
  <si>
    <t>NIITTF2811</t>
  </si>
  <si>
    <t>NIITTF3110</t>
  </si>
  <si>
    <t>PIDILF3110</t>
  </si>
  <si>
    <t>PIDILITIND_F</t>
  </si>
  <si>
    <t>RBLBAF2612</t>
  </si>
  <si>
    <t>RBLBAF2811</t>
  </si>
  <si>
    <t>RELIAF3110</t>
  </si>
  <si>
    <t>SBINF2811</t>
  </si>
  <si>
    <t>SBINO2609</t>
  </si>
  <si>
    <t>SBIN_O</t>
  </si>
  <si>
    <t>SBINO2612</t>
  </si>
  <si>
    <t>SRFF2612</t>
  </si>
  <si>
    <t>SRF_F</t>
  </si>
  <si>
    <t>SRFF2811</t>
  </si>
  <si>
    <t>TATAGF2612</t>
  </si>
  <si>
    <t>TATAGLOBAL_F</t>
  </si>
  <si>
    <t>TATAGF2811</t>
  </si>
  <si>
    <t>TATAMO2609</t>
  </si>
  <si>
    <t>TATAMOTORS_O</t>
  </si>
  <si>
    <t>TCSF3110</t>
  </si>
  <si>
    <t>TCS_F</t>
  </si>
  <si>
    <t>TECHMF2612</t>
  </si>
  <si>
    <t>TECHM_F</t>
  </si>
  <si>
    <t>ZEELO2612</t>
  </si>
  <si>
    <t>ZEEL_O</t>
  </si>
  <si>
    <t>AxisBank</t>
  </si>
  <si>
    <t>M&amp;M_</t>
  </si>
  <si>
    <t>MARUTI_</t>
  </si>
  <si>
    <t>MFSL_</t>
  </si>
  <si>
    <t>NIFTY_</t>
  </si>
  <si>
    <t>NIITTECH_</t>
  </si>
  <si>
    <t>RBLBANK_</t>
  </si>
  <si>
    <t>RELIANCE_</t>
  </si>
  <si>
    <t>SBIN_</t>
  </si>
  <si>
    <t>Cr.Mkt</t>
  </si>
  <si>
    <t>OallP&amp;L</t>
  </si>
  <si>
    <t>TFCILTD</t>
  </si>
  <si>
    <t>ISCE</t>
  </si>
  <si>
    <t>Torrent</t>
  </si>
  <si>
    <t>Totol Trades</t>
  </si>
  <si>
    <t>%Gain</t>
  </si>
  <si>
    <t>%Loss</t>
  </si>
  <si>
    <t>% Trade G</t>
  </si>
  <si>
    <t>% Trade L</t>
  </si>
  <si>
    <t>Exit/CMP</t>
  </si>
  <si>
    <t>DivisLab</t>
  </si>
  <si>
    <t>M&amp;M</t>
  </si>
  <si>
    <t>MGL</t>
  </si>
  <si>
    <t>Ultra</t>
  </si>
  <si>
    <t>Captial</t>
  </si>
  <si>
    <t>CC</t>
  </si>
  <si>
    <t>NIITTech</t>
  </si>
  <si>
    <t>GPSL</t>
  </si>
  <si>
    <t>Grasim</t>
  </si>
  <si>
    <t>TANLA</t>
  </si>
  <si>
    <t>DIVIS</t>
  </si>
  <si>
    <t>ICICIG</t>
  </si>
  <si>
    <t>JUBLFOOD</t>
  </si>
  <si>
    <t>BRITANNIA</t>
  </si>
  <si>
    <t>CENTURYTEXT</t>
  </si>
  <si>
    <t>CESC</t>
  </si>
  <si>
    <t>ADANIE</t>
  </si>
  <si>
    <t>Bata</t>
  </si>
  <si>
    <t>Rites</t>
  </si>
  <si>
    <t>Dabur</t>
  </si>
  <si>
    <t>DIVIS LABS</t>
  </si>
  <si>
    <t>INDIACEM</t>
  </si>
  <si>
    <t>CreditACC</t>
  </si>
  <si>
    <t>Linde</t>
  </si>
  <si>
    <t>PVR</t>
  </si>
  <si>
    <t>SRF</t>
  </si>
  <si>
    <t>Dvis</t>
  </si>
  <si>
    <t>BajajFinsv</t>
  </si>
  <si>
    <t>BALKRISHNA</t>
  </si>
  <si>
    <t>DMART</t>
  </si>
  <si>
    <t>BIOCON</t>
  </si>
  <si>
    <t>DABUR</t>
  </si>
  <si>
    <t>HAVELLS</t>
  </si>
  <si>
    <t xml:space="preserve">HDFCLIFE </t>
  </si>
  <si>
    <t>L&amp;T FIN</t>
  </si>
  <si>
    <t>RBLBANK</t>
  </si>
  <si>
    <t>SBILIFE</t>
  </si>
  <si>
    <t>TATAGLOBAL</t>
  </si>
  <si>
    <t>UPL</t>
  </si>
  <si>
    <t>GARWAREPOLY</t>
  </si>
  <si>
    <t>Balkrishna</t>
  </si>
  <si>
    <t>Airtel</t>
  </si>
  <si>
    <t>inox</t>
  </si>
  <si>
    <t>Dmart</t>
  </si>
  <si>
    <t>Ultratech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</si>
</sst>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#######0"/>
    <numFmt numFmtId="165" formatCode="##########0.00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Fill="1" applyBorder="1"/>
    <xf numFmtId="0" fontId="3" fillId="0" borderId="8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3" fillId="0" borderId="1" xfId="1" applyNumberFormat="1" applyFont="1" applyBorder="1"/>
    <xf numFmtId="0" fontId="4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10" fontId="3" fillId="7" borderId="1" xfId="0" applyNumberFormat="1" applyFont="1" applyFill="1" applyBorder="1"/>
    <xf numFmtId="10" fontId="3" fillId="0" borderId="0" xfId="1" applyNumberFormat="1" applyFont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7" fillId="8" borderId="1" xfId="0" applyNumberFormat="1" applyFont="1" applyFill="1" applyBorder="1" applyAlignment="1" applyProtection="1">
      <alignment horizontal="left" vertical="center"/>
    </xf>
    <xf numFmtId="164" fontId="7" fillId="8" borderId="1" xfId="0" applyNumberFormat="1" applyFont="1" applyFill="1" applyBorder="1" applyAlignment="1" applyProtection="1">
      <alignment horizontal="center" vertical="center" wrapText="1"/>
    </xf>
    <xf numFmtId="165" fontId="7" fillId="8" borderId="1" xfId="0" applyNumberFormat="1" applyFont="1" applyFill="1" applyBorder="1" applyAlignment="1" applyProtection="1">
      <alignment horizontal="center" vertical="center" wrapText="1"/>
    </xf>
    <xf numFmtId="0" fontId="7" fillId="8" borderId="1" xfId="0" applyNumberFormat="1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 vertical="center"/>
    </xf>
    <xf numFmtId="166" fontId="0" fillId="0" borderId="0" xfId="0" applyNumberFormat="1"/>
    <xf numFmtId="14" fontId="7" fillId="8" borderId="1" xfId="0" applyNumberFormat="1" applyFont="1" applyFill="1" applyBorder="1" applyAlignment="1" applyProtection="1">
      <alignment horizontal="left" vertical="center"/>
    </xf>
    <xf numFmtId="0" fontId="0" fillId="0" borderId="1" xfId="0" applyBorder="1" applyAlignment="1">
      <alignment horizontal="left" vertical="top"/>
    </xf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14" fontId="8" fillId="0" borderId="1" xfId="0" applyNumberFormat="1" applyFont="1" applyBorder="1"/>
    <xf numFmtId="166" fontId="8" fillId="4" borderId="1" xfId="0" applyNumberFormat="1" applyFont="1" applyFill="1" applyBorder="1"/>
    <xf numFmtId="1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10" workbookViewId="0">
      <selection activeCell="G37" sqref="G37"/>
    </sheetView>
  </sheetViews>
  <sheetFormatPr defaultRowHeight="15" x14ac:dyDescent="0.25"/>
  <cols>
    <col min="1" max="1" width="9.7109375" style="4" bestFit="1" customWidth="1"/>
    <col min="2" max="2" width="9.140625" style="8"/>
    <col min="3" max="7" width="9.140625" style="8" customWidth="1"/>
    <col min="8" max="8" width="10.140625" style="4" customWidth="1"/>
    <col min="9" max="11" width="9.140625" style="4" customWidth="1"/>
    <col min="12" max="16384" width="9.140625" style="4"/>
  </cols>
  <sheetData>
    <row r="1" spans="1:11" x14ac:dyDescent="0.25">
      <c r="A1" s="23" t="s">
        <v>36</v>
      </c>
      <c r="B1" s="23" t="s">
        <v>15</v>
      </c>
      <c r="C1" s="23" t="s">
        <v>11</v>
      </c>
      <c r="D1" s="23" t="s">
        <v>18</v>
      </c>
      <c r="E1" s="23" t="s">
        <v>14</v>
      </c>
      <c r="F1" s="23" t="s">
        <v>19</v>
      </c>
      <c r="G1" s="23" t="s">
        <v>37</v>
      </c>
      <c r="H1" s="23">
        <v>10000</v>
      </c>
      <c r="I1" s="29">
        <f>SUM(F2:F50)</f>
        <v>557.20999999999867</v>
      </c>
      <c r="J1" s="30">
        <f>SUM(H2:H50)</f>
        <v>7.072099999999984E-2</v>
      </c>
      <c r="K1" s="8"/>
    </row>
    <row r="2" spans="1:11" x14ac:dyDescent="0.25">
      <c r="A2" s="24">
        <v>43831</v>
      </c>
      <c r="B2" s="6" t="s">
        <v>0</v>
      </c>
      <c r="C2" s="6">
        <v>613.70000000000005</v>
      </c>
      <c r="D2" s="6">
        <v>630.20000000000005</v>
      </c>
      <c r="E2" s="6">
        <v>5</v>
      </c>
      <c r="F2" s="6">
        <f>(D2-C2)*E2</f>
        <v>82.5</v>
      </c>
      <c r="G2" s="7">
        <f>((D2-C2))/C2</f>
        <v>2.6886100700668075E-2</v>
      </c>
      <c r="H2" s="7">
        <f>F2/H1</f>
        <v>8.2500000000000004E-3</v>
      </c>
    </row>
    <row r="3" spans="1:11" x14ac:dyDescent="0.25">
      <c r="A3" s="17"/>
      <c r="B3" s="6" t="s">
        <v>1</v>
      </c>
      <c r="C3" s="6">
        <v>212</v>
      </c>
      <c r="D3" s="5">
        <v>224.25</v>
      </c>
      <c r="E3" s="6">
        <v>1</v>
      </c>
      <c r="F3" s="6">
        <f>(D3-C3)*E3</f>
        <v>12.25</v>
      </c>
      <c r="G3" s="7">
        <f>((D3-C3))/C3</f>
        <v>5.7783018867924529E-2</v>
      </c>
      <c r="H3" s="7">
        <f>F3/H1</f>
        <v>1.225E-3</v>
      </c>
    </row>
    <row r="4" spans="1:11" x14ac:dyDescent="0.25">
      <c r="A4" s="17"/>
      <c r="B4" s="6" t="s">
        <v>2</v>
      </c>
      <c r="C4" s="6">
        <v>182</v>
      </c>
      <c r="D4" s="6">
        <v>178</v>
      </c>
      <c r="E4" s="6">
        <v>15</v>
      </c>
      <c r="F4" s="6">
        <f>(D4-C4)*E4</f>
        <v>-60</v>
      </c>
      <c r="G4" s="7">
        <f>((D4-C4))/C4</f>
        <v>-2.197802197802198E-2</v>
      </c>
      <c r="H4" s="7">
        <f>F4/H1</f>
        <v>-6.0000000000000001E-3</v>
      </c>
    </row>
    <row r="5" spans="1:11" x14ac:dyDescent="0.25">
      <c r="A5" s="24">
        <v>43840</v>
      </c>
      <c r="B5" s="6" t="s">
        <v>17</v>
      </c>
      <c r="C5" s="6">
        <v>382.35</v>
      </c>
      <c r="D5" s="10">
        <v>394.5</v>
      </c>
      <c r="E5" s="6">
        <v>6</v>
      </c>
      <c r="F5" s="6">
        <f t="shared" ref="F5:F37" si="0">(D5-C5)*E5</f>
        <v>72.899999999999864</v>
      </c>
      <c r="G5" s="7">
        <f t="shared" ref="G5:G39" si="1">((D5-C5))/C5</f>
        <v>3.1777167516673144E-2</v>
      </c>
      <c r="H5" s="7">
        <f>F5/H1</f>
        <v>7.2899999999999866E-3</v>
      </c>
    </row>
    <row r="6" spans="1:11" x14ac:dyDescent="0.25">
      <c r="A6" s="17"/>
      <c r="B6" s="6" t="s">
        <v>147</v>
      </c>
      <c r="C6" s="6">
        <v>291.5</v>
      </c>
      <c r="D6" s="6">
        <v>294.5</v>
      </c>
      <c r="E6" s="6">
        <v>2</v>
      </c>
      <c r="F6" s="6">
        <f t="shared" si="0"/>
        <v>6</v>
      </c>
      <c r="G6" s="7">
        <f t="shared" si="1"/>
        <v>1.0291595197255575E-2</v>
      </c>
      <c r="H6" s="7">
        <f>F6/H1</f>
        <v>5.9999999999999995E-4</v>
      </c>
    </row>
    <row r="7" spans="1:11" x14ac:dyDescent="0.25">
      <c r="A7" s="17"/>
      <c r="B7" s="6" t="s">
        <v>24</v>
      </c>
      <c r="C7" s="6">
        <v>66</v>
      </c>
      <c r="D7" s="10">
        <v>64.849999999999994</v>
      </c>
      <c r="E7" s="6">
        <v>10</v>
      </c>
      <c r="F7" s="6">
        <f t="shared" si="0"/>
        <v>-11.500000000000057</v>
      </c>
      <c r="G7" s="7">
        <f t="shared" si="1"/>
        <v>-1.7424242424242509E-2</v>
      </c>
      <c r="H7" s="7">
        <f>F7/H1</f>
        <v>-1.1500000000000056E-3</v>
      </c>
    </row>
    <row r="8" spans="1:11" x14ac:dyDescent="0.25">
      <c r="A8" s="24">
        <v>43838</v>
      </c>
      <c r="B8" s="6" t="s">
        <v>35</v>
      </c>
      <c r="C8" s="6">
        <v>1202</v>
      </c>
      <c r="D8" s="6">
        <v>1214</v>
      </c>
      <c r="E8" s="6">
        <v>2</v>
      </c>
      <c r="F8" s="6">
        <f t="shared" si="0"/>
        <v>24</v>
      </c>
      <c r="G8" s="7">
        <f t="shared" si="1"/>
        <v>9.9833610648918467E-3</v>
      </c>
      <c r="H8" s="7">
        <f>F8/H1</f>
        <v>2.3999999999999998E-3</v>
      </c>
    </row>
    <row r="9" spans="1:11" x14ac:dyDescent="0.25">
      <c r="A9" s="24">
        <v>43838</v>
      </c>
      <c r="B9" s="6" t="s">
        <v>109</v>
      </c>
      <c r="C9" s="6">
        <v>715.7</v>
      </c>
      <c r="D9" s="6">
        <v>721</v>
      </c>
      <c r="E9" s="6">
        <v>1</v>
      </c>
      <c r="F9" s="6">
        <f t="shared" si="0"/>
        <v>5.2999999999999545</v>
      </c>
      <c r="G9" s="7">
        <f t="shared" si="1"/>
        <v>7.4053374318848036E-3</v>
      </c>
      <c r="H9" s="7">
        <f>F9/H1</f>
        <v>5.2999999999999543E-4</v>
      </c>
    </row>
    <row r="10" spans="1:11" x14ac:dyDescent="0.25">
      <c r="A10" s="24">
        <v>43838</v>
      </c>
      <c r="B10" s="6" t="s">
        <v>121</v>
      </c>
      <c r="C10" s="6">
        <v>414.5</v>
      </c>
      <c r="D10" s="6">
        <v>409.1</v>
      </c>
      <c r="E10" s="6">
        <v>8</v>
      </c>
      <c r="F10" s="6">
        <f t="shared" si="0"/>
        <v>-43.199999999999818</v>
      </c>
      <c r="G10" s="7">
        <f t="shared" si="1"/>
        <v>-1.3027744270205012E-2</v>
      </c>
      <c r="H10" s="7">
        <f>F10/H1</f>
        <v>-4.3199999999999818E-3</v>
      </c>
    </row>
    <row r="11" spans="1:11" x14ac:dyDescent="0.25">
      <c r="A11" s="24">
        <v>43845</v>
      </c>
      <c r="B11" s="6" t="s">
        <v>130</v>
      </c>
      <c r="C11" s="6">
        <v>557.15</v>
      </c>
      <c r="D11" s="5">
        <v>551.54999999999995</v>
      </c>
      <c r="E11" s="6">
        <v>5</v>
      </c>
      <c r="F11" s="6">
        <f t="shared" si="0"/>
        <v>-28.000000000000114</v>
      </c>
      <c r="G11" s="7">
        <f t="shared" si="1"/>
        <v>-1.0051153190343755E-2</v>
      </c>
      <c r="H11" s="7">
        <f>F11/H1</f>
        <v>-2.8000000000000112E-3</v>
      </c>
    </row>
    <row r="12" spans="1:11" x14ac:dyDescent="0.25">
      <c r="A12" s="24">
        <v>43845</v>
      </c>
      <c r="B12" s="6" t="s">
        <v>135</v>
      </c>
      <c r="C12" s="6">
        <v>1781</v>
      </c>
      <c r="D12" s="5">
        <v>1815</v>
      </c>
      <c r="E12" s="6">
        <v>1</v>
      </c>
      <c r="F12" s="6">
        <f t="shared" si="0"/>
        <v>34</v>
      </c>
      <c r="G12" s="7">
        <f t="shared" si="1"/>
        <v>1.9090398652442449E-2</v>
      </c>
      <c r="H12" s="7">
        <f>F12/H1</f>
        <v>3.3999999999999998E-3</v>
      </c>
    </row>
    <row r="13" spans="1:11" x14ac:dyDescent="0.25">
      <c r="A13" s="24">
        <v>43845</v>
      </c>
      <c r="B13" s="6" t="s">
        <v>122</v>
      </c>
      <c r="C13" s="6">
        <v>301.5</v>
      </c>
      <c r="D13" s="10">
        <v>318.7</v>
      </c>
      <c r="E13" s="6">
        <v>10</v>
      </c>
      <c r="F13" s="6">
        <f t="shared" si="0"/>
        <v>171.99999999999989</v>
      </c>
      <c r="G13" s="7">
        <f t="shared" si="1"/>
        <v>5.7048092868988355E-2</v>
      </c>
      <c r="H13" s="7">
        <f>F13/H1</f>
        <v>1.719999999999999E-2</v>
      </c>
    </row>
    <row r="14" spans="1:11" x14ac:dyDescent="0.25">
      <c r="A14" s="24">
        <v>43851</v>
      </c>
      <c r="B14" s="6" t="s">
        <v>136</v>
      </c>
      <c r="C14" s="6">
        <v>249.75</v>
      </c>
      <c r="D14" s="6">
        <v>252.5</v>
      </c>
      <c r="E14" s="6">
        <v>1</v>
      </c>
      <c r="F14" s="6">
        <f t="shared" si="0"/>
        <v>2.75</v>
      </c>
      <c r="G14" s="7">
        <f t="shared" si="1"/>
        <v>1.1011011011011011E-2</v>
      </c>
      <c r="H14" s="7">
        <f>F14/H1</f>
        <v>2.7500000000000002E-4</v>
      </c>
    </row>
    <row r="15" spans="1:11" x14ac:dyDescent="0.25">
      <c r="A15" s="24">
        <v>43852</v>
      </c>
      <c r="B15" s="6" t="s">
        <v>137</v>
      </c>
      <c r="C15" s="6">
        <v>790.45</v>
      </c>
      <c r="D15" s="10">
        <v>800</v>
      </c>
      <c r="E15" s="6">
        <v>4</v>
      </c>
      <c r="F15" s="6">
        <f t="shared" si="0"/>
        <v>38.199999999999818</v>
      </c>
      <c r="G15" s="7">
        <f t="shared" si="1"/>
        <v>1.2081725599342088E-2</v>
      </c>
      <c r="H15" s="7">
        <f>F15/H1</f>
        <v>3.8199999999999818E-3</v>
      </c>
    </row>
    <row r="16" spans="1:11" x14ac:dyDescent="0.25">
      <c r="A16" s="24">
        <v>43852</v>
      </c>
      <c r="B16" s="6" t="s">
        <v>130</v>
      </c>
      <c r="C16" s="6">
        <v>554.1</v>
      </c>
      <c r="D16" s="10">
        <v>578.9</v>
      </c>
      <c r="E16" s="6">
        <v>3</v>
      </c>
      <c r="F16" s="6">
        <f t="shared" si="0"/>
        <v>74.399999999999864</v>
      </c>
      <c r="G16" s="7">
        <f t="shared" si="1"/>
        <v>4.4757264031763139E-2</v>
      </c>
      <c r="H16" s="7">
        <f>F16/H1</f>
        <v>7.4399999999999866E-3</v>
      </c>
    </row>
    <row r="17" spans="1:14" x14ac:dyDescent="0.25">
      <c r="A17" s="24">
        <v>43853</v>
      </c>
      <c r="B17" s="6" t="s">
        <v>138</v>
      </c>
      <c r="C17" s="6">
        <v>73.8</v>
      </c>
      <c r="D17" s="10">
        <v>77.8</v>
      </c>
      <c r="E17" s="6">
        <v>5</v>
      </c>
      <c r="F17" s="6">
        <f t="shared" si="0"/>
        <v>20</v>
      </c>
      <c r="G17" s="7">
        <f t="shared" si="1"/>
        <v>5.4200542005420058E-2</v>
      </c>
      <c r="H17" s="7">
        <f>F17/H1</f>
        <v>2E-3</v>
      </c>
    </row>
    <row r="18" spans="1:14" x14ac:dyDescent="0.25">
      <c r="A18" s="24">
        <v>43853</v>
      </c>
      <c r="B18" s="6" t="s">
        <v>139</v>
      </c>
      <c r="C18" s="6">
        <v>1874.35</v>
      </c>
      <c r="D18" s="10">
        <v>2162</v>
      </c>
      <c r="E18" s="6">
        <v>1</v>
      </c>
      <c r="F18" s="6">
        <f t="shared" si="0"/>
        <v>287.65000000000009</v>
      </c>
      <c r="G18" s="7">
        <f t="shared" si="1"/>
        <v>0.15346653506548943</v>
      </c>
      <c r="H18" s="7">
        <f>F18/H1</f>
        <v>2.8765000000000009E-2</v>
      </c>
    </row>
    <row r="19" spans="1:14" x14ac:dyDescent="0.25">
      <c r="A19" s="24">
        <v>43854</v>
      </c>
      <c r="B19" s="6" t="s">
        <v>145</v>
      </c>
      <c r="C19" s="6">
        <v>223.2</v>
      </c>
      <c r="D19" s="10">
        <v>229.9</v>
      </c>
      <c r="E19" s="6">
        <v>4</v>
      </c>
      <c r="F19" s="6">
        <f t="shared" si="0"/>
        <v>26.800000000000068</v>
      </c>
      <c r="G19" s="7">
        <f t="shared" si="1"/>
        <v>3.0017921146953484E-2</v>
      </c>
      <c r="H19" s="7">
        <f>F19/H1</f>
        <v>2.680000000000007E-3</v>
      </c>
    </row>
    <row r="20" spans="1:14" x14ac:dyDescent="0.25">
      <c r="A20" s="24">
        <v>43854</v>
      </c>
      <c r="B20" s="6" t="s">
        <v>146</v>
      </c>
      <c r="C20" s="6">
        <v>1816.5</v>
      </c>
      <c r="D20" s="10">
        <v>1840</v>
      </c>
      <c r="E20" s="6">
        <v>2</v>
      </c>
      <c r="F20" s="6">
        <f t="shared" si="0"/>
        <v>47</v>
      </c>
      <c r="G20" s="7">
        <f t="shared" si="1"/>
        <v>1.2936966694192129E-2</v>
      </c>
      <c r="H20" s="7">
        <f>F20/H1</f>
        <v>4.7000000000000002E-3</v>
      </c>
    </row>
    <row r="21" spans="1:14" x14ac:dyDescent="0.25">
      <c r="A21" s="24">
        <v>43857</v>
      </c>
      <c r="B21" s="6" t="s">
        <v>148</v>
      </c>
      <c r="C21" s="6">
        <v>502.91</v>
      </c>
      <c r="D21" s="10">
        <v>510</v>
      </c>
      <c r="E21" s="6">
        <v>9</v>
      </c>
      <c r="F21" s="6">
        <f t="shared" si="0"/>
        <v>63.809999999999775</v>
      </c>
      <c r="G21" s="7">
        <f t="shared" si="1"/>
        <v>1.4097949931399206E-2</v>
      </c>
      <c r="H21" s="7">
        <f>F21/H1</f>
        <v>6.3809999999999778E-3</v>
      </c>
      <c r="N21" s="31"/>
    </row>
    <row r="22" spans="1:14" x14ac:dyDescent="0.25">
      <c r="A22" s="24">
        <v>43857</v>
      </c>
      <c r="B22" s="6" t="s">
        <v>150</v>
      </c>
      <c r="C22" s="6">
        <v>88.75</v>
      </c>
      <c r="D22" s="10">
        <v>75.25</v>
      </c>
      <c r="E22" s="6">
        <v>5</v>
      </c>
      <c r="F22" s="6">
        <f t="shared" si="0"/>
        <v>-67.5</v>
      </c>
      <c r="G22" s="7">
        <f t="shared" si="1"/>
        <v>-0.15211267605633802</v>
      </c>
      <c r="H22" s="7">
        <f>F22/H1</f>
        <v>-6.7499999999999999E-3</v>
      </c>
    </row>
    <row r="23" spans="1:14" x14ac:dyDescent="0.25">
      <c r="A23" s="24">
        <v>43860</v>
      </c>
      <c r="B23" s="6" t="s">
        <v>151</v>
      </c>
      <c r="C23" s="6">
        <v>662</v>
      </c>
      <c r="D23" s="6">
        <v>653.70000000000005</v>
      </c>
      <c r="E23" s="6">
        <v>1</v>
      </c>
      <c r="F23" s="6">
        <f t="shared" si="0"/>
        <v>-8.2999999999999545</v>
      </c>
      <c r="G23" s="7">
        <f t="shared" si="1"/>
        <v>-1.2537764350453104E-2</v>
      </c>
      <c r="H23" s="7">
        <f>F23/H1</f>
        <v>-8.2999999999999545E-4</v>
      </c>
    </row>
    <row r="24" spans="1:14" x14ac:dyDescent="0.25">
      <c r="A24" s="24">
        <v>43865</v>
      </c>
      <c r="B24" s="6" t="s">
        <v>152</v>
      </c>
      <c r="C24" s="6">
        <v>757</v>
      </c>
      <c r="D24" s="10">
        <v>729.3</v>
      </c>
      <c r="E24" s="6">
        <v>1</v>
      </c>
      <c r="F24" s="6">
        <f t="shared" si="0"/>
        <v>-27.700000000000045</v>
      </c>
      <c r="G24" s="7">
        <f t="shared" si="1"/>
        <v>-3.6591809775429383E-2</v>
      </c>
      <c r="H24" s="7">
        <f>F24/H1</f>
        <v>-2.7700000000000047E-3</v>
      </c>
    </row>
    <row r="25" spans="1:14" x14ac:dyDescent="0.25">
      <c r="A25" s="24">
        <v>43865</v>
      </c>
      <c r="B25" s="6" t="s">
        <v>138</v>
      </c>
      <c r="C25" s="6">
        <v>78.900000000000006</v>
      </c>
      <c r="D25" s="10">
        <v>80.599999999999994</v>
      </c>
      <c r="E25" s="6">
        <v>10</v>
      </c>
      <c r="F25" s="6">
        <f t="shared" si="0"/>
        <v>16.999999999999886</v>
      </c>
      <c r="G25" s="7">
        <f t="shared" si="1"/>
        <v>2.1546261089987181E-2</v>
      </c>
      <c r="H25" s="7">
        <f>F25/H1</f>
        <v>1.6999999999999886E-3</v>
      </c>
    </row>
    <row r="26" spans="1:14" x14ac:dyDescent="0.25">
      <c r="A26" s="24">
        <v>43868</v>
      </c>
      <c r="B26" s="6" t="s">
        <v>153</v>
      </c>
      <c r="C26" s="6">
        <v>2059.1999999999998</v>
      </c>
      <c r="D26" s="6">
        <v>2075</v>
      </c>
      <c r="E26" s="6">
        <v>5</v>
      </c>
      <c r="F26" s="6">
        <f t="shared" si="0"/>
        <v>79.000000000000909</v>
      </c>
      <c r="G26" s="7">
        <f t="shared" si="1"/>
        <v>7.6728826728827623E-3</v>
      </c>
      <c r="H26" s="7">
        <f>F26/H1</f>
        <v>7.900000000000091E-3</v>
      </c>
    </row>
    <row r="27" spans="1:14" x14ac:dyDescent="0.25">
      <c r="A27" s="24">
        <v>43868</v>
      </c>
      <c r="B27" s="6" t="s">
        <v>154</v>
      </c>
      <c r="C27" s="6">
        <v>4081</v>
      </c>
      <c r="D27" s="6">
        <v>4100</v>
      </c>
      <c r="E27" s="6">
        <v>1</v>
      </c>
      <c r="F27" s="6">
        <f t="shared" si="0"/>
        <v>19</v>
      </c>
      <c r="G27" s="7">
        <f t="shared" si="1"/>
        <v>4.6557216368537119E-3</v>
      </c>
      <c r="H27" s="7">
        <f>F27/H1</f>
        <v>1.9E-3</v>
      </c>
    </row>
    <row r="28" spans="1:14" x14ac:dyDescent="0.25">
      <c r="A28" s="24">
        <v>43871</v>
      </c>
      <c r="B28" s="6" t="s">
        <v>155</v>
      </c>
      <c r="C28" s="6">
        <v>2103.5500000000002</v>
      </c>
      <c r="D28" s="6">
        <v>2090.85</v>
      </c>
      <c r="E28" s="6">
        <v>5</v>
      </c>
      <c r="F28" s="6">
        <f t="shared" si="0"/>
        <v>-63.500000000001364</v>
      </c>
      <c r="G28" s="7">
        <f t="shared" si="1"/>
        <v>-6.0374129447839471E-3</v>
      </c>
      <c r="H28" s="7">
        <f>F28/H1</f>
        <v>-6.3500000000001368E-3</v>
      </c>
    </row>
    <row r="29" spans="1:14" x14ac:dyDescent="0.25">
      <c r="A29" s="24">
        <v>43873</v>
      </c>
      <c r="B29" s="6" t="s">
        <v>154</v>
      </c>
      <c r="C29" s="6">
        <v>4149</v>
      </c>
      <c r="D29" s="6">
        <v>4160</v>
      </c>
      <c r="E29" s="6">
        <v>3</v>
      </c>
      <c r="F29" s="6">
        <f t="shared" si="0"/>
        <v>33</v>
      </c>
      <c r="G29" s="7">
        <f t="shared" si="1"/>
        <v>2.651241262954929E-3</v>
      </c>
      <c r="H29" s="7">
        <f>F29/H1</f>
        <v>3.3E-3</v>
      </c>
    </row>
    <row r="30" spans="1:14" x14ac:dyDescent="0.25">
      <c r="A30" s="24">
        <v>43875</v>
      </c>
      <c r="B30" s="6" t="s">
        <v>156</v>
      </c>
      <c r="C30" s="6">
        <v>9763</v>
      </c>
      <c r="D30" s="6">
        <v>9795</v>
      </c>
      <c r="E30" s="6">
        <v>2</v>
      </c>
      <c r="F30" s="6">
        <f t="shared" si="0"/>
        <v>64</v>
      </c>
      <c r="G30" s="7">
        <f t="shared" si="1"/>
        <v>3.2776810406637304E-3</v>
      </c>
      <c r="H30" s="7">
        <f>F30/H1</f>
        <v>6.4000000000000003E-3</v>
      </c>
    </row>
    <row r="31" spans="1:14" x14ac:dyDescent="0.25">
      <c r="A31" s="24">
        <v>43878</v>
      </c>
      <c r="B31" s="6" t="s">
        <v>169</v>
      </c>
      <c r="C31" s="6">
        <v>1264.95</v>
      </c>
      <c r="D31" s="6">
        <v>1280</v>
      </c>
      <c r="E31" s="6">
        <v>5</v>
      </c>
      <c r="F31" s="6">
        <f t="shared" si="0"/>
        <v>75.249999999999773</v>
      </c>
      <c r="G31" s="7">
        <f t="shared" si="1"/>
        <v>1.1897703466540142E-2</v>
      </c>
      <c r="H31" s="7">
        <f>F31/H1</f>
        <v>7.524999999999977E-3</v>
      </c>
    </row>
    <row r="32" spans="1:14" x14ac:dyDescent="0.25">
      <c r="A32" s="24">
        <v>43878</v>
      </c>
      <c r="B32" s="6" t="s">
        <v>170</v>
      </c>
      <c r="C32" s="6">
        <v>566.25</v>
      </c>
      <c r="D32" s="10">
        <v>548</v>
      </c>
      <c r="E32" s="6">
        <v>2</v>
      </c>
      <c r="F32" s="6">
        <f t="shared" si="0"/>
        <v>-36.5</v>
      </c>
      <c r="G32" s="7">
        <f t="shared" si="1"/>
        <v>-3.2229580573951436E-2</v>
      </c>
      <c r="H32" s="7">
        <f>F32/H1</f>
        <v>-3.65E-3</v>
      </c>
    </row>
    <row r="33" spans="1:8" x14ac:dyDescent="0.25">
      <c r="A33" s="24">
        <v>43879</v>
      </c>
      <c r="B33" s="6" t="s">
        <v>154</v>
      </c>
      <c r="C33" s="6">
        <v>4160</v>
      </c>
      <c r="D33" s="6">
        <v>4163</v>
      </c>
      <c r="E33" s="6">
        <v>3</v>
      </c>
      <c r="F33" s="6">
        <f t="shared" si="0"/>
        <v>9</v>
      </c>
      <c r="G33" s="7">
        <f t="shared" si="1"/>
        <v>7.2115384615384619E-4</v>
      </c>
      <c r="H33" s="7">
        <f>F33/H1</f>
        <v>8.9999999999999998E-4</v>
      </c>
    </row>
    <row r="34" spans="1:8" x14ac:dyDescent="0.25">
      <c r="A34" s="24">
        <v>43881</v>
      </c>
      <c r="B34" s="6" t="s">
        <v>109</v>
      </c>
      <c r="C34" s="6">
        <v>747.3</v>
      </c>
      <c r="D34" s="6">
        <v>749</v>
      </c>
      <c r="E34" s="6">
        <v>4</v>
      </c>
      <c r="F34" s="6">
        <f t="shared" si="0"/>
        <v>6.8000000000001819</v>
      </c>
      <c r="G34" s="7">
        <f t="shared" si="1"/>
        <v>2.2748561488024161E-3</v>
      </c>
      <c r="H34" s="7">
        <f>F34/H1</f>
        <v>6.8000000000001816E-4</v>
      </c>
    </row>
    <row r="35" spans="1:8" x14ac:dyDescent="0.25">
      <c r="A35" s="24">
        <v>43881</v>
      </c>
      <c r="B35" s="6" t="s">
        <v>16</v>
      </c>
      <c r="C35" s="6">
        <v>1816</v>
      </c>
      <c r="D35" s="6">
        <v>1962</v>
      </c>
      <c r="E35" s="6">
        <v>1</v>
      </c>
      <c r="F35" s="6">
        <f t="shared" si="0"/>
        <v>146</v>
      </c>
      <c r="G35" s="7">
        <f t="shared" si="1"/>
        <v>8.039647577092511E-2</v>
      </c>
      <c r="H35" s="7">
        <f>F35/H1</f>
        <v>1.46E-2</v>
      </c>
    </row>
    <row r="36" spans="1:8" x14ac:dyDescent="0.25">
      <c r="A36" s="24">
        <v>43885</v>
      </c>
      <c r="B36" s="6" t="s">
        <v>154</v>
      </c>
      <c r="C36" s="6">
        <v>4152</v>
      </c>
      <c r="D36" s="6">
        <v>4114</v>
      </c>
      <c r="E36" s="6">
        <v>8</v>
      </c>
      <c r="F36" s="6">
        <f t="shared" si="0"/>
        <v>-304</v>
      </c>
      <c r="G36" s="7">
        <f t="shared" si="1"/>
        <v>-9.1522157996146436E-3</v>
      </c>
      <c r="H36" s="7">
        <f>F36/H1</f>
        <v>-3.04E-2</v>
      </c>
    </row>
    <row r="37" spans="1:8" x14ac:dyDescent="0.25">
      <c r="A37" s="24">
        <v>43885</v>
      </c>
      <c r="B37" s="6" t="s">
        <v>171</v>
      </c>
      <c r="C37" s="6">
        <v>502</v>
      </c>
      <c r="D37" s="6">
        <v>496.9</v>
      </c>
      <c r="E37" s="6">
        <v>12</v>
      </c>
      <c r="F37" s="6">
        <f t="shared" si="0"/>
        <v>-61.200000000000273</v>
      </c>
      <c r="G37" s="7">
        <f t="shared" si="1"/>
        <v>-1.0159362549800842E-2</v>
      </c>
      <c r="H37" s="7">
        <f>F37/H1</f>
        <v>-6.1200000000000273E-3</v>
      </c>
    </row>
    <row r="38" spans="1:8" x14ac:dyDescent="0.25">
      <c r="A38" s="46">
        <v>43889</v>
      </c>
      <c r="B38" s="8" t="s">
        <v>172</v>
      </c>
      <c r="F38" s="8">
        <v>-100</v>
      </c>
    </row>
    <row r="39" spans="1:8" x14ac:dyDescent="0.25">
      <c r="A39" s="46">
        <v>43889</v>
      </c>
      <c r="B39" s="8" t="s">
        <v>173</v>
      </c>
      <c r="F39" s="8">
        <v>-50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F31" sqref="F31"/>
    </sheetView>
  </sheetViews>
  <sheetFormatPr defaultRowHeight="15" x14ac:dyDescent="0.25"/>
  <cols>
    <col min="1" max="1" width="9.7109375" bestFit="1" customWidth="1"/>
    <col min="8" max="8" width="10.140625" bestFit="1" customWidth="1"/>
  </cols>
  <sheetData>
    <row r="1" spans="1:10" x14ac:dyDescent="0.25">
      <c r="A1" s="23" t="s">
        <v>36</v>
      </c>
      <c r="B1" s="23" t="s">
        <v>15</v>
      </c>
      <c r="C1" s="23" t="s">
        <v>11</v>
      </c>
      <c r="D1" s="23" t="s">
        <v>18</v>
      </c>
      <c r="E1" s="23" t="s">
        <v>14</v>
      </c>
      <c r="F1" s="23" t="s">
        <v>19</v>
      </c>
      <c r="G1" s="23" t="s">
        <v>37</v>
      </c>
      <c r="H1" s="23">
        <v>100000</v>
      </c>
      <c r="I1" s="29">
        <f>SUM(F2:F50)</f>
        <v>4793.4999999999964</v>
      </c>
      <c r="J1" s="30">
        <f>SUM(H2:H50)</f>
        <v>4.7934999999999978E-2</v>
      </c>
    </row>
    <row r="2" spans="1:10" x14ac:dyDescent="0.25">
      <c r="A2" s="17"/>
      <c r="B2" s="6" t="s">
        <v>0</v>
      </c>
      <c r="C2" s="6">
        <v>613.70000000000005</v>
      </c>
      <c r="D2" s="6">
        <v>630.20000000000005</v>
      </c>
      <c r="E2" s="6">
        <v>50</v>
      </c>
      <c r="F2" s="6">
        <f>(D2-C2)*E2</f>
        <v>825</v>
      </c>
      <c r="G2" s="7">
        <f>((D2-C2))/C2</f>
        <v>2.6886100700668075E-2</v>
      </c>
      <c r="H2" s="7">
        <f>F2/H1</f>
        <v>8.2500000000000004E-3</v>
      </c>
      <c r="I2" s="4"/>
      <c r="J2" s="4"/>
    </row>
    <row r="3" spans="1:10" x14ac:dyDescent="0.25">
      <c r="A3" s="17"/>
      <c r="B3" s="6" t="s">
        <v>1</v>
      </c>
      <c r="C3" s="6">
        <v>212</v>
      </c>
      <c r="D3" s="5">
        <v>224.25</v>
      </c>
      <c r="E3" s="6">
        <v>10</v>
      </c>
      <c r="F3" s="6">
        <f>(D3-C3)*E3</f>
        <v>122.5</v>
      </c>
      <c r="G3" s="7">
        <f>((D3-C3))/C3</f>
        <v>5.7783018867924529E-2</v>
      </c>
      <c r="H3" s="7">
        <f>F3/H1</f>
        <v>1.225E-3</v>
      </c>
      <c r="I3" s="4"/>
      <c r="J3" s="4"/>
    </row>
    <row r="4" spans="1:10" x14ac:dyDescent="0.25">
      <c r="A4" s="17"/>
      <c r="B4" s="6" t="s">
        <v>2</v>
      </c>
      <c r="C4" s="6">
        <v>182</v>
      </c>
      <c r="D4" s="6">
        <v>178</v>
      </c>
      <c r="E4" s="6">
        <v>150</v>
      </c>
      <c r="F4" s="6">
        <f>(D4-C4)*E4</f>
        <v>-600</v>
      </c>
      <c r="G4" s="7">
        <f>((D4-C4))/C4</f>
        <v>-2.197802197802198E-2</v>
      </c>
      <c r="H4" s="7">
        <f>F4/H1</f>
        <v>-6.0000000000000001E-3</v>
      </c>
      <c r="I4" s="4"/>
      <c r="J4" s="4"/>
    </row>
    <row r="5" spans="1:10" x14ac:dyDescent="0.25">
      <c r="A5" s="24">
        <v>43840</v>
      </c>
      <c r="B5" s="6" t="s">
        <v>17</v>
      </c>
      <c r="C5" s="6">
        <v>382.35</v>
      </c>
      <c r="D5" s="10">
        <v>394.5</v>
      </c>
      <c r="E5" s="6">
        <v>60</v>
      </c>
      <c r="F5" s="6">
        <f t="shared" ref="F5:F20" si="0">(D5-C5)*E5</f>
        <v>728.99999999999864</v>
      </c>
      <c r="G5" s="7">
        <f t="shared" ref="G5:G20" si="1">((D5-C5))/C5</f>
        <v>3.1777167516673144E-2</v>
      </c>
      <c r="H5" s="7">
        <f>F5/H1</f>
        <v>7.2899999999999866E-3</v>
      </c>
      <c r="I5" s="4"/>
      <c r="J5" s="4"/>
    </row>
    <row r="6" spans="1:10" x14ac:dyDescent="0.25">
      <c r="A6" s="17"/>
      <c r="B6" s="6" t="s">
        <v>16</v>
      </c>
      <c r="C6" s="6">
        <v>291.5</v>
      </c>
      <c r="D6" s="6">
        <v>294.5</v>
      </c>
      <c r="E6" s="6">
        <v>20</v>
      </c>
      <c r="F6" s="6">
        <f t="shared" si="0"/>
        <v>60</v>
      </c>
      <c r="G6" s="7">
        <f t="shared" si="1"/>
        <v>1.0291595197255575E-2</v>
      </c>
      <c r="H6" s="7">
        <f>F6/H1</f>
        <v>5.9999999999999995E-4</v>
      </c>
      <c r="I6" s="4"/>
      <c r="J6" s="4"/>
    </row>
    <row r="7" spans="1:10" x14ac:dyDescent="0.25">
      <c r="A7" s="17"/>
      <c r="B7" s="6" t="s">
        <v>24</v>
      </c>
      <c r="C7" s="6">
        <v>66</v>
      </c>
      <c r="D7" s="10">
        <v>64.849999999999994</v>
      </c>
      <c r="E7" s="6">
        <v>100</v>
      </c>
      <c r="F7" s="6">
        <f t="shared" si="0"/>
        <v>-115.00000000000057</v>
      </c>
      <c r="G7" s="7">
        <f t="shared" si="1"/>
        <v>-1.7424242424242509E-2</v>
      </c>
      <c r="H7" s="7">
        <f>F7/H1</f>
        <v>-1.1500000000000056E-3</v>
      </c>
      <c r="I7" s="4"/>
      <c r="J7" s="4"/>
    </row>
    <row r="8" spans="1:10" x14ac:dyDescent="0.25">
      <c r="A8" s="24">
        <v>43838</v>
      </c>
      <c r="B8" s="6" t="s">
        <v>35</v>
      </c>
      <c r="C8" s="6">
        <v>1202</v>
      </c>
      <c r="D8" s="6">
        <v>1214</v>
      </c>
      <c r="E8" s="6">
        <v>20</v>
      </c>
      <c r="F8" s="6">
        <f t="shared" si="0"/>
        <v>240</v>
      </c>
      <c r="G8" s="7">
        <f t="shared" si="1"/>
        <v>9.9833610648918467E-3</v>
      </c>
      <c r="H8" s="7">
        <f>F8/H1</f>
        <v>2.3999999999999998E-3</v>
      </c>
      <c r="I8" s="4"/>
      <c r="J8" s="4"/>
    </row>
    <row r="9" spans="1:10" x14ac:dyDescent="0.25">
      <c r="A9" s="24">
        <v>43838</v>
      </c>
      <c r="B9" s="6" t="s">
        <v>109</v>
      </c>
      <c r="C9" s="6">
        <v>715.7</v>
      </c>
      <c r="D9" s="6">
        <v>721</v>
      </c>
      <c r="E9" s="6">
        <v>10</v>
      </c>
      <c r="F9" s="6">
        <f t="shared" si="0"/>
        <v>52.999999999999545</v>
      </c>
      <c r="G9" s="7">
        <f t="shared" si="1"/>
        <v>7.4053374318848036E-3</v>
      </c>
      <c r="H9" s="7">
        <f>F9/H1</f>
        <v>5.2999999999999543E-4</v>
      </c>
      <c r="I9" s="4"/>
      <c r="J9" s="4"/>
    </row>
    <row r="10" spans="1:10" x14ac:dyDescent="0.25">
      <c r="A10" s="24">
        <v>43838</v>
      </c>
      <c r="B10" s="6" t="s">
        <v>121</v>
      </c>
      <c r="C10" s="6">
        <v>414.5</v>
      </c>
      <c r="D10" s="6">
        <v>409.1</v>
      </c>
      <c r="E10" s="6">
        <v>80</v>
      </c>
      <c r="F10" s="6">
        <f t="shared" si="0"/>
        <v>-431.99999999999818</v>
      </c>
      <c r="G10" s="7">
        <f t="shared" si="1"/>
        <v>-1.3027744270205012E-2</v>
      </c>
      <c r="H10" s="7">
        <f>F10/H1</f>
        <v>-4.3199999999999818E-3</v>
      </c>
      <c r="I10" s="4"/>
      <c r="J10" s="4"/>
    </row>
    <row r="11" spans="1:10" x14ac:dyDescent="0.25">
      <c r="A11" s="24">
        <v>43845</v>
      </c>
      <c r="B11" s="6" t="s">
        <v>130</v>
      </c>
      <c r="C11" s="6">
        <v>557.15</v>
      </c>
      <c r="D11" s="5">
        <v>551.54999999999995</v>
      </c>
      <c r="E11" s="6">
        <v>50</v>
      </c>
      <c r="F11" s="6">
        <f t="shared" si="0"/>
        <v>-280.00000000000114</v>
      </c>
      <c r="G11" s="7">
        <f t="shared" si="1"/>
        <v>-1.0051153190343755E-2</v>
      </c>
      <c r="H11" s="7">
        <f>F11/H1</f>
        <v>-2.8000000000000112E-3</v>
      </c>
      <c r="I11" s="4"/>
      <c r="J11" s="4"/>
    </row>
    <row r="12" spans="1:10" x14ac:dyDescent="0.25">
      <c r="A12" s="24">
        <v>43845</v>
      </c>
      <c r="B12" s="6" t="s">
        <v>135</v>
      </c>
      <c r="C12" s="6">
        <v>1781</v>
      </c>
      <c r="D12" s="5">
        <v>1815</v>
      </c>
      <c r="E12" s="6">
        <v>10</v>
      </c>
      <c r="F12" s="6">
        <f t="shared" si="0"/>
        <v>340</v>
      </c>
      <c r="G12" s="7">
        <f t="shared" si="1"/>
        <v>1.9090398652442449E-2</v>
      </c>
      <c r="H12" s="7">
        <f>F12/H1</f>
        <v>3.3999999999999998E-3</v>
      </c>
      <c r="I12" s="4"/>
      <c r="J12" s="4"/>
    </row>
    <row r="13" spans="1:10" x14ac:dyDescent="0.25">
      <c r="A13" s="24">
        <v>43845</v>
      </c>
      <c r="B13" s="6" t="s">
        <v>122</v>
      </c>
      <c r="C13" s="6">
        <v>301.5</v>
      </c>
      <c r="D13" s="10">
        <v>318.7</v>
      </c>
      <c r="E13" s="6">
        <v>100</v>
      </c>
      <c r="F13" s="6">
        <f t="shared" si="0"/>
        <v>1719.9999999999989</v>
      </c>
      <c r="G13" s="7">
        <f t="shared" si="1"/>
        <v>5.7048092868988355E-2</v>
      </c>
      <c r="H13" s="7">
        <f>F13/H1</f>
        <v>1.719999999999999E-2</v>
      </c>
      <c r="I13" s="4"/>
      <c r="J13" s="4"/>
    </row>
    <row r="14" spans="1:10" x14ac:dyDescent="0.25">
      <c r="A14" s="24">
        <v>43851</v>
      </c>
      <c r="B14" s="6" t="s">
        <v>136</v>
      </c>
      <c r="C14" s="6">
        <v>249.75</v>
      </c>
      <c r="D14" s="6">
        <v>252.5</v>
      </c>
      <c r="E14" s="6">
        <v>10</v>
      </c>
      <c r="F14" s="6">
        <f t="shared" si="0"/>
        <v>27.5</v>
      </c>
      <c r="G14" s="7">
        <f t="shared" si="1"/>
        <v>1.1011011011011011E-2</v>
      </c>
      <c r="H14" s="7">
        <f>F14/H1</f>
        <v>2.7500000000000002E-4</v>
      </c>
      <c r="I14" s="4"/>
      <c r="J14" s="4"/>
    </row>
    <row r="15" spans="1:10" x14ac:dyDescent="0.25">
      <c r="A15" s="24">
        <v>43852</v>
      </c>
      <c r="B15" s="6" t="s">
        <v>137</v>
      </c>
      <c r="C15" s="6">
        <v>790.45</v>
      </c>
      <c r="D15" s="10">
        <v>800</v>
      </c>
      <c r="E15" s="6">
        <v>40</v>
      </c>
      <c r="F15" s="6">
        <f t="shared" si="0"/>
        <v>381.99999999999818</v>
      </c>
      <c r="G15" s="7">
        <f t="shared" si="1"/>
        <v>1.2081725599342088E-2</v>
      </c>
      <c r="H15" s="7">
        <f>F15/H1</f>
        <v>3.8199999999999818E-3</v>
      </c>
      <c r="I15" s="4"/>
      <c r="J15" s="4"/>
    </row>
    <row r="16" spans="1:10" x14ac:dyDescent="0.25">
      <c r="A16" s="24">
        <v>43852</v>
      </c>
      <c r="B16" s="6" t="s">
        <v>130</v>
      </c>
      <c r="C16" s="6">
        <v>554.1</v>
      </c>
      <c r="D16" s="28">
        <v>570</v>
      </c>
      <c r="E16" s="6">
        <v>30</v>
      </c>
      <c r="F16" s="6">
        <f t="shared" si="0"/>
        <v>476.99999999999932</v>
      </c>
      <c r="G16" s="7">
        <f t="shared" si="1"/>
        <v>2.869518137520299E-2</v>
      </c>
      <c r="H16" s="7">
        <f>F16/H1</f>
        <v>4.769999999999993E-3</v>
      </c>
      <c r="I16" s="4"/>
      <c r="J16" s="4"/>
    </row>
    <row r="17" spans="1:10" x14ac:dyDescent="0.25">
      <c r="A17" s="24">
        <v>43853</v>
      </c>
      <c r="B17" s="6" t="s">
        <v>138</v>
      </c>
      <c r="C17" s="6">
        <v>73.8</v>
      </c>
      <c r="D17" s="10">
        <v>77.8</v>
      </c>
      <c r="E17" s="6">
        <v>50</v>
      </c>
      <c r="F17" s="6">
        <f t="shared" si="0"/>
        <v>200</v>
      </c>
      <c r="G17" s="7">
        <f t="shared" si="1"/>
        <v>5.4200542005420058E-2</v>
      </c>
      <c r="H17" s="7">
        <f>F17/H1</f>
        <v>2E-3</v>
      </c>
      <c r="I17" s="4"/>
      <c r="J17" s="4"/>
    </row>
    <row r="18" spans="1:10" x14ac:dyDescent="0.25">
      <c r="A18" s="24">
        <v>43853</v>
      </c>
      <c r="B18" s="6" t="s">
        <v>139</v>
      </c>
      <c r="C18" s="6">
        <v>1874.35</v>
      </c>
      <c r="D18" s="28">
        <v>1905</v>
      </c>
      <c r="E18" s="6">
        <v>10</v>
      </c>
      <c r="F18" s="6">
        <f t="shared" si="0"/>
        <v>306.50000000000091</v>
      </c>
      <c r="G18" s="7">
        <f t="shared" si="1"/>
        <v>1.63523354762985E-2</v>
      </c>
      <c r="H18" s="7">
        <f>F18/H1</f>
        <v>3.0650000000000091E-3</v>
      </c>
      <c r="I18" s="4"/>
      <c r="J18" s="4"/>
    </row>
    <row r="19" spans="1:10" x14ac:dyDescent="0.25">
      <c r="A19" s="24">
        <v>43854</v>
      </c>
      <c r="B19" s="6" t="s">
        <v>145</v>
      </c>
      <c r="C19" s="6">
        <v>223.2</v>
      </c>
      <c r="D19" s="10">
        <v>229.9</v>
      </c>
      <c r="E19" s="6">
        <v>40</v>
      </c>
      <c r="F19" s="6">
        <f t="shared" si="0"/>
        <v>268.00000000000068</v>
      </c>
      <c r="G19" s="7">
        <f t="shared" si="1"/>
        <v>3.0017921146953484E-2</v>
      </c>
      <c r="H19" s="7">
        <f>F19/H1</f>
        <v>2.680000000000007E-3</v>
      </c>
      <c r="I19" s="4"/>
      <c r="J19" s="4"/>
    </row>
    <row r="20" spans="1:10" x14ac:dyDescent="0.25">
      <c r="A20" s="24">
        <v>43854</v>
      </c>
      <c r="B20" s="6" t="s">
        <v>146</v>
      </c>
      <c r="C20" s="6">
        <v>1816.5</v>
      </c>
      <c r="D20" s="10">
        <v>1840</v>
      </c>
      <c r="E20" s="6">
        <v>20</v>
      </c>
      <c r="F20" s="6">
        <f t="shared" si="0"/>
        <v>470</v>
      </c>
      <c r="G20" s="7">
        <f t="shared" si="1"/>
        <v>1.2936966694192129E-2</v>
      </c>
      <c r="H20" s="7">
        <f>F20/H1</f>
        <v>4.7000000000000002E-3</v>
      </c>
      <c r="I20" s="4"/>
      <c r="J2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64" workbookViewId="0">
      <selection activeCell="I81" sqref="I81"/>
    </sheetView>
  </sheetViews>
  <sheetFormatPr defaultRowHeight="15" x14ac:dyDescent="0.25"/>
  <cols>
    <col min="1" max="3" width="9.140625" style="2"/>
    <col min="4" max="4" width="6.85546875" style="2" bestFit="1" customWidth="1"/>
    <col min="5" max="5" width="15.85546875" style="2" bestFit="1" customWidth="1"/>
    <col min="6" max="7" width="9.140625" style="2"/>
    <col min="8" max="8" width="10.85546875" style="2" bestFit="1" customWidth="1"/>
    <col min="9" max="16384" width="9.140625" style="2"/>
  </cols>
  <sheetData>
    <row r="1" spans="1:12" x14ac:dyDescent="0.25">
      <c r="A1" s="1" t="s">
        <v>25</v>
      </c>
      <c r="B1" s="1" t="s">
        <v>26</v>
      </c>
      <c r="C1" s="1" t="s">
        <v>27</v>
      </c>
      <c r="D1" s="1" t="s">
        <v>118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119</v>
      </c>
      <c r="J1" s="1" t="s">
        <v>32</v>
      </c>
      <c r="K1" s="1" t="s">
        <v>33</v>
      </c>
      <c r="L1" s="9" t="s">
        <v>34</v>
      </c>
    </row>
    <row r="2" spans="1:12" x14ac:dyDescent="0.25">
      <c r="A2" s="2" t="s">
        <v>38</v>
      </c>
      <c r="B2" s="2">
        <v>863659.08</v>
      </c>
      <c r="C2" s="2">
        <v>867339.72</v>
      </c>
      <c r="D2" s="2">
        <v>0</v>
      </c>
      <c r="E2" s="2" t="s">
        <v>39</v>
      </c>
      <c r="F2" s="2">
        <v>719.72</v>
      </c>
      <c r="G2" s="2">
        <v>722.78</v>
      </c>
      <c r="H2" s="2">
        <v>0</v>
      </c>
      <c r="I2" s="2">
        <v>3680.64</v>
      </c>
      <c r="J2" s="2">
        <v>1200</v>
      </c>
      <c r="K2" s="2">
        <v>1200</v>
      </c>
      <c r="L2" s="2">
        <v>0</v>
      </c>
    </row>
    <row r="3" spans="1:12" x14ac:dyDescent="0.25">
      <c r="A3" s="2" t="s">
        <v>40</v>
      </c>
      <c r="B3" s="2">
        <v>3426396.36</v>
      </c>
      <c r="C3" s="2">
        <v>3429508.34</v>
      </c>
      <c r="D3" s="2">
        <v>0</v>
      </c>
      <c r="E3" s="2" t="s">
        <v>41</v>
      </c>
      <c r="F3" s="2">
        <v>9137.06</v>
      </c>
      <c r="G3" s="2">
        <v>9145.36</v>
      </c>
      <c r="H3" s="2">
        <v>0</v>
      </c>
      <c r="I3" s="2">
        <v>3111.98</v>
      </c>
      <c r="J3" s="2">
        <v>375</v>
      </c>
      <c r="K3" s="2">
        <v>375</v>
      </c>
      <c r="L3" s="2">
        <v>0</v>
      </c>
    </row>
    <row r="4" spans="1:12" x14ac:dyDescent="0.25">
      <c r="A4" s="2" t="s">
        <v>42</v>
      </c>
      <c r="B4" s="2">
        <v>2233169.75</v>
      </c>
      <c r="C4" s="2">
        <v>2234329.5</v>
      </c>
      <c r="D4" s="2">
        <v>0</v>
      </c>
      <c r="E4" s="2" t="s">
        <v>41</v>
      </c>
      <c r="F4" s="2">
        <v>8932.68</v>
      </c>
      <c r="G4" s="2">
        <v>8937.32</v>
      </c>
      <c r="H4" s="2">
        <v>0</v>
      </c>
      <c r="I4" s="2">
        <v>1159.75</v>
      </c>
      <c r="J4" s="2">
        <v>250</v>
      </c>
      <c r="K4" s="2">
        <v>250</v>
      </c>
      <c r="L4" s="2">
        <v>0</v>
      </c>
    </row>
    <row r="5" spans="1:12" x14ac:dyDescent="0.25">
      <c r="A5" s="2" t="s">
        <v>43</v>
      </c>
      <c r="B5" s="2">
        <v>1067070.03</v>
      </c>
      <c r="C5" s="2">
        <v>1067679.6000000001</v>
      </c>
      <c r="D5" s="2">
        <v>0</v>
      </c>
      <c r="E5" s="2" t="s">
        <v>44</v>
      </c>
      <c r="F5" s="2">
        <v>4268.28</v>
      </c>
      <c r="G5" s="2">
        <v>4270.72</v>
      </c>
      <c r="H5" s="2">
        <v>0</v>
      </c>
      <c r="I5" s="2">
        <v>609.58000000000004</v>
      </c>
      <c r="J5" s="2">
        <v>250</v>
      </c>
      <c r="K5" s="2">
        <v>250</v>
      </c>
      <c r="L5" s="2">
        <v>0</v>
      </c>
    </row>
    <row r="6" spans="1:12" x14ac:dyDescent="0.25">
      <c r="A6" s="2" t="s">
        <v>45</v>
      </c>
      <c r="B6" s="2">
        <v>967290.1</v>
      </c>
      <c r="C6" s="2">
        <v>969709</v>
      </c>
      <c r="D6" s="2">
        <v>0</v>
      </c>
      <c r="E6" s="2" t="s">
        <v>44</v>
      </c>
      <c r="F6" s="2">
        <v>3869.16</v>
      </c>
      <c r="G6" s="2">
        <v>3878.84</v>
      </c>
      <c r="H6" s="2">
        <v>0</v>
      </c>
      <c r="I6" s="2">
        <v>2418.9</v>
      </c>
      <c r="J6" s="2">
        <v>250</v>
      </c>
      <c r="K6" s="2">
        <v>250</v>
      </c>
      <c r="L6" s="2">
        <v>0</v>
      </c>
    </row>
    <row r="7" spans="1:12" x14ac:dyDescent="0.25">
      <c r="A7" s="2" t="s">
        <v>46</v>
      </c>
      <c r="B7" s="2">
        <v>636390.86</v>
      </c>
      <c r="C7" s="2">
        <v>637412.72</v>
      </c>
      <c r="D7" s="2">
        <v>0</v>
      </c>
      <c r="E7" s="2" t="s">
        <v>47</v>
      </c>
      <c r="F7" s="2">
        <v>31819.54</v>
      </c>
      <c r="G7" s="2">
        <v>31870.639999999999</v>
      </c>
      <c r="H7" s="2">
        <v>0</v>
      </c>
      <c r="I7" s="2">
        <v>1021.86</v>
      </c>
      <c r="J7" s="2">
        <v>20</v>
      </c>
      <c r="K7" s="2">
        <v>20</v>
      </c>
      <c r="L7" s="2">
        <v>0</v>
      </c>
    </row>
    <row r="8" spans="1:12" x14ac:dyDescent="0.25">
      <c r="A8" s="2" t="s">
        <v>48</v>
      </c>
      <c r="B8" s="2">
        <v>66</v>
      </c>
      <c r="C8" s="2">
        <v>-17</v>
      </c>
      <c r="D8" s="2">
        <v>0</v>
      </c>
      <c r="E8" s="2" t="s">
        <v>49</v>
      </c>
      <c r="F8" s="2">
        <v>3.3</v>
      </c>
      <c r="G8" s="2">
        <v>-0.85</v>
      </c>
      <c r="H8" s="2">
        <v>0</v>
      </c>
      <c r="I8" s="2">
        <v>-83</v>
      </c>
      <c r="J8" s="2">
        <v>20</v>
      </c>
      <c r="K8" s="2">
        <v>20</v>
      </c>
      <c r="L8" s="2">
        <v>0</v>
      </c>
    </row>
    <row r="9" spans="1:12" x14ac:dyDescent="0.25">
      <c r="A9" s="2" t="s">
        <v>50</v>
      </c>
      <c r="B9" s="2">
        <v>841752.54</v>
      </c>
      <c r="C9" s="2">
        <v>846645.84</v>
      </c>
      <c r="D9" s="2">
        <v>0</v>
      </c>
      <c r="E9" s="2" t="s">
        <v>51</v>
      </c>
      <c r="F9" s="2">
        <v>467.64</v>
      </c>
      <c r="G9" s="2">
        <v>470.36</v>
      </c>
      <c r="H9" s="2">
        <v>0</v>
      </c>
      <c r="I9" s="2">
        <v>4893.3</v>
      </c>
      <c r="J9" s="2">
        <v>1800</v>
      </c>
      <c r="K9" s="2">
        <v>1800</v>
      </c>
      <c r="L9" s="2">
        <v>0</v>
      </c>
    </row>
    <row r="10" spans="1:12" x14ac:dyDescent="0.25">
      <c r="A10" s="2" t="s">
        <v>52</v>
      </c>
      <c r="B10" s="2">
        <v>1328398.3999999999</v>
      </c>
      <c r="C10" s="2">
        <v>1321403.44</v>
      </c>
      <c r="D10" s="2">
        <v>0</v>
      </c>
      <c r="E10" s="2" t="s">
        <v>53</v>
      </c>
      <c r="F10" s="2">
        <v>830.25</v>
      </c>
      <c r="G10" s="2">
        <v>825.88</v>
      </c>
      <c r="H10" s="2">
        <v>0</v>
      </c>
      <c r="I10" s="2">
        <v>-6994.96</v>
      </c>
      <c r="J10" s="2">
        <v>1600</v>
      </c>
      <c r="K10" s="2">
        <v>1600</v>
      </c>
      <c r="L10" s="2">
        <v>0</v>
      </c>
    </row>
    <row r="11" spans="1:12" x14ac:dyDescent="0.25">
      <c r="A11" s="2" t="s">
        <v>54</v>
      </c>
      <c r="B11" s="2">
        <v>1074822.3500000001</v>
      </c>
      <c r="C11" s="2">
        <v>1057277.69</v>
      </c>
      <c r="D11" s="2">
        <v>0</v>
      </c>
      <c r="E11" s="2" t="s">
        <v>55</v>
      </c>
      <c r="F11" s="2">
        <v>1535.46</v>
      </c>
      <c r="G11" s="2">
        <v>1510.4</v>
      </c>
      <c r="H11" s="2">
        <v>0</v>
      </c>
      <c r="I11" s="2">
        <v>-17544.66</v>
      </c>
      <c r="J11" s="2">
        <v>700</v>
      </c>
      <c r="K11" s="2">
        <v>700</v>
      </c>
      <c r="L11" s="2">
        <v>0</v>
      </c>
    </row>
    <row r="12" spans="1:12" x14ac:dyDescent="0.25">
      <c r="A12" s="2" t="s">
        <v>56</v>
      </c>
      <c r="B12" s="2">
        <v>1056816.95</v>
      </c>
      <c r="C12" s="2">
        <v>1073627.8</v>
      </c>
      <c r="D12" s="2">
        <v>0</v>
      </c>
      <c r="E12" s="2" t="s">
        <v>57</v>
      </c>
      <c r="F12" s="2">
        <v>2113.63</v>
      </c>
      <c r="G12" s="2">
        <v>2147.2600000000002</v>
      </c>
      <c r="H12" s="2">
        <v>0</v>
      </c>
      <c r="I12" s="2">
        <v>16810.849999999999</v>
      </c>
      <c r="J12" s="2">
        <v>500</v>
      </c>
      <c r="K12" s="2">
        <v>500</v>
      </c>
      <c r="L12" s="2">
        <v>0</v>
      </c>
    </row>
    <row r="13" spans="1:12" x14ac:dyDescent="0.25">
      <c r="A13" s="2" t="s">
        <v>58</v>
      </c>
      <c r="B13" s="2">
        <v>641692.44999999995</v>
      </c>
      <c r="C13" s="2">
        <v>644756.5</v>
      </c>
      <c r="D13" s="2">
        <v>0</v>
      </c>
      <c r="E13" s="2" t="s">
        <v>59</v>
      </c>
      <c r="F13" s="2">
        <v>1283.3800000000001</v>
      </c>
      <c r="G13" s="2">
        <v>1289.51</v>
      </c>
      <c r="H13" s="2">
        <v>0</v>
      </c>
      <c r="I13" s="2">
        <v>3064.05</v>
      </c>
      <c r="J13" s="2">
        <v>500</v>
      </c>
      <c r="K13" s="2">
        <v>500</v>
      </c>
      <c r="L13" s="2">
        <v>0</v>
      </c>
    </row>
    <row r="14" spans="1:12" x14ac:dyDescent="0.25">
      <c r="A14" s="2" t="s">
        <v>60</v>
      </c>
      <c r="B14" s="2">
        <v>629988.94999999995</v>
      </c>
      <c r="C14" s="2">
        <v>634709.55000000005</v>
      </c>
      <c r="D14" s="2">
        <v>0</v>
      </c>
      <c r="E14" s="2" t="s">
        <v>59</v>
      </c>
      <c r="F14" s="2">
        <v>1259.98</v>
      </c>
      <c r="G14" s="2">
        <v>1269.42</v>
      </c>
      <c r="H14" s="2">
        <v>0</v>
      </c>
      <c r="I14" s="2">
        <v>4720.6000000000004</v>
      </c>
      <c r="J14" s="2">
        <v>500</v>
      </c>
      <c r="K14" s="2">
        <v>500</v>
      </c>
      <c r="L14" s="2">
        <v>0</v>
      </c>
    </row>
    <row r="15" spans="1:12" x14ac:dyDescent="0.25">
      <c r="A15" s="2" t="s">
        <v>61</v>
      </c>
      <c r="B15" s="2">
        <v>642492.68999999994</v>
      </c>
      <c r="C15" s="2">
        <v>638058.51</v>
      </c>
      <c r="D15" s="2">
        <v>0</v>
      </c>
      <c r="E15" s="2" t="s">
        <v>62</v>
      </c>
      <c r="F15" s="2">
        <v>2141.64</v>
      </c>
      <c r="G15" s="2">
        <v>2126.86</v>
      </c>
      <c r="H15" s="2">
        <v>0</v>
      </c>
      <c r="I15" s="2">
        <v>-4434.18</v>
      </c>
      <c r="J15" s="2">
        <v>300</v>
      </c>
      <c r="K15" s="2">
        <v>300</v>
      </c>
      <c r="L15" s="2">
        <v>0</v>
      </c>
    </row>
    <row r="16" spans="1:12" x14ac:dyDescent="0.25">
      <c r="A16" s="2" t="s">
        <v>63</v>
      </c>
      <c r="B16" s="2">
        <v>2301477.75</v>
      </c>
      <c r="C16" s="2">
        <v>2265457.7000000002</v>
      </c>
      <c r="D16" s="2">
        <v>0</v>
      </c>
      <c r="E16" s="2" t="s">
        <v>64</v>
      </c>
      <c r="F16" s="2">
        <v>418.45</v>
      </c>
      <c r="G16" s="2">
        <v>411.9</v>
      </c>
      <c r="H16" s="2">
        <v>0</v>
      </c>
      <c r="I16" s="2">
        <v>-36020.050000000003</v>
      </c>
      <c r="J16" s="2">
        <v>5500</v>
      </c>
      <c r="K16" s="2">
        <v>5500</v>
      </c>
      <c r="L16" s="2">
        <v>0</v>
      </c>
    </row>
    <row r="17" spans="1:12" x14ac:dyDescent="0.25">
      <c r="A17" s="2" t="s">
        <v>65</v>
      </c>
      <c r="B17" s="2">
        <v>442617.75</v>
      </c>
      <c r="C17" s="2">
        <v>442667.16</v>
      </c>
      <c r="D17" s="2">
        <v>0</v>
      </c>
      <c r="E17" s="2" t="s">
        <v>66</v>
      </c>
      <c r="F17" s="2">
        <v>1475.39</v>
      </c>
      <c r="G17" s="2">
        <v>1475.56</v>
      </c>
      <c r="H17" s="2">
        <v>0</v>
      </c>
      <c r="I17" s="2">
        <v>49.41</v>
      </c>
      <c r="J17" s="2">
        <v>300</v>
      </c>
      <c r="K17" s="2">
        <v>300</v>
      </c>
      <c r="L17" s="2">
        <v>0</v>
      </c>
    </row>
    <row r="18" spans="1:12" x14ac:dyDescent="0.25">
      <c r="A18" s="2" t="s">
        <v>67</v>
      </c>
      <c r="B18" s="2">
        <v>1359407.7</v>
      </c>
      <c r="C18" s="2">
        <v>1329901</v>
      </c>
      <c r="D18" s="2">
        <v>0</v>
      </c>
      <c r="E18" s="2" t="s">
        <v>68</v>
      </c>
      <c r="F18" s="2">
        <v>679.7</v>
      </c>
      <c r="G18" s="2">
        <v>664.95</v>
      </c>
      <c r="H18" s="2">
        <v>0</v>
      </c>
      <c r="I18" s="2">
        <v>-29506.7</v>
      </c>
      <c r="J18" s="2">
        <v>2000</v>
      </c>
      <c r="K18" s="2">
        <v>2000</v>
      </c>
      <c r="L18" s="2">
        <v>0</v>
      </c>
    </row>
    <row r="19" spans="1:12" x14ac:dyDescent="0.25">
      <c r="A19" s="2" t="s">
        <v>69</v>
      </c>
      <c r="B19" s="2">
        <v>2380164</v>
      </c>
      <c r="C19" s="2">
        <v>2392282</v>
      </c>
      <c r="D19" s="2">
        <v>0</v>
      </c>
      <c r="E19" s="2" t="s">
        <v>110</v>
      </c>
      <c r="F19" s="2">
        <v>595.04</v>
      </c>
      <c r="G19" s="2">
        <v>598.07000000000005</v>
      </c>
      <c r="H19" s="2">
        <v>0</v>
      </c>
      <c r="I19" s="2">
        <v>12118</v>
      </c>
      <c r="J19" s="2">
        <v>4000</v>
      </c>
      <c r="K19" s="2">
        <v>4000</v>
      </c>
      <c r="L19" s="2">
        <v>0</v>
      </c>
    </row>
    <row r="20" spans="1:12" x14ac:dyDescent="0.25">
      <c r="A20" s="2" t="s">
        <v>70</v>
      </c>
      <c r="B20" s="2">
        <v>2607932.2000000002</v>
      </c>
      <c r="C20" s="2">
        <v>2597370.7000000002</v>
      </c>
      <c r="D20" s="2">
        <v>0</v>
      </c>
      <c r="E20" s="2" t="s">
        <v>110</v>
      </c>
      <c r="F20" s="2">
        <v>651.98</v>
      </c>
      <c r="G20" s="2">
        <v>649.34</v>
      </c>
      <c r="H20" s="2">
        <v>0</v>
      </c>
      <c r="I20" s="2">
        <v>-10561.5</v>
      </c>
      <c r="J20" s="2">
        <v>4000</v>
      </c>
      <c r="K20" s="2">
        <v>4000</v>
      </c>
      <c r="L20" s="2">
        <v>0</v>
      </c>
    </row>
    <row r="21" spans="1:12" x14ac:dyDescent="0.25">
      <c r="A21" s="2" t="s">
        <v>71</v>
      </c>
      <c r="B21" s="2">
        <v>1264379.2</v>
      </c>
      <c r="C21" s="2">
        <v>1309607</v>
      </c>
      <c r="D21" s="2">
        <v>0</v>
      </c>
      <c r="E21" s="2" t="s">
        <v>110</v>
      </c>
      <c r="F21" s="2">
        <v>632.19000000000005</v>
      </c>
      <c r="G21" s="2">
        <v>654.79999999999995</v>
      </c>
      <c r="H21" s="2">
        <v>0</v>
      </c>
      <c r="I21" s="2">
        <v>45227.8</v>
      </c>
      <c r="J21" s="2">
        <v>2000</v>
      </c>
      <c r="K21" s="2">
        <v>2000</v>
      </c>
      <c r="L21" s="2">
        <v>0</v>
      </c>
    </row>
    <row r="22" spans="1:12" x14ac:dyDescent="0.25">
      <c r="A22" s="2" t="s">
        <v>72</v>
      </c>
      <c r="B22" s="2">
        <v>1323897.1000000001</v>
      </c>
      <c r="C22" s="2">
        <v>1328151.5</v>
      </c>
      <c r="D22" s="2">
        <v>0</v>
      </c>
      <c r="E22" s="2" t="s">
        <v>110</v>
      </c>
      <c r="F22" s="2">
        <v>661.95</v>
      </c>
      <c r="G22" s="2">
        <v>664.08</v>
      </c>
      <c r="H22" s="2">
        <v>0</v>
      </c>
      <c r="I22" s="2">
        <v>4254.3999999999996</v>
      </c>
      <c r="J22" s="2">
        <v>2000</v>
      </c>
      <c r="K22" s="2">
        <v>2000</v>
      </c>
      <c r="L22" s="2">
        <v>0</v>
      </c>
    </row>
    <row r="23" spans="1:12" x14ac:dyDescent="0.25">
      <c r="A23" s="2" t="s">
        <v>73</v>
      </c>
      <c r="B23" s="2">
        <v>10360</v>
      </c>
      <c r="C23" s="2">
        <v>16370</v>
      </c>
      <c r="D23" s="2">
        <v>0</v>
      </c>
      <c r="E23" s="2" t="s">
        <v>74</v>
      </c>
      <c r="F23" s="2">
        <v>5.18</v>
      </c>
      <c r="G23" s="2">
        <v>8.19</v>
      </c>
      <c r="H23" s="2">
        <v>0</v>
      </c>
      <c r="I23" s="2">
        <v>6010</v>
      </c>
      <c r="J23" s="2">
        <v>2000</v>
      </c>
      <c r="K23" s="2">
        <v>2000</v>
      </c>
      <c r="L23" s="2">
        <v>0</v>
      </c>
    </row>
    <row r="24" spans="1:12" x14ac:dyDescent="0.25">
      <c r="A24" s="2" t="s">
        <v>73</v>
      </c>
      <c r="B24" s="2">
        <v>3980</v>
      </c>
      <c r="C24" s="2">
        <v>0</v>
      </c>
      <c r="D24" s="2">
        <v>0</v>
      </c>
      <c r="E24" s="2" t="s">
        <v>74</v>
      </c>
      <c r="F24" s="2">
        <v>3.98</v>
      </c>
      <c r="G24" s="2">
        <v>0</v>
      </c>
      <c r="H24" s="2">
        <v>0</v>
      </c>
      <c r="I24" s="2">
        <v>-3980</v>
      </c>
      <c r="J24" s="2">
        <v>1000</v>
      </c>
      <c r="K24" s="2">
        <v>1000</v>
      </c>
      <c r="L24" s="2">
        <v>0</v>
      </c>
    </row>
    <row r="25" spans="1:12" x14ac:dyDescent="0.25">
      <c r="A25" s="2" t="s">
        <v>73</v>
      </c>
      <c r="B25" s="2">
        <v>0</v>
      </c>
      <c r="C25" s="2">
        <v>12370</v>
      </c>
      <c r="D25" s="2">
        <v>0</v>
      </c>
      <c r="E25" s="2" t="s">
        <v>74</v>
      </c>
      <c r="F25" s="2">
        <v>0</v>
      </c>
      <c r="G25" s="2">
        <v>12.37</v>
      </c>
      <c r="H25" s="2">
        <v>0</v>
      </c>
      <c r="I25" s="2">
        <v>12370</v>
      </c>
      <c r="J25" s="2">
        <v>1000</v>
      </c>
      <c r="K25" s="2">
        <v>1000</v>
      </c>
      <c r="L25" s="2">
        <v>0</v>
      </c>
    </row>
    <row r="26" spans="1:12" x14ac:dyDescent="0.25">
      <c r="A26" s="2" t="s">
        <v>73</v>
      </c>
      <c r="B26" s="2">
        <v>10530</v>
      </c>
      <c r="C26" s="2">
        <v>21120</v>
      </c>
      <c r="D26" s="2">
        <v>0</v>
      </c>
      <c r="E26" s="2" t="s">
        <v>74</v>
      </c>
      <c r="F26" s="2">
        <v>10.53</v>
      </c>
      <c r="G26" s="2">
        <v>21.12</v>
      </c>
      <c r="H26" s="2">
        <v>0</v>
      </c>
      <c r="I26" s="2">
        <v>10590</v>
      </c>
      <c r="J26" s="2">
        <v>1000</v>
      </c>
      <c r="K26" s="2">
        <v>1000</v>
      </c>
      <c r="L26" s="2">
        <v>0</v>
      </c>
    </row>
    <row r="27" spans="1:12" x14ac:dyDescent="0.25">
      <c r="A27" s="2" t="s">
        <v>73</v>
      </c>
      <c r="B27" s="2">
        <v>10630</v>
      </c>
      <c r="C27" s="2">
        <v>16970</v>
      </c>
      <c r="D27" s="2">
        <v>0</v>
      </c>
      <c r="E27" s="2" t="s">
        <v>74</v>
      </c>
      <c r="F27" s="2">
        <v>10.63</v>
      </c>
      <c r="G27" s="2">
        <v>16.97</v>
      </c>
      <c r="H27" s="2">
        <v>0</v>
      </c>
      <c r="I27" s="2">
        <v>6340</v>
      </c>
      <c r="J27" s="2">
        <v>1000</v>
      </c>
      <c r="K27" s="2">
        <v>1000</v>
      </c>
      <c r="L27" s="2">
        <v>0</v>
      </c>
    </row>
    <row r="28" spans="1:12" x14ac:dyDescent="0.25">
      <c r="A28" s="2" t="s">
        <v>73</v>
      </c>
      <c r="B28" s="2">
        <v>5930</v>
      </c>
      <c r="C28" s="2">
        <v>0</v>
      </c>
      <c r="D28" s="2">
        <v>0</v>
      </c>
      <c r="E28" s="2" t="s">
        <v>74</v>
      </c>
      <c r="F28" s="2">
        <v>5.93</v>
      </c>
      <c r="G28" s="2">
        <v>0</v>
      </c>
      <c r="H28" s="2">
        <v>0</v>
      </c>
      <c r="I28" s="2">
        <v>-5930</v>
      </c>
      <c r="J28" s="2">
        <v>1000</v>
      </c>
      <c r="K28" s="2">
        <v>1000</v>
      </c>
      <c r="L28" s="2">
        <v>0</v>
      </c>
    </row>
    <row r="29" spans="1:12" x14ac:dyDescent="0.25">
      <c r="A29" s="2" t="s">
        <v>73</v>
      </c>
      <c r="B29" s="2">
        <v>18030</v>
      </c>
      <c r="C29" s="2">
        <v>0</v>
      </c>
      <c r="D29" s="2">
        <v>0</v>
      </c>
      <c r="E29" s="2" t="s">
        <v>74</v>
      </c>
      <c r="F29" s="2">
        <v>18.03</v>
      </c>
      <c r="G29" s="2">
        <v>0</v>
      </c>
      <c r="H29" s="2">
        <v>0</v>
      </c>
      <c r="I29" s="2">
        <v>-18030</v>
      </c>
      <c r="J29" s="2">
        <v>1000</v>
      </c>
      <c r="K29" s="2">
        <v>1000</v>
      </c>
      <c r="L29" s="2">
        <v>0</v>
      </c>
    </row>
    <row r="30" spans="1:12" x14ac:dyDescent="0.25">
      <c r="A30" s="2" t="s">
        <v>75</v>
      </c>
      <c r="B30" s="2">
        <v>82480</v>
      </c>
      <c r="C30" s="2">
        <v>14320</v>
      </c>
      <c r="D30" s="2">
        <v>0</v>
      </c>
      <c r="E30" s="2" t="s">
        <v>74</v>
      </c>
      <c r="F30" s="2">
        <v>82.48</v>
      </c>
      <c r="G30" s="2">
        <v>14.32</v>
      </c>
      <c r="H30" s="2">
        <v>0</v>
      </c>
      <c r="I30" s="2">
        <v>-68160</v>
      </c>
      <c r="J30" s="2">
        <v>1000</v>
      </c>
      <c r="K30" s="2">
        <v>1000</v>
      </c>
      <c r="L30" s="2">
        <v>0</v>
      </c>
    </row>
    <row r="31" spans="1:12" x14ac:dyDescent="0.25">
      <c r="A31" s="2" t="s">
        <v>75</v>
      </c>
      <c r="B31" s="2">
        <v>92480</v>
      </c>
      <c r="C31" s="2">
        <v>19470</v>
      </c>
      <c r="D31" s="2">
        <v>0</v>
      </c>
      <c r="E31" s="2" t="s">
        <v>74</v>
      </c>
      <c r="F31" s="2">
        <v>92.48</v>
      </c>
      <c r="G31" s="2">
        <v>19.47</v>
      </c>
      <c r="H31" s="2">
        <v>0</v>
      </c>
      <c r="I31" s="2">
        <v>-73010</v>
      </c>
      <c r="J31" s="2">
        <v>1000</v>
      </c>
      <c r="K31" s="2">
        <v>1000</v>
      </c>
      <c r="L31" s="2">
        <v>0</v>
      </c>
    </row>
    <row r="32" spans="1:12" x14ac:dyDescent="0.25">
      <c r="A32" s="2" t="s">
        <v>75</v>
      </c>
      <c r="B32" s="2">
        <v>5980</v>
      </c>
      <c r="C32" s="2">
        <v>16970</v>
      </c>
      <c r="D32" s="2">
        <v>0</v>
      </c>
      <c r="E32" s="2" t="s">
        <v>74</v>
      </c>
      <c r="F32" s="2">
        <v>5.98</v>
      </c>
      <c r="G32" s="2">
        <v>16.97</v>
      </c>
      <c r="H32" s="2">
        <v>0</v>
      </c>
      <c r="I32" s="2">
        <v>10990</v>
      </c>
      <c r="J32" s="2">
        <v>1000</v>
      </c>
      <c r="K32" s="2">
        <v>1000</v>
      </c>
      <c r="L32" s="2">
        <v>0</v>
      </c>
    </row>
    <row r="33" spans="1:12" x14ac:dyDescent="0.25">
      <c r="A33" s="2" t="s">
        <v>75</v>
      </c>
      <c r="B33" s="2">
        <v>53060</v>
      </c>
      <c r="C33" s="2">
        <v>26590</v>
      </c>
      <c r="D33" s="2">
        <v>0</v>
      </c>
      <c r="E33" s="2" t="s">
        <v>74</v>
      </c>
      <c r="F33" s="2">
        <v>26.53</v>
      </c>
      <c r="G33" s="2">
        <v>13.3</v>
      </c>
      <c r="H33" s="2">
        <v>0</v>
      </c>
      <c r="I33" s="2">
        <v>-26470</v>
      </c>
      <c r="J33" s="2">
        <v>2000</v>
      </c>
      <c r="K33" s="2">
        <v>2000</v>
      </c>
      <c r="L33" s="2">
        <v>0</v>
      </c>
    </row>
    <row r="34" spans="1:12" x14ac:dyDescent="0.25">
      <c r="A34" s="2" t="s">
        <v>75</v>
      </c>
      <c r="B34" s="2">
        <v>73310</v>
      </c>
      <c r="C34" s="2">
        <v>39840</v>
      </c>
      <c r="D34" s="2">
        <v>0</v>
      </c>
      <c r="E34" s="2" t="s">
        <v>74</v>
      </c>
      <c r="F34" s="2">
        <v>36.659999999999997</v>
      </c>
      <c r="G34" s="2">
        <v>19.920000000000002</v>
      </c>
      <c r="H34" s="2">
        <v>0</v>
      </c>
      <c r="I34" s="2">
        <v>-33470</v>
      </c>
      <c r="J34" s="2">
        <v>2000</v>
      </c>
      <c r="K34" s="2">
        <v>2000</v>
      </c>
      <c r="L34" s="2">
        <v>0</v>
      </c>
    </row>
    <row r="35" spans="1:12" x14ac:dyDescent="0.25">
      <c r="A35" s="2" t="s">
        <v>75</v>
      </c>
      <c r="B35" s="2">
        <v>9130</v>
      </c>
      <c r="C35" s="2">
        <v>9070</v>
      </c>
      <c r="D35" s="2">
        <v>0</v>
      </c>
      <c r="E35" s="2" t="s">
        <v>74</v>
      </c>
      <c r="F35" s="2">
        <v>9.1300000000000008</v>
      </c>
      <c r="G35" s="2">
        <v>9.07</v>
      </c>
      <c r="H35" s="2">
        <v>0</v>
      </c>
      <c r="I35" s="2">
        <v>-60</v>
      </c>
      <c r="J35" s="2">
        <v>1000</v>
      </c>
      <c r="K35" s="2">
        <v>1000</v>
      </c>
      <c r="L35" s="2">
        <v>0</v>
      </c>
    </row>
    <row r="36" spans="1:12" x14ac:dyDescent="0.25">
      <c r="A36" s="2" t="s">
        <v>75</v>
      </c>
      <c r="B36" s="2">
        <v>19330</v>
      </c>
      <c r="C36" s="2">
        <v>29420</v>
      </c>
      <c r="D36" s="2">
        <v>0</v>
      </c>
      <c r="E36" s="2" t="s">
        <v>74</v>
      </c>
      <c r="F36" s="2">
        <v>19.329999999999998</v>
      </c>
      <c r="G36" s="2">
        <v>29.42</v>
      </c>
      <c r="H36" s="2">
        <v>0</v>
      </c>
      <c r="I36" s="2">
        <v>10090</v>
      </c>
      <c r="J36" s="2">
        <v>1000</v>
      </c>
      <c r="K36" s="2">
        <v>1000</v>
      </c>
      <c r="L36" s="2">
        <v>0</v>
      </c>
    </row>
    <row r="37" spans="1:12" x14ac:dyDescent="0.25">
      <c r="A37" s="2" t="s">
        <v>76</v>
      </c>
      <c r="B37" s="2">
        <v>37930</v>
      </c>
      <c r="C37" s="2">
        <v>12470</v>
      </c>
      <c r="D37" s="2">
        <v>0</v>
      </c>
      <c r="E37" s="2" t="s">
        <v>74</v>
      </c>
      <c r="F37" s="2">
        <v>37.93</v>
      </c>
      <c r="G37" s="2">
        <v>12.47</v>
      </c>
      <c r="H37" s="2">
        <v>0</v>
      </c>
      <c r="I37" s="2">
        <v>-25460</v>
      </c>
      <c r="J37" s="2">
        <v>1000</v>
      </c>
      <c r="K37" s="2">
        <v>1000</v>
      </c>
      <c r="L37" s="2">
        <v>0</v>
      </c>
    </row>
    <row r="38" spans="1:12" x14ac:dyDescent="0.25">
      <c r="A38" s="2" t="s">
        <v>76</v>
      </c>
      <c r="B38" s="2">
        <v>91740</v>
      </c>
      <c r="C38" s="2">
        <v>35660</v>
      </c>
      <c r="D38" s="2">
        <v>0</v>
      </c>
      <c r="E38" s="2" t="s">
        <v>74</v>
      </c>
      <c r="F38" s="2">
        <v>30.58</v>
      </c>
      <c r="G38" s="2">
        <v>11.89</v>
      </c>
      <c r="H38" s="2">
        <v>0</v>
      </c>
      <c r="I38" s="2">
        <v>-56080</v>
      </c>
      <c r="J38" s="2">
        <v>3000</v>
      </c>
      <c r="K38" s="2">
        <v>3000</v>
      </c>
      <c r="L38" s="2">
        <v>0</v>
      </c>
    </row>
    <row r="39" spans="1:12" x14ac:dyDescent="0.25">
      <c r="A39" s="2" t="s">
        <v>76</v>
      </c>
      <c r="B39" s="2">
        <v>6380</v>
      </c>
      <c r="C39" s="2">
        <v>17470</v>
      </c>
      <c r="D39" s="2">
        <v>0</v>
      </c>
      <c r="E39" s="2" t="s">
        <v>74</v>
      </c>
      <c r="F39" s="2">
        <v>6.38</v>
      </c>
      <c r="G39" s="2">
        <v>17.47</v>
      </c>
      <c r="H39" s="2">
        <v>0</v>
      </c>
      <c r="I39" s="2">
        <v>11090</v>
      </c>
      <c r="J39" s="2">
        <v>1000</v>
      </c>
      <c r="K39" s="2">
        <v>1000</v>
      </c>
      <c r="L39" s="2">
        <v>0</v>
      </c>
    </row>
    <row r="40" spans="1:12" x14ac:dyDescent="0.25">
      <c r="A40" s="2" t="s">
        <v>76</v>
      </c>
      <c r="B40" s="2">
        <v>10480</v>
      </c>
      <c r="C40" s="2">
        <v>11020</v>
      </c>
      <c r="D40" s="2">
        <v>0</v>
      </c>
      <c r="E40" s="2" t="s">
        <v>74</v>
      </c>
      <c r="F40" s="2">
        <v>10.48</v>
      </c>
      <c r="G40" s="2">
        <v>11.02</v>
      </c>
      <c r="H40" s="2">
        <v>0</v>
      </c>
      <c r="I40" s="2">
        <v>540</v>
      </c>
      <c r="J40" s="2">
        <v>1000</v>
      </c>
      <c r="K40" s="2">
        <v>1000</v>
      </c>
      <c r="L40" s="2">
        <v>0</v>
      </c>
    </row>
    <row r="41" spans="1:12" x14ac:dyDescent="0.25">
      <c r="A41" s="2" t="s">
        <v>76</v>
      </c>
      <c r="B41" s="2">
        <v>6030</v>
      </c>
      <c r="C41" s="2">
        <v>13370</v>
      </c>
      <c r="D41" s="2">
        <v>0</v>
      </c>
      <c r="E41" s="2" t="s">
        <v>74</v>
      </c>
      <c r="F41" s="2">
        <v>6.03</v>
      </c>
      <c r="G41" s="2">
        <v>13.37</v>
      </c>
      <c r="H41" s="2">
        <v>0</v>
      </c>
      <c r="I41" s="2">
        <v>7340</v>
      </c>
      <c r="J41" s="2">
        <v>1000</v>
      </c>
      <c r="K41" s="2">
        <v>1000</v>
      </c>
      <c r="L41" s="2">
        <v>0</v>
      </c>
    </row>
    <row r="42" spans="1:12" x14ac:dyDescent="0.25">
      <c r="A42" s="2" t="s">
        <v>76</v>
      </c>
      <c r="B42" s="2">
        <v>17160</v>
      </c>
      <c r="C42" s="2">
        <v>26540</v>
      </c>
      <c r="D42" s="2">
        <v>0</v>
      </c>
      <c r="E42" s="2" t="s">
        <v>74</v>
      </c>
      <c r="F42" s="2">
        <v>8.58</v>
      </c>
      <c r="G42" s="2">
        <v>13.27</v>
      </c>
      <c r="H42" s="2">
        <v>0</v>
      </c>
      <c r="I42" s="2">
        <v>9380</v>
      </c>
      <c r="J42" s="2">
        <v>2000</v>
      </c>
      <c r="K42" s="2">
        <v>2000</v>
      </c>
      <c r="L42" s="2">
        <v>0</v>
      </c>
    </row>
    <row r="43" spans="1:12" x14ac:dyDescent="0.25">
      <c r="A43" s="2" t="s">
        <v>76</v>
      </c>
      <c r="B43" s="2">
        <v>10130</v>
      </c>
      <c r="C43" s="2">
        <v>23220</v>
      </c>
      <c r="D43" s="2">
        <v>0</v>
      </c>
      <c r="E43" s="2" t="s">
        <v>74</v>
      </c>
      <c r="F43" s="2">
        <v>10.130000000000001</v>
      </c>
      <c r="G43" s="2">
        <v>23.22</v>
      </c>
      <c r="H43" s="2">
        <v>0</v>
      </c>
      <c r="I43" s="2">
        <v>13090</v>
      </c>
      <c r="J43" s="2">
        <v>1000</v>
      </c>
      <c r="K43" s="2">
        <v>1000</v>
      </c>
      <c r="L43" s="2">
        <v>0</v>
      </c>
    </row>
    <row r="44" spans="1:12" x14ac:dyDescent="0.25">
      <c r="A44" s="2" t="s">
        <v>76</v>
      </c>
      <c r="B44" s="2">
        <v>33560</v>
      </c>
      <c r="C44" s="2">
        <v>38340</v>
      </c>
      <c r="D44" s="2">
        <v>0</v>
      </c>
      <c r="E44" s="2" t="s">
        <v>74</v>
      </c>
      <c r="F44" s="2">
        <v>16.78</v>
      </c>
      <c r="G44" s="2">
        <v>19.170000000000002</v>
      </c>
      <c r="H44" s="2">
        <v>0</v>
      </c>
      <c r="I44" s="2">
        <v>4780</v>
      </c>
      <c r="J44" s="2">
        <v>2000</v>
      </c>
      <c r="K44" s="2">
        <v>2000</v>
      </c>
      <c r="L44" s="2">
        <v>0</v>
      </c>
    </row>
    <row r="45" spans="1:12" x14ac:dyDescent="0.25">
      <c r="A45" s="2" t="s">
        <v>77</v>
      </c>
      <c r="B45" s="2">
        <v>6560</v>
      </c>
      <c r="C45" s="2">
        <v>23640</v>
      </c>
      <c r="D45" s="2">
        <v>0</v>
      </c>
      <c r="E45" s="2" t="s">
        <v>74</v>
      </c>
      <c r="F45" s="2">
        <v>3.28</v>
      </c>
      <c r="G45" s="2">
        <v>11.82</v>
      </c>
      <c r="H45" s="2">
        <v>0</v>
      </c>
      <c r="I45" s="2">
        <v>17080</v>
      </c>
      <c r="J45" s="2">
        <v>2000</v>
      </c>
      <c r="K45" s="2">
        <v>2000</v>
      </c>
      <c r="L45" s="2">
        <v>0</v>
      </c>
    </row>
    <row r="46" spans="1:12" x14ac:dyDescent="0.25">
      <c r="A46" s="2" t="s">
        <v>77</v>
      </c>
      <c r="B46" s="2">
        <v>22380</v>
      </c>
      <c r="C46" s="2">
        <v>520</v>
      </c>
      <c r="D46" s="2">
        <v>0</v>
      </c>
      <c r="E46" s="2" t="s">
        <v>74</v>
      </c>
      <c r="F46" s="2">
        <v>22.38</v>
      </c>
      <c r="G46" s="2">
        <v>0.52</v>
      </c>
      <c r="H46" s="2">
        <v>0</v>
      </c>
      <c r="I46" s="2">
        <v>-21860</v>
      </c>
      <c r="J46" s="2">
        <v>1000</v>
      </c>
      <c r="K46" s="2">
        <v>1000</v>
      </c>
      <c r="L46" s="2">
        <v>0</v>
      </c>
    </row>
    <row r="47" spans="1:12" x14ac:dyDescent="0.25">
      <c r="A47" s="2" t="s">
        <v>77</v>
      </c>
      <c r="B47" s="2">
        <v>31730</v>
      </c>
      <c r="C47" s="2">
        <v>19070</v>
      </c>
      <c r="D47" s="2">
        <v>0</v>
      </c>
      <c r="E47" s="2" t="s">
        <v>74</v>
      </c>
      <c r="F47" s="2">
        <v>31.73</v>
      </c>
      <c r="G47" s="2">
        <v>19.07</v>
      </c>
      <c r="H47" s="2">
        <v>0</v>
      </c>
      <c r="I47" s="2">
        <v>-12660</v>
      </c>
      <c r="J47" s="2">
        <v>1000</v>
      </c>
      <c r="K47" s="2">
        <v>1000</v>
      </c>
      <c r="L47" s="2">
        <v>0</v>
      </c>
    </row>
    <row r="48" spans="1:12" x14ac:dyDescent="0.25">
      <c r="A48" s="2" t="s">
        <v>77</v>
      </c>
      <c r="B48" s="2">
        <v>3390</v>
      </c>
      <c r="C48" s="2">
        <v>26510</v>
      </c>
      <c r="D48" s="2">
        <v>0</v>
      </c>
      <c r="E48" s="2" t="s">
        <v>74</v>
      </c>
      <c r="F48" s="2">
        <v>1.1299999999999999</v>
      </c>
      <c r="G48" s="2">
        <v>8.84</v>
      </c>
      <c r="H48" s="2">
        <v>0</v>
      </c>
      <c r="I48" s="2">
        <v>23120</v>
      </c>
      <c r="J48" s="2">
        <v>3000</v>
      </c>
      <c r="K48" s="2">
        <v>3000</v>
      </c>
      <c r="L48" s="2">
        <v>0</v>
      </c>
    </row>
    <row r="49" spans="1:12" x14ac:dyDescent="0.25">
      <c r="A49" s="2" t="s">
        <v>77</v>
      </c>
      <c r="B49" s="2">
        <v>50960</v>
      </c>
      <c r="C49" s="2">
        <v>42840</v>
      </c>
      <c r="D49" s="2">
        <v>0</v>
      </c>
      <c r="E49" s="2" t="s">
        <v>74</v>
      </c>
      <c r="F49" s="2">
        <v>25.48</v>
      </c>
      <c r="G49" s="2">
        <v>21.42</v>
      </c>
      <c r="H49" s="2">
        <v>0</v>
      </c>
      <c r="I49" s="2">
        <v>-8120</v>
      </c>
      <c r="J49" s="2">
        <v>2000</v>
      </c>
      <c r="K49" s="2">
        <v>2000</v>
      </c>
      <c r="L49" s="2">
        <v>0</v>
      </c>
    </row>
    <row r="50" spans="1:12" x14ac:dyDescent="0.25">
      <c r="A50" s="2" t="s">
        <v>77</v>
      </c>
      <c r="B50" s="2">
        <v>12630</v>
      </c>
      <c r="C50" s="2">
        <v>22070</v>
      </c>
      <c r="D50" s="2">
        <v>0</v>
      </c>
      <c r="E50" s="2" t="s">
        <v>74</v>
      </c>
      <c r="F50" s="2">
        <v>12.63</v>
      </c>
      <c r="G50" s="2">
        <v>22.07</v>
      </c>
      <c r="H50" s="2">
        <v>0</v>
      </c>
      <c r="I50" s="2">
        <v>9440</v>
      </c>
      <c r="J50" s="2">
        <v>1000</v>
      </c>
      <c r="K50" s="2">
        <v>1000</v>
      </c>
      <c r="L50" s="2">
        <v>0</v>
      </c>
    </row>
    <row r="51" spans="1:12" x14ac:dyDescent="0.25">
      <c r="A51" s="2" t="s">
        <v>77</v>
      </c>
      <c r="B51" s="2">
        <v>9630</v>
      </c>
      <c r="C51" s="2">
        <v>15270</v>
      </c>
      <c r="D51" s="2">
        <v>0</v>
      </c>
      <c r="E51" s="2" t="s">
        <v>74</v>
      </c>
      <c r="F51" s="2">
        <v>9.6300000000000008</v>
      </c>
      <c r="G51" s="2">
        <v>15.27</v>
      </c>
      <c r="H51" s="2">
        <v>0</v>
      </c>
      <c r="I51" s="2">
        <v>5640</v>
      </c>
      <c r="J51" s="2">
        <v>1000</v>
      </c>
      <c r="K51" s="2">
        <v>1000</v>
      </c>
      <c r="L51" s="2">
        <v>0</v>
      </c>
    </row>
    <row r="52" spans="1:12" x14ac:dyDescent="0.25">
      <c r="A52" s="2" t="s">
        <v>77</v>
      </c>
      <c r="B52" s="2">
        <v>7730</v>
      </c>
      <c r="C52" s="2">
        <v>13470</v>
      </c>
      <c r="D52" s="2">
        <v>0</v>
      </c>
      <c r="E52" s="2" t="s">
        <v>74</v>
      </c>
      <c r="F52" s="2">
        <v>7.73</v>
      </c>
      <c r="G52" s="2">
        <v>13.47</v>
      </c>
      <c r="H52" s="2">
        <v>0</v>
      </c>
      <c r="I52" s="2">
        <v>5740</v>
      </c>
      <c r="J52" s="2">
        <v>1000</v>
      </c>
      <c r="K52" s="2">
        <v>1000</v>
      </c>
      <c r="L52" s="2">
        <v>0</v>
      </c>
    </row>
    <row r="53" spans="1:12" x14ac:dyDescent="0.25">
      <c r="A53" s="2" t="s">
        <v>77</v>
      </c>
      <c r="B53" s="2">
        <v>13680</v>
      </c>
      <c r="C53" s="2">
        <v>15770</v>
      </c>
      <c r="D53" s="2">
        <v>0</v>
      </c>
      <c r="E53" s="2" t="s">
        <v>74</v>
      </c>
      <c r="F53" s="2">
        <v>13.68</v>
      </c>
      <c r="G53" s="2">
        <v>15.77</v>
      </c>
      <c r="H53" s="2">
        <v>0</v>
      </c>
      <c r="I53" s="2">
        <v>2090</v>
      </c>
      <c r="J53" s="2">
        <v>1000</v>
      </c>
      <c r="K53" s="2">
        <v>1000</v>
      </c>
      <c r="L53" s="2">
        <v>0</v>
      </c>
    </row>
    <row r="54" spans="1:12" x14ac:dyDescent="0.25">
      <c r="A54" s="2" t="s">
        <v>77</v>
      </c>
      <c r="B54" s="2">
        <v>20710</v>
      </c>
      <c r="C54" s="2">
        <v>30390</v>
      </c>
      <c r="D54" s="2">
        <v>0</v>
      </c>
      <c r="E54" s="2" t="s">
        <v>74</v>
      </c>
      <c r="F54" s="2">
        <v>10.36</v>
      </c>
      <c r="G54" s="2">
        <v>15.2</v>
      </c>
      <c r="H54" s="2">
        <v>0</v>
      </c>
      <c r="I54" s="2">
        <v>9680</v>
      </c>
      <c r="J54" s="2">
        <v>2000</v>
      </c>
      <c r="K54" s="2">
        <v>2000</v>
      </c>
      <c r="L54" s="2">
        <v>0</v>
      </c>
    </row>
    <row r="55" spans="1:12" x14ac:dyDescent="0.25">
      <c r="A55" s="2" t="s">
        <v>77</v>
      </c>
      <c r="B55" s="2">
        <v>64880</v>
      </c>
      <c r="C55" s="2">
        <v>20670</v>
      </c>
      <c r="D55" s="2">
        <v>0</v>
      </c>
      <c r="E55" s="2" t="s">
        <v>74</v>
      </c>
      <c r="F55" s="2">
        <v>64.88</v>
      </c>
      <c r="G55" s="2">
        <v>20.67</v>
      </c>
      <c r="H55" s="2">
        <v>0</v>
      </c>
      <c r="I55" s="2">
        <v>-44210</v>
      </c>
      <c r="J55" s="2">
        <v>1000</v>
      </c>
      <c r="K55" s="2">
        <v>1000</v>
      </c>
      <c r="L55" s="2">
        <v>0</v>
      </c>
    </row>
    <row r="56" spans="1:12" x14ac:dyDescent="0.25">
      <c r="A56" s="2" t="s">
        <v>77</v>
      </c>
      <c r="B56" s="2">
        <v>32540</v>
      </c>
      <c r="C56" s="2">
        <v>36210</v>
      </c>
      <c r="D56" s="2">
        <v>0</v>
      </c>
      <c r="E56" s="2" t="s">
        <v>74</v>
      </c>
      <c r="F56" s="2">
        <v>10.85</v>
      </c>
      <c r="G56" s="2">
        <v>12.07</v>
      </c>
      <c r="H56" s="2">
        <v>0</v>
      </c>
      <c r="I56" s="2">
        <v>3670</v>
      </c>
      <c r="J56" s="2">
        <v>3000</v>
      </c>
      <c r="K56" s="2">
        <v>3000</v>
      </c>
      <c r="L56" s="2">
        <v>0</v>
      </c>
    </row>
    <row r="57" spans="1:12" x14ac:dyDescent="0.25">
      <c r="A57" s="2" t="s">
        <v>77</v>
      </c>
      <c r="B57" s="2">
        <v>83930</v>
      </c>
      <c r="C57" s="2">
        <v>30570</v>
      </c>
      <c r="D57" s="2">
        <v>0</v>
      </c>
      <c r="E57" s="2" t="s">
        <v>74</v>
      </c>
      <c r="F57" s="2">
        <v>83.93</v>
      </c>
      <c r="G57" s="2">
        <v>30.57</v>
      </c>
      <c r="H57" s="2">
        <v>0</v>
      </c>
      <c r="I57" s="2">
        <v>-53360</v>
      </c>
      <c r="J57" s="2">
        <v>1000</v>
      </c>
      <c r="K57" s="2">
        <v>1000</v>
      </c>
      <c r="L57" s="2">
        <v>0</v>
      </c>
    </row>
    <row r="58" spans="1:12" x14ac:dyDescent="0.25">
      <c r="A58" s="2" t="s">
        <v>78</v>
      </c>
      <c r="B58" s="2">
        <v>557792.29</v>
      </c>
      <c r="C58" s="2">
        <v>552959.06000000006</v>
      </c>
      <c r="D58" s="2">
        <v>0</v>
      </c>
      <c r="E58" s="2" t="s">
        <v>111</v>
      </c>
      <c r="F58" s="2">
        <v>7437.23</v>
      </c>
      <c r="G58" s="2">
        <v>7372.79</v>
      </c>
      <c r="H58" s="2">
        <v>0</v>
      </c>
      <c r="I58" s="2">
        <v>-4833.2299999999996</v>
      </c>
      <c r="J58" s="2">
        <v>75</v>
      </c>
      <c r="K58" s="2">
        <v>75</v>
      </c>
      <c r="L58" s="2">
        <v>0</v>
      </c>
    </row>
    <row r="59" spans="1:12" x14ac:dyDescent="0.25">
      <c r="A59" s="2" t="s">
        <v>79</v>
      </c>
      <c r="B59" s="2">
        <v>1197899.28</v>
      </c>
      <c r="C59" s="2">
        <v>1206717.8400000001</v>
      </c>
      <c r="D59" s="2">
        <v>0</v>
      </c>
      <c r="E59" s="2" t="s">
        <v>112</v>
      </c>
      <c r="F59" s="2">
        <v>499.12</v>
      </c>
      <c r="G59" s="2">
        <v>502.8</v>
      </c>
      <c r="H59" s="2">
        <v>0</v>
      </c>
      <c r="I59" s="2">
        <v>8818.56</v>
      </c>
      <c r="J59" s="2">
        <v>2400</v>
      </c>
      <c r="K59" s="2">
        <v>2400</v>
      </c>
      <c r="L59" s="2">
        <v>0</v>
      </c>
    </row>
    <row r="60" spans="1:12" x14ac:dyDescent="0.25">
      <c r="A60" s="2" t="s">
        <v>80</v>
      </c>
      <c r="B60" s="2">
        <v>871386.34</v>
      </c>
      <c r="C60" s="2">
        <v>871613.43999999994</v>
      </c>
      <c r="D60" s="2">
        <v>0</v>
      </c>
      <c r="E60" s="2" t="s">
        <v>113</v>
      </c>
      <c r="F60" s="2">
        <v>11618.48</v>
      </c>
      <c r="G60" s="2">
        <v>11621.51</v>
      </c>
      <c r="H60" s="2">
        <v>0</v>
      </c>
      <c r="I60" s="2">
        <v>227.1</v>
      </c>
      <c r="J60" s="2">
        <v>75</v>
      </c>
      <c r="K60" s="2">
        <v>75</v>
      </c>
      <c r="L60" s="2">
        <v>0</v>
      </c>
    </row>
    <row r="61" spans="1:12" x14ac:dyDescent="0.25">
      <c r="A61" s="2" t="s">
        <v>81</v>
      </c>
      <c r="B61" s="2">
        <v>2682204.4300000002</v>
      </c>
      <c r="C61" s="2">
        <v>2686743.74</v>
      </c>
      <c r="D61" s="2">
        <v>0</v>
      </c>
      <c r="E61" s="2" t="s">
        <v>113</v>
      </c>
      <c r="F61" s="2">
        <v>11920.91</v>
      </c>
      <c r="G61" s="2">
        <v>11941.08</v>
      </c>
      <c r="H61" s="2">
        <v>0</v>
      </c>
      <c r="I61" s="2">
        <v>4539.3100000000004</v>
      </c>
      <c r="J61" s="2">
        <v>225</v>
      </c>
      <c r="K61" s="2">
        <v>225</v>
      </c>
      <c r="L61" s="2">
        <v>0</v>
      </c>
    </row>
    <row r="62" spans="1:12" x14ac:dyDescent="0.25">
      <c r="A62" s="2" t="s">
        <v>82</v>
      </c>
      <c r="B62" s="2">
        <v>862008.53</v>
      </c>
      <c r="C62" s="2">
        <v>864490.58</v>
      </c>
      <c r="D62" s="2">
        <v>0</v>
      </c>
      <c r="E62" s="2" t="s">
        <v>113</v>
      </c>
      <c r="F62" s="2">
        <v>11493.45</v>
      </c>
      <c r="G62" s="2">
        <v>11526.54</v>
      </c>
      <c r="H62" s="2">
        <v>0</v>
      </c>
      <c r="I62" s="2">
        <v>2482.0500000000002</v>
      </c>
      <c r="J62" s="2">
        <v>75</v>
      </c>
      <c r="K62" s="2">
        <v>75</v>
      </c>
      <c r="L62" s="2">
        <v>0</v>
      </c>
    </row>
    <row r="63" spans="1:12" x14ac:dyDescent="0.25">
      <c r="A63" s="2" t="s">
        <v>83</v>
      </c>
      <c r="B63" s="2">
        <v>600180</v>
      </c>
      <c r="C63" s="2">
        <v>607317.75</v>
      </c>
      <c r="D63" s="2">
        <v>0</v>
      </c>
      <c r="E63" s="2" t="s">
        <v>114</v>
      </c>
      <c r="F63" s="2">
        <v>1600.48</v>
      </c>
      <c r="G63" s="2">
        <v>1619.51</v>
      </c>
      <c r="H63" s="2">
        <v>0</v>
      </c>
      <c r="I63" s="2">
        <v>7137.75</v>
      </c>
      <c r="J63" s="2">
        <v>375</v>
      </c>
      <c r="K63" s="2">
        <v>375</v>
      </c>
      <c r="L63" s="2">
        <v>0</v>
      </c>
    </row>
    <row r="64" spans="1:12" x14ac:dyDescent="0.25">
      <c r="A64" s="2" t="s">
        <v>84</v>
      </c>
      <c r="B64" s="2">
        <v>593427.98</v>
      </c>
      <c r="C64" s="2">
        <v>596071.13</v>
      </c>
      <c r="D64" s="2">
        <v>0</v>
      </c>
      <c r="E64" s="2" t="s">
        <v>114</v>
      </c>
      <c r="F64" s="2">
        <v>1582.47</v>
      </c>
      <c r="G64" s="2">
        <v>1589.52</v>
      </c>
      <c r="H64" s="2">
        <v>0</v>
      </c>
      <c r="I64" s="2">
        <v>2643.15</v>
      </c>
      <c r="J64" s="2">
        <v>375</v>
      </c>
      <c r="K64" s="2">
        <v>375</v>
      </c>
      <c r="L64" s="2">
        <v>0</v>
      </c>
    </row>
    <row r="65" spans="1:12" x14ac:dyDescent="0.25">
      <c r="A65" s="2" t="s">
        <v>85</v>
      </c>
      <c r="B65" s="2">
        <v>1153846.05</v>
      </c>
      <c r="C65" s="2">
        <v>1160651.7</v>
      </c>
      <c r="D65" s="2">
        <v>0</v>
      </c>
      <c r="E65" s="2" t="s">
        <v>114</v>
      </c>
      <c r="F65" s="2">
        <v>1538.46</v>
      </c>
      <c r="G65" s="2">
        <v>1547.54</v>
      </c>
      <c r="H65" s="2">
        <v>0</v>
      </c>
      <c r="I65" s="2">
        <v>6805.65</v>
      </c>
      <c r="J65" s="2">
        <v>750</v>
      </c>
      <c r="K65" s="2">
        <v>750</v>
      </c>
      <c r="L65" s="2">
        <v>0</v>
      </c>
    </row>
    <row r="66" spans="1:12" x14ac:dyDescent="0.25">
      <c r="A66" s="2" t="s">
        <v>86</v>
      </c>
      <c r="B66" s="2">
        <v>698709.55</v>
      </c>
      <c r="C66" s="2">
        <v>703538.85</v>
      </c>
      <c r="D66" s="2">
        <v>0</v>
      </c>
      <c r="E66" s="2" t="s">
        <v>87</v>
      </c>
      <c r="F66" s="2">
        <v>1397.42</v>
      </c>
      <c r="G66" s="2">
        <v>1407.08</v>
      </c>
      <c r="H66" s="2">
        <v>0</v>
      </c>
      <c r="I66" s="2">
        <v>4829.3</v>
      </c>
      <c r="J66" s="2">
        <v>500</v>
      </c>
      <c r="K66" s="2">
        <v>500</v>
      </c>
      <c r="L66" s="2">
        <v>0</v>
      </c>
    </row>
    <row r="67" spans="1:12" x14ac:dyDescent="0.25">
      <c r="A67" s="2" t="s">
        <v>88</v>
      </c>
      <c r="B67" s="2">
        <v>459137.76</v>
      </c>
      <c r="C67" s="2">
        <v>420113.88</v>
      </c>
      <c r="D67" s="2">
        <v>0</v>
      </c>
      <c r="E67" s="2" t="s">
        <v>115</v>
      </c>
      <c r="F67" s="2">
        <v>382.61</v>
      </c>
      <c r="G67" s="2">
        <v>350.09</v>
      </c>
      <c r="H67" s="2">
        <v>0</v>
      </c>
      <c r="I67" s="2">
        <v>-39023.879999999997</v>
      </c>
      <c r="J67" s="2">
        <v>1200</v>
      </c>
      <c r="K67" s="2">
        <v>1200</v>
      </c>
      <c r="L67" s="2">
        <v>0</v>
      </c>
    </row>
    <row r="68" spans="1:12" x14ac:dyDescent="0.25">
      <c r="A68" s="2" t="s">
        <v>89</v>
      </c>
      <c r="B68" s="2">
        <v>455536.68</v>
      </c>
      <c r="C68" s="2">
        <v>455863.2</v>
      </c>
      <c r="D68" s="2">
        <v>0</v>
      </c>
      <c r="E68" s="2" t="s">
        <v>115</v>
      </c>
      <c r="F68" s="2">
        <v>379.61</v>
      </c>
      <c r="G68" s="2">
        <v>379.89</v>
      </c>
      <c r="H68" s="2">
        <v>0</v>
      </c>
      <c r="I68" s="2">
        <v>326.52</v>
      </c>
      <c r="J68" s="2">
        <v>1200</v>
      </c>
      <c r="K68" s="2">
        <v>1200</v>
      </c>
      <c r="L68" s="2">
        <v>0</v>
      </c>
    </row>
    <row r="69" spans="1:12" x14ac:dyDescent="0.25">
      <c r="A69" s="2" t="s">
        <v>90</v>
      </c>
      <c r="B69" s="2">
        <v>1369910.85</v>
      </c>
      <c r="C69" s="2">
        <v>1368114.45</v>
      </c>
      <c r="D69" s="2">
        <v>0</v>
      </c>
      <c r="E69" s="2" t="s">
        <v>116</v>
      </c>
      <c r="F69" s="2">
        <v>1369.91</v>
      </c>
      <c r="G69" s="2">
        <v>1368.11</v>
      </c>
      <c r="H69" s="2">
        <v>0</v>
      </c>
      <c r="I69" s="2">
        <v>-1796.4</v>
      </c>
      <c r="J69" s="2">
        <v>1000</v>
      </c>
      <c r="K69" s="2">
        <v>1000</v>
      </c>
      <c r="L69" s="2">
        <v>0</v>
      </c>
    </row>
    <row r="70" spans="1:12" x14ac:dyDescent="0.25">
      <c r="A70" s="2" t="s">
        <v>91</v>
      </c>
      <c r="B70" s="2">
        <v>4851254.7</v>
      </c>
      <c r="C70" s="2">
        <v>4861241.0999999996</v>
      </c>
      <c r="D70" s="2">
        <v>0</v>
      </c>
      <c r="E70" s="2" t="s">
        <v>117</v>
      </c>
      <c r="F70" s="2">
        <v>323.42</v>
      </c>
      <c r="G70" s="2">
        <v>324.08</v>
      </c>
      <c r="H70" s="2">
        <v>0</v>
      </c>
      <c r="I70" s="2">
        <v>9986.4</v>
      </c>
      <c r="J70" s="2">
        <v>15000</v>
      </c>
      <c r="K70" s="2">
        <v>15000</v>
      </c>
      <c r="L70" s="2">
        <v>0</v>
      </c>
    </row>
    <row r="71" spans="1:12" x14ac:dyDescent="0.25">
      <c r="A71" s="2" t="s">
        <v>92</v>
      </c>
      <c r="B71" s="2">
        <v>18330</v>
      </c>
      <c r="C71" s="2">
        <v>20370</v>
      </c>
      <c r="D71" s="2">
        <v>0</v>
      </c>
      <c r="E71" s="2" t="s">
        <v>93</v>
      </c>
      <c r="F71" s="2">
        <v>6.11</v>
      </c>
      <c r="G71" s="2">
        <v>6.79</v>
      </c>
      <c r="H71" s="2">
        <v>0</v>
      </c>
      <c r="I71" s="2">
        <v>2040</v>
      </c>
      <c r="J71" s="2">
        <v>3000</v>
      </c>
      <c r="K71" s="2">
        <v>3000</v>
      </c>
      <c r="L71" s="2">
        <v>0</v>
      </c>
    </row>
    <row r="72" spans="1:12" x14ac:dyDescent="0.25">
      <c r="A72" s="2" t="s">
        <v>94</v>
      </c>
      <c r="B72" s="2">
        <v>24930</v>
      </c>
      <c r="C72" s="2">
        <v>30420</v>
      </c>
      <c r="D72" s="2">
        <v>0</v>
      </c>
      <c r="E72" s="2" t="s">
        <v>93</v>
      </c>
      <c r="F72" s="2">
        <v>8.31</v>
      </c>
      <c r="G72" s="2">
        <v>10.14</v>
      </c>
      <c r="H72" s="2">
        <v>0</v>
      </c>
      <c r="I72" s="2">
        <v>5490</v>
      </c>
      <c r="J72" s="2">
        <v>3000</v>
      </c>
      <c r="K72" s="2">
        <v>3000</v>
      </c>
      <c r="L72" s="2">
        <v>0</v>
      </c>
    </row>
    <row r="73" spans="1:12" x14ac:dyDescent="0.25">
      <c r="A73" s="2" t="s">
        <v>95</v>
      </c>
      <c r="B73" s="2">
        <v>830136.48</v>
      </c>
      <c r="C73" s="2">
        <v>821003.63</v>
      </c>
      <c r="D73" s="2">
        <v>0</v>
      </c>
      <c r="E73" s="2" t="s">
        <v>96</v>
      </c>
      <c r="F73" s="2">
        <v>3320.55</v>
      </c>
      <c r="G73" s="2">
        <v>3284.01</v>
      </c>
      <c r="H73" s="2">
        <v>0</v>
      </c>
      <c r="I73" s="2">
        <v>-9132.85</v>
      </c>
      <c r="J73" s="2">
        <v>250</v>
      </c>
      <c r="K73" s="2">
        <v>250</v>
      </c>
      <c r="L73" s="2">
        <v>0</v>
      </c>
    </row>
    <row r="74" spans="1:12" x14ac:dyDescent="0.25">
      <c r="A74" s="2" t="s">
        <v>97</v>
      </c>
      <c r="B74" s="2">
        <v>2331549.25</v>
      </c>
      <c r="C74" s="2">
        <v>2351056.98</v>
      </c>
      <c r="D74" s="2">
        <v>0</v>
      </c>
      <c r="E74" s="2" t="s">
        <v>96</v>
      </c>
      <c r="F74" s="2">
        <v>3108.73</v>
      </c>
      <c r="G74" s="2">
        <v>3134.74</v>
      </c>
      <c r="H74" s="2">
        <v>0</v>
      </c>
      <c r="I74" s="2">
        <v>19507.73</v>
      </c>
      <c r="J74" s="2">
        <v>750</v>
      </c>
      <c r="K74" s="2">
        <v>750</v>
      </c>
      <c r="L74" s="2">
        <v>0</v>
      </c>
    </row>
    <row r="75" spans="1:12" x14ac:dyDescent="0.25">
      <c r="A75" s="2" t="s">
        <v>98</v>
      </c>
      <c r="B75" s="2">
        <v>881544.33</v>
      </c>
      <c r="C75" s="2">
        <v>861041.61</v>
      </c>
      <c r="D75" s="2">
        <v>0</v>
      </c>
      <c r="E75" s="2" t="s">
        <v>99</v>
      </c>
      <c r="F75" s="2">
        <v>326.5</v>
      </c>
      <c r="G75" s="2">
        <v>318.89999999999998</v>
      </c>
      <c r="H75" s="2">
        <v>0</v>
      </c>
      <c r="I75" s="2">
        <v>-20502.72</v>
      </c>
      <c r="J75" s="2">
        <v>2700</v>
      </c>
      <c r="K75" s="2">
        <v>2700</v>
      </c>
      <c r="L75" s="2">
        <v>0</v>
      </c>
    </row>
    <row r="76" spans="1:12" x14ac:dyDescent="0.25">
      <c r="A76" s="2" t="s">
        <v>100</v>
      </c>
      <c r="B76" s="2">
        <v>826042.86</v>
      </c>
      <c r="C76" s="2">
        <v>815155.38</v>
      </c>
      <c r="D76" s="2">
        <v>0</v>
      </c>
      <c r="E76" s="2" t="s">
        <v>99</v>
      </c>
      <c r="F76" s="2">
        <v>305.94</v>
      </c>
      <c r="G76" s="2">
        <v>301.91000000000003</v>
      </c>
      <c r="H76" s="2">
        <v>0</v>
      </c>
      <c r="I76" s="2">
        <v>-10887.48</v>
      </c>
      <c r="J76" s="2">
        <v>2700</v>
      </c>
      <c r="K76" s="2">
        <v>2700</v>
      </c>
      <c r="L76" s="2">
        <v>0</v>
      </c>
    </row>
    <row r="77" spans="1:12" x14ac:dyDescent="0.25">
      <c r="A77" s="2" t="s">
        <v>101</v>
      </c>
      <c r="B77" s="2">
        <v>630</v>
      </c>
      <c r="C77" s="2">
        <v>420</v>
      </c>
      <c r="D77" s="2">
        <v>0</v>
      </c>
      <c r="E77" s="2" t="s">
        <v>102</v>
      </c>
      <c r="F77" s="2">
        <v>0.21</v>
      </c>
      <c r="G77" s="2">
        <v>0.14000000000000001</v>
      </c>
      <c r="H77" s="2">
        <v>0</v>
      </c>
      <c r="I77" s="2">
        <v>-210</v>
      </c>
      <c r="J77" s="2">
        <v>3000</v>
      </c>
      <c r="K77" s="2">
        <v>3000</v>
      </c>
      <c r="L77" s="2">
        <v>0</v>
      </c>
    </row>
    <row r="78" spans="1:12" x14ac:dyDescent="0.25">
      <c r="A78" s="2" t="s">
        <v>103</v>
      </c>
      <c r="B78" s="2">
        <v>1044000.6</v>
      </c>
      <c r="C78" s="2">
        <v>1034439.58</v>
      </c>
      <c r="D78" s="2">
        <v>0</v>
      </c>
      <c r="E78" s="2" t="s">
        <v>104</v>
      </c>
      <c r="F78" s="2">
        <v>2088</v>
      </c>
      <c r="G78" s="2">
        <v>2068.88</v>
      </c>
      <c r="H78" s="2">
        <v>0</v>
      </c>
      <c r="I78" s="2">
        <v>-9561.0300000000007</v>
      </c>
      <c r="J78" s="2">
        <v>500</v>
      </c>
      <c r="K78" s="2">
        <v>500</v>
      </c>
      <c r="L78" s="2">
        <v>0</v>
      </c>
    </row>
    <row r="79" spans="1:12" x14ac:dyDescent="0.25">
      <c r="A79" s="2" t="s">
        <v>105</v>
      </c>
      <c r="B79" s="2">
        <v>908852.52</v>
      </c>
      <c r="C79" s="2">
        <v>904288.68</v>
      </c>
      <c r="D79" s="2">
        <v>0</v>
      </c>
      <c r="E79" s="2" t="s">
        <v>106</v>
      </c>
      <c r="F79" s="2">
        <v>757.38</v>
      </c>
      <c r="G79" s="2">
        <v>753.57</v>
      </c>
      <c r="H79" s="2">
        <v>0</v>
      </c>
      <c r="I79" s="2">
        <v>-4563.84</v>
      </c>
      <c r="J79" s="2">
        <v>1200</v>
      </c>
      <c r="K79" s="2">
        <v>1200</v>
      </c>
      <c r="L79" s="2">
        <v>0</v>
      </c>
    </row>
    <row r="80" spans="1:12" x14ac:dyDescent="0.25">
      <c r="A80" s="2" t="s">
        <v>107</v>
      </c>
      <c r="B80" s="2">
        <v>1720.03</v>
      </c>
      <c r="C80" s="2">
        <v>359.97</v>
      </c>
      <c r="D80" s="2">
        <v>0</v>
      </c>
      <c r="E80" s="2" t="s">
        <v>108</v>
      </c>
      <c r="F80" s="2">
        <v>1.32</v>
      </c>
      <c r="G80" s="2">
        <v>0.28000000000000003</v>
      </c>
      <c r="H80" s="2">
        <v>0</v>
      </c>
      <c r="I80" s="2">
        <v>-1360.06</v>
      </c>
      <c r="J80" s="2">
        <v>1300</v>
      </c>
      <c r="K80" s="2">
        <v>1300</v>
      </c>
      <c r="L80" s="2">
        <v>0</v>
      </c>
    </row>
    <row r="81" spans="9:9" x14ac:dyDescent="0.25">
      <c r="I81" s="2">
        <f>SUM(I2:I80)</f>
        <v>-300831.90000000002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1"/>
  <sheetViews>
    <sheetView workbookViewId="0">
      <selection activeCell="H15" sqref="H15"/>
    </sheetView>
  </sheetViews>
  <sheetFormatPr defaultRowHeight="15" x14ac:dyDescent="0.25"/>
  <cols>
    <col min="2" max="2" width="12" bestFit="1" customWidth="1"/>
    <col min="13" max="13" width="9.85546875" bestFit="1" customWidth="1"/>
    <col min="14" max="14" width="9.28515625" bestFit="1" customWidth="1"/>
  </cols>
  <sheetData>
    <row r="1" spans="2:16" ht="15.75" thickBot="1" x14ac:dyDescent="0.3"/>
    <row r="2" spans="2:16" x14ac:dyDescent="0.25">
      <c r="B2" s="11" t="s">
        <v>3</v>
      </c>
      <c r="C2" s="12">
        <v>10000</v>
      </c>
      <c r="D2" s="3"/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</row>
    <row r="3" spans="2:16" x14ac:dyDescent="0.25">
      <c r="B3" s="13" t="s">
        <v>5</v>
      </c>
      <c r="C3" s="14">
        <v>2</v>
      </c>
      <c r="D3" s="3"/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</row>
    <row r="4" spans="2:16" x14ac:dyDescent="0.25">
      <c r="B4" s="13" t="s">
        <v>4</v>
      </c>
      <c r="C4" s="14">
        <f>(C2*C3)/100</f>
        <v>200</v>
      </c>
      <c r="D4" s="3"/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</row>
    <row r="5" spans="2:16" ht="15.75" thickBot="1" x14ac:dyDescent="0.3">
      <c r="B5" s="15" t="s">
        <v>123</v>
      </c>
      <c r="C5" s="16">
        <v>5</v>
      </c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</row>
    <row r="6" spans="2:16" x14ac:dyDescent="0.25">
      <c r="B6" s="4"/>
      <c r="C6" s="4"/>
      <c r="D6" s="21" t="s">
        <v>15</v>
      </c>
      <c r="E6" s="21" t="s">
        <v>11</v>
      </c>
      <c r="F6" s="21" t="s">
        <v>12</v>
      </c>
      <c r="G6" s="21" t="s">
        <v>13</v>
      </c>
      <c r="H6" s="21" t="s">
        <v>14</v>
      </c>
      <c r="I6" s="21" t="s">
        <v>21</v>
      </c>
      <c r="J6" s="21" t="s">
        <v>22</v>
      </c>
      <c r="K6" s="21" t="s">
        <v>20</v>
      </c>
      <c r="L6" s="21" t="s">
        <v>23</v>
      </c>
      <c r="M6" s="21" t="s">
        <v>126</v>
      </c>
      <c r="N6" s="21" t="s">
        <v>127</v>
      </c>
      <c r="O6" s="21" t="s">
        <v>124</v>
      </c>
      <c r="P6" s="21" t="s">
        <v>125</v>
      </c>
    </row>
    <row r="7" spans="2:16" x14ac:dyDescent="0.25">
      <c r="B7" s="17" t="s">
        <v>6</v>
      </c>
      <c r="C7" s="18">
        <f>C4/C5</f>
        <v>40</v>
      </c>
      <c r="D7" s="19" t="s">
        <v>122</v>
      </c>
      <c r="E7" s="19">
        <v>292.5</v>
      </c>
      <c r="F7" s="19">
        <v>320</v>
      </c>
      <c r="G7" s="19">
        <v>275</v>
      </c>
      <c r="H7" s="19">
        <f>ROUNDDOWN(C7/(E7-G7),0)</f>
        <v>2</v>
      </c>
      <c r="I7" s="19">
        <f>(F7-E7)*H7</f>
        <v>55</v>
      </c>
      <c r="J7" s="19">
        <f>(E7-G7)*H7</f>
        <v>35</v>
      </c>
      <c r="K7" s="20">
        <f>(F7-E7)/E7</f>
        <v>9.4017094017094016E-2</v>
      </c>
      <c r="L7" s="20">
        <f>(E7-G7)/E7</f>
        <v>5.9829059829059832E-2</v>
      </c>
      <c r="M7" s="20">
        <f>I7/(C2/C5)</f>
        <v>2.75E-2</v>
      </c>
      <c r="N7" s="20">
        <f>J7/(C2/C5)</f>
        <v>1.7500000000000002E-2</v>
      </c>
      <c r="O7" s="22">
        <f>I7/C2</f>
        <v>5.4999999999999997E-3</v>
      </c>
      <c r="P7" s="22">
        <f>J7/C2</f>
        <v>3.5000000000000001E-3</v>
      </c>
    </row>
    <row r="8" spans="2:16" x14ac:dyDescent="0.25">
      <c r="B8" s="17" t="s">
        <v>7</v>
      </c>
      <c r="C8" s="18">
        <f>C4/C5</f>
        <v>40</v>
      </c>
      <c r="D8" s="19" t="s">
        <v>120</v>
      </c>
      <c r="E8" s="19">
        <v>65.5</v>
      </c>
      <c r="F8" s="19">
        <v>70</v>
      </c>
      <c r="G8" s="19">
        <v>60</v>
      </c>
      <c r="H8" s="19">
        <f>ROUNDDOWN(C8/(E8-G8),0)</f>
        <v>7</v>
      </c>
      <c r="I8" s="19">
        <f>(F8-E8)*H8</f>
        <v>31.5</v>
      </c>
      <c r="J8" s="19">
        <f>(E8-G8)*H8</f>
        <v>38.5</v>
      </c>
      <c r="K8" s="20">
        <f>(F8-E8)/E8</f>
        <v>6.8702290076335881E-2</v>
      </c>
      <c r="L8" s="20">
        <f>(E8-G8)/E8</f>
        <v>8.3969465648854963E-2</v>
      </c>
      <c r="M8" s="20">
        <f>I8/(C2/C5)</f>
        <v>1.575E-2</v>
      </c>
      <c r="N8" s="20">
        <f>J8/(C2/C5)</f>
        <v>1.925E-2</v>
      </c>
      <c r="O8" s="22">
        <f>I8/C2</f>
        <v>3.15E-3</v>
      </c>
      <c r="P8" s="22">
        <f>J8/C2</f>
        <v>3.8500000000000001E-3</v>
      </c>
    </row>
    <row r="9" spans="2:16" x14ac:dyDescent="0.25">
      <c r="B9" s="17" t="s">
        <v>8</v>
      </c>
      <c r="C9" s="18">
        <f>C4/C5</f>
        <v>40</v>
      </c>
      <c r="D9" s="19"/>
      <c r="E9" s="19"/>
      <c r="F9" s="19"/>
      <c r="G9" s="19"/>
      <c r="H9" s="19" t="e">
        <f>ROUNDDOWN(C9/(E9-G9),0)</f>
        <v>#DIV/0!</v>
      </c>
      <c r="I9" s="19" t="e">
        <f>(F9-E9)*H9</f>
        <v>#DIV/0!</v>
      </c>
      <c r="J9" s="19" t="e">
        <f>(E9-G9)*H9</f>
        <v>#DIV/0!</v>
      </c>
      <c r="K9" s="20" t="e">
        <f>(F9-E9)/E9</f>
        <v>#DIV/0!</v>
      </c>
      <c r="L9" s="20" t="e">
        <f>(E9-G9)/E9</f>
        <v>#DIV/0!</v>
      </c>
      <c r="M9" s="20" t="e">
        <f>I9/(C2/C5)</f>
        <v>#DIV/0!</v>
      </c>
      <c r="N9" s="20" t="e">
        <f>J9/(C2/C5)</f>
        <v>#DIV/0!</v>
      </c>
      <c r="O9" s="22" t="e">
        <f>I9/C2</f>
        <v>#DIV/0!</v>
      </c>
      <c r="P9" s="22" t="e">
        <f>J9/C2</f>
        <v>#DIV/0!</v>
      </c>
    </row>
    <row r="10" spans="2:16" x14ac:dyDescent="0.25">
      <c r="B10" s="17" t="s">
        <v>9</v>
      </c>
      <c r="C10" s="18">
        <f>C4/C5</f>
        <v>40</v>
      </c>
      <c r="D10" s="19"/>
      <c r="E10" s="19"/>
      <c r="F10" s="19"/>
      <c r="G10" s="19"/>
      <c r="H10" s="19" t="e">
        <f t="shared" ref="H10:H11" si="0">ROUNDDOWN(C10/(E10-G10),0)</f>
        <v>#DIV/0!</v>
      </c>
      <c r="I10" s="19" t="e">
        <f t="shared" ref="I10:I11" si="1">(F10-E10)*H10</f>
        <v>#DIV/0!</v>
      </c>
      <c r="J10" s="19" t="e">
        <f t="shared" ref="J10:J11" si="2">(E10-G10)*H10</f>
        <v>#DIV/0!</v>
      </c>
      <c r="K10" s="20" t="e">
        <f t="shared" ref="K10:K11" si="3">(F10-E10)/E10</f>
        <v>#DIV/0!</v>
      </c>
      <c r="L10" s="20" t="e">
        <f t="shared" ref="L10:L11" si="4">(E10-G10)/E10</f>
        <v>#DIV/0!</v>
      </c>
      <c r="M10" s="20" t="e">
        <f>I10/(C2/C5)</f>
        <v>#DIV/0!</v>
      </c>
      <c r="N10" s="20" t="e">
        <f>J10/(C2/C5)</f>
        <v>#DIV/0!</v>
      </c>
      <c r="O10" s="22" t="e">
        <f>I10/C2</f>
        <v>#DIV/0!</v>
      </c>
      <c r="P10" s="22" t="e">
        <f>J10/C2</f>
        <v>#DIV/0!</v>
      </c>
    </row>
    <row r="11" spans="2:16" x14ac:dyDescent="0.25">
      <c r="B11" s="17" t="s">
        <v>10</v>
      </c>
      <c r="C11" s="18">
        <f>C4/C5</f>
        <v>40</v>
      </c>
      <c r="D11" s="19"/>
      <c r="E11" s="19"/>
      <c r="F11" s="19"/>
      <c r="G11" s="19"/>
      <c r="H11" s="19" t="e">
        <f t="shared" si="0"/>
        <v>#DIV/0!</v>
      </c>
      <c r="I11" s="19" t="e">
        <f t="shared" si="1"/>
        <v>#DIV/0!</v>
      </c>
      <c r="J11" s="19" t="e">
        <f t="shared" si="2"/>
        <v>#DIV/0!</v>
      </c>
      <c r="K11" s="20" t="e">
        <f t="shared" si="3"/>
        <v>#DIV/0!</v>
      </c>
      <c r="L11" s="20" t="e">
        <f t="shared" si="4"/>
        <v>#DIV/0!</v>
      </c>
      <c r="M11" s="20" t="e">
        <f>I11/(C2/C5)</f>
        <v>#DIV/0!</v>
      </c>
      <c r="N11" s="20" t="e">
        <f>J11/(C2/C5)</f>
        <v>#DIV/0!</v>
      </c>
      <c r="O11" s="22" t="e">
        <f>I11/C2</f>
        <v>#DIV/0!</v>
      </c>
      <c r="P11" s="22" t="e">
        <f>J11/C2</f>
        <v>#DIV/0!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E21" sqref="E21"/>
    </sheetView>
  </sheetViews>
  <sheetFormatPr defaultRowHeight="15" x14ac:dyDescent="0.25"/>
  <cols>
    <col min="1" max="1" width="9.7109375" bestFit="1" customWidth="1"/>
    <col min="2" max="2" width="18.140625" customWidth="1"/>
    <col min="9" max="9" width="9.7109375" bestFit="1" customWidth="1"/>
    <col min="10" max="11" width="11.140625" bestFit="1" customWidth="1"/>
  </cols>
  <sheetData>
    <row r="1" spans="1:11" x14ac:dyDescent="0.25">
      <c r="A1" s="42" t="s">
        <v>36</v>
      </c>
      <c r="B1" s="42" t="s">
        <v>15</v>
      </c>
      <c r="C1" s="42" t="s">
        <v>14</v>
      </c>
      <c r="D1" s="42" t="s">
        <v>11</v>
      </c>
      <c r="E1" s="42" t="s">
        <v>128</v>
      </c>
      <c r="F1" s="43" t="s">
        <v>19</v>
      </c>
      <c r="G1" s="42" t="s">
        <v>133</v>
      </c>
      <c r="H1" s="42" t="s">
        <v>134</v>
      </c>
      <c r="I1" s="44">
        <v>43874</v>
      </c>
      <c r="J1" s="45">
        <f>SUM(F2:F24)</f>
        <v>158617.17619999999</v>
      </c>
    </row>
    <row r="2" spans="1:11" x14ac:dyDescent="0.25">
      <c r="A2" s="25"/>
      <c r="B2" s="41" t="s">
        <v>158</v>
      </c>
      <c r="C2" s="35">
        <v>35</v>
      </c>
      <c r="D2" s="36">
        <v>1474.1996999999999</v>
      </c>
      <c r="E2" s="35">
        <v>1526.94</v>
      </c>
      <c r="F2" s="33">
        <f t="shared" ref="F2:F13" si="0">(E2-D2)*C2</f>
        <v>1845.9105000000056</v>
      </c>
      <c r="G2" s="32">
        <f t="shared" ref="G2:G13" si="1">C2*D2</f>
        <v>51596.989499999996</v>
      </c>
      <c r="H2" s="32">
        <f t="shared" ref="H2:H13" si="2">C2*E2</f>
        <v>53442.9</v>
      </c>
      <c r="K2" s="39"/>
    </row>
    <row r="3" spans="1:11" x14ac:dyDescent="0.25">
      <c r="A3" s="25"/>
      <c r="B3" s="41" t="s">
        <v>159</v>
      </c>
      <c r="C3" s="35">
        <v>100</v>
      </c>
      <c r="D3" s="36">
        <v>215.43</v>
      </c>
      <c r="E3" s="35">
        <v>231.03700000000001</v>
      </c>
      <c r="F3" s="33">
        <f t="shared" si="0"/>
        <v>1560.6999999999998</v>
      </c>
      <c r="G3" s="32">
        <f t="shared" si="1"/>
        <v>21543</v>
      </c>
      <c r="H3" s="32">
        <f t="shared" si="2"/>
        <v>23103.7</v>
      </c>
      <c r="J3" s="39"/>
    </row>
    <row r="4" spans="1:11" x14ac:dyDescent="0.25">
      <c r="A4" s="25"/>
      <c r="B4" s="41" t="s">
        <v>160</v>
      </c>
      <c r="C4" s="37">
        <v>69</v>
      </c>
      <c r="D4" s="37">
        <v>428.99029999999999</v>
      </c>
      <c r="E4" s="37">
        <v>458.83049999999997</v>
      </c>
      <c r="F4" s="33">
        <f t="shared" si="0"/>
        <v>2058.9737999999988</v>
      </c>
      <c r="G4" s="32">
        <f t="shared" si="1"/>
        <v>29600.330699999999</v>
      </c>
      <c r="H4" s="32">
        <f t="shared" si="2"/>
        <v>31659.304499999998</v>
      </c>
    </row>
    <row r="5" spans="1:11" x14ac:dyDescent="0.25">
      <c r="A5" s="25"/>
      <c r="B5" s="41" t="s">
        <v>149</v>
      </c>
      <c r="C5" s="37">
        <v>15</v>
      </c>
      <c r="D5" s="37">
        <v>1638.6651999999999</v>
      </c>
      <c r="E5" s="37">
        <v>1668.6559999999999</v>
      </c>
      <c r="F5" s="33">
        <f t="shared" si="0"/>
        <v>449.86200000000053</v>
      </c>
      <c r="G5" s="32">
        <f t="shared" si="1"/>
        <v>24579.977999999999</v>
      </c>
      <c r="H5" s="32">
        <f t="shared" si="2"/>
        <v>25029.84</v>
      </c>
    </row>
    <row r="6" spans="1:11" x14ac:dyDescent="0.25">
      <c r="A6" s="25"/>
      <c r="B6" s="41" t="s">
        <v>168</v>
      </c>
      <c r="C6" s="35">
        <v>36</v>
      </c>
      <c r="D6" s="36">
        <v>224.114</v>
      </c>
      <c r="E6" s="35">
        <v>245.4</v>
      </c>
      <c r="F6" s="33">
        <f t="shared" si="0"/>
        <v>766.29600000000005</v>
      </c>
      <c r="G6" s="32">
        <f t="shared" si="1"/>
        <v>8068.1040000000003</v>
      </c>
      <c r="H6" s="32">
        <f t="shared" si="2"/>
        <v>8834.4</v>
      </c>
    </row>
    <row r="7" spans="1:11" x14ac:dyDescent="0.25">
      <c r="A7" s="25"/>
      <c r="B7" s="41" t="s">
        <v>161</v>
      </c>
      <c r="C7" s="37">
        <v>25</v>
      </c>
      <c r="D7" s="37">
        <v>657.78089999999997</v>
      </c>
      <c r="E7" s="37">
        <v>700.19680000000005</v>
      </c>
      <c r="F7" s="33">
        <f t="shared" si="0"/>
        <v>1060.3975000000019</v>
      </c>
      <c r="G7" s="32">
        <f t="shared" si="1"/>
        <v>16444.522499999999</v>
      </c>
      <c r="H7" s="32">
        <f t="shared" si="2"/>
        <v>17504.920000000002</v>
      </c>
    </row>
    <row r="8" spans="1:11" x14ac:dyDescent="0.25">
      <c r="A8" s="25"/>
      <c r="B8" s="41" t="s">
        <v>162</v>
      </c>
      <c r="C8" s="37">
        <v>24</v>
      </c>
      <c r="D8" s="37">
        <v>490.48</v>
      </c>
      <c r="E8" s="37">
        <v>517.24</v>
      </c>
      <c r="F8" s="33">
        <f t="shared" si="0"/>
        <v>642.23999999999978</v>
      </c>
      <c r="G8" s="32">
        <f t="shared" si="1"/>
        <v>11771.52</v>
      </c>
      <c r="H8" s="32">
        <f t="shared" si="2"/>
        <v>12413.76</v>
      </c>
    </row>
    <row r="9" spans="1:11" x14ac:dyDescent="0.25">
      <c r="A9" s="25"/>
      <c r="B9" s="41" t="s">
        <v>163</v>
      </c>
      <c r="C9" s="37">
        <v>500</v>
      </c>
      <c r="D9" s="37">
        <v>104.3244</v>
      </c>
      <c r="E9" s="37">
        <v>102.6407</v>
      </c>
      <c r="F9" s="33">
        <f t="shared" si="0"/>
        <v>-841.85000000000082</v>
      </c>
      <c r="G9" s="32">
        <f t="shared" si="1"/>
        <v>52162.2</v>
      </c>
      <c r="H9" s="32">
        <f t="shared" si="2"/>
        <v>51320.35</v>
      </c>
    </row>
    <row r="10" spans="1:11" x14ac:dyDescent="0.25">
      <c r="A10" s="25"/>
      <c r="B10" s="41" t="s">
        <v>164</v>
      </c>
      <c r="C10" s="37">
        <v>300</v>
      </c>
      <c r="D10" s="37">
        <v>343.89800000000002</v>
      </c>
      <c r="E10" s="37">
        <v>336.8159</v>
      </c>
      <c r="F10" s="33">
        <f t="shared" si="0"/>
        <v>-2124.6300000000074</v>
      </c>
      <c r="G10" s="32">
        <f t="shared" si="1"/>
        <v>103169.40000000001</v>
      </c>
      <c r="H10" s="32">
        <f t="shared" si="2"/>
        <v>101044.77</v>
      </c>
    </row>
    <row r="11" spans="1:11" x14ac:dyDescent="0.25">
      <c r="A11" s="25"/>
      <c r="B11" s="41" t="s">
        <v>165</v>
      </c>
      <c r="C11" s="37">
        <v>18</v>
      </c>
      <c r="D11" s="37">
        <v>787.96169999999995</v>
      </c>
      <c r="E11" s="37">
        <v>858.28</v>
      </c>
      <c r="F11" s="33">
        <f t="shared" si="0"/>
        <v>1265.7294000000004</v>
      </c>
      <c r="G11" s="32">
        <f t="shared" si="1"/>
        <v>14183.310599999999</v>
      </c>
      <c r="H11" s="32">
        <f t="shared" si="2"/>
        <v>15449.039999999999</v>
      </c>
    </row>
    <row r="12" spans="1:11" x14ac:dyDescent="0.25">
      <c r="A12" s="25"/>
      <c r="B12" s="41" t="s">
        <v>166</v>
      </c>
      <c r="C12" s="37">
        <v>75</v>
      </c>
      <c r="D12" s="37">
        <v>263.17860000000002</v>
      </c>
      <c r="E12" s="37">
        <v>271.45600000000002</v>
      </c>
      <c r="F12" s="33">
        <f t="shared" si="0"/>
        <v>620.80500000000006</v>
      </c>
      <c r="G12" s="32">
        <f t="shared" si="1"/>
        <v>19738.395</v>
      </c>
      <c r="H12" s="32">
        <f t="shared" si="2"/>
        <v>20359.2</v>
      </c>
    </row>
    <row r="13" spans="1:11" x14ac:dyDescent="0.25">
      <c r="A13" s="25"/>
      <c r="B13" s="41" t="s">
        <v>167</v>
      </c>
      <c r="C13" s="37">
        <v>18</v>
      </c>
      <c r="D13" s="37">
        <v>526.55100000000004</v>
      </c>
      <c r="E13" s="37">
        <v>563.87</v>
      </c>
      <c r="F13" s="33">
        <f t="shared" si="0"/>
        <v>671.74199999999928</v>
      </c>
      <c r="G13" s="32">
        <f t="shared" si="1"/>
        <v>9477.9180000000015</v>
      </c>
      <c r="H13" s="32">
        <f t="shared" si="2"/>
        <v>10149.66</v>
      </c>
    </row>
    <row r="14" spans="1:11" x14ac:dyDescent="0.25">
      <c r="A14" s="40">
        <v>43878</v>
      </c>
      <c r="B14" s="41" t="s">
        <v>157</v>
      </c>
      <c r="C14" s="37">
        <v>30</v>
      </c>
      <c r="D14" s="37">
        <v>1157</v>
      </c>
      <c r="E14" s="33">
        <v>1245</v>
      </c>
      <c r="F14" s="32">
        <f>(E14-D14)*C14</f>
        <v>2640</v>
      </c>
      <c r="G14" s="32">
        <f>C14*D14</f>
        <v>34710</v>
      </c>
      <c r="H14" s="34">
        <f>C14*E14</f>
        <v>37350</v>
      </c>
    </row>
    <row r="15" spans="1:11" x14ac:dyDescent="0.25">
      <c r="A15" s="40">
        <v>43871</v>
      </c>
      <c r="B15" s="41" t="s">
        <v>130</v>
      </c>
      <c r="C15" s="37">
        <v>200</v>
      </c>
      <c r="D15" s="37">
        <v>663</v>
      </c>
      <c r="E15" s="33">
        <v>556</v>
      </c>
      <c r="F15" s="32">
        <f>(E15-D15)*C15</f>
        <v>-21400</v>
      </c>
      <c r="G15" s="32">
        <f>C15*D15</f>
        <v>132600</v>
      </c>
      <c r="H15" s="34">
        <f>C15*E15</f>
        <v>111200</v>
      </c>
    </row>
    <row r="16" spans="1:11" x14ac:dyDescent="0.25">
      <c r="A16" s="40"/>
      <c r="B16" s="41" t="s">
        <v>144</v>
      </c>
      <c r="C16" s="37">
        <v>50</v>
      </c>
      <c r="D16" s="37">
        <v>824</v>
      </c>
      <c r="E16" s="33">
        <v>687</v>
      </c>
      <c r="F16" s="32">
        <f>(E16-D16)*C16</f>
        <v>-6850</v>
      </c>
      <c r="G16" s="32">
        <f>C16*D16</f>
        <v>41200</v>
      </c>
      <c r="H16" s="34">
        <f>C16*E16</f>
        <v>34350</v>
      </c>
    </row>
    <row r="17" spans="1:8" x14ac:dyDescent="0.25">
      <c r="A17" s="25"/>
      <c r="B17" s="41" t="s">
        <v>142</v>
      </c>
      <c r="C17" s="26">
        <v>10</v>
      </c>
      <c r="D17" s="26">
        <v>2735</v>
      </c>
      <c r="E17" s="38">
        <v>3059</v>
      </c>
      <c r="F17" s="26">
        <f>(E17-D17)*C17</f>
        <v>3240</v>
      </c>
      <c r="G17" s="25">
        <f>C17*D17</f>
        <v>27350</v>
      </c>
      <c r="H17" s="25">
        <f>C17*E17</f>
        <v>30590</v>
      </c>
    </row>
    <row r="18" spans="1:8" x14ac:dyDescent="0.25">
      <c r="A18" s="25"/>
      <c r="B18" s="41" t="s">
        <v>143</v>
      </c>
      <c r="C18" s="26">
        <v>40</v>
      </c>
      <c r="D18" s="26">
        <v>924</v>
      </c>
      <c r="E18" s="38">
        <v>601</v>
      </c>
      <c r="F18" s="26">
        <f t="shared" ref="F18:F22" si="3">(E18-D18)*C18</f>
        <v>-12920</v>
      </c>
      <c r="G18" s="25">
        <f t="shared" ref="G18:G22" si="4">C18*D18</f>
        <v>36960</v>
      </c>
      <c r="H18" s="25">
        <f t="shared" ref="H18:H22" si="5">C18*E18</f>
        <v>24040</v>
      </c>
    </row>
    <row r="19" spans="1:8" x14ac:dyDescent="0.25">
      <c r="A19" s="25"/>
      <c r="B19" s="41" t="s">
        <v>129</v>
      </c>
      <c r="C19" s="26">
        <v>3</v>
      </c>
      <c r="D19" s="26">
        <v>1637</v>
      </c>
      <c r="E19" s="38">
        <v>2169</v>
      </c>
      <c r="F19" s="26">
        <f t="shared" si="3"/>
        <v>1596</v>
      </c>
      <c r="G19" s="25">
        <f t="shared" si="4"/>
        <v>4911</v>
      </c>
      <c r="H19" s="25">
        <f t="shared" si="5"/>
        <v>6507</v>
      </c>
    </row>
    <row r="20" spans="1:8" x14ac:dyDescent="0.25">
      <c r="A20" s="25"/>
      <c r="B20" s="41" t="s">
        <v>140</v>
      </c>
      <c r="C20" s="26">
        <v>30</v>
      </c>
      <c r="D20" s="26">
        <v>1190</v>
      </c>
      <c r="E20" s="38">
        <v>1345</v>
      </c>
      <c r="F20" s="26">
        <f t="shared" si="3"/>
        <v>4650</v>
      </c>
      <c r="G20" s="25">
        <f t="shared" si="4"/>
        <v>35700</v>
      </c>
      <c r="H20" s="25">
        <f t="shared" si="5"/>
        <v>40350</v>
      </c>
    </row>
    <row r="21" spans="1:8" x14ac:dyDescent="0.25">
      <c r="A21" s="25"/>
      <c r="B21" s="41" t="s">
        <v>16</v>
      </c>
      <c r="C21" s="26">
        <v>150</v>
      </c>
      <c r="D21" s="26">
        <v>972</v>
      </c>
      <c r="E21" s="38">
        <v>1930</v>
      </c>
      <c r="F21" s="26">
        <f t="shared" si="3"/>
        <v>143700</v>
      </c>
      <c r="G21" s="25">
        <f t="shared" si="4"/>
        <v>145800</v>
      </c>
      <c r="H21" s="25">
        <f t="shared" si="5"/>
        <v>289500</v>
      </c>
    </row>
    <row r="22" spans="1:8" x14ac:dyDescent="0.25">
      <c r="A22" s="25"/>
      <c r="B22" s="41" t="s">
        <v>141</v>
      </c>
      <c r="C22" s="26">
        <v>20</v>
      </c>
      <c r="D22" s="26">
        <v>1337</v>
      </c>
      <c r="E22" s="38">
        <v>1883</v>
      </c>
      <c r="F22" s="26">
        <f t="shared" si="3"/>
        <v>10920</v>
      </c>
      <c r="G22" s="25">
        <f t="shared" si="4"/>
        <v>26740</v>
      </c>
      <c r="H22" s="25">
        <f t="shared" si="5"/>
        <v>37660</v>
      </c>
    </row>
    <row r="23" spans="1:8" x14ac:dyDescent="0.25">
      <c r="A23" s="25"/>
      <c r="B23" s="41" t="s">
        <v>131</v>
      </c>
      <c r="C23" s="26">
        <v>15</v>
      </c>
      <c r="D23" s="26">
        <v>932</v>
      </c>
      <c r="E23" s="38">
        <v>1127</v>
      </c>
      <c r="F23" s="26">
        <f>(E23-D23)*C23</f>
        <v>2925</v>
      </c>
      <c r="G23" s="25">
        <f>C23*D23</f>
        <v>13980</v>
      </c>
      <c r="H23" s="25">
        <f>C23*E23</f>
        <v>16905</v>
      </c>
    </row>
    <row r="24" spans="1:8" x14ac:dyDescent="0.25">
      <c r="A24" s="25"/>
      <c r="B24" s="41" t="s">
        <v>132</v>
      </c>
      <c r="C24" s="26">
        <v>5</v>
      </c>
      <c r="D24" s="26">
        <v>0</v>
      </c>
      <c r="E24" s="38">
        <v>4428</v>
      </c>
      <c r="F24" s="26">
        <f>(E24-D24)*C24</f>
        <v>22140</v>
      </c>
      <c r="G24" s="25">
        <f>C24*D24</f>
        <v>0</v>
      </c>
      <c r="H24" s="25">
        <f>C24*E24</f>
        <v>22140</v>
      </c>
    </row>
    <row r="25" spans="1:8" x14ac:dyDescent="0.25">
      <c r="G25" s="27">
        <f>SUM(G17:G24)</f>
        <v>291441</v>
      </c>
      <c r="H25" s="27">
        <f>SUM(H17:H24)</f>
        <v>467692</v>
      </c>
    </row>
  </sheetData>
  <sortState ref="B2:H12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Personal</vt:lpstr>
      <vt:lpstr>Sheet6</vt:lpstr>
      <vt:lpstr>F&amp;O_Ext2</vt:lpstr>
      <vt:lpstr>Sheet2</vt:lpstr>
      <vt:lpstr>Postional_Ext2</vt:lpstr>
    </vt:vector>
  </TitlesOfParts>
  <Company>Giesecke+Devrient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Kumbhare Prasanna Vitthal</dc:creator>
  <cp:lastModifiedBy>Kumbhare Prasanna Vitthal</cp:lastModifiedBy>
  <dcterms:created xsi:type="dcterms:W3CDTF">2019-12-30T06:27:50Z</dcterms:created>
  <dcterms:modified xsi:type="dcterms:W3CDTF">2020-02-28T11:44:58Z</dcterms:modified>
</cp:coreProperties>
</file>