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rodrigues\Desktop\"/>
    </mc:Choice>
  </mc:AlternateContent>
  <xr:revisionPtr revIDLastSave="0" documentId="8_{7E35D8FF-DBBD-4E19-BDD9-0A437262D712}" xr6:coauthVersionLast="47" xr6:coauthVersionMax="47" xr10:uidLastSave="{00000000-0000-0000-0000-000000000000}"/>
  <bookViews>
    <workbookView xWindow="-120" yWindow="-120" windowWidth="20730" windowHeight="11160" firstSheet="1" activeTab="1" xr2:uid="{3B7AFDB1-970F-924F-AC3E-BA1310BA029D}"/>
  </bookViews>
  <sheets>
    <sheet name="Sheet1" sheetId="1" state="hidden" r:id="rId1"/>
    <sheet name="Cronograma de Atividade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" l="1"/>
  <c r="I58" i="1"/>
  <c r="I57" i="1"/>
  <c r="H57" i="1"/>
  <c r="G59" i="1"/>
  <c r="G58" i="1"/>
  <c r="G57" i="1"/>
  <c r="E52" i="1"/>
  <c r="E51" i="1"/>
  <c r="E50" i="1"/>
  <c r="E49" i="1"/>
  <c r="E48" i="1"/>
  <c r="E47" i="1"/>
  <c r="E46" i="1"/>
  <c r="E44" i="1"/>
  <c r="E43" i="1"/>
  <c r="E41" i="1"/>
  <c r="E40" i="1" s="1"/>
  <c r="E31" i="1"/>
  <c r="E30" i="1" s="1"/>
  <c r="E24" i="1"/>
  <c r="E23" i="1" s="1"/>
  <c r="E22" i="1"/>
  <c r="E21" i="1"/>
  <c r="E20" i="1"/>
  <c r="E16" i="1"/>
  <c r="E13" i="1"/>
  <c r="E12" i="1"/>
  <c r="E10" i="1"/>
  <c r="E9" i="1" s="1"/>
  <c r="E8" i="1"/>
  <c r="E7" i="1"/>
  <c r="E6" i="1"/>
  <c r="E5" i="1"/>
  <c r="E36" i="1"/>
  <c r="E35" i="1" s="1"/>
  <c r="E25" i="1"/>
  <c r="E55" i="1" l="1"/>
  <c r="E42" i="1"/>
  <c r="E45" i="1"/>
  <c r="E11" i="1"/>
  <c r="E19" i="1"/>
  <c r="E18" i="1" s="1"/>
  <c r="E4" i="1"/>
  <c r="E3" i="1" l="1"/>
  <c r="E54" i="1"/>
  <c r="E57" i="1"/>
</calcChain>
</file>

<file path=xl/sharedStrings.xml><?xml version="1.0" encoding="utf-8"?>
<sst xmlns="http://schemas.openxmlformats.org/spreadsheetml/2006/main" count="130" uniqueCount="114">
  <si>
    <t>ITEM</t>
  </si>
  <si>
    <t xml:space="preserve">     Cadastrar Tabelas e Domínios</t>
  </si>
  <si>
    <t xml:space="preserve">     Tratar Deck de Notas</t>
  </si>
  <si>
    <t xml:space="preserve">     Analisar Custo Deck de Notas</t>
  </si>
  <si>
    <t>3 - APLICAR ESTATÍSTICA</t>
  </si>
  <si>
    <t xml:space="preserve">     Analisar NS Estatístico</t>
  </si>
  <si>
    <t>1 - TRATAMENTO PRÉ-OPERACIONAL</t>
  </si>
  <si>
    <t>2 - TRATAMENTO OPERACIONAL</t>
  </si>
  <si>
    <t>4 - APLICAR INTELIGÊNCIA LOGÍSTICA</t>
  </si>
  <si>
    <t>5 - PUBLICAR RESULTADO</t>
  </si>
  <si>
    <t xml:space="preserve">          Cliente</t>
  </si>
  <si>
    <t xml:space="preserve">          Base Custo Transportador</t>
  </si>
  <si>
    <t xml:space="preserve">          Cidades Atendidas</t>
  </si>
  <si>
    <t xml:space="preserve">          Cidades</t>
  </si>
  <si>
    <t xml:space="preserve">          Faixas de Peso do Cliente</t>
  </si>
  <si>
    <t xml:space="preserve">          Fator de Cubagem do Cliente</t>
  </si>
  <si>
    <t xml:space="preserve">          NS Estatístico do Transportador</t>
  </si>
  <si>
    <t xml:space="preserve">          NS do Cliente</t>
  </si>
  <si>
    <t xml:space="preserve">          NS Estatístico do Cliente</t>
  </si>
  <si>
    <t>Integração com Tracking</t>
  </si>
  <si>
    <t xml:space="preserve">      Cadastrar entidades</t>
  </si>
  <si>
    <t xml:space="preserve">     Cadastrar Parâmetros</t>
  </si>
  <si>
    <t>TAREFAS</t>
  </si>
  <si>
    <t>Integração peça CADASTROS / ETL Protheus e Rodopar -&gt; peça CADASTROS</t>
  </si>
  <si>
    <t xml:space="preserve">          Transportador</t>
  </si>
  <si>
    <t>Integração peça TABELAS / ETL GFRETES -&gt; peça TABELAS</t>
  </si>
  <si>
    <t>Integração peça CADASTROS  / ETL Protheus e Rodopar -&gt; peça CADASTROS / CRUD</t>
  </si>
  <si>
    <t xml:space="preserve">Integração com Tracking </t>
  </si>
  <si>
    <t xml:space="preserve">          Exclusividade por Cidade</t>
  </si>
  <si>
    <t xml:space="preserve">          Integrar Notas do Cliente via Blotter Excel</t>
  </si>
  <si>
    <t xml:space="preserve">          Integrar Notas do Cliente do TMS Via API</t>
  </si>
  <si>
    <t xml:space="preserve">          Reports de Consistência</t>
  </si>
  <si>
    <t>Desenvolver Relatórios</t>
  </si>
  <si>
    <t xml:space="preserve">          Seleção de Deck de Notas</t>
  </si>
  <si>
    <t>Desenvolver GRID</t>
  </si>
  <si>
    <t xml:space="preserve">          Pré-calcular Notas</t>
  </si>
  <si>
    <t xml:space="preserve">          Cálculo Custo por Transportadora</t>
  </si>
  <si>
    <t xml:space="preserve">               Consolidar Notas</t>
  </si>
  <si>
    <t xml:space="preserve">               Calcular Peso Cubado Valor a Considerar</t>
  </si>
  <si>
    <t xml:space="preserve">               Obter Faixa de Peso do Cliente</t>
  </si>
  <si>
    <t xml:space="preserve">               Calcular Faixa da Nota</t>
  </si>
  <si>
    <t>Desenvolver rotina</t>
  </si>
  <si>
    <t xml:space="preserve">               Identificar Transportadoras Aptas</t>
  </si>
  <si>
    <t xml:space="preserve">               Identificar Transportadoras Exclusivas</t>
  </si>
  <si>
    <t xml:space="preserve">               Cálculo Custo por Transportadora</t>
  </si>
  <si>
    <t xml:space="preserve">               Cálculo Custo por Transportadora Exclusiva</t>
  </si>
  <si>
    <t xml:space="preserve">          Obter NS Estatístico do Cliente</t>
  </si>
  <si>
    <t xml:space="preserve">          Obter NS Estatístico do Tranportador</t>
  </si>
  <si>
    <t xml:space="preserve">          Incorporar NS no Deck de Notas</t>
  </si>
  <si>
    <t>ESTRUTURAIS</t>
  </si>
  <si>
    <t xml:space="preserve">      Peça SEGURANÇA</t>
  </si>
  <si>
    <t xml:space="preserve">      Peça CADASTROS</t>
  </si>
  <si>
    <t xml:space="preserve">      Template Sistemas BEXX</t>
  </si>
  <si>
    <t>Desenvolvimento de padrão para utilizar nos sistemas (Em conjunto com UX)</t>
  </si>
  <si>
    <t xml:space="preserve">      Template API BEXX</t>
  </si>
  <si>
    <t xml:space="preserve">      Infra na AWS</t>
  </si>
  <si>
    <t xml:space="preserve">Criação da Infra da BEXX na AWS </t>
  </si>
  <si>
    <t xml:space="preserve">      DEVOPS</t>
  </si>
  <si>
    <t xml:space="preserve">     Obter Decisão</t>
  </si>
  <si>
    <t xml:space="preserve">     Integrar com Roteirizador</t>
  </si>
  <si>
    <t xml:space="preserve">     Divulgar Resultado</t>
  </si>
  <si>
    <t>Desenvolver e Disponibilizar API</t>
  </si>
  <si>
    <t>Desenvolver Integração contínua e deploy automatizado em ambientes dev/hom/prod</t>
  </si>
  <si>
    <t>BEXX - DESENVOLVIMENTO DO PECHINCHADOR - ESTIMATIVA DE ESFORÇO</t>
  </si>
  <si>
    <t>HORAS</t>
  </si>
  <si>
    <t>Desenvolver CRUD / Rotinas de validação</t>
  </si>
  <si>
    <t xml:space="preserve">Desenvolver e Expor API / Rotinas de validação </t>
  </si>
  <si>
    <t>Integração peça TABELAS / ETL GFRETES -&gt; peça TABELAS PREÇOS TRANSPORTADORAS</t>
  </si>
  <si>
    <t>Desenvolver rotina / GRID</t>
  </si>
  <si>
    <t>Desenvolver GRID / Embendar PowerBI</t>
  </si>
  <si>
    <t xml:space="preserve">      Peça TABELAS PREÇOS TRANSPORTADORAS</t>
  </si>
  <si>
    <t>Desenvolvimento da API / CRUD</t>
  </si>
  <si>
    <t>Desenvolvimento da API  / CRUD Cadastros genéricos / Perfis / Funcionalidades / Usuários</t>
  </si>
  <si>
    <t>TOTAL PECHINCHADOR</t>
  </si>
  <si>
    <t>TOTAL ESTRUTURAIS</t>
  </si>
  <si>
    <t>TOTAL GERAL</t>
  </si>
  <si>
    <t xml:space="preserve">TEMPO DE DESENVOLVIMENTO COM 2 RECURSOS </t>
  </si>
  <si>
    <t>2 MESES E 15 DIAS</t>
  </si>
  <si>
    <t>Desenvolvimento de padrão para exposição das API (Internas e externas) / Swagger</t>
  </si>
  <si>
    <t>Full Stack</t>
  </si>
  <si>
    <t>Horas Faltantes</t>
  </si>
  <si>
    <t>JULHO</t>
  </si>
  <si>
    <t>AGOSTO</t>
  </si>
  <si>
    <t>SETEMBRO</t>
  </si>
  <si>
    <t xml:space="preserve">FULL STACK </t>
  </si>
  <si>
    <t>50 HORAS MENCHINI (CONTRATO RECORRENTE)</t>
  </si>
  <si>
    <t>150 HORAS</t>
  </si>
  <si>
    <t>480 HORAS</t>
  </si>
  <si>
    <t>RESTANTE DAS HORAS DE TUDO (CONTRATAÇÃO DE MAIS UM RECURSO)</t>
  </si>
  <si>
    <t>EM PARALELO</t>
  </si>
  <si>
    <t>TEMOS QUE TERMINAR GFRETE E LAST MILE</t>
  </si>
  <si>
    <t xml:space="preserve">Atividades </t>
  </si>
  <si>
    <t>Horas</t>
  </si>
  <si>
    <t>Capacidade Interna</t>
  </si>
  <si>
    <t>Capacidade Contradada</t>
  </si>
  <si>
    <t>Ajuste Tracking</t>
  </si>
  <si>
    <t>Ajuste Gfrete</t>
  </si>
  <si>
    <t>Negociador</t>
  </si>
  <si>
    <t>Ajuste Daily</t>
  </si>
  <si>
    <t xml:space="preserve">Terceiros </t>
  </si>
  <si>
    <t>Inteligência de Negócios (Report Digital)</t>
  </si>
  <si>
    <t xml:space="preserve">Regras de Negócio - Faturamento/ Recebimento/ Split </t>
  </si>
  <si>
    <t>Homologação  da Transportadora (fluig- processo próprio)</t>
  </si>
  <si>
    <t>Integração Financeira (Parceiro Gateway - Split)</t>
  </si>
  <si>
    <t>Integração Protheus (Sucess Fee, NF´s Serviços)</t>
  </si>
  <si>
    <t>Relatórios (Comparação Sucess Fee, Contas a receber transportadora )</t>
  </si>
  <si>
    <t>Portal Cadastro Onboarding (Visão Transportadora - Custo e Prazo)</t>
  </si>
  <si>
    <t xml:space="preserve">Gamificação de ranking - Transportadora onde está o volume </t>
  </si>
  <si>
    <t>APIs de integração (Transportadora e ERP)</t>
  </si>
  <si>
    <t xml:space="preserve">Portal nosso Bexx (Blog) Aplicativo responsivo </t>
  </si>
  <si>
    <t>Pechinchador (Tabela estrutural de pegar as infos da Indústria)</t>
  </si>
  <si>
    <t>Ajuste Last Mile (Bexx Last Mile)</t>
  </si>
  <si>
    <t>App Bexx Responsivo</t>
  </si>
  <si>
    <t>Robos Agendas (New Tracking)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</si>
</sst>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3" fillId="0" borderId="1" xfId="0" applyFont="1" applyBorder="1"/>
    <xf numFmtId="0" fontId="2" fillId="0" borderId="0" xfId="0" applyFont="1" applyAlignment="1">
      <alignment horizontal="lef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right"/>
    </xf>
    <xf numFmtId="44" fontId="0" fillId="0" borderId="0" xfId="1" applyFont="1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3" fontId="0" fillId="0" borderId="0" xfId="0" applyNumberFormat="1"/>
    <xf numFmtId="0" fontId="0" fillId="0" borderId="7" xfId="0" applyBorder="1" applyAlignment="1">
      <alignment horizontal="left" indent="1"/>
    </xf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left" vertical="top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714171</xdr:colOff>
      <xdr:row>4</xdr:row>
      <xdr:rowOff>28850</xdr:rowOff>
    </xdr:to>
    <xdr:pic>
      <xdr:nvPicPr>
        <xdr:cNvPr id="2" name="Imagem 1" descr="Texto&#10;&#10;Descrição gerada automaticamente com confiança baixa">
          <a:extLst>
            <a:ext uri="{FF2B5EF4-FFF2-40B4-BE49-F238E27FC236}">
              <a16:creationId xmlns:a16="http://schemas.microsoft.com/office/drawing/2014/main" id="{49EAAF6F-D31F-4709-80AD-95B9BB434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9971" cy="82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35B2-FD0E-5E4D-B8C9-3351131017B6}">
  <dimension ref="C1:J64"/>
  <sheetViews>
    <sheetView topLeftCell="E46" zoomScaleNormal="100" workbookViewId="0">
      <selection activeCell="H58" sqref="H58"/>
    </sheetView>
  </sheetViews>
  <sheetFormatPr defaultColWidth="11" defaultRowHeight="15.75" x14ac:dyDescent="0.25"/>
  <cols>
    <col min="2" max="2" width="7.125" customWidth="1"/>
    <col min="3" max="3" width="44.5" customWidth="1"/>
    <col min="4" max="4" width="75.875" customWidth="1"/>
    <col min="5" max="5" width="16.375" customWidth="1"/>
    <col min="6" max="6" width="62.625" bestFit="1" customWidth="1"/>
    <col min="10" max="10" width="12.75" bestFit="1" customWidth="1"/>
  </cols>
  <sheetData>
    <row r="1" spans="3:5" ht="36" customHeight="1" x14ac:dyDescent="0.25">
      <c r="C1" s="8" t="s">
        <v>63</v>
      </c>
      <c r="E1" s="9">
        <v>44371</v>
      </c>
    </row>
    <row r="2" spans="3:5" ht="27.95" customHeight="1" x14ac:dyDescent="0.25">
      <c r="C2" s="5" t="s">
        <v>0</v>
      </c>
      <c r="D2" s="5" t="s">
        <v>22</v>
      </c>
      <c r="E2" s="5" t="s">
        <v>64</v>
      </c>
    </row>
    <row r="3" spans="3:5" x14ac:dyDescent="0.25">
      <c r="C3" s="3" t="s">
        <v>6</v>
      </c>
      <c r="D3" s="4"/>
      <c r="E3" s="3">
        <f>E4+E9+E11</f>
        <v>152</v>
      </c>
    </row>
    <row r="4" spans="3:5" x14ac:dyDescent="0.25">
      <c r="C4" s="7" t="s">
        <v>20</v>
      </c>
      <c r="D4" s="1"/>
      <c r="E4" s="2">
        <f>SUM(E5:E8)</f>
        <v>64</v>
      </c>
    </row>
    <row r="5" spans="3:5" x14ac:dyDescent="0.25">
      <c r="C5" s="1" t="s">
        <v>10</v>
      </c>
      <c r="D5" s="1" t="s">
        <v>23</v>
      </c>
      <c r="E5" s="1">
        <f>8*2</f>
        <v>16</v>
      </c>
    </row>
    <row r="6" spans="3:5" x14ac:dyDescent="0.25">
      <c r="C6" s="1" t="s">
        <v>24</v>
      </c>
      <c r="D6" s="1" t="s">
        <v>23</v>
      </c>
      <c r="E6" s="1">
        <f>8*2</f>
        <v>16</v>
      </c>
    </row>
    <row r="7" spans="3:5" x14ac:dyDescent="0.25">
      <c r="C7" s="1" t="s">
        <v>11</v>
      </c>
      <c r="D7" s="1" t="s">
        <v>67</v>
      </c>
      <c r="E7" s="1">
        <f>8*2</f>
        <v>16</v>
      </c>
    </row>
    <row r="8" spans="3:5" x14ac:dyDescent="0.25">
      <c r="C8" s="1" t="s">
        <v>12</v>
      </c>
      <c r="D8" s="1" t="s">
        <v>67</v>
      </c>
      <c r="E8" s="1">
        <f>8*2</f>
        <v>16</v>
      </c>
    </row>
    <row r="9" spans="3:5" x14ac:dyDescent="0.25">
      <c r="C9" s="7" t="s">
        <v>1</v>
      </c>
      <c r="D9" s="1"/>
      <c r="E9" s="2">
        <f>E10</f>
        <v>16</v>
      </c>
    </row>
    <row r="10" spans="3:5" x14ac:dyDescent="0.25">
      <c r="C10" s="1" t="s">
        <v>13</v>
      </c>
      <c r="D10" s="1" t="s">
        <v>23</v>
      </c>
      <c r="E10" s="1">
        <f>8*2</f>
        <v>16</v>
      </c>
    </row>
    <row r="11" spans="3:5" x14ac:dyDescent="0.25">
      <c r="C11" s="7" t="s">
        <v>21</v>
      </c>
      <c r="D11" s="1"/>
      <c r="E11" s="2">
        <f>SUM(E12:E17)</f>
        <v>72</v>
      </c>
    </row>
    <row r="12" spans="3:5" x14ac:dyDescent="0.25">
      <c r="C12" s="1" t="s">
        <v>14</v>
      </c>
      <c r="D12" s="1" t="s">
        <v>25</v>
      </c>
      <c r="E12" s="1">
        <f>8*2</f>
        <v>16</v>
      </c>
    </row>
    <row r="13" spans="3:5" x14ac:dyDescent="0.25">
      <c r="C13" s="1" t="s">
        <v>15</v>
      </c>
      <c r="D13" s="1" t="s">
        <v>25</v>
      </c>
      <c r="E13" s="1">
        <f>8*2</f>
        <v>16</v>
      </c>
    </row>
    <row r="14" spans="3:5" x14ac:dyDescent="0.25">
      <c r="C14" s="1" t="s">
        <v>16</v>
      </c>
      <c r="D14" s="1" t="s">
        <v>27</v>
      </c>
      <c r="E14" s="1">
        <v>8</v>
      </c>
    </row>
    <row r="15" spans="3:5" x14ac:dyDescent="0.25">
      <c r="C15" s="1" t="s">
        <v>17</v>
      </c>
      <c r="D15" s="1" t="s">
        <v>19</v>
      </c>
      <c r="E15" s="1">
        <v>8</v>
      </c>
    </row>
    <row r="16" spans="3:5" x14ac:dyDescent="0.25">
      <c r="C16" s="1" t="s">
        <v>28</v>
      </c>
      <c r="D16" s="1" t="s">
        <v>26</v>
      </c>
      <c r="E16" s="1">
        <f>8*2</f>
        <v>16</v>
      </c>
    </row>
    <row r="17" spans="3:5" x14ac:dyDescent="0.25">
      <c r="C17" s="1" t="s">
        <v>18</v>
      </c>
      <c r="D17" s="1" t="s">
        <v>19</v>
      </c>
      <c r="E17" s="1">
        <v>8</v>
      </c>
    </row>
    <row r="18" spans="3:5" x14ac:dyDescent="0.25">
      <c r="C18" s="3" t="s">
        <v>7</v>
      </c>
      <c r="D18" s="4"/>
      <c r="E18" s="3">
        <f>E19+E23+E25+E30</f>
        <v>200</v>
      </c>
    </row>
    <row r="19" spans="3:5" x14ac:dyDescent="0.25">
      <c r="C19" s="7" t="s">
        <v>2</v>
      </c>
      <c r="D19" s="1"/>
      <c r="E19" s="2">
        <f>SUM(E20:E22)</f>
        <v>112</v>
      </c>
    </row>
    <row r="20" spans="3:5" x14ac:dyDescent="0.25">
      <c r="C20" s="1" t="s">
        <v>29</v>
      </c>
      <c r="D20" s="1" t="s">
        <v>65</v>
      </c>
      <c r="E20" s="1">
        <f>8*5</f>
        <v>40</v>
      </c>
    </row>
    <row r="21" spans="3:5" x14ac:dyDescent="0.25">
      <c r="C21" s="1" t="s">
        <v>30</v>
      </c>
      <c r="D21" s="1" t="s">
        <v>66</v>
      </c>
      <c r="E21" s="1">
        <f>8*5</f>
        <v>40</v>
      </c>
    </row>
    <row r="22" spans="3:5" x14ac:dyDescent="0.25">
      <c r="C22" s="1" t="s">
        <v>31</v>
      </c>
      <c r="D22" s="1" t="s">
        <v>32</v>
      </c>
      <c r="E22" s="1">
        <f>8*4</f>
        <v>32</v>
      </c>
    </row>
    <row r="23" spans="3:5" x14ac:dyDescent="0.25">
      <c r="C23" s="7" t="s">
        <v>3</v>
      </c>
      <c r="D23" s="1"/>
      <c r="E23" s="2">
        <f>E24</f>
        <v>16</v>
      </c>
    </row>
    <row r="24" spans="3:5" x14ac:dyDescent="0.25">
      <c r="C24" s="1" t="s">
        <v>33</v>
      </c>
      <c r="D24" s="1" t="s">
        <v>34</v>
      </c>
      <c r="E24" s="1">
        <f>2*8</f>
        <v>16</v>
      </c>
    </row>
    <row r="25" spans="3:5" x14ac:dyDescent="0.25">
      <c r="C25" s="1" t="s">
        <v>35</v>
      </c>
      <c r="D25" s="1"/>
      <c r="E25" s="1">
        <f>SUM(E26:E29)</f>
        <v>32</v>
      </c>
    </row>
    <row r="26" spans="3:5" x14ac:dyDescent="0.25">
      <c r="C26" s="1" t="s">
        <v>37</v>
      </c>
      <c r="D26" s="1" t="s">
        <v>41</v>
      </c>
      <c r="E26" s="1">
        <v>8</v>
      </c>
    </row>
    <row r="27" spans="3:5" x14ac:dyDescent="0.25">
      <c r="C27" s="1" t="s">
        <v>38</v>
      </c>
      <c r="D27" s="1" t="s">
        <v>41</v>
      </c>
      <c r="E27" s="1">
        <v>8</v>
      </c>
    </row>
    <row r="28" spans="3:5" x14ac:dyDescent="0.25">
      <c r="C28" s="1" t="s">
        <v>39</v>
      </c>
      <c r="D28" s="1" t="s">
        <v>41</v>
      </c>
      <c r="E28" s="1">
        <v>8</v>
      </c>
    </row>
    <row r="29" spans="3:5" x14ac:dyDescent="0.25">
      <c r="C29" s="1" t="s">
        <v>40</v>
      </c>
      <c r="D29" s="1" t="s">
        <v>41</v>
      </c>
      <c r="E29" s="1">
        <v>8</v>
      </c>
    </row>
    <row r="30" spans="3:5" x14ac:dyDescent="0.25">
      <c r="C30" s="1" t="s">
        <v>36</v>
      </c>
      <c r="D30" s="1"/>
      <c r="E30" s="1">
        <f>SUM(E31:E34)</f>
        <v>40</v>
      </c>
    </row>
    <row r="31" spans="3:5" x14ac:dyDescent="0.25">
      <c r="C31" s="1" t="s">
        <v>42</v>
      </c>
      <c r="D31" s="1" t="s">
        <v>41</v>
      </c>
      <c r="E31" s="1">
        <f>2*8</f>
        <v>16</v>
      </c>
    </row>
    <row r="32" spans="3:5" x14ac:dyDescent="0.25">
      <c r="C32" s="1" t="s">
        <v>43</v>
      </c>
      <c r="D32" s="1" t="s">
        <v>41</v>
      </c>
      <c r="E32" s="1">
        <v>8</v>
      </c>
    </row>
    <row r="33" spans="3:5" x14ac:dyDescent="0.25">
      <c r="C33" s="1" t="s">
        <v>44</v>
      </c>
      <c r="D33" s="1" t="s">
        <v>41</v>
      </c>
      <c r="E33" s="1">
        <v>8</v>
      </c>
    </row>
    <row r="34" spans="3:5" x14ac:dyDescent="0.25">
      <c r="C34" s="1" t="s">
        <v>45</v>
      </c>
      <c r="D34" s="1" t="s">
        <v>41</v>
      </c>
      <c r="E34" s="1">
        <v>8</v>
      </c>
    </row>
    <row r="35" spans="3:5" x14ac:dyDescent="0.25">
      <c r="C35" s="3" t="s">
        <v>4</v>
      </c>
      <c r="D35" s="4"/>
      <c r="E35" s="3">
        <f>E36</f>
        <v>24</v>
      </c>
    </row>
    <row r="36" spans="3:5" x14ac:dyDescent="0.25">
      <c r="C36" s="7" t="s">
        <v>5</v>
      </c>
      <c r="D36" s="1"/>
      <c r="E36" s="2">
        <f>SUM(E37:E39)</f>
        <v>24</v>
      </c>
    </row>
    <row r="37" spans="3:5" x14ac:dyDescent="0.25">
      <c r="C37" s="1" t="s">
        <v>46</v>
      </c>
      <c r="D37" s="1" t="s">
        <v>41</v>
      </c>
      <c r="E37" s="1">
        <v>8</v>
      </c>
    </row>
    <row r="38" spans="3:5" x14ac:dyDescent="0.25">
      <c r="C38" s="1" t="s">
        <v>47</v>
      </c>
      <c r="D38" s="1" t="s">
        <v>41</v>
      </c>
      <c r="E38" s="1">
        <v>8</v>
      </c>
    </row>
    <row r="39" spans="3:5" x14ac:dyDescent="0.25">
      <c r="C39" s="1" t="s">
        <v>48</v>
      </c>
      <c r="D39" s="1" t="s">
        <v>41</v>
      </c>
      <c r="E39" s="1">
        <v>8</v>
      </c>
    </row>
    <row r="40" spans="3:5" x14ac:dyDescent="0.25">
      <c r="C40" s="3" t="s">
        <v>8</v>
      </c>
      <c r="D40" s="4"/>
      <c r="E40" s="3">
        <f>E41</f>
        <v>24</v>
      </c>
    </row>
    <row r="41" spans="3:5" x14ac:dyDescent="0.25">
      <c r="C41" s="1" t="s">
        <v>58</v>
      </c>
      <c r="D41" s="1" t="s">
        <v>68</v>
      </c>
      <c r="E41" s="1">
        <f>8*3</f>
        <v>24</v>
      </c>
    </row>
    <row r="42" spans="3:5" x14ac:dyDescent="0.25">
      <c r="C42" s="3" t="s">
        <v>9</v>
      </c>
      <c r="D42" s="4"/>
      <c r="E42" s="3">
        <f>SUM(E43:E44)</f>
        <v>64</v>
      </c>
    </row>
    <row r="43" spans="3:5" x14ac:dyDescent="0.25">
      <c r="C43" s="1" t="s">
        <v>59</v>
      </c>
      <c r="D43" s="1" t="s">
        <v>61</v>
      </c>
      <c r="E43" s="1">
        <f>8*5</f>
        <v>40</v>
      </c>
    </row>
    <row r="44" spans="3:5" x14ac:dyDescent="0.25">
      <c r="C44" s="1" t="s">
        <v>60</v>
      </c>
      <c r="D44" s="1" t="s">
        <v>69</v>
      </c>
      <c r="E44" s="1">
        <f>8*3</f>
        <v>24</v>
      </c>
    </row>
    <row r="45" spans="3:5" x14ac:dyDescent="0.25">
      <c r="C45" s="3" t="s">
        <v>49</v>
      </c>
      <c r="D45" s="4"/>
      <c r="E45" s="3">
        <f>SUM(E46:E52)</f>
        <v>392</v>
      </c>
    </row>
    <row r="46" spans="3:5" x14ac:dyDescent="0.25">
      <c r="C46" s="1" t="s">
        <v>52</v>
      </c>
      <c r="D46" s="1" t="s">
        <v>53</v>
      </c>
      <c r="E46" s="1">
        <f>8*5*2</f>
        <v>80</v>
      </c>
    </row>
    <row r="47" spans="3:5" x14ac:dyDescent="0.25">
      <c r="C47" s="1" t="s">
        <v>54</v>
      </c>
      <c r="D47" s="1" t="s">
        <v>78</v>
      </c>
      <c r="E47" s="1">
        <f>8*5*2</f>
        <v>80</v>
      </c>
    </row>
    <row r="48" spans="3:5" x14ac:dyDescent="0.25">
      <c r="C48" s="1" t="s">
        <v>50</v>
      </c>
      <c r="D48" s="1" t="s">
        <v>71</v>
      </c>
      <c r="E48" s="1">
        <f>8*5</f>
        <v>40</v>
      </c>
    </row>
    <row r="49" spans="3:10" x14ac:dyDescent="0.25">
      <c r="C49" s="1" t="s">
        <v>51</v>
      </c>
      <c r="D49" s="1" t="s">
        <v>72</v>
      </c>
      <c r="E49" s="1">
        <f>8*7</f>
        <v>56</v>
      </c>
    </row>
    <row r="50" spans="3:10" x14ac:dyDescent="0.25">
      <c r="C50" s="1" t="s">
        <v>70</v>
      </c>
      <c r="D50" s="1" t="s">
        <v>71</v>
      </c>
      <c r="E50" s="1">
        <f>8*7</f>
        <v>56</v>
      </c>
    </row>
    <row r="51" spans="3:10" x14ac:dyDescent="0.25">
      <c r="C51" s="1" t="s">
        <v>55</v>
      </c>
      <c r="D51" s="1" t="s">
        <v>56</v>
      </c>
      <c r="E51" s="1">
        <f>8*5</f>
        <v>40</v>
      </c>
    </row>
    <row r="52" spans="3:10" x14ac:dyDescent="0.25">
      <c r="C52" s="1" t="s">
        <v>57</v>
      </c>
      <c r="D52" s="1" t="s">
        <v>62</v>
      </c>
      <c r="E52" s="1">
        <f>8*5</f>
        <v>40</v>
      </c>
    </row>
    <row r="54" spans="3:10" x14ac:dyDescent="0.25">
      <c r="C54" s="30" t="s">
        <v>73</v>
      </c>
      <c r="D54" s="31"/>
      <c r="E54" s="6">
        <f>E3+E18+E35+E40+E42</f>
        <v>464</v>
      </c>
    </row>
    <row r="55" spans="3:10" x14ac:dyDescent="0.25">
      <c r="C55" s="30" t="s">
        <v>74</v>
      </c>
      <c r="D55" s="31"/>
      <c r="E55" s="6">
        <f>SUM(E46:E53)</f>
        <v>392</v>
      </c>
    </row>
    <row r="56" spans="3:10" x14ac:dyDescent="0.25">
      <c r="C56" s="10"/>
      <c r="D56" s="10"/>
      <c r="H56" t="s">
        <v>80</v>
      </c>
    </row>
    <row r="57" spans="3:10" x14ac:dyDescent="0.25">
      <c r="C57" s="30" t="s">
        <v>75</v>
      </c>
      <c r="D57" s="31"/>
      <c r="E57" s="6">
        <f>E3+E18+E35+E40+E42+E45</f>
        <v>856</v>
      </c>
      <c r="F57" s="12" t="s">
        <v>79</v>
      </c>
      <c r="G57">
        <f>40*4</f>
        <v>160</v>
      </c>
      <c r="H57">
        <f>E57-G57-G58-G59</f>
        <v>376</v>
      </c>
      <c r="I57">
        <f>H57-150</f>
        <v>226</v>
      </c>
    </row>
    <row r="58" spans="3:10" x14ac:dyDescent="0.25">
      <c r="G58">
        <f>G57</f>
        <v>160</v>
      </c>
      <c r="I58">
        <f>H57-I57</f>
        <v>150</v>
      </c>
      <c r="J58" s="12">
        <f>I58*140</f>
        <v>21000</v>
      </c>
    </row>
    <row r="59" spans="3:10" x14ac:dyDescent="0.25">
      <c r="C59" s="32" t="s">
        <v>76</v>
      </c>
      <c r="D59" s="32"/>
      <c r="E59" s="11" t="s">
        <v>77</v>
      </c>
      <c r="G59">
        <f>G58</f>
        <v>160</v>
      </c>
    </row>
    <row r="60" spans="3:10" x14ac:dyDescent="0.25">
      <c r="E60" t="s">
        <v>81</v>
      </c>
      <c r="F60" t="s">
        <v>84</v>
      </c>
      <c r="G60" t="s">
        <v>87</v>
      </c>
    </row>
    <row r="61" spans="3:10" x14ac:dyDescent="0.25">
      <c r="E61" t="s">
        <v>82</v>
      </c>
      <c r="F61" t="s">
        <v>85</v>
      </c>
      <c r="G61" t="s">
        <v>86</v>
      </c>
    </row>
    <row r="62" spans="3:10" x14ac:dyDescent="0.25">
      <c r="E62" t="s">
        <v>83</v>
      </c>
      <c r="F62" t="s">
        <v>88</v>
      </c>
    </row>
    <row r="64" spans="3:10" x14ac:dyDescent="0.25">
      <c r="E64" t="s">
        <v>89</v>
      </c>
      <c r="F64" t="s">
        <v>90</v>
      </c>
    </row>
  </sheetData>
  <mergeCells count="4">
    <mergeCell ref="C54:D54"/>
    <mergeCell ref="C55:D55"/>
    <mergeCell ref="C57:D57"/>
    <mergeCell ref="C59:D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6E14-F19C-4514-A2F0-AE702E20438D}">
  <dimension ref="A5:K25"/>
  <sheetViews>
    <sheetView showGridLines="0" tabSelected="1" topLeftCell="A4" workbookViewId="0">
      <selection activeCell="D13" sqref="D13"/>
    </sheetView>
  </sheetViews>
  <sheetFormatPr defaultRowHeight="15.75" x14ac:dyDescent="0.25"/>
  <cols>
    <col min="2" max="2" width="59.625" bestFit="1" customWidth="1"/>
    <col min="4" max="4" width="19.875" customWidth="1"/>
    <col min="5" max="5" width="20.5" bestFit="1" customWidth="1"/>
    <col min="6" max="6" width="21.5" bestFit="1" customWidth="1"/>
    <col min="9" max="9" width="25.125" bestFit="1" customWidth="1"/>
    <col min="11" max="11" width="11.75" bestFit="1" customWidth="1"/>
    <col min="12" max="12" width="22" bestFit="1" customWidth="1"/>
  </cols>
  <sheetData>
    <row r="5" spans="1:11" ht="16.5" thickBot="1" x14ac:dyDescent="0.3">
      <c r="A5" s="13"/>
      <c r="B5" s="13"/>
      <c r="C5" s="13"/>
      <c r="D5" s="13"/>
      <c r="E5" s="13"/>
      <c r="F5" s="13"/>
    </row>
    <row r="6" spans="1:11" x14ac:dyDescent="0.25">
      <c r="A6" s="13"/>
      <c r="B6" s="14" t="s">
        <v>91</v>
      </c>
      <c r="C6" s="15" t="s">
        <v>92</v>
      </c>
      <c r="D6" s="15" t="s">
        <v>93</v>
      </c>
      <c r="E6" s="15" t="s">
        <v>94</v>
      </c>
      <c r="F6" s="16" t="s">
        <v>99</v>
      </c>
    </row>
    <row r="7" spans="1:11" x14ac:dyDescent="0.25">
      <c r="A7" s="13"/>
      <c r="B7" s="17"/>
      <c r="C7" s="1"/>
      <c r="D7" s="1"/>
      <c r="E7" s="1"/>
      <c r="F7" s="18"/>
    </row>
    <row r="8" spans="1:11" x14ac:dyDescent="0.25">
      <c r="A8" s="13"/>
      <c r="B8" s="17" t="s">
        <v>110</v>
      </c>
      <c r="C8" s="23">
        <v>856</v>
      </c>
      <c r="D8" s="1"/>
      <c r="E8" s="1"/>
      <c r="F8" s="18"/>
      <c r="I8" s="24"/>
    </row>
    <row r="9" spans="1:11" x14ac:dyDescent="0.25">
      <c r="A9" s="13"/>
      <c r="B9" s="25" t="s">
        <v>97</v>
      </c>
      <c r="C9" s="1"/>
      <c r="D9" s="1"/>
      <c r="E9" s="1"/>
      <c r="F9" s="18"/>
    </row>
    <row r="10" spans="1:11" x14ac:dyDescent="0.25">
      <c r="A10" s="13"/>
      <c r="B10" s="29" t="s">
        <v>109</v>
      </c>
      <c r="C10" s="1"/>
      <c r="D10" s="1"/>
      <c r="E10" s="1"/>
      <c r="F10" s="18"/>
    </row>
    <row r="11" spans="1:11" x14ac:dyDescent="0.25">
      <c r="A11" s="13"/>
      <c r="B11" s="17" t="s">
        <v>106</v>
      </c>
      <c r="C11" s="1"/>
      <c r="D11" s="1"/>
      <c r="E11" s="1"/>
      <c r="F11" s="18"/>
      <c r="I11" s="12"/>
      <c r="K11" s="12"/>
    </row>
    <row r="12" spans="1:11" x14ac:dyDescent="0.25">
      <c r="A12" s="13"/>
      <c r="B12" s="19" t="s">
        <v>101</v>
      </c>
      <c r="C12" s="1"/>
      <c r="D12" s="1"/>
      <c r="E12" s="1"/>
      <c r="F12" s="18"/>
      <c r="K12" s="12"/>
    </row>
    <row r="13" spans="1:11" x14ac:dyDescent="0.25">
      <c r="A13" s="13"/>
      <c r="B13" s="17" t="s">
        <v>102</v>
      </c>
      <c r="C13" s="1"/>
      <c r="D13" s="1"/>
      <c r="E13" s="1"/>
      <c r="F13" s="18"/>
      <c r="I13" s="12"/>
      <c r="K13" s="12"/>
    </row>
    <row r="14" spans="1:11" x14ac:dyDescent="0.25">
      <c r="A14" s="13"/>
      <c r="B14" s="17" t="s">
        <v>95</v>
      </c>
      <c r="D14" s="1"/>
      <c r="E14" s="1"/>
      <c r="F14" s="18"/>
      <c r="K14" s="12"/>
    </row>
    <row r="15" spans="1:11" x14ac:dyDescent="0.25">
      <c r="A15" s="13"/>
      <c r="B15" s="19" t="s">
        <v>98</v>
      </c>
      <c r="C15" s="1"/>
      <c r="D15" s="1"/>
      <c r="E15" s="1"/>
      <c r="F15" s="18"/>
    </row>
    <row r="16" spans="1:11" x14ac:dyDescent="0.25">
      <c r="A16" s="13"/>
      <c r="B16" s="17" t="s">
        <v>111</v>
      </c>
      <c r="C16" s="1"/>
      <c r="D16" s="1"/>
      <c r="E16" s="1"/>
      <c r="F16" s="18"/>
    </row>
    <row r="17" spans="1:6" x14ac:dyDescent="0.25">
      <c r="A17" s="13"/>
      <c r="B17" s="17" t="s">
        <v>112</v>
      </c>
      <c r="C17" s="1"/>
      <c r="D17" s="1"/>
      <c r="E17" s="1"/>
      <c r="F17" s="18"/>
    </row>
    <row r="18" spans="1:6" x14ac:dyDescent="0.25">
      <c r="A18" s="13"/>
      <c r="B18" s="17" t="s">
        <v>96</v>
      </c>
      <c r="C18" s="1"/>
      <c r="D18" s="1"/>
      <c r="E18" s="1"/>
      <c r="F18" s="18"/>
    </row>
    <row r="19" spans="1:6" x14ac:dyDescent="0.25">
      <c r="A19" s="13"/>
      <c r="B19" s="17" t="s">
        <v>113</v>
      </c>
      <c r="C19" s="1"/>
      <c r="D19" s="1"/>
      <c r="E19" s="1"/>
      <c r="F19" s="18"/>
    </row>
    <row r="20" spans="1:6" x14ac:dyDescent="0.25">
      <c r="A20" s="13"/>
      <c r="B20" s="19" t="s">
        <v>103</v>
      </c>
      <c r="C20" s="1"/>
      <c r="D20" s="1"/>
      <c r="E20" s="1"/>
      <c r="F20" s="18"/>
    </row>
    <row r="21" spans="1:6" x14ac:dyDescent="0.25">
      <c r="A21" s="13"/>
      <c r="B21" s="19" t="s">
        <v>104</v>
      </c>
      <c r="C21" s="1"/>
      <c r="D21" s="1"/>
      <c r="E21" s="1"/>
      <c r="F21" s="18"/>
    </row>
    <row r="22" spans="1:6" x14ac:dyDescent="0.25">
      <c r="A22" s="13"/>
      <c r="B22" s="19" t="s">
        <v>108</v>
      </c>
      <c r="C22" s="1"/>
      <c r="D22" s="1"/>
      <c r="E22" s="1"/>
      <c r="F22" s="18"/>
    </row>
    <row r="23" spans="1:6" x14ac:dyDescent="0.25">
      <c r="A23" s="13"/>
      <c r="B23" s="19" t="s">
        <v>100</v>
      </c>
      <c r="C23" s="1"/>
      <c r="D23" s="1"/>
      <c r="E23" s="1"/>
      <c r="F23" s="18"/>
    </row>
    <row r="24" spans="1:6" x14ac:dyDescent="0.25">
      <c r="A24" s="13"/>
      <c r="B24" s="26" t="s">
        <v>107</v>
      </c>
      <c r="C24" s="27"/>
      <c r="D24" s="27"/>
      <c r="E24" s="27"/>
      <c r="F24" s="28"/>
    </row>
    <row r="25" spans="1:6" ht="16.5" thickBot="1" x14ac:dyDescent="0.3">
      <c r="A25" s="13"/>
      <c r="B25" s="20" t="s">
        <v>105</v>
      </c>
      <c r="C25" s="21"/>
      <c r="D25" s="21"/>
      <c r="E25" s="21"/>
      <c r="F25" s="22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Cronograma de Atividades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Goncalves Rodrigues</cp:lastModifiedBy>
  <dcterms:created xsi:type="dcterms:W3CDTF">2021-06-24T20:02:50Z</dcterms:created>
  <dcterms:modified xsi:type="dcterms:W3CDTF">2021-07-27T12:50:17Z</dcterms:modified>
</cp:coreProperties>
</file>