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/Apps/Bexx/Docs/Desenv/"/>
    </mc:Choice>
  </mc:AlternateContent>
  <xr:revisionPtr revIDLastSave="0" documentId="8_{EA8F8B32-A19A-2C4D-9655-D10D9041A54C}" xr6:coauthVersionLast="47" xr6:coauthVersionMax="47" xr10:uidLastSave="{00000000-0000-0000-0000-000000000000}"/>
  <bookViews>
    <workbookView xWindow="220" yWindow="560" windowWidth="20740" windowHeight="11160" xr2:uid="{3B7AFDB1-970F-924F-AC3E-BA1310BA0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8" i="1" l="1"/>
  <c r="H257" i="1" s="1"/>
  <c r="H285" i="1" s="1"/>
  <c r="H255" i="1"/>
  <c r="H254" i="1"/>
  <c r="H250" i="1"/>
  <c r="H230" i="1"/>
  <c r="H249" i="1"/>
  <c r="H246" i="1"/>
  <c r="H244" i="1"/>
  <c r="H229" i="1"/>
  <c r="H237" i="1"/>
  <c r="H236" i="1"/>
  <c r="H235" i="1"/>
  <c r="H234" i="1"/>
  <c r="H233" i="1"/>
  <c r="H232" i="1"/>
  <c r="H231" i="1"/>
  <c r="H228" i="1"/>
  <c r="H224" i="1"/>
  <c r="H151" i="1"/>
  <c r="H286" i="1" s="1"/>
  <c r="H248" i="1" l="1"/>
  <c r="H253" i="1"/>
  <c r="H222" i="1" l="1"/>
  <c r="H284" i="1" s="1"/>
  <c r="H149" i="1" l="1"/>
  <c r="H60" i="1"/>
  <c r="H59" i="1"/>
  <c r="H40" i="1"/>
  <c r="H39" i="1"/>
  <c r="H37" i="1"/>
  <c r="H35" i="1"/>
  <c r="H34" i="1"/>
  <c r="H33" i="1"/>
  <c r="H28" i="1"/>
  <c r="H27" i="1"/>
  <c r="H140" i="1"/>
  <c r="H24" i="1"/>
  <c r="H23" i="1"/>
  <c r="H18" i="1"/>
  <c r="H17" i="1"/>
  <c r="H13" i="1"/>
  <c r="H12" i="1"/>
  <c r="H5" i="1"/>
  <c r="H213" i="1"/>
  <c r="H212" i="1"/>
  <c r="H44" i="1"/>
  <c r="H43" i="1"/>
  <c r="H42" i="1" s="1"/>
  <c r="H271" i="1" s="1"/>
  <c r="H206" i="1"/>
  <c r="H205" i="1" s="1"/>
  <c r="H281" i="1" s="1"/>
  <c r="H202" i="1"/>
  <c r="H201" i="1"/>
  <c r="H198" i="1"/>
  <c r="H197" i="1" s="1"/>
  <c r="H192" i="1" s="1"/>
  <c r="H279" i="1" s="1"/>
  <c r="H188" i="1"/>
  <c r="H182" i="1" s="1"/>
  <c r="H278" i="1" s="1"/>
  <c r="H175" i="1"/>
  <c r="H172" i="1"/>
  <c r="H171" i="1"/>
  <c r="H170" i="1"/>
  <c r="H148" i="1"/>
  <c r="H147" i="1"/>
  <c r="H146" i="1"/>
  <c r="H145" i="1"/>
  <c r="H143" i="1"/>
  <c r="H136" i="1"/>
  <c r="H135" i="1"/>
  <c r="H177" i="1"/>
  <c r="H166" i="1"/>
  <c r="H276" i="1" s="1"/>
  <c r="H125" i="1"/>
  <c r="H122" i="1"/>
  <c r="H106" i="1"/>
  <c r="H112" i="1"/>
  <c r="H92" i="1"/>
  <c r="H69" i="1"/>
  <c r="H88" i="1"/>
  <c r="H119" i="1"/>
  <c r="H118" i="1"/>
  <c r="H117" i="1"/>
  <c r="H116" i="1"/>
  <c r="H113" i="1"/>
  <c r="H111" i="1"/>
  <c r="H110" i="1"/>
  <c r="H109" i="1"/>
  <c r="H105" i="1"/>
  <c r="H102" i="1"/>
  <c r="H101" i="1"/>
  <c r="H98" i="1"/>
  <c r="H80" i="1"/>
  <c r="H67" i="1"/>
  <c r="H65" i="1"/>
  <c r="H86" i="1"/>
  <c r="H85" i="1" s="1"/>
  <c r="H79" i="1"/>
  <c r="H144" i="1" l="1"/>
  <c r="H134" i="1" s="1"/>
  <c r="H275" i="1" s="1"/>
  <c r="H22" i="1"/>
  <c r="H58" i="1"/>
  <c r="H272" i="1" s="1"/>
  <c r="H200" i="1"/>
  <c r="H280" i="1" s="1"/>
  <c r="H211" i="1"/>
  <c r="H282" i="1" s="1"/>
  <c r="H3" i="1"/>
  <c r="H269" i="1" s="1"/>
  <c r="H26" i="1"/>
  <c r="H169" i="1"/>
  <c r="H277" i="1" s="1"/>
  <c r="H78" i="1"/>
  <c r="H108" i="1"/>
  <c r="H121" i="1"/>
  <c r="H274" i="1" s="1"/>
  <c r="H21" i="1" l="1"/>
  <c r="H270" i="1" s="1"/>
  <c r="H62" i="1"/>
  <c r="H273" i="1" s="1"/>
  <c r="H283" i="1" l="1"/>
  <c r="H288" i="1" s="1"/>
  <c r="H261" i="1"/>
</calcChain>
</file>

<file path=xl/sharedStrings.xml><?xml version="1.0" encoding="utf-8"?>
<sst xmlns="http://schemas.openxmlformats.org/spreadsheetml/2006/main" count="720" uniqueCount="334">
  <si>
    <t>ITEM</t>
  </si>
  <si>
    <t>TAREFAS</t>
  </si>
  <si>
    <t xml:space="preserve">          Seleção de Deck de Notas</t>
  </si>
  <si>
    <t xml:space="preserve">          Pré-calcular Notas</t>
  </si>
  <si>
    <t xml:space="preserve">          Cálculo Custo por Transportadora</t>
  </si>
  <si>
    <t xml:space="preserve">               Consolidar Notas</t>
  </si>
  <si>
    <t xml:space="preserve">               Calcular Peso Cubado Valor a Considerar</t>
  </si>
  <si>
    <t xml:space="preserve">               Obter Faixa de Peso do Cliente</t>
  </si>
  <si>
    <t xml:space="preserve">               Calcular Faixa da Nota</t>
  </si>
  <si>
    <t>Desenvolver rotina</t>
  </si>
  <si>
    <t xml:space="preserve">               Identificar Transportadoras Aptas</t>
  </si>
  <si>
    <t xml:space="preserve">               Identificar Transportadoras Exclusivas</t>
  </si>
  <si>
    <t xml:space="preserve">               Cálculo Custo por Transportadora</t>
  </si>
  <si>
    <t xml:space="preserve">               Cálculo Custo por Transportadora Exclusiva</t>
  </si>
  <si>
    <t>HORAS</t>
  </si>
  <si>
    <t>PECHINCHADOR</t>
  </si>
  <si>
    <t xml:space="preserve">     A.0 – Informação DE DADOS CONTRATUAIS PJ DO CLIENTE</t>
  </si>
  <si>
    <t>A - Dados da pessoa jurídica</t>
  </si>
  <si>
    <t>B - Dados para set up da plataforma</t>
  </si>
  <si>
    <t xml:space="preserve">    B.0 – Informação dos MÓDULOS BEXX  HABILITADOS</t>
  </si>
  <si>
    <t xml:space="preserve">    B.1 – Informação de usuários e perfis de acesso do cliente</t>
  </si>
  <si>
    <t xml:space="preserve">    B.3 – Informação para identidade visual do cliente</t>
  </si>
  <si>
    <t>C - Dados de negócio</t>
  </si>
  <si>
    <t xml:space="preserve">   C.1 - Informação de perfil de carga</t>
  </si>
  <si>
    <t xml:space="preserve">   C.2 - Informação das Tabelas de fretes de sua base</t>
  </si>
  <si>
    <t xml:space="preserve">   C.3 - Informação  opção da base de transporte</t>
  </si>
  <si>
    <t xml:space="preserve">   C.4 - Informação Prazo de Pagamento</t>
  </si>
  <si>
    <t xml:space="preserve">   C.5 - Informação de opção por crédito</t>
  </si>
  <si>
    <t xml:space="preserve">   C.6 – Parâmetro de LIMITE DE PESO para fracionado</t>
  </si>
  <si>
    <t xml:space="preserve">   C.7 – Parâmetros de generalidades do cliente</t>
  </si>
  <si>
    <t xml:space="preserve">   C.8 – Parâmetros de particularidades dos destinatários</t>
  </si>
  <si>
    <t xml:space="preserve">   C.9 – Parâmetros de origem de cargas</t>
  </si>
  <si>
    <t xml:space="preserve">   C.10 – Parâmetro de autorização de faturamento/pgto CTEs</t>
  </si>
  <si>
    <t xml:space="preserve">   C.11 – Aceite do parceiro para atender o cliente</t>
  </si>
  <si>
    <t xml:space="preserve">   C.12 – Opção do transportador por antecipação de seus recebíveis</t>
  </si>
  <si>
    <t xml:space="preserve">   C.13 – Parâmetros de monetização do parceiro</t>
  </si>
  <si>
    <t>CRUD</t>
  </si>
  <si>
    <t xml:space="preserve">   C.14 – Parâmetros e Opções do Cliente para GR</t>
  </si>
  <si>
    <t>Importação Excel + CRUD</t>
  </si>
  <si>
    <t>19.0 – Liberação de usuário e senha para o portal do Transportador</t>
  </si>
  <si>
    <t>19.1 – Envio de documentação para análise</t>
  </si>
  <si>
    <t>CRUD / Anexar documentos</t>
  </si>
  <si>
    <t>20.20 – auto cadastro</t>
  </si>
  <si>
    <t>CRUD / Anexar documentos (INBOUND TRANSPORTADOR) na Web</t>
  </si>
  <si>
    <t>SEGURANÇA</t>
  </si>
  <si>
    <t>CADASTROS - CLIENTE</t>
  </si>
  <si>
    <t>CADASTROS  - TABELA FRETES</t>
  </si>
  <si>
    <t>CADASTROS - FINANCEIRO</t>
  </si>
  <si>
    <t>CADASTROS - TRACKING</t>
  </si>
  <si>
    <t>TRANSPORTADOR</t>
  </si>
  <si>
    <t>19.2 – Distribuição interna para análise</t>
  </si>
  <si>
    <t>19.3 – Abertura do processo de homologação</t>
  </si>
  <si>
    <t>19.5 – Atualização de Status da validação de GR</t>
  </si>
  <si>
    <t>19.6 – Atualização de Status da validação do PATRIMONIAL</t>
  </si>
  <si>
    <t>19.7 – Atualização de Status da validação de TI</t>
  </si>
  <si>
    <t>19.8 – Atualização de Status da validação do FINANCEIRO</t>
  </si>
  <si>
    <t>19.9 - Atualização de retorno das áreas</t>
  </si>
  <si>
    <t>19.10 - Solicitação de aprovação para continuidade com pendência</t>
  </si>
  <si>
    <t>19.11 - Atualização de Status da FORMALIZAÇÃO CONTRATUAL</t>
  </si>
  <si>
    <t>19.12 - Atualização de Status dos TREINAMENTOS</t>
  </si>
  <si>
    <t>19.13 - Liberação de INICIO DA OPERAÇÂO</t>
  </si>
  <si>
    <t>Rotina</t>
  </si>
  <si>
    <t xml:space="preserve">Rotina </t>
  </si>
  <si>
    <t xml:space="preserve">     A.7 – Identificação de base BEXX apta a atender perfil de carga e prazos de entrega</t>
  </si>
  <si>
    <t xml:space="preserve">     A.8 – Simula potencial de success fee</t>
  </si>
  <si>
    <t>A – PROSPECÇÃO DE CLIENTES – ANÁLISE DE VIABILIDADE ECONÔMICA (PRÉ CADASTRO)</t>
  </si>
  <si>
    <t xml:space="preserve">     A.9 – Simula Receita por volume</t>
  </si>
  <si>
    <t xml:space="preserve">     A.10 – Aprovação do cliente etapa modelo de Base de transportes</t>
  </si>
  <si>
    <t xml:space="preserve">     A.12 – Análise do prazo de pagamento</t>
  </si>
  <si>
    <t xml:space="preserve">     A.13 – Avaliar o descasamento</t>
  </si>
  <si>
    <t xml:space="preserve">     A.15 – BEXX avalia financiamento próprio</t>
  </si>
  <si>
    <t xml:space="preserve">     A.14 – Análise critério crédito</t>
  </si>
  <si>
    <t xml:space="preserve">     A.1 - </t>
  </si>
  <si>
    <t>VIDE C - Dados de negócio</t>
  </si>
  <si>
    <t xml:space="preserve">     A.5 – Identificação do modelo de Base de transportes</t>
  </si>
  <si>
    <t xml:space="preserve">     A.6 - Informação das Tabelas de fretes de sua base</t>
  </si>
  <si>
    <t>VIDE C2</t>
  </si>
  <si>
    <t>VIDE C3</t>
  </si>
  <si>
    <t>VIDE C1 -  (PEGAR PLANILHA PARA VER REGRAS)</t>
  </si>
  <si>
    <t>CRUD / Rotina</t>
  </si>
  <si>
    <t xml:space="preserve">     A.11 – Comunica cliente sobre inviabilidade do modelo</t>
  </si>
  <si>
    <t>Enviar email / whatsapp / informação na tela</t>
  </si>
  <si>
    <t xml:space="preserve">     A.16 – Aprovação do cliente etapa prazo de pagamento</t>
  </si>
  <si>
    <t xml:space="preserve">     A.17 – Registra parâmetros finais do cliente</t>
  </si>
  <si>
    <t>CADASTROS - TRANSPORTADOR</t>
  </si>
  <si>
    <t>CLIENTE</t>
  </si>
  <si>
    <t>INTELIGÊNCIA CLIENTE</t>
  </si>
  <si>
    <t>3 -MONITORAMENTO DA EXPEDIÇÃO</t>
  </si>
  <si>
    <t xml:space="preserve">    3.1 – Trata eventos da expedição</t>
  </si>
  <si>
    <t>GRID - Monitor Interno Bexx</t>
  </si>
  <si>
    <t>API para Recebimento de Eventos de Expedição</t>
  </si>
  <si>
    <t xml:space="preserve">    3.2 – Monitoramento dos eventos da expedição</t>
  </si>
  <si>
    <t>MODULOS / INTEGRAÇÕES</t>
  </si>
  <si>
    <t>EXPEDICAO</t>
  </si>
  <si>
    <t xml:space="preserve">    4.1 - Envio de notas Via Blotter Excel</t>
  </si>
  <si>
    <t xml:space="preserve">    4.2 - Envio de notas Via componente BEXX</t>
  </si>
  <si>
    <t xml:space="preserve">    4.3 – Digita Notas no Pechinchador</t>
  </si>
  <si>
    <t xml:space="preserve">    4.4 – Registra Deck</t>
  </si>
  <si>
    <t xml:space="preserve">    4.5 – Monta filtros com base no deck</t>
  </si>
  <si>
    <t xml:space="preserve">    4.6 – Captura Filtros do Cliente</t>
  </si>
  <si>
    <t xml:space="preserve">    4.7 – Identifica hipóteses de cálculo do Cliente</t>
  </si>
  <si>
    <t xml:space="preserve">    4.5 – Análise de Custos de FRETES</t>
  </si>
  <si>
    <t xml:space="preserve">    4.6 – Aplicação de Estatísticas NS</t>
  </si>
  <si>
    <t xml:space="preserve">    4.7 – Cálculo do custo financeiro</t>
  </si>
  <si>
    <t xml:space="preserve">    4.8 – Aplicação de Inteligência Logística</t>
  </si>
  <si>
    <t xml:space="preserve">    4.10 – Consolidação das análises</t>
  </si>
  <si>
    <t xml:space="preserve">    4.11 – Cálculo de Success Fee BEXX</t>
  </si>
  <si>
    <t xml:space="preserve">    4.12 – Análise da melhor Opção</t>
  </si>
  <si>
    <t xml:space="preserve">    4.14  – Publicação do Resultado</t>
  </si>
  <si>
    <t xml:space="preserve">    4.15  – Seleção do resultado</t>
  </si>
  <si>
    <t xml:space="preserve">         4.15.1  – Análise estatística</t>
  </si>
  <si>
    <t xml:space="preserve">    4.17 –Registro do Resultado</t>
  </si>
  <si>
    <t xml:space="preserve">    4.18 – Recepção do XML das notas</t>
  </si>
  <si>
    <t xml:space="preserve">    4.19 – Geração de ordem de coleta</t>
  </si>
  <si>
    <t xml:space="preserve">    4.20 – Publicação no portal do transportador das Ordens e documentos</t>
  </si>
  <si>
    <t xml:space="preserve">    4.21 – Envio de alertas sobre ordens aos transportador</t>
  </si>
  <si>
    <t xml:space="preserve">Importação Excel </t>
  </si>
  <si>
    <t xml:space="preserve">API </t>
  </si>
  <si>
    <t>CRUD - Inteligência</t>
  </si>
  <si>
    <t>FORA DO MVP</t>
  </si>
  <si>
    <t>GRID / Inteligência</t>
  </si>
  <si>
    <t>Rotina / Integência</t>
  </si>
  <si>
    <t xml:space="preserve">    4.11 – Cálculo de Remuneração por Volume</t>
  </si>
  <si>
    <t>GRID</t>
  </si>
  <si>
    <t xml:space="preserve">         12 - Para faturar o cliente relativo aos fretes a receber</t>
  </si>
  <si>
    <t xml:space="preserve">         17 - Para conciliar os valores a pagar aos transportadores</t>
  </si>
  <si>
    <t xml:space="preserve">         20 - Para faturar o cliente relativo ao success fee ou volume</t>
  </si>
  <si>
    <t>Gerar ordens de coleta (pdf)</t>
  </si>
  <si>
    <t>Envio de email / SMS / Push / Whatsapp</t>
  </si>
  <si>
    <t xml:space="preserve">API / CRUD para upload / FTP </t>
  </si>
  <si>
    <t xml:space="preserve">    4.23 – Integração dos valores financeiros</t>
  </si>
  <si>
    <t>Integração com Protheus BEXX - Faturamento</t>
  </si>
  <si>
    <t>15 - FATURAMENTO DO CLIENTE</t>
  </si>
  <si>
    <t xml:space="preserve">    15.1 – Geração de Pedido p/ERP faturar Valores da BEXX</t>
  </si>
  <si>
    <t xml:space="preserve">    15.2 - Análise de condições para faturar o cliente</t>
  </si>
  <si>
    <t xml:space="preserve">    15.4 - Geração de contas a receber pelo Frete e Suc Fee/ Volume</t>
  </si>
  <si>
    <t xml:space="preserve">    15.5 - Geração de dados para parceiro de cobrança</t>
  </si>
  <si>
    <t xml:space="preserve">    15.6 - Emissão de cobrança via boleto</t>
  </si>
  <si>
    <t xml:space="preserve">    15.6 - Emissão de cobrança cliente (agenda PIX)</t>
  </si>
  <si>
    <t xml:space="preserve">         Valores financeiros para ERP BEXX e Parceiro serv. Financeiros</t>
  </si>
  <si>
    <t xml:space="preserve">         Informações do cliente BEXX para PROTHEUS (Cadastro)</t>
  </si>
  <si>
    <t xml:space="preserve">        Informação Prazo de Pagamento</t>
  </si>
  <si>
    <t xml:space="preserve">        Parâmetro de autorização de faturamento/pgto CTEs</t>
  </si>
  <si>
    <t xml:space="preserve">    15.3 - Faturamento do cliente </t>
  </si>
  <si>
    <t>PROTHEUS</t>
  </si>
  <si>
    <t xml:space="preserve">    16.1 - Integração das Notas do cliente</t>
  </si>
  <si>
    <t xml:space="preserve">    16.2 - Integração de CTEs emitidos contra o Cliente</t>
  </si>
  <si>
    <t xml:space="preserve">    16.3 – Integração de fatura de serviços de transporte contra o cliente</t>
  </si>
  <si>
    <t xml:space="preserve">    16.3 – Pré consistência de CTEs</t>
  </si>
  <si>
    <t xml:space="preserve">    16.5 - Conciliação de valores  a pagar</t>
  </si>
  <si>
    <t xml:space="preserve">    16.6 - Geração de pendência</t>
  </si>
  <si>
    <t xml:space="preserve">    16.7 - Liberação de pendência</t>
  </si>
  <si>
    <t xml:space="preserve">    16.8 - Liberação de Vl. a pagar transportador</t>
  </si>
  <si>
    <t xml:space="preserve">    16.4 – Avisa transportador (Ctes Inconsistentes)</t>
  </si>
  <si>
    <t>GFRETES</t>
  </si>
  <si>
    <t xml:space="preserve">    AJUSTES GFRETES PARA BEXX</t>
  </si>
  <si>
    <t xml:space="preserve">        Multi Tema</t>
  </si>
  <si>
    <t xml:space="preserve">        Multi Empresa</t>
  </si>
  <si>
    <t xml:space="preserve">        Integração com peça estrutural SEGURANÇA (Login / Perfis …)</t>
  </si>
  <si>
    <t xml:space="preserve">        Criação de Infraestrutura na AWS</t>
  </si>
  <si>
    <t xml:space="preserve">    10.1 - Integração de notas a monitorar</t>
  </si>
  <si>
    <t xml:space="preserve">    10.2 - Integração de CTEs a monitorar</t>
  </si>
  <si>
    <t xml:space="preserve">    10.3 – Montagem base  de Entregas</t>
  </si>
  <si>
    <t>NEW TRACKING</t>
  </si>
  <si>
    <t xml:space="preserve">    10.4 Atualização on-line pelo CRM do cliente</t>
  </si>
  <si>
    <t xml:space="preserve">    10.6 – Atualização batch de status</t>
  </si>
  <si>
    <t xml:space="preserve">    10.7 – Envio Eventos e Ocorrências</t>
  </si>
  <si>
    <t xml:space="preserve">    AJUSTES NEW TRACKING PARA BEXX</t>
  </si>
  <si>
    <t xml:space="preserve">    10.2.2 – Consultas DAILY</t>
  </si>
  <si>
    <t xml:space="preserve">    11.1 - Integração de notas a monitorar LM</t>
  </si>
  <si>
    <t xml:space="preserve">    11.2 - Informação de Check in SAÍDA para entrega</t>
  </si>
  <si>
    <t xml:space="preserve">    11.3 - Informação de Check in CHEGADA para entrega</t>
  </si>
  <si>
    <t xml:space="preserve">    11.4 - Atualiza Status Tracking</t>
  </si>
  <si>
    <t xml:space="preserve">    11.5 - Monitoramento de entregas em andamento</t>
  </si>
  <si>
    <t>APP LAST MILE</t>
  </si>
  <si>
    <t xml:space="preserve">12 - TRATAMENTO COMPROVANTE </t>
  </si>
  <si>
    <t xml:space="preserve">    12.4 - Consulta comprovantes de entrega</t>
  </si>
  <si>
    <t xml:space="preserve">    12.3 – Custódia de comprovante</t>
  </si>
  <si>
    <t xml:space="preserve">    12.1 – captura de comprovante</t>
  </si>
  <si>
    <t xml:space="preserve">    12.2– Upload Custódia de comprovante</t>
  </si>
  <si>
    <t>AWS - S3</t>
  </si>
  <si>
    <t>LAST MILE / TRANSPORTADOR AWS - S3</t>
  </si>
  <si>
    <t>LAST MILE</t>
  </si>
  <si>
    <t>8 - ENTREGA</t>
  </si>
  <si>
    <t xml:space="preserve">    8.2– Integração de Atualização do TMS</t>
  </si>
  <si>
    <t xml:space="preserve">    8.3 - Baixa de entregas</t>
  </si>
  <si>
    <t xml:space="preserve">    8.1– Avaliação da entrega (Status das entregas)</t>
  </si>
  <si>
    <t>CRUD Avaliação da Entrega - rating</t>
  </si>
  <si>
    <t>SISTEMA DO CLIENTE</t>
  </si>
  <si>
    <t>17 - PROCESSAMENTO DE LIQUIDAÇÃO FINANCEIRA DE TRANSPORTE</t>
  </si>
  <si>
    <t xml:space="preserve">    17.1 - Concilia Cobrança</t>
  </si>
  <si>
    <t xml:space="preserve">    17.2 - Autoriza pagamento</t>
  </si>
  <si>
    <t xml:space="preserve">    17.3 - Conciliação bancária</t>
  </si>
  <si>
    <t xml:space="preserve">    17.4 - Pagamento Transportador</t>
  </si>
  <si>
    <t>PROTHEUS BEXX</t>
  </si>
  <si>
    <t>INTELIGÊNCIA DE NEGÓCIO / LOGÍSTICA</t>
  </si>
  <si>
    <t xml:space="preserve">    Configuração da capacidade PowerBI Embedded</t>
  </si>
  <si>
    <t xml:space="preserve">    Administrativo - Cadastro de arquivo .pbi (apresentar área Portal do Cliente</t>
  </si>
  <si>
    <t>9 - AGENDAMENTO DE ENTREGA NO DESTINATÁRIO</t>
  </si>
  <si>
    <t xml:space="preserve">    9.1 - Exibição dos status dos agendamentos</t>
  </si>
  <si>
    <t xml:space="preserve">    13.1 – Apuração do NS</t>
  </si>
  <si>
    <t xml:space="preserve">    13.4 – Apuração Inteligência de negócio SUPPDATA</t>
  </si>
  <si>
    <t xml:space="preserve">    13.2 – NS da Operação</t>
  </si>
  <si>
    <t xml:space="preserve">    13.3 – NS do transportador</t>
  </si>
  <si>
    <t>PLANILHAS DE AGENDAMENTO</t>
  </si>
  <si>
    <t>VIEWS NEW TRACKING</t>
  </si>
  <si>
    <t>PPT</t>
  </si>
  <si>
    <t>DOC</t>
  </si>
  <si>
    <t>X</t>
  </si>
  <si>
    <t>MENSAGERIA</t>
  </si>
  <si>
    <t>OBSERVAÇÕES</t>
  </si>
  <si>
    <t>Cada JSON é um lote</t>
  </si>
  <si>
    <t>GRID / CRUD - Inteligência</t>
  </si>
  <si>
    <t xml:space="preserve">        Price List base própria</t>
  </si>
  <si>
    <t xml:space="preserve">        Prazo de pagamento</t>
  </si>
  <si>
    <t xml:space="preserve">        Opção NS</t>
  </si>
  <si>
    <t xml:space="preserve">        Opção Financeiro</t>
  </si>
  <si>
    <t xml:space="preserve">        Parceiros Homologados para o Cliente</t>
  </si>
  <si>
    <t xml:space="preserve">        Parâmetro de volume para lotação</t>
  </si>
  <si>
    <t xml:space="preserve">        Particularidades de carga do cliente</t>
  </si>
  <si>
    <t xml:space="preserve">        Particularidades de entrega no destinatário</t>
  </si>
  <si>
    <t>4 -SELEÇÃO DE TRANPOSTADOR - PECHINCHADOR</t>
  </si>
  <si>
    <t>Perguntar qual item do B – SET UP DE CLIENTE &amp; CADASTROS?</t>
  </si>
  <si>
    <t xml:space="preserve">                   Obter base custo da transportadora</t>
  </si>
  <si>
    <t xml:space="preserve">                   Obter TDE</t>
  </si>
  <si>
    <t xml:space="preserve">                   Cálculo de custo transportadora apta</t>
  </si>
  <si>
    <t>Falta especificação detalhada</t>
  </si>
  <si>
    <t>A cada entrega apresentar rating</t>
  </si>
  <si>
    <t>16 - CONCILIAÇÃO DE FRETES A PAGAR - GFRETES</t>
  </si>
  <si>
    <t>10 - MONITORAMENTO DA ENTREGA - NEW TRACKING</t>
  </si>
  <si>
    <t>11 - MONITORAMENTO DA ÚLTIMA MILHA DA ENTREGA - LAST MILE</t>
  </si>
  <si>
    <t xml:space="preserve">    4.9 – Incorpora RATING BEXX (Estrelinha)</t>
  </si>
  <si>
    <t>CRUD / Envio de dados para Big data</t>
  </si>
  <si>
    <t xml:space="preserve">    4.13 - Montagem do quadro de opções</t>
  </si>
  <si>
    <t>Armazenar em DB / Interface PROTHEUS</t>
  </si>
  <si>
    <t xml:space="preserve">    4.18_A – Geração de Fretes a ACEITAR (TRANSPORTADOR)</t>
  </si>
  <si>
    <t xml:space="preserve">    4.18_B – Inabilitação do transportador para o DECK</t>
  </si>
  <si>
    <t>API para recebimento das NFs / CRUD para upload das NFs / FTP</t>
  </si>
  <si>
    <t>CRUD para acesso do Transportador</t>
  </si>
  <si>
    <t xml:space="preserve">GRID / API / Download Excel / PDF / csv </t>
  </si>
  <si>
    <t xml:space="preserve">TOTAL GERAL </t>
  </si>
  <si>
    <t>Integração com Protheus BEXX  / Batch</t>
  </si>
  <si>
    <t>Integração com Protheus BEXX / Batch</t>
  </si>
  <si>
    <t xml:space="preserve">Integração PECHINCHADOR -&gt; GFRETES </t>
  </si>
  <si>
    <r>
      <t xml:space="preserve">    4.22 – Recepção dos CTEs e </t>
    </r>
    <r>
      <rPr>
        <b/>
        <sz val="12"/>
        <color theme="1"/>
        <rFont val="Calibri"/>
        <family val="2"/>
        <scheme val="minor"/>
      </rPr>
      <t>FATURA</t>
    </r>
    <r>
      <rPr>
        <sz val="12"/>
        <color theme="1"/>
        <rFont val="Calibri"/>
        <family val="2"/>
        <scheme val="minor"/>
      </rPr>
      <t xml:space="preserve"> dos transportadores</t>
    </r>
  </si>
  <si>
    <t>Fatura para utilização no GFRETES</t>
  </si>
  <si>
    <t>GRID - APRESENTAR PARA TRANSPORTADOR</t>
  </si>
  <si>
    <t>API / Excel</t>
  </si>
  <si>
    <t>Cliente deverá consumir api para pegar dados para integrar em seu ERP</t>
  </si>
  <si>
    <t>Duplicar arquivos de css / assets</t>
  </si>
  <si>
    <t xml:space="preserve">Criar tabela empresas, inserir ids em todas as tabelas, querys, camadas </t>
  </si>
  <si>
    <t xml:space="preserve">Banco 24 / Camadas 80 </t>
  </si>
  <si>
    <t>Integração PECHINCHADOR -&gt; NEW TRACKING</t>
  </si>
  <si>
    <t>Ajustar diretórios para multi empresa (ocorrências / PBI / S3)</t>
  </si>
  <si>
    <t>API</t>
  </si>
  <si>
    <t>Estruturar os diretórios do S3 para considerar empresa / Componentes</t>
  </si>
  <si>
    <t>Cliente vem consumir</t>
  </si>
  <si>
    <t xml:space="preserve">Ver email estrelas enviado pelo Joao </t>
  </si>
  <si>
    <t>API / GRID com dowload TXT conciliacao / NO GFRETES</t>
  </si>
  <si>
    <t>19 - INBOUND DE TRANSPORTADOR- PORTAL TRANSPORTADOR</t>
  </si>
  <si>
    <t xml:space="preserve">CRUD Admintrativo BEXX </t>
  </si>
  <si>
    <t>Necessita de regras de estática</t>
  </si>
  <si>
    <t xml:space="preserve">CRUD para upload Logo </t>
  </si>
  <si>
    <t>B – SET UP DE CLIENTE &amp; CADASTROS - PORTAL ONBOARDING</t>
  </si>
  <si>
    <t>Importação Excel + CRUD (Redirect para GFRETES)</t>
  </si>
  <si>
    <t>Redirecionar para GFETES?</t>
  </si>
  <si>
    <t>Customizar tela para considerar campos para BEXX</t>
  </si>
  <si>
    <t xml:space="preserve">        Inclusão de ORIGEM nas tabelas de fretes</t>
  </si>
  <si>
    <t xml:space="preserve">Criar tabela origem, inserir ids em todas as tabelas rlacionadas, querys, camadas </t>
  </si>
  <si>
    <t>VIALOC</t>
  </si>
  <si>
    <t>Banco 24 / Camadas 80</t>
  </si>
  <si>
    <t>Tempo para entendimento das necessidades</t>
  </si>
  <si>
    <t>Tempo para reuniões</t>
  </si>
  <si>
    <t>Tempo para testes com POs</t>
  </si>
  <si>
    <t xml:space="preserve">    Ativar envio de emai</t>
  </si>
  <si>
    <t xml:space="preserve">       - Cartão de crédito</t>
  </si>
  <si>
    <t xml:space="preserve">       - Cartão de Débito </t>
  </si>
  <si>
    <t xml:space="preserve">       - Boleto</t>
  </si>
  <si>
    <t xml:space="preserve">    Faturamento</t>
  </si>
  <si>
    <t xml:space="preserve">    Informações de Meios de Pagamento</t>
  </si>
  <si>
    <t xml:space="preserve">    Informações de Seguro</t>
  </si>
  <si>
    <t xml:space="preserve">    Informações de Ponto de Entrega</t>
  </si>
  <si>
    <t xml:space="preserve">    Cadastro de Carretas</t>
  </si>
  <si>
    <t xml:space="preserve">    Cadastro de Modelos</t>
  </si>
  <si>
    <t xml:space="preserve">    Controle de usuário (Bloqueio / Desbloqueio de usuários) / Senhas</t>
  </si>
  <si>
    <t xml:space="preserve">    Termos de Serviços</t>
  </si>
  <si>
    <t xml:space="preserve">    Política de Privacidade</t>
  </si>
  <si>
    <t xml:space="preserve">    Exportação boletos</t>
  </si>
  <si>
    <t xml:space="preserve">    Integração Protheus - Faturas liberadas</t>
  </si>
  <si>
    <t xml:space="preserve">    Validação do ciclo financeiro</t>
  </si>
  <si>
    <t xml:space="preserve">    Controle de coletas para transferência</t>
  </si>
  <si>
    <t xml:space="preserve">    Controle de custos Extras</t>
  </si>
  <si>
    <t xml:space="preserve">    Controle de transbordo e lotações</t>
  </si>
  <si>
    <t xml:space="preserve">    Relatórios controle senhas e fatura </t>
  </si>
  <si>
    <t xml:space="preserve">    Layout Da Dash de conferencia da fatura</t>
  </si>
  <si>
    <t xml:space="preserve">    Reestruturar o controle de permissões</t>
  </si>
  <si>
    <t xml:space="preserve">    Base de consulta: Ct-es e senhas</t>
  </si>
  <si>
    <t xml:space="preserve">    Parametrizar obrigação de vinculo</t>
  </si>
  <si>
    <t xml:space="preserve">    Anexar um Arquivo Cte</t>
  </si>
  <si>
    <t xml:space="preserve">    Outros recursos</t>
  </si>
  <si>
    <t>GFRETES FASE 2</t>
  </si>
  <si>
    <t xml:space="preserve">    Cadastro de Assoalhos</t>
  </si>
  <si>
    <t xml:space="preserve">    Cadastro de Suspensão</t>
  </si>
  <si>
    <t>AMBIENTE TRIAL BEXX</t>
  </si>
  <si>
    <t xml:space="preserve">    Criação de páginas no novo layout a ser apresentado pela Tati</t>
  </si>
  <si>
    <t xml:space="preserve">   Bloquear o Locador fazer pedido para suas próprias carretas</t>
  </si>
  <si>
    <t>Ver com Diego -&gt; Aprovação para atuar como Financeira (Custódia dos valores)</t>
  </si>
  <si>
    <t>Custódia tem relação diferenciada</t>
  </si>
  <si>
    <t xml:space="preserve">    Ativar Integração com gateway pagamentos (atual com Cielo)</t>
  </si>
  <si>
    <t xml:space="preserve">    Cadastro de Newsletter</t>
  </si>
  <si>
    <t xml:space="preserve">    Cadastro de FAQ</t>
  </si>
  <si>
    <t>NF com valor do ganho da Vialoc</t>
  </si>
  <si>
    <t>CRUD / Integração com Protheus</t>
  </si>
  <si>
    <t xml:space="preserve">       Comissões para Vialoc (Locatário / Locador) % sobre valor</t>
  </si>
  <si>
    <t xml:space="preserve">       Emissão de Nota Fiscal sobre valor de comissão </t>
  </si>
  <si>
    <t xml:space="preserve">   Configuração da Infraestrutura</t>
  </si>
  <si>
    <t xml:space="preserve">         Configuração Cloudflare </t>
  </si>
  <si>
    <t xml:space="preserve">    Contratos (Visualização dos contratos- Admin)</t>
  </si>
  <si>
    <t>CRUD / Gerar PDF / Enviar por email</t>
  </si>
  <si>
    <t xml:space="preserve">    Integração com peça estrutural SEGURANÇA (Login / Perfis …)</t>
  </si>
  <si>
    <t>PDF no S3</t>
  </si>
  <si>
    <t>Página com informações / PDF no S3</t>
  </si>
  <si>
    <t xml:space="preserve">   Tratamento de erros (Gravar erros em tabela de Tickets)</t>
  </si>
  <si>
    <t xml:space="preserve">    Cadastro de Dados Bancário do Lacatário</t>
  </si>
  <si>
    <t xml:space="preserve">       Repasse do valor do aluguel da Carreta para o Locatário</t>
  </si>
  <si>
    <t>Integração com Protheus (enviar por email)</t>
  </si>
  <si>
    <t xml:space="preserve">         Finalização da configuração do ambiente</t>
  </si>
  <si>
    <t>20 telas com dados fake</t>
  </si>
  <si>
    <t>BEXX</t>
  </si>
  <si>
    <t>TOTAL  PLATAFORMA BEXX</t>
  </si>
  <si>
    <t>Não computados</t>
  </si>
  <si>
    <t>Tempos incorporados nas horas previstas, mas poderão sofrer alteração conforme demanda</t>
  </si>
  <si>
    <t>VERSÃO 1.0</t>
  </si>
  <si>
    <t>SUPPORTE / BEXX / VIALOC - DESENVOLVIMENTO E ADAPTAÇÕES NOS SISTEMAS - ESTIMATIVA DE ESFORÇO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</si>
</sst>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EB9C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4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5" fillId="0" borderId="1" xfId="0" applyFont="1" applyBorder="1"/>
    <xf numFmtId="0" fontId="2" fillId="6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4" fillId="5" borderId="0" xfId="1"/>
    <xf numFmtId="0" fontId="4" fillId="5" borderId="0" xfId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 textRotation="255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35B2-FD0E-5E4D-B8C9-3351131017B6}">
  <dimension ref="B1:I288"/>
  <sheetViews>
    <sheetView tabSelected="1" topLeftCell="A266" zoomScale="80" zoomScaleNormal="80" workbookViewId="0">
      <selection activeCell="D269" sqref="D269"/>
    </sheetView>
  </sheetViews>
  <sheetFormatPr baseColWidth="10" defaultColWidth="11" defaultRowHeight="16" x14ac:dyDescent="0.2"/>
  <cols>
    <col min="1" max="1" width="2.1640625" customWidth="1"/>
    <col min="2" max="2" width="9.83203125" customWidth="1"/>
    <col min="3" max="3" width="80.5" customWidth="1"/>
    <col min="4" max="4" width="44.5" customWidth="1"/>
    <col min="5" max="5" width="4.1640625" style="9" bestFit="1" customWidth="1"/>
    <col min="6" max="6" width="4.83203125" style="9" bestFit="1" customWidth="1"/>
    <col min="7" max="7" width="26.83203125" bestFit="1" customWidth="1"/>
    <col min="9" max="9" width="67.1640625" bestFit="1" customWidth="1"/>
  </cols>
  <sheetData>
    <row r="1" spans="3:9" ht="36" customHeight="1" x14ac:dyDescent="0.2">
      <c r="C1" s="33" t="s">
        <v>333</v>
      </c>
      <c r="H1" s="32" t="s">
        <v>332</v>
      </c>
      <c r="I1" s="6">
        <v>44417</v>
      </c>
    </row>
    <row r="2" spans="3:9" ht="28" customHeight="1" x14ac:dyDescent="0.2">
      <c r="C2" s="5" t="s">
        <v>0</v>
      </c>
      <c r="D2" s="5" t="s">
        <v>1</v>
      </c>
      <c r="E2" s="5" t="s">
        <v>206</v>
      </c>
      <c r="F2" s="5" t="s">
        <v>207</v>
      </c>
      <c r="G2" s="5" t="s">
        <v>92</v>
      </c>
      <c r="H2" s="5" t="s">
        <v>14</v>
      </c>
      <c r="I2" s="5" t="s">
        <v>210</v>
      </c>
    </row>
    <row r="3" spans="3:9" x14ac:dyDescent="0.2">
      <c r="C3" s="3" t="s">
        <v>65</v>
      </c>
      <c r="D3" s="4"/>
      <c r="E3" s="10"/>
      <c r="F3" s="10"/>
      <c r="G3" s="4"/>
      <c r="H3" s="3">
        <f>SUM(H5:H19)</f>
        <v>136</v>
      </c>
      <c r="I3" s="4"/>
    </row>
    <row r="4" spans="3:9" x14ac:dyDescent="0.2">
      <c r="C4" s="1" t="s">
        <v>17</v>
      </c>
      <c r="D4" s="1"/>
      <c r="E4" s="11"/>
      <c r="F4" s="11"/>
      <c r="G4" s="1"/>
      <c r="H4" s="1"/>
      <c r="I4" s="1"/>
    </row>
    <row r="5" spans="3:9" x14ac:dyDescent="0.2">
      <c r="C5" s="1" t="s">
        <v>16</v>
      </c>
      <c r="D5" s="1" t="s">
        <v>36</v>
      </c>
      <c r="E5" s="11" t="s">
        <v>208</v>
      </c>
      <c r="F5" s="11"/>
      <c r="G5" s="1" t="s">
        <v>45</v>
      </c>
      <c r="H5" s="1">
        <f>8*3</f>
        <v>24</v>
      </c>
      <c r="I5" s="1"/>
    </row>
    <row r="6" spans="3:9" x14ac:dyDescent="0.2">
      <c r="C6" s="1" t="s">
        <v>72</v>
      </c>
      <c r="D6" s="1" t="s">
        <v>73</v>
      </c>
      <c r="E6" s="11" t="s">
        <v>208</v>
      </c>
      <c r="F6" s="11"/>
      <c r="G6" s="1"/>
      <c r="H6" s="1">
        <v>0</v>
      </c>
      <c r="I6" s="1"/>
    </row>
    <row r="7" spans="3:9" x14ac:dyDescent="0.2">
      <c r="C7" s="1" t="s">
        <v>74</v>
      </c>
      <c r="D7" s="1" t="s">
        <v>77</v>
      </c>
      <c r="E7" s="11" t="s">
        <v>208</v>
      </c>
      <c r="F7" s="11"/>
      <c r="G7" s="1"/>
      <c r="H7" s="1">
        <v>0</v>
      </c>
      <c r="I7" s="1"/>
    </row>
    <row r="8" spans="3:9" x14ac:dyDescent="0.2">
      <c r="C8" s="1" t="s">
        <v>75</v>
      </c>
      <c r="D8" s="1" t="s">
        <v>76</v>
      </c>
      <c r="E8" s="11" t="s">
        <v>208</v>
      </c>
      <c r="F8" s="11"/>
      <c r="G8" s="1"/>
      <c r="H8" s="1">
        <v>0</v>
      </c>
      <c r="I8" s="1"/>
    </row>
    <row r="9" spans="3:9" x14ac:dyDescent="0.2">
      <c r="C9" s="1" t="s">
        <v>63</v>
      </c>
      <c r="D9" s="1" t="s">
        <v>78</v>
      </c>
      <c r="E9" s="11" t="s">
        <v>208</v>
      </c>
      <c r="F9" s="11"/>
      <c r="G9" s="1"/>
      <c r="H9" s="1">
        <v>0</v>
      </c>
      <c r="I9" s="1"/>
    </row>
    <row r="10" spans="3:9" x14ac:dyDescent="0.2">
      <c r="C10" s="1" t="s">
        <v>64</v>
      </c>
      <c r="D10" s="1" t="s">
        <v>61</v>
      </c>
      <c r="E10" s="11" t="s">
        <v>208</v>
      </c>
      <c r="F10" s="11"/>
      <c r="G10" s="1" t="s">
        <v>86</v>
      </c>
      <c r="H10" s="1">
        <v>8</v>
      </c>
      <c r="I10" s="1"/>
    </row>
    <row r="11" spans="3:9" x14ac:dyDescent="0.2">
      <c r="C11" s="1" t="s">
        <v>66</v>
      </c>
      <c r="D11" s="1" t="s">
        <v>61</v>
      </c>
      <c r="E11" s="11" t="s">
        <v>208</v>
      </c>
      <c r="F11" s="11"/>
      <c r="G11" s="1" t="s">
        <v>86</v>
      </c>
      <c r="H11" s="1">
        <v>8</v>
      </c>
      <c r="I11" s="1"/>
    </row>
    <row r="12" spans="3:9" x14ac:dyDescent="0.2">
      <c r="C12" s="1" t="s">
        <v>67</v>
      </c>
      <c r="D12" s="1" t="s">
        <v>36</v>
      </c>
      <c r="E12" s="11" t="s">
        <v>208</v>
      </c>
      <c r="F12" s="11"/>
      <c r="G12" s="1" t="s">
        <v>85</v>
      </c>
      <c r="H12" s="1">
        <f>8*2</f>
        <v>16</v>
      </c>
      <c r="I12" s="1"/>
    </row>
    <row r="13" spans="3:9" x14ac:dyDescent="0.2">
      <c r="C13" s="1" t="s">
        <v>80</v>
      </c>
      <c r="D13" s="1" t="s">
        <v>81</v>
      </c>
      <c r="E13" s="11" t="s">
        <v>208</v>
      </c>
      <c r="F13" s="11"/>
      <c r="G13" s="1" t="s">
        <v>85</v>
      </c>
      <c r="H13" s="1">
        <f>8*2</f>
        <v>16</v>
      </c>
      <c r="I13" s="1"/>
    </row>
    <row r="14" spans="3:9" x14ac:dyDescent="0.2">
      <c r="C14" s="1" t="s">
        <v>68</v>
      </c>
      <c r="D14" s="1" t="s">
        <v>61</v>
      </c>
      <c r="E14" s="11" t="s">
        <v>208</v>
      </c>
      <c r="F14" s="11"/>
      <c r="G14" s="1" t="s">
        <v>86</v>
      </c>
      <c r="H14" s="1">
        <v>8</v>
      </c>
      <c r="I14" s="1"/>
    </row>
    <row r="15" spans="3:9" x14ac:dyDescent="0.2">
      <c r="C15" s="1" t="s">
        <v>69</v>
      </c>
      <c r="D15" s="1" t="s">
        <v>61</v>
      </c>
      <c r="E15" s="11" t="s">
        <v>208</v>
      </c>
      <c r="F15" s="11"/>
      <c r="G15" s="1" t="s">
        <v>86</v>
      </c>
      <c r="H15" s="1">
        <v>8</v>
      </c>
      <c r="I15" s="1"/>
    </row>
    <row r="16" spans="3:9" x14ac:dyDescent="0.2">
      <c r="C16" s="1" t="s">
        <v>71</v>
      </c>
      <c r="D16" s="1" t="s">
        <v>61</v>
      </c>
      <c r="E16" s="11" t="s">
        <v>208</v>
      </c>
      <c r="F16" s="11"/>
      <c r="G16" s="1" t="s">
        <v>86</v>
      </c>
      <c r="H16" s="1">
        <v>8</v>
      </c>
      <c r="I16" s="1"/>
    </row>
    <row r="17" spans="3:9" x14ac:dyDescent="0.2">
      <c r="C17" s="1" t="s">
        <v>70</v>
      </c>
      <c r="D17" s="1" t="s">
        <v>79</v>
      </c>
      <c r="E17" s="11" t="s">
        <v>208</v>
      </c>
      <c r="F17" s="11"/>
      <c r="G17" s="12" t="s">
        <v>86</v>
      </c>
      <c r="H17" s="1">
        <f>8*2</f>
        <v>16</v>
      </c>
      <c r="I17" s="1"/>
    </row>
    <row r="18" spans="3:9" x14ac:dyDescent="0.2">
      <c r="C18" s="1" t="s">
        <v>82</v>
      </c>
      <c r="D18" s="1" t="s">
        <v>36</v>
      </c>
      <c r="E18" s="11" t="s">
        <v>208</v>
      </c>
      <c r="F18" s="11"/>
      <c r="G18" s="1" t="s">
        <v>85</v>
      </c>
      <c r="H18" s="1">
        <f>8*2</f>
        <v>16</v>
      </c>
      <c r="I18" s="1"/>
    </row>
    <row r="19" spans="3:9" x14ac:dyDescent="0.2">
      <c r="C19" s="1" t="s">
        <v>83</v>
      </c>
      <c r="D19" s="1" t="s">
        <v>61</v>
      </c>
      <c r="E19" s="11" t="s">
        <v>208</v>
      </c>
      <c r="F19" s="11"/>
      <c r="G19" s="1" t="s">
        <v>86</v>
      </c>
      <c r="H19" s="1">
        <v>8</v>
      </c>
      <c r="I19" s="1"/>
    </row>
    <row r="20" spans="3:9" x14ac:dyDescent="0.2">
      <c r="C20" s="1"/>
      <c r="D20" s="1"/>
      <c r="E20" s="11"/>
      <c r="F20" s="11"/>
      <c r="G20" s="1"/>
      <c r="H20" s="1"/>
      <c r="I20" s="1"/>
    </row>
    <row r="21" spans="3:9" x14ac:dyDescent="0.2">
      <c r="C21" s="3" t="s">
        <v>263</v>
      </c>
      <c r="D21" s="4"/>
      <c r="E21" s="10"/>
      <c r="F21" s="10"/>
      <c r="G21" s="4"/>
      <c r="H21" s="3">
        <f>H22+H26</f>
        <v>272</v>
      </c>
      <c r="I21" s="4"/>
    </row>
    <row r="22" spans="3:9" x14ac:dyDescent="0.2">
      <c r="C22" s="1" t="s">
        <v>18</v>
      </c>
      <c r="D22" s="1"/>
      <c r="E22" s="11"/>
      <c r="F22" s="11"/>
      <c r="G22" s="1"/>
      <c r="H22" s="1">
        <f>SUM(H23:H25)</f>
        <v>48</v>
      </c>
      <c r="I22" s="1"/>
    </row>
    <row r="23" spans="3:9" x14ac:dyDescent="0.2">
      <c r="C23" s="1" t="s">
        <v>19</v>
      </c>
      <c r="D23" s="1" t="s">
        <v>36</v>
      </c>
      <c r="E23" s="11" t="s">
        <v>208</v>
      </c>
      <c r="F23" s="11"/>
      <c r="G23" s="1" t="s">
        <v>44</v>
      </c>
      <c r="H23" s="1">
        <f>8*2</f>
        <v>16</v>
      </c>
      <c r="I23" s="1"/>
    </row>
    <row r="24" spans="3:9" x14ac:dyDescent="0.2">
      <c r="C24" s="1" t="s">
        <v>20</v>
      </c>
      <c r="D24" s="1" t="s">
        <v>36</v>
      </c>
      <c r="E24" s="11" t="s">
        <v>208</v>
      </c>
      <c r="F24" s="11"/>
      <c r="G24" s="1" t="s">
        <v>44</v>
      </c>
      <c r="H24" s="1">
        <f>8*3</f>
        <v>24</v>
      </c>
      <c r="I24" s="1"/>
    </row>
    <row r="25" spans="3:9" x14ac:dyDescent="0.2">
      <c r="C25" s="1" t="s">
        <v>21</v>
      </c>
      <c r="D25" s="1" t="s">
        <v>262</v>
      </c>
      <c r="E25" s="11" t="s">
        <v>208</v>
      </c>
      <c r="F25" s="11"/>
      <c r="G25" s="1"/>
      <c r="H25" s="1">
        <v>8</v>
      </c>
      <c r="I25" s="1"/>
    </row>
    <row r="26" spans="3:9" x14ac:dyDescent="0.2">
      <c r="C26" s="1" t="s">
        <v>22</v>
      </c>
      <c r="D26" s="1"/>
      <c r="E26" s="11"/>
      <c r="F26" s="11"/>
      <c r="G26" s="1"/>
      <c r="H26" s="1">
        <f>SUM(H27:H40)</f>
        <v>224</v>
      </c>
      <c r="I26" s="1"/>
    </row>
    <row r="27" spans="3:9" x14ac:dyDescent="0.2">
      <c r="C27" s="1" t="s">
        <v>23</v>
      </c>
      <c r="D27" s="1" t="s">
        <v>36</v>
      </c>
      <c r="E27" s="11" t="s">
        <v>208</v>
      </c>
      <c r="F27" s="11"/>
      <c r="G27" s="1" t="s">
        <v>46</v>
      </c>
      <c r="H27" s="1">
        <f>8*2</f>
        <v>16</v>
      </c>
      <c r="I27" s="1"/>
    </row>
    <row r="28" spans="3:9" x14ac:dyDescent="0.2">
      <c r="C28" s="1" t="s">
        <v>24</v>
      </c>
      <c r="D28" s="1" t="s">
        <v>264</v>
      </c>
      <c r="E28" s="11" t="s">
        <v>208</v>
      </c>
      <c r="F28" s="11"/>
      <c r="G28" s="1" t="s">
        <v>46</v>
      </c>
      <c r="H28" s="1">
        <f>8*3</f>
        <v>24</v>
      </c>
      <c r="I28" s="1" t="s">
        <v>265</v>
      </c>
    </row>
    <row r="29" spans="3:9" x14ac:dyDescent="0.2">
      <c r="C29" s="1" t="s">
        <v>25</v>
      </c>
      <c r="D29" s="1" t="s">
        <v>36</v>
      </c>
      <c r="E29" s="11" t="s">
        <v>208</v>
      </c>
      <c r="F29" s="11"/>
      <c r="G29" s="1" t="s">
        <v>46</v>
      </c>
      <c r="H29" s="1">
        <v>8</v>
      </c>
      <c r="I29" s="1"/>
    </row>
    <row r="30" spans="3:9" x14ac:dyDescent="0.2">
      <c r="C30" s="1" t="s">
        <v>26</v>
      </c>
      <c r="D30" s="1" t="s">
        <v>36</v>
      </c>
      <c r="E30" s="11" t="s">
        <v>208</v>
      </c>
      <c r="F30" s="11"/>
      <c r="G30" s="1" t="s">
        <v>47</v>
      </c>
      <c r="H30" s="1">
        <v>8</v>
      </c>
      <c r="I30" s="1"/>
    </row>
    <row r="31" spans="3:9" x14ac:dyDescent="0.2">
      <c r="C31" s="1" t="s">
        <v>27</v>
      </c>
      <c r="D31" s="1" t="s">
        <v>36</v>
      </c>
      <c r="E31" s="11" t="s">
        <v>208</v>
      </c>
      <c r="F31" s="11"/>
      <c r="G31" s="1" t="s">
        <v>47</v>
      </c>
      <c r="H31" s="1">
        <v>8</v>
      </c>
      <c r="I31" s="1"/>
    </row>
    <row r="32" spans="3:9" x14ac:dyDescent="0.2">
      <c r="C32" s="1" t="s">
        <v>28</v>
      </c>
      <c r="D32" s="1" t="s">
        <v>36</v>
      </c>
      <c r="E32" s="11" t="s">
        <v>208</v>
      </c>
      <c r="F32" s="11"/>
      <c r="G32" s="1" t="s">
        <v>46</v>
      </c>
      <c r="H32" s="1">
        <v>8</v>
      </c>
      <c r="I32" s="1"/>
    </row>
    <row r="33" spans="3:9" x14ac:dyDescent="0.2">
      <c r="C33" s="1" t="s">
        <v>29</v>
      </c>
      <c r="D33" s="1" t="s">
        <v>38</v>
      </c>
      <c r="E33" s="11" t="s">
        <v>208</v>
      </c>
      <c r="F33" s="11"/>
      <c r="G33" s="1" t="s">
        <v>48</v>
      </c>
      <c r="H33" s="1">
        <f>8*2</f>
        <v>16</v>
      </c>
      <c r="I33" s="1"/>
    </row>
    <row r="34" spans="3:9" x14ac:dyDescent="0.2">
      <c r="C34" s="1" t="s">
        <v>30</v>
      </c>
      <c r="D34" s="1" t="s">
        <v>38</v>
      </c>
      <c r="E34" s="11" t="s">
        <v>208</v>
      </c>
      <c r="F34" s="11"/>
      <c r="G34" s="1" t="s">
        <v>48</v>
      </c>
      <c r="H34" s="1">
        <f>8*5</f>
        <v>40</v>
      </c>
      <c r="I34" s="1"/>
    </row>
    <row r="35" spans="3:9" x14ac:dyDescent="0.2">
      <c r="C35" s="1" t="s">
        <v>31</v>
      </c>
      <c r="D35" s="1" t="s">
        <v>38</v>
      </c>
      <c r="E35" s="11" t="s">
        <v>208</v>
      </c>
      <c r="F35" s="11"/>
      <c r="G35" s="1" t="s">
        <v>46</v>
      </c>
      <c r="H35" s="1">
        <f>8*2</f>
        <v>16</v>
      </c>
      <c r="I35" s="1"/>
    </row>
    <row r="36" spans="3:9" x14ac:dyDescent="0.2">
      <c r="C36" s="13" t="s">
        <v>32</v>
      </c>
      <c r="D36" s="1" t="s">
        <v>36</v>
      </c>
      <c r="E36" s="11" t="s">
        <v>208</v>
      </c>
      <c r="F36" s="11"/>
      <c r="G36" s="1" t="s">
        <v>47</v>
      </c>
      <c r="H36" s="1">
        <v>8</v>
      </c>
      <c r="I36" s="1"/>
    </row>
    <row r="37" spans="3:9" x14ac:dyDescent="0.2">
      <c r="C37" s="13" t="s">
        <v>33</v>
      </c>
      <c r="D37" s="14" t="s">
        <v>36</v>
      </c>
      <c r="E37" s="11" t="s">
        <v>208</v>
      </c>
      <c r="F37" s="15"/>
      <c r="G37" s="14" t="s">
        <v>49</v>
      </c>
      <c r="H37" s="1">
        <f>8*2</f>
        <v>16</v>
      </c>
      <c r="I37" s="1"/>
    </row>
    <row r="38" spans="3:9" x14ac:dyDescent="0.2">
      <c r="C38" s="13" t="s">
        <v>34</v>
      </c>
      <c r="D38" s="14" t="s">
        <v>36</v>
      </c>
      <c r="E38" s="11" t="s">
        <v>208</v>
      </c>
      <c r="F38" s="15"/>
      <c r="G38" s="14" t="s">
        <v>49</v>
      </c>
      <c r="H38" s="1">
        <v>8</v>
      </c>
      <c r="I38" s="1"/>
    </row>
    <row r="39" spans="3:9" x14ac:dyDescent="0.2">
      <c r="C39" s="13" t="s">
        <v>35</v>
      </c>
      <c r="D39" s="1" t="s">
        <v>38</v>
      </c>
      <c r="E39" s="11" t="s">
        <v>208</v>
      </c>
      <c r="F39" s="11"/>
      <c r="G39" s="1" t="s">
        <v>47</v>
      </c>
      <c r="H39" s="1">
        <f>8*3</f>
        <v>24</v>
      </c>
      <c r="I39" s="1"/>
    </row>
    <row r="40" spans="3:9" x14ac:dyDescent="0.2">
      <c r="C40" s="13" t="s">
        <v>37</v>
      </c>
      <c r="D40" s="1" t="s">
        <v>38</v>
      </c>
      <c r="E40" s="11" t="s">
        <v>208</v>
      </c>
      <c r="F40" s="11"/>
      <c r="G40" s="1" t="s">
        <v>45</v>
      </c>
      <c r="H40" s="1">
        <f>8*3</f>
        <v>24</v>
      </c>
      <c r="I40" s="1"/>
    </row>
    <row r="41" spans="3:9" x14ac:dyDescent="0.2">
      <c r="C41" s="1"/>
      <c r="D41" s="1"/>
      <c r="E41" s="11"/>
      <c r="F41" s="11"/>
      <c r="G41" s="1"/>
      <c r="H41" s="1"/>
      <c r="I41" s="1"/>
    </row>
    <row r="42" spans="3:9" x14ac:dyDescent="0.2">
      <c r="C42" s="7" t="s">
        <v>259</v>
      </c>
      <c r="D42" s="8"/>
      <c r="E42" s="16"/>
      <c r="F42" s="16"/>
      <c r="G42" s="8"/>
      <c r="H42" s="7">
        <f>SUM(H43:H56)</f>
        <v>104</v>
      </c>
      <c r="I42" s="4"/>
    </row>
    <row r="43" spans="3:9" x14ac:dyDescent="0.2">
      <c r="C43" s="1" t="s">
        <v>39</v>
      </c>
      <c r="D43" s="1" t="s">
        <v>260</v>
      </c>
      <c r="E43" s="11" t="s">
        <v>208</v>
      </c>
      <c r="F43" s="11"/>
      <c r="G43" s="1" t="s">
        <v>84</v>
      </c>
      <c r="H43" s="1">
        <f>8*2</f>
        <v>16</v>
      </c>
      <c r="I43" s="1"/>
    </row>
    <row r="44" spans="3:9" x14ac:dyDescent="0.2">
      <c r="C44" s="1" t="s">
        <v>40</v>
      </c>
      <c r="D44" s="1" t="s">
        <v>41</v>
      </c>
      <c r="E44" s="11" t="s">
        <v>208</v>
      </c>
      <c r="F44" s="11"/>
      <c r="G44" s="1" t="s">
        <v>49</v>
      </c>
      <c r="H44" s="1">
        <f>8*3</f>
        <v>24</v>
      </c>
      <c r="I44" s="1"/>
    </row>
    <row r="45" spans="3:9" x14ac:dyDescent="0.2">
      <c r="C45" s="1" t="s">
        <v>42</v>
      </c>
      <c r="D45" s="1" t="s">
        <v>43</v>
      </c>
      <c r="E45" s="11" t="s">
        <v>208</v>
      </c>
      <c r="F45" s="11"/>
      <c r="G45" s="1" t="s">
        <v>84</v>
      </c>
      <c r="H45" s="1">
        <v>0</v>
      </c>
      <c r="I45" s="1"/>
    </row>
    <row r="46" spans="3:9" x14ac:dyDescent="0.2">
      <c r="C46" s="1" t="s">
        <v>50</v>
      </c>
      <c r="D46" s="1" t="s">
        <v>62</v>
      </c>
      <c r="E46" s="11" t="s">
        <v>208</v>
      </c>
      <c r="F46" s="11"/>
      <c r="G46" s="1" t="s">
        <v>49</v>
      </c>
      <c r="H46" s="1">
        <v>8</v>
      </c>
      <c r="I46" s="1" t="s">
        <v>261</v>
      </c>
    </row>
    <row r="47" spans="3:9" x14ac:dyDescent="0.2">
      <c r="C47" s="1" t="s">
        <v>51</v>
      </c>
      <c r="D47" s="1" t="s">
        <v>61</v>
      </c>
      <c r="E47" s="11" t="s">
        <v>208</v>
      </c>
      <c r="F47" s="11"/>
      <c r="G47" s="1" t="s">
        <v>49</v>
      </c>
      <c r="H47" s="1">
        <v>8</v>
      </c>
      <c r="I47" s="1" t="s">
        <v>261</v>
      </c>
    </row>
    <row r="48" spans="3:9" x14ac:dyDescent="0.2">
      <c r="C48" s="1" t="s">
        <v>52</v>
      </c>
      <c r="D48" s="1" t="s">
        <v>36</v>
      </c>
      <c r="E48" s="11" t="s">
        <v>208</v>
      </c>
      <c r="F48" s="11"/>
      <c r="G48" s="1" t="s">
        <v>49</v>
      </c>
      <c r="H48" s="1">
        <v>4</v>
      </c>
      <c r="I48" s="1"/>
    </row>
    <row r="49" spans="3:9" x14ac:dyDescent="0.2">
      <c r="C49" s="1" t="s">
        <v>53</v>
      </c>
      <c r="D49" s="1" t="s">
        <v>36</v>
      </c>
      <c r="E49" s="11" t="s">
        <v>208</v>
      </c>
      <c r="F49" s="11"/>
      <c r="G49" s="1" t="s">
        <v>49</v>
      </c>
      <c r="H49" s="1">
        <v>4</v>
      </c>
      <c r="I49" s="1"/>
    </row>
    <row r="50" spans="3:9" x14ac:dyDescent="0.2">
      <c r="C50" s="1" t="s">
        <v>54</v>
      </c>
      <c r="D50" s="1" t="s">
        <v>36</v>
      </c>
      <c r="E50" s="11" t="s">
        <v>208</v>
      </c>
      <c r="F50" s="11"/>
      <c r="G50" s="1" t="s">
        <v>49</v>
      </c>
      <c r="H50" s="1">
        <v>4</v>
      </c>
      <c r="I50" s="1"/>
    </row>
    <row r="51" spans="3:9" x14ac:dyDescent="0.2">
      <c r="C51" s="1" t="s">
        <v>55</v>
      </c>
      <c r="D51" s="1" t="s">
        <v>36</v>
      </c>
      <c r="E51" s="11" t="s">
        <v>208</v>
      </c>
      <c r="F51" s="11"/>
      <c r="G51" s="1" t="s">
        <v>49</v>
      </c>
      <c r="H51" s="1">
        <v>4</v>
      </c>
      <c r="I51" s="1"/>
    </row>
    <row r="52" spans="3:9" x14ac:dyDescent="0.2">
      <c r="C52" s="1" t="s">
        <v>56</v>
      </c>
      <c r="D52" s="1" t="s">
        <v>61</v>
      </c>
      <c r="E52" s="11" t="s">
        <v>208</v>
      </c>
      <c r="F52" s="11"/>
      <c r="G52" s="1" t="s">
        <v>49</v>
      </c>
      <c r="H52" s="1">
        <v>8</v>
      </c>
      <c r="I52" s="1"/>
    </row>
    <row r="53" spans="3:9" x14ac:dyDescent="0.2">
      <c r="C53" s="1" t="s">
        <v>57</v>
      </c>
      <c r="D53" s="1" t="s">
        <v>36</v>
      </c>
      <c r="E53" s="11" t="s">
        <v>208</v>
      </c>
      <c r="F53" s="11"/>
      <c r="G53" s="1" t="s">
        <v>49</v>
      </c>
      <c r="H53" s="1">
        <v>8</v>
      </c>
      <c r="I53" s="1"/>
    </row>
    <row r="54" spans="3:9" x14ac:dyDescent="0.2">
      <c r="C54" s="1" t="s">
        <v>58</v>
      </c>
      <c r="D54" s="1" t="s">
        <v>36</v>
      </c>
      <c r="E54" s="11" t="s">
        <v>208</v>
      </c>
      <c r="F54" s="11"/>
      <c r="G54" s="1" t="s">
        <v>49</v>
      </c>
      <c r="H54" s="1">
        <v>4</v>
      </c>
      <c r="I54" s="1"/>
    </row>
    <row r="55" spans="3:9" x14ac:dyDescent="0.2">
      <c r="C55" s="1" t="s">
        <v>59</v>
      </c>
      <c r="D55" s="1" t="s">
        <v>36</v>
      </c>
      <c r="E55" s="11" t="s">
        <v>208</v>
      </c>
      <c r="F55" s="11"/>
      <c r="G55" s="1" t="s">
        <v>49</v>
      </c>
      <c r="H55" s="1">
        <v>4</v>
      </c>
      <c r="I55" s="1"/>
    </row>
    <row r="56" spans="3:9" x14ac:dyDescent="0.2">
      <c r="C56" s="1" t="s">
        <v>60</v>
      </c>
      <c r="D56" s="1" t="s">
        <v>36</v>
      </c>
      <c r="E56" s="11" t="s">
        <v>208</v>
      </c>
      <c r="F56" s="11"/>
      <c r="G56" s="1" t="s">
        <v>49</v>
      </c>
      <c r="H56" s="1">
        <v>8</v>
      </c>
      <c r="I56" s="1"/>
    </row>
    <row r="57" spans="3:9" x14ac:dyDescent="0.2">
      <c r="C57" s="1"/>
      <c r="D57" s="1"/>
      <c r="E57" s="11"/>
      <c r="F57" s="11"/>
      <c r="G57" s="1"/>
      <c r="H57" s="1"/>
      <c r="I57" s="1"/>
    </row>
    <row r="58" spans="3:9" x14ac:dyDescent="0.2">
      <c r="C58" s="7" t="s">
        <v>87</v>
      </c>
      <c r="D58" s="8"/>
      <c r="E58" s="16"/>
      <c r="F58" s="16"/>
      <c r="G58" s="8"/>
      <c r="H58" s="7">
        <f>H59+H60</f>
        <v>56</v>
      </c>
      <c r="I58" s="4"/>
    </row>
    <row r="59" spans="3:9" x14ac:dyDescent="0.2">
      <c r="C59" s="1" t="s">
        <v>88</v>
      </c>
      <c r="D59" s="1" t="s">
        <v>90</v>
      </c>
      <c r="E59" s="11" t="s">
        <v>208</v>
      </c>
      <c r="F59" s="11"/>
      <c r="G59" s="1" t="s">
        <v>93</v>
      </c>
      <c r="H59" s="1">
        <f>8*4</f>
        <v>32</v>
      </c>
      <c r="I59" s="1"/>
    </row>
    <row r="60" spans="3:9" x14ac:dyDescent="0.2">
      <c r="C60" s="1" t="s">
        <v>91</v>
      </c>
      <c r="D60" s="1" t="s">
        <v>89</v>
      </c>
      <c r="E60" s="11" t="s">
        <v>208</v>
      </c>
      <c r="F60" s="11"/>
      <c r="G60" s="1" t="s">
        <v>93</v>
      </c>
      <c r="H60" s="1">
        <f>8*3</f>
        <v>24</v>
      </c>
      <c r="I60" s="1"/>
    </row>
    <row r="61" spans="3:9" x14ac:dyDescent="0.2">
      <c r="C61" s="1"/>
      <c r="D61" s="1"/>
      <c r="E61" s="11"/>
      <c r="F61" s="11"/>
      <c r="G61" s="1"/>
      <c r="H61" s="1"/>
      <c r="I61" s="1"/>
    </row>
    <row r="62" spans="3:9" x14ac:dyDescent="0.2">
      <c r="C62" s="7" t="s">
        <v>221</v>
      </c>
      <c r="D62" s="8"/>
      <c r="E62" s="16"/>
      <c r="F62" s="16"/>
      <c r="G62" s="8"/>
      <c r="H62" s="7">
        <f>SUM(H63:H69)+H78+SUM(H96:H106)+H108+SUM(H112:H119)</f>
        <v>616</v>
      </c>
      <c r="I62" s="4"/>
    </row>
    <row r="63" spans="3:9" x14ac:dyDescent="0.2">
      <c r="C63" s="1" t="s">
        <v>94</v>
      </c>
      <c r="D63" s="1" t="s">
        <v>116</v>
      </c>
      <c r="E63" s="11" t="s">
        <v>208</v>
      </c>
      <c r="F63" s="11" t="s">
        <v>208</v>
      </c>
      <c r="G63" s="1" t="s">
        <v>209</v>
      </c>
      <c r="H63" s="1">
        <v>8</v>
      </c>
      <c r="I63" s="1"/>
    </row>
    <row r="64" spans="3:9" x14ac:dyDescent="0.2">
      <c r="C64" s="1" t="s">
        <v>95</v>
      </c>
      <c r="D64" s="1" t="s">
        <v>117</v>
      </c>
      <c r="E64" s="11" t="s">
        <v>208</v>
      </c>
      <c r="F64" s="11" t="s">
        <v>208</v>
      </c>
      <c r="G64" s="1" t="s">
        <v>209</v>
      </c>
      <c r="H64" s="1">
        <v>8</v>
      </c>
      <c r="I64" s="1" t="s">
        <v>211</v>
      </c>
    </row>
    <row r="65" spans="3:9" x14ac:dyDescent="0.2">
      <c r="C65" s="1" t="s">
        <v>96</v>
      </c>
      <c r="D65" s="1" t="s">
        <v>36</v>
      </c>
      <c r="E65" s="11" t="s">
        <v>208</v>
      </c>
      <c r="F65" s="11" t="s">
        <v>208</v>
      </c>
      <c r="G65" s="1" t="s">
        <v>209</v>
      </c>
      <c r="H65" s="1">
        <f>8*2</f>
        <v>16</v>
      </c>
      <c r="I65" s="1"/>
    </row>
    <row r="66" spans="3:9" x14ac:dyDescent="0.2">
      <c r="C66" s="1" t="s">
        <v>97</v>
      </c>
      <c r="D66" s="1" t="s">
        <v>61</v>
      </c>
      <c r="E66" s="11" t="s">
        <v>208</v>
      </c>
      <c r="F66" s="11" t="s">
        <v>208</v>
      </c>
      <c r="G66" s="1" t="s">
        <v>15</v>
      </c>
      <c r="H66" s="1">
        <v>8</v>
      </c>
      <c r="I66" s="1"/>
    </row>
    <row r="67" spans="3:9" x14ac:dyDescent="0.2">
      <c r="C67" s="1" t="s">
        <v>98</v>
      </c>
      <c r="D67" s="1" t="s">
        <v>212</v>
      </c>
      <c r="E67" s="11" t="s">
        <v>208</v>
      </c>
      <c r="F67" s="11" t="s">
        <v>208</v>
      </c>
      <c r="G67" s="1" t="s">
        <v>15</v>
      </c>
      <c r="H67" s="1">
        <f>4*8</f>
        <v>32</v>
      </c>
      <c r="I67" s="1"/>
    </row>
    <row r="68" spans="3:9" x14ac:dyDescent="0.2">
      <c r="C68" s="1" t="s">
        <v>99</v>
      </c>
      <c r="D68" s="1" t="s">
        <v>118</v>
      </c>
      <c r="E68" s="11" t="s">
        <v>208</v>
      </c>
      <c r="F68" s="11" t="s">
        <v>208</v>
      </c>
      <c r="G68" s="1" t="s">
        <v>15</v>
      </c>
      <c r="H68" s="1">
        <v>8</v>
      </c>
      <c r="I68" s="1"/>
    </row>
    <row r="69" spans="3:9" x14ac:dyDescent="0.2">
      <c r="C69" s="1" t="s">
        <v>100</v>
      </c>
      <c r="D69" s="1" t="s">
        <v>61</v>
      </c>
      <c r="E69" s="11" t="s">
        <v>208</v>
      </c>
      <c r="F69" s="11" t="s">
        <v>208</v>
      </c>
      <c r="G69" s="1" t="s">
        <v>15</v>
      </c>
      <c r="H69" s="1">
        <f>SUM(H70:H77)</f>
        <v>32</v>
      </c>
      <c r="I69" s="1"/>
    </row>
    <row r="70" spans="3:9" x14ac:dyDescent="0.2">
      <c r="C70" s="1" t="s">
        <v>213</v>
      </c>
      <c r="D70" s="1"/>
      <c r="E70" s="11" t="s">
        <v>208</v>
      </c>
      <c r="F70" s="11" t="s">
        <v>208</v>
      </c>
      <c r="G70" s="1"/>
      <c r="H70" s="1">
        <v>4</v>
      </c>
      <c r="I70" s="1" t="s">
        <v>222</v>
      </c>
    </row>
    <row r="71" spans="3:9" x14ac:dyDescent="0.2">
      <c r="C71" s="1" t="s">
        <v>214</v>
      </c>
      <c r="D71" s="1"/>
      <c r="E71" s="11" t="s">
        <v>208</v>
      </c>
      <c r="F71" s="11" t="s">
        <v>208</v>
      </c>
      <c r="G71" s="1"/>
      <c r="H71" s="1">
        <v>4</v>
      </c>
      <c r="I71" s="1"/>
    </row>
    <row r="72" spans="3:9" x14ac:dyDescent="0.2">
      <c r="C72" s="1" t="s">
        <v>215</v>
      </c>
      <c r="D72" s="1"/>
      <c r="E72" s="11" t="s">
        <v>208</v>
      </c>
      <c r="F72" s="11" t="s">
        <v>208</v>
      </c>
      <c r="G72" s="1"/>
      <c r="H72" s="1">
        <v>4</v>
      </c>
      <c r="I72" s="1"/>
    </row>
    <row r="73" spans="3:9" x14ac:dyDescent="0.2">
      <c r="C73" s="1" t="s">
        <v>216</v>
      </c>
      <c r="D73" s="1"/>
      <c r="E73" s="11" t="s">
        <v>208</v>
      </c>
      <c r="F73" s="11" t="s">
        <v>208</v>
      </c>
      <c r="G73" s="1"/>
      <c r="H73" s="1">
        <v>4</v>
      </c>
      <c r="I73" s="1"/>
    </row>
    <row r="74" spans="3:9" x14ac:dyDescent="0.2">
      <c r="C74" s="1" t="s">
        <v>217</v>
      </c>
      <c r="D74" s="1"/>
      <c r="E74" s="11" t="s">
        <v>208</v>
      </c>
      <c r="F74" s="11" t="s">
        <v>208</v>
      </c>
      <c r="G74" s="1"/>
      <c r="H74" s="1">
        <v>4</v>
      </c>
      <c r="I74" s="1"/>
    </row>
    <row r="75" spans="3:9" x14ac:dyDescent="0.2">
      <c r="C75" s="1" t="s">
        <v>218</v>
      </c>
      <c r="D75" s="1"/>
      <c r="E75" s="11" t="s">
        <v>208</v>
      </c>
      <c r="F75" s="11" t="s">
        <v>208</v>
      </c>
      <c r="G75" s="1"/>
      <c r="H75" s="1">
        <v>4</v>
      </c>
      <c r="I75" s="1"/>
    </row>
    <row r="76" spans="3:9" x14ac:dyDescent="0.2">
      <c r="C76" s="1" t="s">
        <v>219</v>
      </c>
      <c r="D76" s="1"/>
      <c r="E76" s="11" t="s">
        <v>208</v>
      </c>
      <c r="F76" s="11" t="s">
        <v>208</v>
      </c>
      <c r="G76" s="1"/>
      <c r="H76" s="1">
        <v>4</v>
      </c>
      <c r="I76" s="1"/>
    </row>
    <row r="77" spans="3:9" x14ac:dyDescent="0.2">
      <c r="C77" s="1" t="s">
        <v>220</v>
      </c>
      <c r="D77" s="1"/>
      <c r="E77" s="11" t="s">
        <v>208</v>
      </c>
      <c r="F77" s="11" t="s">
        <v>208</v>
      </c>
      <c r="G77" s="1"/>
      <c r="H77" s="1">
        <v>4</v>
      </c>
      <c r="I77" s="1"/>
    </row>
    <row r="78" spans="3:9" x14ac:dyDescent="0.2">
      <c r="C78" s="1" t="s">
        <v>101</v>
      </c>
      <c r="D78" s="1"/>
      <c r="E78" s="11"/>
      <c r="F78" s="11"/>
      <c r="G78" s="1"/>
      <c r="H78" s="1">
        <f>H79+H80+H85+H88+H92</f>
        <v>128</v>
      </c>
      <c r="I78" s="1"/>
    </row>
    <row r="79" spans="3:9" x14ac:dyDescent="0.2">
      <c r="C79" s="1" t="s">
        <v>2</v>
      </c>
      <c r="D79" s="1" t="s">
        <v>123</v>
      </c>
      <c r="E79" s="11" t="s">
        <v>208</v>
      </c>
      <c r="F79" s="11" t="s">
        <v>208</v>
      </c>
      <c r="G79" s="1"/>
      <c r="H79" s="1">
        <f>2*8</f>
        <v>16</v>
      </c>
      <c r="I79" s="1"/>
    </row>
    <row r="80" spans="3:9" x14ac:dyDescent="0.2">
      <c r="C80" s="1" t="s">
        <v>3</v>
      </c>
      <c r="D80" s="1"/>
      <c r="E80" s="11" t="s">
        <v>208</v>
      </c>
      <c r="F80" s="11" t="s">
        <v>208</v>
      </c>
      <c r="G80" s="1"/>
      <c r="H80" s="1">
        <f>SUM(H81:H84)</f>
        <v>32</v>
      </c>
      <c r="I80" s="1"/>
    </row>
    <row r="81" spans="3:9" x14ac:dyDescent="0.2">
      <c r="C81" s="1" t="s">
        <v>5</v>
      </c>
      <c r="D81" s="1" t="s">
        <v>61</v>
      </c>
      <c r="E81" s="11" t="s">
        <v>208</v>
      </c>
      <c r="F81" s="11" t="s">
        <v>208</v>
      </c>
      <c r="G81" s="1"/>
      <c r="H81" s="1">
        <v>8</v>
      </c>
      <c r="I81" s="1"/>
    </row>
    <row r="82" spans="3:9" x14ac:dyDescent="0.2">
      <c r="C82" s="1" t="s">
        <v>6</v>
      </c>
      <c r="D82" s="1" t="s">
        <v>61</v>
      </c>
      <c r="E82" s="11" t="s">
        <v>208</v>
      </c>
      <c r="F82" s="11" t="s">
        <v>208</v>
      </c>
      <c r="G82" s="1"/>
      <c r="H82" s="1">
        <v>8</v>
      </c>
      <c r="I82" s="1"/>
    </row>
    <row r="83" spans="3:9" x14ac:dyDescent="0.2">
      <c r="C83" s="1" t="s">
        <v>7</v>
      </c>
      <c r="D83" s="1" t="s">
        <v>61</v>
      </c>
      <c r="E83" s="11" t="s">
        <v>208</v>
      </c>
      <c r="F83" s="11" t="s">
        <v>208</v>
      </c>
      <c r="G83" s="1"/>
      <c r="H83" s="1">
        <v>8</v>
      </c>
      <c r="I83" s="1"/>
    </row>
    <row r="84" spans="3:9" x14ac:dyDescent="0.2">
      <c r="C84" s="1" t="s">
        <v>8</v>
      </c>
      <c r="D84" s="1" t="s">
        <v>61</v>
      </c>
      <c r="E84" s="11" t="s">
        <v>208</v>
      </c>
      <c r="F84" s="11" t="s">
        <v>208</v>
      </c>
      <c r="G84" s="1"/>
      <c r="H84" s="1">
        <v>8</v>
      </c>
      <c r="I84" s="1"/>
    </row>
    <row r="85" spans="3:9" x14ac:dyDescent="0.2">
      <c r="C85" s="1" t="s">
        <v>4</v>
      </c>
      <c r="D85" s="1"/>
      <c r="E85" s="11"/>
      <c r="F85" s="11"/>
      <c r="G85" s="1"/>
      <c r="H85" s="1">
        <f>H86+H86</f>
        <v>32</v>
      </c>
      <c r="I85" s="1"/>
    </row>
    <row r="86" spans="3:9" x14ac:dyDescent="0.2">
      <c r="C86" s="1" t="s">
        <v>10</v>
      </c>
      <c r="D86" s="1" t="s">
        <v>61</v>
      </c>
      <c r="E86" s="11" t="s">
        <v>208</v>
      </c>
      <c r="F86" s="11" t="s">
        <v>208</v>
      </c>
      <c r="G86" s="1"/>
      <c r="H86" s="1">
        <f>2*8</f>
        <v>16</v>
      </c>
      <c r="I86" s="1"/>
    </row>
    <row r="87" spans="3:9" x14ac:dyDescent="0.2">
      <c r="C87" s="1" t="s">
        <v>11</v>
      </c>
      <c r="D87" s="1" t="s">
        <v>61</v>
      </c>
      <c r="E87" s="11" t="s">
        <v>208</v>
      </c>
      <c r="F87" s="11" t="s">
        <v>208</v>
      </c>
      <c r="G87" s="1"/>
      <c r="H87" s="1">
        <v>8</v>
      </c>
      <c r="I87" s="1"/>
    </row>
    <row r="88" spans="3:9" x14ac:dyDescent="0.2">
      <c r="C88" s="1" t="s">
        <v>12</v>
      </c>
      <c r="D88" s="1"/>
      <c r="E88" s="11"/>
      <c r="F88" s="11"/>
      <c r="G88" s="1"/>
      <c r="H88" s="1">
        <f>SUM(H89:H91)</f>
        <v>24</v>
      </c>
      <c r="I88" s="1"/>
    </row>
    <row r="89" spans="3:9" x14ac:dyDescent="0.2">
      <c r="C89" s="17" t="s">
        <v>223</v>
      </c>
      <c r="D89" s="1"/>
      <c r="E89" s="11"/>
      <c r="F89" s="11" t="s">
        <v>208</v>
      </c>
      <c r="G89" s="1"/>
      <c r="H89" s="1">
        <v>8</v>
      </c>
      <c r="I89" s="1"/>
    </row>
    <row r="90" spans="3:9" x14ac:dyDescent="0.2">
      <c r="C90" s="17" t="s">
        <v>224</v>
      </c>
      <c r="D90" s="1"/>
      <c r="E90" s="11"/>
      <c r="F90" s="11" t="s">
        <v>208</v>
      </c>
      <c r="G90" s="1"/>
      <c r="H90" s="1">
        <v>8</v>
      </c>
      <c r="I90" s="1"/>
    </row>
    <row r="91" spans="3:9" x14ac:dyDescent="0.2">
      <c r="C91" s="17" t="s">
        <v>225</v>
      </c>
      <c r="D91" s="1"/>
      <c r="E91" s="11"/>
      <c r="F91" s="11" t="s">
        <v>208</v>
      </c>
      <c r="G91" s="1"/>
      <c r="H91" s="1">
        <v>8</v>
      </c>
      <c r="I91" s="1"/>
    </row>
    <row r="92" spans="3:9" x14ac:dyDescent="0.2">
      <c r="C92" s="1" t="s">
        <v>13</v>
      </c>
      <c r="D92" s="1" t="s">
        <v>9</v>
      </c>
      <c r="E92" s="11"/>
      <c r="F92" s="11"/>
      <c r="G92" s="1"/>
      <c r="H92" s="1">
        <f>SUM(H93:H95)</f>
        <v>24</v>
      </c>
      <c r="I92" s="1"/>
    </row>
    <row r="93" spans="3:9" x14ac:dyDescent="0.2">
      <c r="C93" s="17" t="s">
        <v>223</v>
      </c>
      <c r="D93" s="1"/>
      <c r="E93" s="11"/>
      <c r="F93" s="11" t="s">
        <v>208</v>
      </c>
      <c r="G93" s="1"/>
      <c r="H93" s="17">
        <v>8</v>
      </c>
      <c r="I93" s="1"/>
    </row>
    <row r="94" spans="3:9" x14ac:dyDescent="0.2">
      <c r="C94" s="17" t="s">
        <v>224</v>
      </c>
      <c r="D94" s="1"/>
      <c r="E94" s="11"/>
      <c r="F94" s="11" t="s">
        <v>208</v>
      </c>
      <c r="G94" s="1"/>
      <c r="H94" s="17">
        <v>8</v>
      </c>
      <c r="I94" s="1"/>
    </row>
    <row r="95" spans="3:9" x14ac:dyDescent="0.2">
      <c r="C95" s="17" t="s">
        <v>225</v>
      </c>
      <c r="D95" s="1"/>
      <c r="E95" s="11"/>
      <c r="F95" s="11"/>
      <c r="G95" s="1"/>
      <c r="H95" s="17">
        <v>8</v>
      </c>
      <c r="I95" s="1"/>
    </row>
    <row r="96" spans="3:9" x14ac:dyDescent="0.2">
      <c r="C96" s="1" t="s">
        <v>102</v>
      </c>
      <c r="D96" s="17" t="s">
        <v>119</v>
      </c>
      <c r="E96" s="11" t="s">
        <v>208</v>
      </c>
      <c r="F96" s="18" t="s">
        <v>208</v>
      </c>
      <c r="G96" s="1"/>
      <c r="H96" s="17">
        <v>0</v>
      </c>
      <c r="I96" s="1"/>
    </row>
    <row r="97" spans="3:9" x14ac:dyDescent="0.2">
      <c r="C97" s="1" t="s">
        <v>103</v>
      </c>
      <c r="D97" s="17" t="s">
        <v>119</v>
      </c>
      <c r="E97" s="11" t="s">
        <v>208</v>
      </c>
      <c r="F97" s="18" t="s">
        <v>208</v>
      </c>
      <c r="G97" s="1"/>
      <c r="H97" s="17">
        <v>0</v>
      </c>
      <c r="I97" s="1"/>
    </row>
    <row r="98" spans="3:9" x14ac:dyDescent="0.2">
      <c r="C98" s="1" t="s">
        <v>104</v>
      </c>
      <c r="D98" s="1" t="s">
        <v>120</v>
      </c>
      <c r="E98" s="11" t="s">
        <v>208</v>
      </c>
      <c r="F98" s="11" t="s">
        <v>208</v>
      </c>
      <c r="G98" s="1"/>
      <c r="H98" s="1">
        <f>8*5</f>
        <v>40</v>
      </c>
      <c r="I98" s="1" t="s">
        <v>226</v>
      </c>
    </row>
    <row r="99" spans="3:9" x14ac:dyDescent="0.2">
      <c r="C99" s="1" t="s">
        <v>231</v>
      </c>
      <c r="D99" s="1" t="s">
        <v>61</v>
      </c>
      <c r="E99" s="11" t="s">
        <v>208</v>
      </c>
      <c r="F99" s="11" t="s">
        <v>208</v>
      </c>
      <c r="G99" s="1"/>
      <c r="H99" s="1">
        <v>8</v>
      </c>
      <c r="I99" s="1" t="s">
        <v>227</v>
      </c>
    </row>
    <row r="100" spans="3:9" x14ac:dyDescent="0.2">
      <c r="C100" s="1" t="s">
        <v>105</v>
      </c>
      <c r="D100" s="1" t="s">
        <v>121</v>
      </c>
      <c r="E100" s="11" t="s">
        <v>208</v>
      </c>
      <c r="F100" s="11" t="s">
        <v>208</v>
      </c>
      <c r="G100" s="1"/>
      <c r="H100" s="1">
        <v>8</v>
      </c>
      <c r="I100" s="1"/>
    </row>
    <row r="101" spans="3:9" x14ac:dyDescent="0.2">
      <c r="C101" s="1" t="s">
        <v>106</v>
      </c>
      <c r="D101" s="1" t="s">
        <v>121</v>
      </c>
      <c r="E101" s="11" t="s">
        <v>208</v>
      </c>
      <c r="F101" s="11" t="s">
        <v>208</v>
      </c>
      <c r="G101" s="1"/>
      <c r="H101" s="1">
        <f>8*3</f>
        <v>24</v>
      </c>
      <c r="I101" s="1" t="s">
        <v>226</v>
      </c>
    </row>
    <row r="102" spans="3:9" x14ac:dyDescent="0.2">
      <c r="C102" s="1" t="s">
        <v>122</v>
      </c>
      <c r="D102" s="1" t="s">
        <v>121</v>
      </c>
      <c r="E102" s="11" t="s">
        <v>208</v>
      </c>
      <c r="F102" s="11" t="s">
        <v>208</v>
      </c>
      <c r="G102" s="1"/>
      <c r="H102" s="1">
        <f>8*3</f>
        <v>24</v>
      </c>
      <c r="I102" s="1" t="s">
        <v>226</v>
      </c>
    </row>
    <row r="103" spans="3:9" x14ac:dyDescent="0.2">
      <c r="C103" s="1" t="s">
        <v>107</v>
      </c>
      <c r="D103" s="1" t="s">
        <v>121</v>
      </c>
      <c r="E103" s="11" t="s">
        <v>208</v>
      </c>
      <c r="F103" s="11" t="s">
        <v>208</v>
      </c>
      <c r="G103" s="1"/>
      <c r="H103" s="1">
        <v>8</v>
      </c>
      <c r="I103" s="1"/>
    </row>
    <row r="104" spans="3:9" x14ac:dyDescent="0.2">
      <c r="C104" s="1" t="s">
        <v>233</v>
      </c>
      <c r="D104" s="1" t="s">
        <v>121</v>
      </c>
      <c r="E104" s="11" t="s">
        <v>208</v>
      </c>
      <c r="F104" s="11" t="s">
        <v>208</v>
      </c>
      <c r="G104" s="1"/>
      <c r="H104" s="1">
        <v>8</v>
      </c>
      <c r="I104" s="1"/>
    </row>
    <row r="105" spans="3:9" x14ac:dyDescent="0.2">
      <c r="C105" s="1" t="s">
        <v>108</v>
      </c>
      <c r="D105" s="1" t="s">
        <v>123</v>
      </c>
      <c r="E105" s="11" t="s">
        <v>208</v>
      </c>
      <c r="F105" s="11" t="s">
        <v>208</v>
      </c>
      <c r="G105" s="1"/>
      <c r="H105" s="1">
        <f>8*2</f>
        <v>16</v>
      </c>
      <c r="I105" s="1"/>
    </row>
    <row r="106" spans="3:9" x14ac:dyDescent="0.2">
      <c r="C106" s="1" t="s">
        <v>109</v>
      </c>
      <c r="D106" s="1"/>
      <c r="E106" s="11" t="s">
        <v>208</v>
      </c>
      <c r="F106" s="11" t="s">
        <v>208</v>
      </c>
      <c r="G106" s="1"/>
      <c r="H106" s="1">
        <f>H107</f>
        <v>8</v>
      </c>
      <c r="I106" s="1"/>
    </row>
    <row r="107" spans="3:9" x14ac:dyDescent="0.2">
      <c r="C107" s="1" t="s">
        <v>110</v>
      </c>
      <c r="D107" s="1" t="s">
        <v>232</v>
      </c>
      <c r="E107" s="11" t="s">
        <v>208</v>
      </c>
      <c r="F107" s="11" t="s">
        <v>208</v>
      </c>
      <c r="G107" s="1"/>
      <c r="H107" s="1">
        <v>8</v>
      </c>
      <c r="I107" s="1"/>
    </row>
    <row r="108" spans="3:9" x14ac:dyDescent="0.2">
      <c r="C108" s="1" t="s">
        <v>111</v>
      </c>
      <c r="D108" s="1"/>
      <c r="E108" s="11" t="s">
        <v>208</v>
      </c>
      <c r="F108" s="11" t="s">
        <v>208</v>
      </c>
      <c r="G108" s="1"/>
      <c r="H108" s="1">
        <f>SUM(H109:H111)</f>
        <v>48</v>
      </c>
      <c r="I108" s="1"/>
    </row>
    <row r="109" spans="3:9" x14ac:dyDescent="0.2">
      <c r="C109" s="1" t="s">
        <v>124</v>
      </c>
      <c r="D109" s="1" t="s">
        <v>234</v>
      </c>
      <c r="E109" s="11" t="s">
        <v>208</v>
      </c>
      <c r="F109" s="11" t="s">
        <v>208</v>
      </c>
      <c r="G109" s="1"/>
      <c r="H109" s="1">
        <f>8*2</f>
        <v>16</v>
      </c>
      <c r="I109" s="1"/>
    </row>
    <row r="110" spans="3:9" x14ac:dyDescent="0.2">
      <c r="C110" s="1" t="s">
        <v>125</v>
      </c>
      <c r="D110" s="1" t="s">
        <v>234</v>
      </c>
      <c r="E110" s="11" t="s">
        <v>208</v>
      </c>
      <c r="F110" s="11" t="s">
        <v>208</v>
      </c>
      <c r="G110" s="1"/>
      <c r="H110" s="1">
        <f t="shared" ref="H110:H111" si="0">8*2</f>
        <v>16</v>
      </c>
      <c r="I110" s="1"/>
    </row>
    <row r="111" spans="3:9" x14ac:dyDescent="0.2">
      <c r="C111" s="1" t="s">
        <v>126</v>
      </c>
      <c r="D111" s="1" t="s">
        <v>234</v>
      </c>
      <c r="E111" s="11" t="s">
        <v>208</v>
      </c>
      <c r="F111" s="11" t="s">
        <v>208</v>
      </c>
      <c r="G111" s="1"/>
      <c r="H111" s="1">
        <f t="shared" si="0"/>
        <v>16</v>
      </c>
      <c r="I111" s="1"/>
    </row>
    <row r="112" spans="3:9" x14ac:dyDescent="0.2">
      <c r="C112" s="1" t="s">
        <v>112</v>
      </c>
      <c r="D112" s="1" t="s">
        <v>237</v>
      </c>
      <c r="E112" s="11" t="s">
        <v>208</v>
      </c>
      <c r="F112" s="11" t="s">
        <v>208</v>
      </c>
      <c r="G112" s="1"/>
      <c r="H112" s="1">
        <f>8*5</f>
        <v>40</v>
      </c>
      <c r="I112" s="1"/>
    </row>
    <row r="113" spans="3:9" x14ac:dyDescent="0.2">
      <c r="C113" s="1" t="s">
        <v>235</v>
      </c>
      <c r="D113" s="1" t="s">
        <v>238</v>
      </c>
      <c r="E113" s="11" t="s">
        <v>208</v>
      </c>
      <c r="F113" s="11" t="s">
        <v>208</v>
      </c>
      <c r="G113" s="1"/>
      <c r="H113" s="1">
        <f>8*2</f>
        <v>16</v>
      </c>
      <c r="I113" s="1"/>
    </row>
    <row r="114" spans="3:9" x14ac:dyDescent="0.2">
      <c r="C114" s="1" t="s">
        <v>236</v>
      </c>
      <c r="D114" s="1" t="s">
        <v>61</v>
      </c>
      <c r="E114" s="11" t="s">
        <v>208</v>
      </c>
      <c r="F114" s="11" t="s">
        <v>208</v>
      </c>
      <c r="G114" s="1"/>
      <c r="H114" s="1">
        <v>8</v>
      </c>
      <c r="I114" s="1"/>
    </row>
    <row r="115" spans="3:9" x14ac:dyDescent="0.2">
      <c r="C115" s="1" t="s">
        <v>113</v>
      </c>
      <c r="D115" s="1" t="s">
        <v>127</v>
      </c>
      <c r="E115" s="11" t="s">
        <v>208</v>
      </c>
      <c r="F115" s="11" t="s">
        <v>208</v>
      </c>
      <c r="G115" s="1"/>
      <c r="H115" s="1">
        <v>8</v>
      </c>
      <c r="I115" s="1"/>
    </row>
    <row r="116" spans="3:9" x14ac:dyDescent="0.2">
      <c r="C116" s="1" t="s">
        <v>114</v>
      </c>
      <c r="D116" s="1" t="s">
        <v>239</v>
      </c>
      <c r="E116" s="11" t="s">
        <v>208</v>
      </c>
      <c r="F116" s="11" t="s">
        <v>208</v>
      </c>
      <c r="G116" s="1"/>
      <c r="H116" s="1">
        <f>8*4</f>
        <v>32</v>
      </c>
      <c r="I116" s="1"/>
    </row>
    <row r="117" spans="3:9" x14ac:dyDescent="0.2">
      <c r="C117" s="1" t="s">
        <v>115</v>
      </c>
      <c r="D117" s="1" t="s">
        <v>128</v>
      </c>
      <c r="E117" s="11" t="s">
        <v>208</v>
      </c>
      <c r="F117" s="11" t="s">
        <v>208</v>
      </c>
      <c r="G117" s="1"/>
      <c r="H117" s="1">
        <f>8*3</f>
        <v>24</v>
      </c>
      <c r="I117" s="1"/>
    </row>
    <row r="118" spans="3:9" x14ac:dyDescent="0.2">
      <c r="C118" s="1" t="s">
        <v>244</v>
      </c>
      <c r="D118" s="1" t="s">
        <v>129</v>
      </c>
      <c r="E118" s="11" t="s">
        <v>208</v>
      </c>
      <c r="F118" s="11" t="s">
        <v>208</v>
      </c>
      <c r="G118" s="1"/>
      <c r="H118" s="1">
        <f>5*8</f>
        <v>40</v>
      </c>
      <c r="I118" s="1" t="s">
        <v>245</v>
      </c>
    </row>
    <row r="119" spans="3:9" x14ac:dyDescent="0.2">
      <c r="C119" s="1" t="s">
        <v>130</v>
      </c>
      <c r="D119" s="1" t="s">
        <v>131</v>
      </c>
      <c r="E119" s="11" t="s">
        <v>208</v>
      </c>
      <c r="F119" s="11" t="s">
        <v>208</v>
      </c>
      <c r="G119" s="1"/>
      <c r="H119" s="1">
        <f>2*8</f>
        <v>16</v>
      </c>
      <c r="I119" s="1"/>
    </row>
    <row r="120" spans="3:9" x14ac:dyDescent="0.2">
      <c r="C120" s="1"/>
      <c r="D120" s="1"/>
      <c r="E120" s="11"/>
      <c r="F120" s="11"/>
      <c r="G120" s="1"/>
      <c r="H120" s="1"/>
      <c r="I120" s="1"/>
    </row>
    <row r="121" spans="3:9" x14ac:dyDescent="0.2">
      <c r="C121" s="7" t="s">
        <v>132</v>
      </c>
      <c r="D121" s="8"/>
      <c r="E121" s="16"/>
      <c r="F121" s="16"/>
      <c r="G121" s="8"/>
      <c r="H121" s="7">
        <f>H122+H125+SUM(H128:H132)</f>
        <v>48</v>
      </c>
      <c r="I121" s="4"/>
    </row>
    <row r="122" spans="3:9" x14ac:dyDescent="0.2">
      <c r="C122" s="1" t="s">
        <v>133</v>
      </c>
      <c r="D122" s="1"/>
      <c r="E122" s="11"/>
      <c r="F122" s="11"/>
      <c r="G122" s="1"/>
      <c r="H122" s="1">
        <f>H123+H124</f>
        <v>16</v>
      </c>
      <c r="I122" s="1"/>
    </row>
    <row r="123" spans="3:9" x14ac:dyDescent="0.2">
      <c r="C123" s="1" t="s">
        <v>139</v>
      </c>
      <c r="D123" s="1" t="s">
        <v>241</v>
      </c>
      <c r="E123" s="11" t="s">
        <v>208</v>
      </c>
      <c r="F123" s="11" t="s">
        <v>208</v>
      </c>
      <c r="G123" s="1"/>
      <c r="H123" s="1">
        <v>8</v>
      </c>
      <c r="I123" s="1"/>
    </row>
    <row r="124" spans="3:9" x14ac:dyDescent="0.2">
      <c r="C124" s="1" t="s">
        <v>140</v>
      </c>
      <c r="D124" s="1" t="s">
        <v>242</v>
      </c>
      <c r="E124" s="11" t="s">
        <v>208</v>
      </c>
      <c r="F124" s="11" t="s">
        <v>208</v>
      </c>
      <c r="G124" s="1"/>
      <c r="H124" s="1">
        <v>8</v>
      </c>
      <c r="I124" s="1"/>
    </row>
    <row r="125" spans="3:9" x14ac:dyDescent="0.2">
      <c r="C125" s="1" t="s">
        <v>134</v>
      </c>
      <c r="D125" s="1"/>
      <c r="E125" s="11"/>
      <c r="F125" s="11"/>
      <c r="G125" s="1"/>
      <c r="H125" s="1">
        <f>H126+H127</f>
        <v>16</v>
      </c>
      <c r="I125" s="1"/>
    </row>
    <row r="126" spans="3:9" x14ac:dyDescent="0.2">
      <c r="C126" s="1" t="s">
        <v>141</v>
      </c>
      <c r="D126" s="1" t="s">
        <v>242</v>
      </c>
      <c r="E126" s="11" t="s">
        <v>208</v>
      </c>
      <c r="F126" s="11" t="s">
        <v>208</v>
      </c>
      <c r="G126" s="1"/>
      <c r="H126" s="1">
        <v>8</v>
      </c>
      <c r="I126" s="1"/>
    </row>
    <row r="127" spans="3:9" x14ac:dyDescent="0.2">
      <c r="C127" s="1" t="s">
        <v>142</v>
      </c>
      <c r="D127" s="1" t="s">
        <v>242</v>
      </c>
      <c r="E127" s="11" t="s">
        <v>208</v>
      </c>
      <c r="F127" s="11" t="s">
        <v>208</v>
      </c>
      <c r="G127" s="1"/>
      <c r="H127" s="1">
        <v>8</v>
      </c>
      <c r="I127" s="1"/>
    </row>
    <row r="128" spans="3:9" x14ac:dyDescent="0.2">
      <c r="C128" s="1" t="s">
        <v>143</v>
      </c>
      <c r="D128" s="1" t="s">
        <v>144</v>
      </c>
      <c r="E128" s="11" t="s">
        <v>208</v>
      </c>
      <c r="F128" s="11" t="s">
        <v>208</v>
      </c>
      <c r="G128" s="1"/>
      <c r="H128" s="1">
        <v>0</v>
      </c>
      <c r="I128" s="1"/>
    </row>
    <row r="129" spans="3:9" x14ac:dyDescent="0.2">
      <c r="C129" s="1" t="s">
        <v>135</v>
      </c>
      <c r="D129" s="1" t="s">
        <v>242</v>
      </c>
      <c r="E129" s="11" t="s">
        <v>208</v>
      </c>
      <c r="F129" s="11" t="s">
        <v>208</v>
      </c>
      <c r="G129" s="1"/>
      <c r="H129" s="1">
        <v>8</v>
      </c>
      <c r="I129" s="1"/>
    </row>
    <row r="130" spans="3:9" x14ac:dyDescent="0.2">
      <c r="C130" s="1" t="s">
        <v>136</v>
      </c>
      <c r="D130" s="1" t="s">
        <v>242</v>
      </c>
      <c r="E130" s="11" t="s">
        <v>208</v>
      </c>
      <c r="F130" s="11" t="s">
        <v>208</v>
      </c>
      <c r="G130" s="1"/>
      <c r="H130" s="1">
        <v>8</v>
      </c>
      <c r="I130" s="1"/>
    </row>
    <row r="131" spans="3:9" x14ac:dyDescent="0.2">
      <c r="C131" s="1" t="s">
        <v>137</v>
      </c>
      <c r="D131" s="1" t="s">
        <v>144</v>
      </c>
      <c r="E131" s="11" t="s">
        <v>208</v>
      </c>
      <c r="F131" s="11" t="s">
        <v>208</v>
      </c>
      <c r="G131" s="1"/>
      <c r="H131" s="1">
        <v>0</v>
      </c>
      <c r="I131" s="1"/>
    </row>
    <row r="132" spans="3:9" x14ac:dyDescent="0.2">
      <c r="C132" s="1" t="s">
        <v>138</v>
      </c>
      <c r="D132" s="1" t="s">
        <v>144</v>
      </c>
      <c r="E132" s="11" t="s">
        <v>208</v>
      </c>
      <c r="F132" s="11" t="s">
        <v>208</v>
      </c>
      <c r="G132" s="1"/>
      <c r="H132" s="1">
        <v>0</v>
      </c>
      <c r="I132" s="1"/>
    </row>
    <row r="133" spans="3:9" x14ac:dyDescent="0.2">
      <c r="C133" s="1"/>
      <c r="D133" s="1"/>
      <c r="E133" s="11"/>
      <c r="F133" s="11"/>
      <c r="G133" s="1"/>
      <c r="H133" s="1"/>
      <c r="I133" s="1"/>
    </row>
    <row r="134" spans="3:9" x14ac:dyDescent="0.2">
      <c r="C134" s="7" t="s">
        <v>228</v>
      </c>
      <c r="D134" s="8"/>
      <c r="E134" s="16"/>
      <c r="F134" s="16"/>
      <c r="G134" s="8"/>
      <c r="H134" s="7">
        <f>SUM(H135:H144)+H151</f>
        <v>762</v>
      </c>
      <c r="I134" s="4"/>
    </row>
    <row r="135" spans="3:9" x14ac:dyDescent="0.2">
      <c r="C135" s="1" t="s">
        <v>145</v>
      </c>
      <c r="D135" s="1" t="s">
        <v>243</v>
      </c>
      <c r="E135" s="11" t="s">
        <v>208</v>
      </c>
      <c r="F135" s="11" t="s">
        <v>208</v>
      </c>
      <c r="G135" s="1"/>
      <c r="H135" s="1">
        <f>8*2</f>
        <v>16</v>
      </c>
      <c r="I135" s="1"/>
    </row>
    <row r="136" spans="3:9" x14ac:dyDescent="0.2">
      <c r="C136" s="1" t="s">
        <v>146</v>
      </c>
      <c r="D136" s="1" t="s">
        <v>243</v>
      </c>
      <c r="E136" s="11" t="s">
        <v>208</v>
      </c>
      <c r="F136" s="11" t="s">
        <v>208</v>
      </c>
      <c r="G136" s="1"/>
      <c r="H136" s="1">
        <f>8*2</f>
        <v>16</v>
      </c>
      <c r="I136" s="1"/>
    </row>
    <row r="137" spans="3:9" x14ac:dyDescent="0.2">
      <c r="C137" s="1" t="s">
        <v>147</v>
      </c>
      <c r="D137" s="1" t="s">
        <v>243</v>
      </c>
      <c r="E137" s="11" t="s">
        <v>208</v>
      </c>
      <c r="F137" s="11" t="s">
        <v>208</v>
      </c>
      <c r="G137" s="1"/>
      <c r="H137" s="1">
        <v>8</v>
      </c>
      <c r="I137" s="1"/>
    </row>
    <row r="138" spans="3:9" x14ac:dyDescent="0.2">
      <c r="C138" s="1" t="s">
        <v>148</v>
      </c>
      <c r="D138" s="1" t="s">
        <v>154</v>
      </c>
      <c r="E138" s="11" t="s">
        <v>208</v>
      </c>
      <c r="F138" s="11" t="s">
        <v>208</v>
      </c>
      <c r="G138" s="1"/>
      <c r="H138" s="1">
        <v>0</v>
      </c>
      <c r="I138" s="1"/>
    </row>
    <row r="139" spans="3:9" x14ac:dyDescent="0.2">
      <c r="C139" s="1" t="s">
        <v>153</v>
      </c>
      <c r="D139" s="1" t="s">
        <v>246</v>
      </c>
      <c r="E139" s="11" t="s">
        <v>208</v>
      </c>
      <c r="F139" s="11" t="s">
        <v>208</v>
      </c>
      <c r="G139" s="1"/>
      <c r="H139" s="1">
        <v>8</v>
      </c>
      <c r="I139" s="1"/>
    </row>
    <row r="140" spans="3:9" x14ac:dyDescent="0.2">
      <c r="C140" s="1" t="s">
        <v>149</v>
      </c>
      <c r="D140" s="1" t="s">
        <v>266</v>
      </c>
      <c r="E140" s="11" t="s">
        <v>208</v>
      </c>
      <c r="F140" s="11" t="s">
        <v>208</v>
      </c>
      <c r="G140" s="1"/>
      <c r="H140" s="1">
        <f>8*5</f>
        <v>40</v>
      </c>
      <c r="I140" s="1"/>
    </row>
    <row r="141" spans="3:9" x14ac:dyDescent="0.2">
      <c r="C141" s="1" t="s">
        <v>150</v>
      </c>
      <c r="D141" s="1" t="s">
        <v>154</v>
      </c>
      <c r="E141" s="11" t="s">
        <v>208</v>
      </c>
      <c r="F141" s="11" t="s">
        <v>208</v>
      </c>
      <c r="G141" s="1"/>
      <c r="H141" s="1">
        <v>0</v>
      </c>
      <c r="I141" s="1"/>
    </row>
    <row r="142" spans="3:9" x14ac:dyDescent="0.2">
      <c r="C142" s="1" t="s">
        <v>151</v>
      </c>
      <c r="D142" s="1" t="s">
        <v>154</v>
      </c>
      <c r="E142" s="11" t="s">
        <v>208</v>
      </c>
      <c r="F142" s="11" t="s">
        <v>208</v>
      </c>
      <c r="G142" s="1"/>
      <c r="H142" s="1">
        <v>0</v>
      </c>
      <c r="I142" s="1"/>
    </row>
    <row r="143" spans="3:9" x14ac:dyDescent="0.2">
      <c r="C143" s="1" t="s">
        <v>152</v>
      </c>
      <c r="D143" s="1" t="s">
        <v>247</v>
      </c>
      <c r="E143" s="11" t="s">
        <v>208</v>
      </c>
      <c r="F143" s="11" t="s">
        <v>208</v>
      </c>
      <c r="G143" s="1"/>
      <c r="H143" s="1">
        <f>8*3</f>
        <v>24</v>
      </c>
      <c r="I143" s="1" t="s">
        <v>248</v>
      </c>
    </row>
    <row r="144" spans="3:9" x14ac:dyDescent="0.2">
      <c r="C144" s="1" t="s">
        <v>155</v>
      </c>
      <c r="D144" s="1"/>
      <c r="E144" s="11"/>
      <c r="F144" s="11"/>
      <c r="G144" s="1"/>
      <c r="H144" s="1">
        <f>SUM(H145:H149)</f>
        <v>232</v>
      </c>
      <c r="I144" s="1"/>
    </row>
    <row r="145" spans="3:9" x14ac:dyDescent="0.2">
      <c r="C145" s="1" t="s">
        <v>156</v>
      </c>
      <c r="D145" s="1" t="s">
        <v>249</v>
      </c>
      <c r="E145" s="11"/>
      <c r="F145" s="11"/>
      <c r="G145" s="1"/>
      <c r="H145" s="1">
        <f>8*3</f>
        <v>24</v>
      </c>
      <c r="I145" s="1"/>
    </row>
    <row r="146" spans="3:9" x14ac:dyDescent="0.2">
      <c r="C146" s="1" t="s">
        <v>157</v>
      </c>
      <c r="D146" s="1" t="s">
        <v>250</v>
      </c>
      <c r="E146" s="11"/>
      <c r="F146" s="11"/>
      <c r="G146" s="1"/>
      <c r="H146" s="1">
        <f>24+80</f>
        <v>104</v>
      </c>
      <c r="I146" s="1" t="s">
        <v>270</v>
      </c>
    </row>
    <row r="147" spans="3:9" x14ac:dyDescent="0.2">
      <c r="C147" s="1" t="s">
        <v>158</v>
      </c>
      <c r="D147" s="1"/>
      <c r="E147" s="11"/>
      <c r="F147" s="11"/>
      <c r="G147" s="1"/>
      <c r="H147" s="1">
        <f>8*3</f>
        <v>24</v>
      </c>
      <c r="I147" s="1"/>
    </row>
    <row r="148" spans="3:9" x14ac:dyDescent="0.2">
      <c r="C148" s="1" t="s">
        <v>159</v>
      </c>
      <c r="D148" s="1"/>
      <c r="E148" s="11"/>
      <c r="F148" s="11"/>
      <c r="G148" s="1"/>
      <c r="H148" s="1">
        <f>8*2</f>
        <v>16</v>
      </c>
      <c r="I148" s="1"/>
    </row>
    <row r="149" spans="3:9" x14ac:dyDescent="0.2">
      <c r="C149" s="1" t="s">
        <v>267</v>
      </c>
      <c r="D149" s="1" t="s">
        <v>268</v>
      </c>
      <c r="E149" s="11"/>
      <c r="F149" s="11"/>
      <c r="G149" s="1"/>
      <c r="H149" s="1">
        <f>8*8</f>
        <v>64</v>
      </c>
      <c r="I149" s="1"/>
    </row>
    <row r="150" spans="3:9" x14ac:dyDescent="0.2">
      <c r="C150" s="1"/>
      <c r="D150" s="1"/>
      <c r="E150" s="11"/>
      <c r="F150" s="11"/>
      <c r="G150" s="1"/>
      <c r="H150" s="1"/>
      <c r="I150" s="1"/>
    </row>
    <row r="151" spans="3:9" x14ac:dyDescent="0.2">
      <c r="C151" s="2" t="s">
        <v>300</v>
      </c>
      <c r="D151" s="1"/>
      <c r="E151" s="11"/>
      <c r="F151" s="11"/>
      <c r="G151" s="1"/>
      <c r="H151" s="2">
        <f>SUM(H152:H164)</f>
        <v>418</v>
      </c>
      <c r="I151" s="1"/>
    </row>
    <row r="152" spans="3:9" x14ac:dyDescent="0.2">
      <c r="C152" s="20" t="s">
        <v>287</v>
      </c>
      <c r="D152" s="1"/>
      <c r="E152" s="11"/>
      <c r="F152" s="11"/>
      <c r="G152" s="1"/>
      <c r="H152" s="1">
        <v>28</v>
      </c>
      <c r="I152" s="1"/>
    </row>
    <row r="153" spans="3:9" x14ac:dyDescent="0.2">
      <c r="C153" s="20" t="s">
        <v>288</v>
      </c>
      <c r="D153" s="1"/>
      <c r="E153" s="11"/>
      <c r="F153" s="11"/>
      <c r="G153" s="1"/>
      <c r="H153" s="1">
        <v>36</v>
      </c>
      <c r="I153" s="1"/>
    </row>
    <row r="154" spans="3:9" x14ac:dyDescent="0.2">
      <c r="C154" s="20" t="s">
        <v>289</v>
      </c>
      <c r="D154" s="1"/>
      <c r="E154" s="11"/>
      <c r="F154" s="11"/>
      <c r="G154" s="1"/>
      <c r="H154" s="1">
        <v>38</v>
      </c>
      <c r="I154" s="1"/>
    </row>
    <row r="155" spans="3:9" x14ac:dyDescent="0.2">
      <c r="C155" s="20" t="s">
        <v>290</v>
      </c>
      <c r="D155" s="1"/>
      <c r="E155" s="11"/>
      <c r="F155" s="11"/>
      <c r="G155" s="1"/>
      <c r="H155" s="1">
        <v>32</v>
      </c>
      <c r="I155" s="1"/>
    </row>
    <row r="156" spans="3:9" x14ac:dyDescent="0.2">
      <c r="C156" s="20" t="s">
        <v>291</v>
      </c>
      <c r="D156" s="1"/>
      <c r="E156" s="11"/>
      <c r="F156" s="11"/>
      <c r="G156" s="1"/>
      <c r="H156" s="1">
        <v>24</v>
      </c>
      <c r="I156" s="1"/>
    </row>
    <row r="157" spans="3:9" x14ac:dyDescent="0.2">
      <c r="C157" s="20" t="s">
        <v>292</v>
      </c>
      <c r="D157" s="1"/>
      <c r="E157" s="11"/>
      <c r="F157" s="11"/>
      <c r="G157" s="1"/>
      <c r="H157" s="1">
        <v>48</v>
      </c>
      <c r="I157" s="1"/>
    </row>
    <row r="158" spans="3:9" x14ac:dyDescent="0.2">
      <c r="C158" s="20" t="s">
        <v>293</v>
      </c>
      <c r="D158" s="1"/>
      <c r="E158" s="11"/>
      <c r="F158" s="11"/>
      <c r="G158" s="1"/>
      <c r="H158" s="1">
        <v>36</v>
      </c>
      <c r="I158" s="1"/>
    </row>
    <row r="159" spans="3:9" x14ac:dyDescent="0.2">
      <c r="C159" s="20" t="s">
        <v>294</v>
      </c>
      <c r="D159" s="1"/>
      <c r="E159" s="11"/>
      <c r="F159" s="11"/>
      <c r="G159" s="1"/>
      <c r="H159" s="1">
        <v>12</v>
      </c>
      <c r="I159" s="1"/>
    </row>
    <row r="160" spans="3:9" x14ac:dyDescent="0.2">
      <c r="C160" s="20" t="s">
        <v>295</v>
      </c>
      <c r="D160" s="1"/>
      <c r="E160" s="11"/>
      <c r="F160" s="11"/>
      <c r="G160" s="1"/>
      <c r="H160" s="1">
        <v>40</v>
      </c>
      <c r="I160" s="1"/>
    </row>
    <row r="161" spans="3:9" x14ac:dyDescent="0.2">
      <c r="C161" s="20" t="s">
        <v>296</v>
      </c>
      <c r="D161" s="1"/>
      <c r="E161" s="11"/>
      <c r="F161" s="11"/>
      <c r="G161" s="1"/>
      <c r="H161" s="1">
        <v>48</v>
      </c>
      <c r="I161" s="1"/>
    </row>
    <row r="162" spans="3:9" x14ac:dyDescent="0.2">
      <c r="C162" s="20" t="s">
        <v>297</v>
      </c>
      <c r="D162" s="1"/>
      <c r="E162" s="11"/>
      <c r="F162" s="11"/>
      <c r="G162" s="1"/>
      <c r="H162" s="1">
        <v>12</v>
      </c>
      <c r="I162" s="1"/>
    </row>
    <row r="163" spans="3:9" x14ac:dyDescent="0.2">
      <c r="C163" s="20" t="s">
        <v>298</v>
      </c>
      <c r="D163" s="1"/>
      <c r="E163" s="11"/>
      <c r="F163" s="11"/>
      <c r="G163" s="1"/>
      <c r="H163" s="1">
        <v>16</v>
      </c>
      <c r="I163" s="1"/>
    </row>
    <row r="164" spans="3:9" x14ac:dyDescent="0.2">
      <c r="C164" s="20" t="s">
        <v>299</v>
      </c>
      <c r="D164" s="1"/>
      <c r="E164" s="11"/>
      <c r="F164" s="11"/>
      <c r="G164" s="1"/>
      <c r="H164" s="1">
        <v>48</v>
      </c>
      <c r="I164" s="1"/>
    </row>
    <row r="165" spans="3:9" x14ac:dyDescent="0.2">
      <c r="C165" s="1"/>
      <c r="D165" s="1"/>
      <c r="E165" s="11"/>
      <c r="F165" s="11"/>
      <c r="G165" s="1"/>
      <c r="H165" s="1"/>
      <c r="I165" s="1"/>
    </row>
    <row r="166" spans="3:9" x14ac:dyDescent="0.2">
      <c r="C166" s="8" t="s">
        <v>198</v>
      </c>
      <c r="D166" s="8"/>
      <c r="E166" s="16"/>
      <c r="F166" s="16"/>
      <c r="G166" s="8"/>
      <c r="H166" s="8">
        <f>H167</f>
        <v>0</v>
      </c>
      <c r="I166" s="4"/>
    </row>
    <row r="167" spans="3:9" x14ac:dyDescent="0.2">
      <c r="C167" s="1" t="s">
        <v>199</v>
      </c>
      <c r="D167" s="1" t="s">
        <v>204</v>
      </c>
      <c r="E167" s="11" t="s">
        <v>208</v>
      </c>
      <c r="F167" s="11"/>
      <c r="G167" s="1"/>
      <c r="H167" s="1">
        <v>0</v>
      </c>
      <c r="I167" s="1"/>
    </row>
    <row r="168" spans="3:9" x14ac:dyDescent="0.2">
      <c r="C168" s="1"/>
      <c r="D168" s="1"/>
      <c r="E168" s="11"/>
      <c r="F168" s="11"/>
      <c r="G168" s="1"/>
      <c r="H168" s="1"/>
      <c r="I168" s="1"/>
    </row>
    <row r="169" spans="3:9" x14ac:dyDescent="0.2">
      <c r="C169" s="7" t="s">
        <v>229</v>
      </c>
      <c r="D169" s="8"/>
      <c r="E169" s="16"/>
      <c r="F169" s="16"/>
      <c r="G169" s="8"/>
      <c r="H169" s="7">
        <f>SUM(H170:H177)</f>
        <v>256</v>
      </c>
      <c r="I169" s="4"/>
    </row>
    <row r="170" spans="3:9" x14ac:dyDescent="0.2">
      <c r="C170" s="1" t="s">
        <v>160</v>
      </c>
      <c r="D170" s="1" t="s">
        <v>252</v>
      </c>
      <c r="E170" s="11" t="s">
        <v>208</v>
      </c>
      <c r="F170" s="11"/>
      <c r="G170" s="1"/>
      <c r="H170" s="1">
        <f>8*2</f>
        <v>16</v>
      </c>
      <c r="I170" s="1"/>
    </row>
    <row r="171" spans="3:9" x14ac:dyDescent="0.2">
      <c r="C171" s="1" t="s">
        <v>161</v>
      </c>
      <c r="D171" s="1" t="s">
        <v>252</v>
      </c>
      <c r="E171" s="11" t="s">
        <v>208</v>
      </c>
      <c r="F171" s="11"/>
      <c r="G171" s="1"/>
      <c r="H171" s="1">
        <f>8*2</f>
        <v>16</v>
      </c>
      <c r="I171" s="1"/>
    </row>
    <row r="172" spans="3:9" x14ac:dyDescent="0.2">
      <c r="C172" s="1" t="s">
        <v>162</v>
      </c>
      <c r="D172" s="1" t="s">
        <v>253</v>
      </c>
      <c r="E172" s="11" t="s">
        <v>208</v>
      </c>
      <c r="F172" s="11"/>
      <c r="G172" s="1"/>
      <c r="H172" s="1">
        <f>8*4</f>
        <v>32</v>
      </c>
      <c r="I172" s="1"/>
    </row>
    <row r="173" spans="3:9" x14ac:dyDescent="0.2">
      <c r="C173" s="1" t="s">
        <v>164</v>
      </c>
      <c r="D173" s="1" t="s">
        <v>163</v>
      </c>
      <c r="E173" s="11" t="s">
        <v>208</v>
      </c>
      <c r="F173" s="11"/>
      <c r="G173" s="1"/>
      <c r="H173" s="1">
        <v>0</v>
      </c>
      <c r="I173" s="1"/>
    </row>
    <row r="174" spans="3:9" x14ac:dyDescent="0.2">
      <c r="C174" s="1" t="s">
        <v>165</v>
      </c>
      <c r="D174" s="1" t="s">
        <v>163</v>
      </c>
      <c r="E174" s="11" t="s">
        <v>208</v>
      </c>
      <c r="F174" s="11"/>
      <c r="G174" s="1"/>
      <c r="H174" s="1">
        <v>0</v>
      </c>
      <c r="I174" s="1"/>
    </row>
    <row r="175" spans="3:9" x14ac:dyDescent="0.2">
      <c r="C175" s="1" t="s">
        <v>166</v>
      </c>
      <c r="D175" s="1" t="s">
        <v>254</v>
      </c>
      <c r="E175" s="11" t="s">
        <v>208</v>
      </c>
      <c r="F175" s="11"/>
      <c r="G175" s="1"/>
      <c r="H175" s="1">
        <f>8*5</f>
        <v>40</v>
      </c>
      <c r="I175" s="1"/>
    </row>
    <row r="176" spans="3:9" x14ac:dyDescent="0.2">
      <c r="C176" s="1" t="s">
        <v>168</v>
      </c>
      <c r="D176" s="1" t="s">
        <v>163</v>
      </c>
      <c r="E176" s="11" t="s">
        <v>208</v>
      </c>
      <c r="F176" s="11"/>
      <c r="G176" s="1"/>
      <c r="H176" s="1">
        <v>0</v>
      </c>
      <c r="I176" s="1"/>
    </row>
    <row r="177" spans="3:9" x14ac:dyDescent="0.2">
      <c r="C177" s="1" t="s">
        <v>167</v>
      </c>
      <c r="D177" s="1"/>
      <c r="E177" s="11"/>
      <c r="F177" s="11"/>
      <c r="G177" s="1"/>
      <c r="H177" s="1">
        <f>SUM(H178:H180)</f>
        <v>152</v>
      </c>
      <c r="I177" s="1"/>
    </row>
    <row r="178" spans="3:9" x14ac:dyDescent="0.2">
      <c r="C178" s="1" t="s">
        <v>156</v>
      </c>
      <c r="D178" s="1" t="s">
        <v>249</v>
      </c>
      <c r="E178" s="11" t="s">
        <v>208</v>
      </c>
      <c r="F178" s="11"/>
      <c r="G178" s="1"/>
      <c r="H178" s="1">
        <v>24</v>
      </c>
      <c r="I178" s="1"/>
    </row>
    <row r="179" spans="3:9" x14ac:dyDescent="0.2">
      <c r="C179" s="1" t="s">
        <v>157</v>
      </c>
      <c r="D179" s="1" t="s">
        <v>250</v>
      </c>
      <c r="E179" s="11" t="s">
        <v>208</v>
      </c>
      <c r="F179" s="11"/>
      <c r="G179" s="1"/>
      <c r="H179" s="1">
        <v>104</v>
      </c>
      <c r="I179" s="1" t="s">
        <v>251</v>
      </c>
    </row>
    <row r="180" spans="3:9" x14ac:dyDescent="0.2">
      <c r="C180" s="1" t="s">
        <v>158</v>
      </c>
      <c r="D180" s="1"/>
      <c r="E180" s="11" t="s">
        <v>208</v>
      </c>
      <c r="F180" s="11"/>
      <c r="G180" s="1"/>
      <c r="H180" s="1">
        <v>24</v>
      </c>
      <c r="I180" s="1"/>
    </row>
    <row r="181" spans="3:9" x14ac:dyDescent="0.2">
      <c r="C181" s="1"/>
      <c r="D181" s="1"/>
      <c r="E181" s="11"/>
      <c r="F181" s="11"/>
      <c r="G181" s="1"/>
      <c r="H181" s="1"/>
      <c r="I181" s="1"/>
    </row>
    <row r="182" spans="3:9" x14ac:dyDescent="0.2">
      <c r="C182" s="7" t="s">
        <v>230</v>
      </c>
      <c r="D182" s="8"/>
      <c r="E182" s="16"/>
      <c r="F182" s="16"/>
      <c r="G182" s="8"/>
      <c r="H182" s="7">
        <f>SUM(H183:H188)</f>
        <v>38</v>
      </c>
      <c r="I182" s="4"/>
    </row>
    <row r="183" spans="3:9" x14ac:dyDescent="0.2">
      <c r="C183" s="1" t="s">
        <v>169</v>
      </c>
      <c r="D183" s="1" t="s">
        <v>174</v>
      </c>
      <c r="E183" s="11" t="s">
        <v>208</v>
      </c>
      <c r="F183" s="11"/>
      <c r="G183" s="1"/>
      <c r="H183" s="1">
        <v>0</v>
      </c>
      <c r="I183" s="1"/>
    </row>
    <row r="184" spans="3:9" x14ac:dyDescent="0.2">
      <c r="C184" s="1" t="s">
        <v>170</v>
      </c>
      <c r="D184" s="1" t="s">
        <v>174</v>
      </c>
      <c r="E184" s="11" t="s">
        <v>208</v>
      </c>
      <c r="F184" s="11"/>
      <c r="G184" s="1"/>
      <c r="H184" s="1">
        <v>0</v>
      </c>
      <c r="I184" s="1"/>
    </row>
    <row r="185" spans="3:9" x14ac:dyDescent="0.2">
      <c r="C185" s="1" t="s">
        <v>171</v>
      </c>
      <c r="D185" s="1" t="s">
        <v>174</v>
      </c>
      <c r="E185" s="11" t="s">
        <v>208</v>
      </c>
      <c r="F185" s="11"/>
      <c r="G185" s="1"/>
      <c r="H185" s="1">
        <v>0</v>
      </c>
      <c r="I185" s="1"/>
    </row>
    <row r="186" spans="3:9" x14ac:dyDescent="0.2">
      <c r="C186" s="1" t="s">
        <v>172</v>
      </c>
      <c r="D186" s="1" t="s">
        <v>174</v>
      </c>
      <c r="E186" s="11" t="s">
        <v>208</v>
      </c>
      <c r="F186" s="11"/>
      <c r="G186" s="1"/>
      <c r="H186" s="1">
        <v>0</v>
      </c>
      <c r="I186" s="1"/>
    </row>
    <row r="187" spans="3:9" x14ac:dyDescent="0.2">
      <c r="C187" s="1" t="s">
        <v>173</v>
      </c>
      <c r="D187" s="1" t="s">
        <v>163</v>
      </c>
      <c r="E187" s="11" t="s">
        <v>208</v>
      </c>
      <c r="F187" s="11"/>
      <c r="G187" s="1"/>
      <c r="H187" s="1">
        <v>0</v>
      </c>
      <c r="I187" s="1"/>
    </row>
    <row r="188" spans="3:9" x14ac:dyDescent="0.2">
      <c r="C188" s="1" t="s">
        <v>167</v>
      </c>
      <c r="D188" s="1"/>
      <c r="E188" s="11"/>
      <c r="F188" s="11"/>
      <c r="G188" s="1"/>
      <c r="H188" s="1">
        <f>SUM(H189:H191)</f>
        <v>38</v>
      </c>
      <c r="I188" s="1"/>
    </row>
    <row r="189" spans="3:9" x14ac:dyDescent="0.2">
      <c r="C189" s="1" t="s">
        <v>156</v>
      </c>
      <c r="D189" s="1" t="s">
        <v>249</v>
      </c>
      <c r="E189" s="11" t="s">
        <v>208</v>
      </c>
      <c r="F189" s="11"/>
      <c r="G189" s="1"/>
      <c r="H189" s="1">
        <v>24</v>
      </c>
      <c r="I189" s="1"/>
    </row>
    <row r="190" spans="3:9" x14ac:dyDescent="0.2">
      <c r="C190" s="1" t="s">
        <v>157</v>
      </c>
      <c r="D190" s="1" t="s">
        <v>250</v>
      </c>
      <c r="E190" s="11" t="s">
        <v>208</v>
      </c>
      <c r="F190" s="11"/>
      <c r="G190" s="1"/>
      <c r="H190" s="1">
        <v>14</v>
      </c>
      <c r="I190" s="1"/>
    </row>
    <row r="191" spans="3:9" x14ac:dyDescent="0.2">
      <c r="C191" s="1"/>
      <c r="D191" s="1"/>
      <c r="E191" s="11"/>
      <c r="F191" s="11"/>
      <c r="G191" s="1"/>
      <c r="H191" s="1"/>
      <c r="I191" s="1"/>
    </row>
    <row r="192" spans="3:9" x14ac:dyDescent="0.2">
      <c r="C192" s="7" t="s">
        <v>175</v>
      </c>
      <c r="D192" s="8"/>
      <c r="E192" s="16"/>
      <c r="F192" s="16"/>
      <c r="G192" s="8"/>
      <c r="H192" s="7">
        <f>SUM(H193:H197)</f>
        <v>40</v>
      </c>
      <c r="I192" s="4"/>
    </row>
    <row r="193" spans="3:9" x14ac:dyDescent="0.2">
      <c r="C193" s="1" t="s">
        <v>178</v>
      </c>
      <c r="D193" s="1" t="s">
        <v>182</v>
      </c>
      <c r="E193" s="11" t="s">
        <v>208</v>
      </c>
      <c r="F193" s="11"/>
      <c r="G193" s="1"/>
      <c r="H193" s="1">
        <v>0</v>
      </c>
      <c r="I193" s="1"/>
    </row>
    <row r="194" spans="3:9" x14ac:dyDescent="0.2">
      <c r="C194" s="1" t="s">
        <v>179</v>
      </c>
      <c r="D194" s="1" t="s">
        <v>181</v>
      </c>
      <c r="E194" s="11" t="s">
        <v>208</v>
      </c>
      <c r="F194" s="11"/>
      <c r="G194" s="1"/>
      <c r="H194" s="1">
        <v>0</v>
      </c>
      <c r="I194" s="1"/>
    </row>
    <row r="195" spans="3:9" x14ac:dyDescent="0.2">
      <c r="C195" s="1" t="s">
        <v>177</v>
      </c>
      <c r="D195" s="1" t="s">
        <v>180</v>
      </c>
      <c r="E195" s="11" t="s">
        <v>208</v>
      </c>
      <c r="F195" s="11"/>
      <c r="G195" s="1"/>
      <c r="H195" s="1">
        <v>0</v>
      </c>
      <c r="I195" s="1"/>
    </row>
    <row r="196" spans="3:9" x14ac:dyDescent="0.2">
      <c r="C196" s="1" t="s">
        <v>176</v>
      </c>
      <c r="D196" s="1" t="s">
        <v>163</v>
      </c>
      <c r="E196" s="11" t="s">
        <v>208</v>
      </c>
      <c r="F196" s="11"/>
      <c r="G196" s="1"/>
      <c r="H196" s="1">
        <v>0</v>
      </c>
      <c r="I196" s="1"/>
    </row>
    <row r="197" spans="3:9" x14ac:dyDescent="0.2">
      <c r="C197" s="1" t="s">
        <v>167</v>
      </c>
      <c r="D197" s="1"/>
      <c r="E197" s="11"/>
      <c r="F197" s="11"/>
      <c r="G197" s="1"/>
      <c r="H197" s="1">
        <f>SUM(H198:H198)</f>
        <v>40</v>
      </c>
      <c r="I197" s="1"/>
    </row>
    <row r="198" spans="3:9" x14ac:dyDescent="0.2">
      <c r="C198" s="1" t="s">
        <v>157</v>
      </c>
      <c r="D198" s="1" t="s">
        <v>255</v>
      </c>
      <c r="E198" s="11" t="s">
        <v>208</v>
      </c>
      <c r="F198" s="11"/>
      <c r="G198" s="1"/>
      <c r="H198" s="1">
        <f>8*5</f>
        <v>40</v>
      </c>
      <c r="I198" s="1"/>
    </row>
    <row r="199" spans="3:9" x14ac:dyDescent="0.2">
      <c r="C199" s="1"/>
      <c r="D199" s="1"/>
      <c r="E199" s="11"/>
      <c r="F199" s="11"/>
      <c r="G199" s="1"/>
      <c r="H199" s="1"/>
      <c r="I199" s="1"/>
    </row>
    <row r="200" spans="3:9" x14ac:dyDescent="0.2">
      <c r="C200" s="7" t="s">
        <v>183</v>
      </c>
      <c r="D200" s="8"/>
      <c r="E200" s="16"/>
      <c r="F200" s="16"/>
      <c r="G200" s="8"/>
      <c r="H200" s="7">
        <f>H201+H202+H203</f>
        <v>48</v>
      </c>
      <c r="I200" s="4"/>
    </row>
    <row r="201" spans="3:9" x14ac:dyDescent="0.2">
      <c r="C201" s="1" t="s">
        <v>186</v>
      </c>
      <c r="D201" s="1" t="s">
        <v>187</v>
      </c>
      <c r="E201" s="11" t="s">
        <v>208</v>
      </c>
      <c r="F201" s="11"/>
      <c r="G201" s="1"/>
      <c r="H201" s="1">
        <f>8*4</f>
        <v>32</v>
      </c>
      <c r="I201" s="1" t="s">
        <v>257</v>
      </c>
    </row>
    <row r="202" spans="3:9" x14ac:dyDescent="0.2">
      <c r="C202" s="1" t="s">
        <v>184</v>
      </c>
      <c r="D202" s="1" t="s">
        <v>117</v>
      </c>
      <c r="E202" s="11" t="s">
        <v>208</v>
      </c>
      <c r="F202" s="11"/>
      <c r="G202" s="1"/>
      <c r="H202" s="1">
        <f>8*2</f>
        <v>16</v>
      </c>
      <c r="I202" s="1" t="s">
        <v>256</v>
      </c>
    </row>
    <row r="203" spans="3:9" x14ac:dyDescent="0.2">
      <c r="C203" s="1" t="s">
        <v>185</v>
      </c>
      <c r="D203" s="1" t="s">
        <v>188</v>
      </c>
      <c r="E203" s="11" t="s">
        <v>208</v>
      </c>
      <c r="F203" s="11"/>
      <c r="G203" s="1"/>
      <c r="H203" s="1">
        <v>0</v>
      </c>
      <c r="I203" s="1"/>
    </row>
    <row r="204" spans="3:9" x14ac:dyDescent="0.2">
      <c r="C204" s="1"/>
      <c r="D204" s="1"/>
      <c r="E204" s="11"/>
      <c r="F204" s="11"/>
      <c r="G204" s="1"/>
      <c r="H204" s="1"/>
      <c r="I204" s="1"/>
    </row>
    <row r="205" spans="3:9" x14ac:dyDescent="0.2">
      <c r="C205" s="7" t="s">
        <v>189</v>
      </c>
      <c r="D205" s="8"/>
      <c r="E205" s="16"/>
      <c r="F205" s="16"/>
      <c r="G205" s="8"/>
      <c r="H205" s="7">
        <f>SUM(H206:H209)</f>
        <v>32</v>
      </c>
      <c r="I205" s="4"/>
    </row>
    <row r="206" spans="3:9" x14ac:dyDescent="0.2">
      <c r="C206" s="1" t="s">
        <v>190</v>
      </c>
      <c r="D206" s="1" t="s">
        <v>258</v>
      </c>
      <c r="E206" s="11" t="s">
        <v>208</v>
      </c>
      <c r="F206" s="11"/>
      <c r="G206" s="1"/>
      <c r="H206" s="1">
        <f>4*8</f>
        <v>32</v>
      </c>
      <c r="I206" s="1"/>
    </row>
    <row r="207" spans="3:9" x14ac:dyDescent="0.2">
      <c r="C207" s="1" t="s">
        <v>191</v>
      </c>
      <c r="D207" s="1" t="s">
        <v>188</v>
      </c>
      <c r="E207" s="11" t="s">
        <v>208</v>
      </c>
      <c r="F207" s="11"/>
      <c r="G207" s="1"/>
      <c r="H207" s="1">
        <v>0</v>
      </c>
      <c r="I207" s="1"/>
    </row>
    <row r="208" spans="3:9" x14ac:dyDescent="0.2">
      <c r="C208" s="1" t="s">
        <v>192</v>
      </c>
      <c r="D208" s="1" t="s">
        <v>194</v>
      </c>
      <c r="E208" s="11" t="s">
        <v>208</v>
      </c>
      <c r="F208" s="11"/>
      <c r="G208" s="1"/>
      <c r="H208" s="1">
        <v>0</v>
      </c>
      <c r="I208" s="1"/>
    </row>
    <row r="209" spans="3:9" x14ac:dyDescent="0.2">
      <c r="C209" s="1" t="s">
        <v>193</v>
      </c>
      <c r="D209" s="1" t="s">
        <v>194</v>
      </c>
      <c r="E209" s="11" t="s">
        <v>208</v>
      </c>
      <c r="F209" s="11"/>
      <c r="G209" s="1"/>
      <c r="H209" s="1">
        <v>0</v>
      </c>
      <c r="I209" s="1"/>
    </row>
    <row r="210" spans="3:9" x14ac:dyDescent="0.2">
      <c r="C210" s="1"/>
      <c r="D210" s="1"/>
      <c r="E210" s="11"/>
      <c r="F210" s="11"/>
      <c r="G210" s="1"/>
      <c r="H210" s="1"/>
      <c r="I210" s="1"/>
    </row>
    <row r="211" spans="3:9" x14ac:dyDescent="0.2">
      <c r="C211" s="7" t="s">
        <v>195</v>
      </c>
      <c r="D211" s="8"/>
      <c r="E211" s="16"/>
      <c r="F211" s="16"/>
      <c r="G211" s="8"/>
      <c r="H211" s="7">
        <f>SUM(H212:H213)</f>
        <v>40</v>
      </c>
      <c r="I211" s="4"/>
    </row>
    <row r="212" spans="3:9" x14ac:dyDescent="0.2">
      <c r="C212" s="1" t="s">
        <v>196</v>
      </c>
      <c r="D212" s="1"/>
      <c r="E212" s="11"/>
      <c r="F212" s="11"/>
      <c r="G212" s="1"/>
      <c r="H212" s="1">
        <f>8*2</f>
        <v>16</v>
      </c>
      <c r="I212" s="1"/>
    </row>
    <row r="213" spans="3:9" x14ac:dyDescent="0.2">
      <c r="C213" s="1" t="s">
        <v>197</v>
      </c>
      <c r="D213" s="1"/>
      <c r="E213" s="11"/>
      <c r="F213" s="11"/>
      <c r="G213" s="1"/>
      <c r="H213" s="1">
        <f>8*3</f>
        <v>24</v>
      </c>
      <c r="I213" s="1"/>
    </row>
    <row r="214" spans="3:9" x14ac:dyDescent="0.2">
      <c r="C214" s="1" t="s">
        <v>200</v>
      </c>
      <c r="D214" s="1" t="s">
        <v>205</v>
      </c>
      <c r="E214" s="11" t="s">
        <v>208</v>
      </c>
      <c r="F214" s="11"/>
      <c r="G214" s="1"/>
      <c r="H214" s="1">
        <v>0</v>
      </c>
      <c r="I214" s="1"/>
    </row>
    <row r="215" spans="3:9" x14ac:dyDescent="0.2">
      <c r="C215" s="1" t="s">
        <v>201</v>
      </c>
      <c r="D215" s="1" t="s">
        <v>205</v>
      </c>
      <c r="E215" s="11" t="s">
        <v>208</v>
      </c>
      <c r="F215" s="11"/>
      <c r="G215" s="1"/>
      <c r="H215" s="1">
        <v>0</v>
      </c>
      <c r="I215" s="1"/>
    </row>
    <row r="216" spans="3:9" x14ac:dyDescent="0.2">
      <c r="C216" s="1" t="s">
        <v>202</v>
      </c>
      <c r="D216" s="1" t="s">
        <v>205</v>
      </c>
      <c r="E216" s="11" t="s">
        <v>208</v>
      </c>
      <c r="F216" s="11"/>
      <c r="G216" s="1"/>
      <c r="H216" s="1">
        <v>0</v>
      </c>
      <c r="I216" s="1"/>
    </row>
    <row r="217" spans="3:9" x14ac:dyDescent="0.2">
      <c r="C217" s="1" t="s">
        <v>203</v>
      </c>
      <c r="D217" s="1" t="s">
        <v>205</v>
      </c>
      <c r="E217" s="11" t="s">
        <v>208</v>
      </c>
      <c r="F217" s="11"/>
      <c r="G217" s="1"/>
      <c r="H217" s="1">
        <v>0</v>
      </c>
      <c r="I217" s="1"/>
    </row>
    <row r="218" spans="3:9" x14ac:dyDescent="0.2">
      <c r="C218" s="1"/>
      <c r="D218" s="1"/>
      <c r="E218" s="11"/>
      <c r="F218" s="11"/>
      <c r="G218" s="1"/>
      <c r="H218" s="1"/>
      <c r="I218" s="1"/>
    </row>
    <row r="219" spans="3:9" x14ac:dyDescent="0.2">
      <c r="C219" s="1"/>
      <c r="D219" s="1"/>
      <c r="E219" s="11"/>
      <c r="F219" s="11"/>
      <c r="G219" s="1"/>
      <c r="H219" s="1"/>
      <c r="I219" s="1"/>
    </row>
    <row r="220" spans="3:9" x14ac:dyDescent="0.2">
      <c r="C220" s="1"/>
      <c r="D220" s="1"/>
      <c r="E220" s="11"/>
      <c r="F220" s="11"/>
      <c r="G220" s="1"/>
      <c r="H220" s="1"/>
      <c r="I220" s="1"/>
    </row>
    <row r="221" spans="3:9" x14ac:dyDescent="0.2">
      <c r="C221" s="1"/>
      <c r="D221" s="1"/>
      <c r="E221" s="11"/>
      <c r="F221" s="11"/>
      <c r="G221" s="1"/>
      <c r="H221" s="1"/>
      <c r="I221" s="1"/>
    </row>
    <row r="222" spans="3:9" x14ac:dyDescent="0.2">
      <c r="C222" s="7" t="s">
        <v>269</v>
      </c>
      <c r="D222" s="8"/>
      <c r="E222" s="16"/>
      <c r="F222" s="16"/>
      <c r="G222" s="8"/>
      <c r="H222" s="7">
        <f>H223+H224+SUM(H228:H248)+H253</f>
        <v>428</v>
      </c>
      <c r="I222" s="4"/>
    </row>
    <row r="223" spans="3:9" x14ac:dyDescent="0.2">
      <c r="C223" s="1" t="s">
        <v>274</v>
      </c>
      <c r="D223" s="1"/>
      <c r="E223" s="11"/>
      <c r="F223" s="11"/>
      <c r="G223" s="1"/>
      <c r="H223" s="1">
        <v>4</v>
      </c>
      <c r="I223" s="1"/>
    </row>
    <row r="224" spans="3:9" x14ac:dyDescent="0.2">
      <c r="C224" s="1" t="s">
        <v>308</v>
      </c>
      <c r="D224" s="1"/>
      <c r="E224" s="11"/>
      <c r="F224" s="11"/>
      <c r="G224" s="1"/>
      <c r="H224" s="1">
        <f>8*5</f>
        <v>40</v>
      </c>
      <c r="I224" s="1" t="s">
        <v>306</v>
      </c>
    </row>
    <row r="225" spans="3:9" x14ac:dyDescent="0.2">
      <c r="C225" s="1" t="s">
        <v>275</v>
      </c>
      <c r="D225" s="1"/>
      <c r="E225" s="11"/>
      <c r="F225" s="11"/>
      <c r="G225" s="1"/>
      <c r="H225" s="1"/>
      <c r="I225" s="1" t="s">
        <v>307</v>
      </c>
    </row>
    <row r="226" spans="3:9" x14ac:dyDescent="0.2">
      <c r="C226" s="1" t="s">
        <v>276</v>
      </c>
      <c r="D226" s="1"/>
      <c r="E226" s="11"/>
      <c r="F226" s="11"/>
      <c r="G226" s="1"/>
      <c r="H226" s="1"/>
      <c r="I226" s="1"/>
    </row>
    <row r="227" spans="3:9" x14ac:dyDescent="0.2">
      <c r="C227" s="1" t="s">
        <v>277</v>
      </c>
      <c r="D227" s="1"/>
      <c r="E227" s="11"/>
      <c r="F227" s="11"/>
      <c r="G227" s="1"/>
      <c r="H227" s="1"/>
      <c r="I227" s="1"/>
    </row>
    <row r="228" spans="3:9" x14ac:dyDescent="0.2">
      <c r="C228" s="1" t="s">
        <v>319</v>
      </c>
      <c r="D228" s="1"/>
      <c r="E228" s="11"/>
      <c r="F228" s="11"/>
      <c r="G228" s="1"/>
      <c r="H228" s="1">
        <f>8*3</f>
        <v>24</v>
      </c>
      <c r="I228" s="1"/>
    </row>
    <row r="229" spans="3:9" x14ac:dyDescent="0.2">
      <c r="C229" s="1" t="s">
        <v>317</v>
      </c>
      <c r="D229" s="1" t="s">
        <v>318</v>
      </c>
      <c r="E229" s="11"/>
      <c r="F229" s="11"/>
      <c r="G229" s="1"/>
      <c r="H229" s="1">
        <f>8*4</f>
        <v>32</v>
      </c>
      <c r="I229" s="1"/>
    </row>
    <row r="230" spans="3:9" x14ac:dyDescent="0.2">
      <c r="C230" s="1" t="s">
        <v>323</v>
      </c>
      <c r="D230" s="1" t="s">
        <v>36</v>
      </c>
      <c r="E230" s="11"/>
      <c r="F230" s="11"/>
      <c r="G230" s="1"/>
      <c r="H230" s="1">
        <f>8*2</f>
        <v>16</v>
      </c>
      <c r="I230" s="1"/>
    </row>
    <row r="231" spans="3:9" x14ac:dyDescent="0.2">
      <c r="C231" s="1" t="s">
        <v>301</v>
      </c>
      <c r="D231" s="1" t="s">
        <v>36</v>
      </c>
      <c r="E231" s="11"/>
      <c r="F231" s="11"/>
      <c r="G231" s="1"/>
      <c r="H231" s="1">
        <f>8*2</f>
        <v>16</v>
      </c>
      <c r="I231" s="1"/>
    </row>
    <row r="232" spans="3:9" x14ac:dyDescent="0.2">
      <c r="C232" s="19" t="s">
        <v>302</v>
      </c>
      <c r="D232" s="1" t="s">
        <v>36</v>
      </c>
      <c r="E232" s="11"/>
      <c r="F232" s="11"/>
      <c r="G232" s="1"/>
      <c r="H232" s="1">
        <f t="shared" ref="H232:H237" si="1">8*2</f>
        <v>16</v>
      </c>
      <c r="I232" s="1"/>
    </row>
    <row r="233" spans="3:9" x14ac:dyDescent="0.2">
      <c r="C233" s="1" t="s">
        <v>284</v>
      </c>
      <c r="D233" s="1" t="s">
        <v>36</v>
      </c>
      <c r="E233" s="11"/>
      <c r="F233" s="11"/>
      <c r="G233" s="1"/>
      <c r="H233" s="1">
        <f t="shared" si="1"/>
        <v>16</v>
      </c>
      <c r="I233" s="1"/>
    </row>
    <row r="234" spans="3:9" x14ac:dyDescent="0.2">
      <c r="C234" s="1" t="s">
        <v>309</v>
      </c>
      <c r="D234" s="1" t="s">
        <v>36</v>
      </c>
      <c r="E234" s="11"/>
      <c r="F234" s="11"/>
      <c r="G234" s="1"/>
      <c r="H234" s="1">
        <f t="shared" si="1"/>
        <v>16</v>
      </c>
      <c r="I234" s="1"/>
    </row>
    <row r="235" spans="3:9" x14ac:dyDescent="0.2">
      <c r="C235" s="1" t="s">
        <v>310</v>
      </c>
      <c r="D235" s="1" t="s">
        <v>36</v>
      </c>
      <c r="E235" s="11"/>
      <c r="F235" s="11"/>
      <c r="G235" s="1"/>
      <c r="H235" s="1">
        <f t="shared" si="1"/>
        <v>16</v>
      </c>
      <c r="I235" s="1"/>
    </row>
    <row r="236" spans="3:9" x14ac:dyDescent="0.2">
      <c r="C236" s="1" t="s">
        <v>282</v>
      </c>
      <c r="D236" s="1" t="s">
        <v>36</v>
      </c>
      <c r="E236" s="11"/>
      <c r="F236" s="11"/>
      <c r="G236" s="1"/>
      <c r="H236" s="1">
        <f t="shared" si="1"/>
        <v>16</v>
      </c>
      <c r="I236" s="1"/>
    </row>
    <row r="237" spans="3:9" x14ac:dyDescent="0.2">
      <c r="C237" s="19" t="s">
        <v>283</v>
      </c>
      <c r="D237" s="1" t="s">
        <v>36</v>
      </c>
      <c r="E237" s="11"/>
      <c r="F237" s="11"/>
      <c r="G237" s="1"/>
      <c r="H237" s="1">
        <f t="shared" si="1"/>
        <v>16</v>
      </c>
      <c r="I237" s="1"/>
    </row>
    <row r="238" spans="3:9" x14ac:dyDescent="0.2">
      <c r="C238" s="1" t="s">
        <v>285</v>
      </c>
      <c r="D238" s="1" t="s">
        <v>320</v>
      </c>
      <c r="E238" s="11"/>
      <c r="F238" s="11"/>
      <c r="G238" s="1"/>
      <c r="H238" s="1">
        <v>0</v>
      </c>
      <c r="I238" s="1"/>
    </row>
    <row r="239" spans="3:9" x14ac:dyDescent="0.2">
      <c r="C239" s="1" t="s">
        <v>286</v>
      </c>
      <c r="D239" s="1" t="s">
        <v>320</v>
      </c>
      <c r="E239" s="11"/>
      <c r="F239" s="11"/>
      <c r="G239" s="1"/>
      <c r="H239" s="1">
        <v>0</v>
      </c>
      <c r="I239" s="1"/>
    </row>
    <row r="240" spans="3:9" x14ac:dyDescent="0.2">
      <c r="C240" s="1" t="s">
        <v>279</v>
      </c>
      <c r="D240" s="1" t="s">
        <v>321</v>
      </c>
      <c r="E240" s="11"/>
      <c r="F240" s="11"/>
      <c r="G240" s="1"/>
      <c r="H240" s="1">
        <v>8</v>
      </c>
      <c r="I240" s="1"/>
    </row>
    <row r="241" spans="3:9" x14ac:dyDescent="0.2">
      <c r="C241" s="1" t="s">
        <v>280</v>
      </c>
      <c r="D241" s="1" t="s">
        <v>321</v>
      </c>
      <c r="E241" s="11"/>
      <c r="F241" s="11"/>
      <c r="G241" s="1"/>
      <c r="H241" s="1">
        <v>8</v>
      </c>
      <c r="I241" s="1"/>
    </row>
    <row r="242" spans="3:9" x14ac:dyDescent="0.2">
      <c r="C242" s="1" t="s">
        <v>281</v>
      </c>
      <c r="D242" s="1" t="s">
        <v>321</v>
      </c>
      <c r="E242" s="11"/>
      <c r="F242" s="11"/>
      <c r="G242" s="1"/>
      <c r="H242" s="1">
        <v>8</v>
      </c>
      <c r="I242" s="1"/>
    </row>
    <row r="243" spans="3:9" x14ac:dyDescent="0.2">
      <c r="D243" s="1"/>
      <c r="E243" s="11"/>
      <c r="F243" s="11"/>
      <c r="G243" s="1"/>
      <c r="H243" s="1"/>
      <c r="I243" s="1"/>
    </row>
    <row r="244" spans="3:9" x14ac:dyDescent="0.2">
      <c r="C244" s="1" t="s">
        <v>322</v>
      </c>
      <c r="D244" s="1"/>
      <c r="E244" s="11"/>
      <c r="F244" s="11"/>
      <c r="G244" s="1"/>
      <c r="H244" s="1">
        <f>8*3</f>
        <v>24</v>
      </c>
      <c r="I244" s="1"/>
    </row>
    <row r="245" spans="3:9" x14ac:dyDescent="0.2">
      <c r="C245" s="1"/>
      <c r="D245" s="1"/>
      <c r="E245" s="11"/>
      <c r="F245" s="11"/>
      <c r="G245" s="1"/>
      <c r="H245" s="1"/>
      <c r="I245" s="1"/>
    </row>
    <row r="246" spans="3:9" x14ac:dyDescent="0.2">
      <c r="C246" s="1" t="s">
        <v>305</v>
      </c>
      <c r="D246" s="1"/>
      <c r="E246" s="11"/>
      <c r="F246" s="11"/>
      <c r="G246" s="1"/>
      <c r="H246" s="1">
        <f>8</f>
        <v>8</v>
      </c>
      <c r="I246" s="1"/>
    </row>
    <row r="247" spans="3:9" x14ac:dyDescent="0.2">
      <c r="C247" s="1"/>
      <c r="D247" s="1"/>
      <c r="E247" s="11"/>
      <c r="F247" s="11"/>
      <c r="G247" s="1"/>
      <c r="H247" s="1"/>
      <c r="I247" s="1"/>
    </row>
    <row r="248" spans="3:9" x14ac:dyDescent="0.2">
      <c r="C248" s="1" t="s">
        <v>278</v>
      </c>
      <c r="D248" s="1"/>
      <c r="E248" s="11"/>
      <c r="F248" s="11"/>
      <c r="G248" s="1"/>
      <c r="H248" s="1">
        <f>SUM(H249:H251)</f>
        <v>112</v>
      </c>
      <c r="I248" s="1"/>
    </row>
    <row r="249" spans="3:9" x14ac:dyDescent="0.2">
      <c r="C249" s="1" t="s">
        <v>313</v>
      </c>
      <c r="D249" s="1" t="s">
        <v>312</v>
      </c>
      <c r="E249" s="11"/>
      <c r="F249" s="11"/>
      <c r="G249" s="1"/>
      <c r="H249" s="1">
        <f>8*10</f>
        <v>80</v>
      </c>
      <c r="I249" s="1"/>
    </row>
    <row r="250" spans="3:9" x14ac:dyDescent="0.2">
      <c r="C250" s="1" t="s">
        <v>324</v>
      </c>
      <c r="D250" s="1" t="s">
        <v>312</v>
      </c>
      <c r="E250" s="11"/>
      <c r="F250" s="11"/>
      <c r="G250" s="1"/>
      <c r="H250" s="1">
        <f>8*3</f>
        <v>24</v>
      </c>
      <c r="I250" s="1"/>
    </row>
    <row r="251" spans="3:9" x14ac:dyDescent="0.2">
      <c r="C251" s="1" t="s">
        <v>314</v>
      </c>
      <c r="D251" s="1" t="s">
        <v>325</v>
      </c>
      <c r="E251" s="11"/>
      <c r="F251" s="11"/>
      <c r="G251" s="1"/>
      <c r="H251" s="1">
        <v>8</v>
      </c>
      <c r="I251" s="1" t="s">
        <v>311</v>
      </c>
    </row>
    <row r="252" spans="3:9" x14ac:dyDescent="0.2">
      <c r="C252" s="1"/>
      <c r="D252" s="1"/>
      <c r="E252" s="11"/>
      <c r="F252" s="11"/>
      <c r="G252" s="1"/>
      <c r="H252" s="1"/>
      <c r="I252" s="1"/>
    </row>
    <row r="253" spans="3:9" x14ac:dyDescent="0.2">
      <c r="C253" s="1" t="s">
        <v>315</v>
      </c>
      <c r="D253" s="1"/>
      <c r="E253" s="11"/>
      <c r="F253" s="11"/>
      <c r="G253" s="1"/>
      <c r="H253" s="1">
        <f>SUM(H254:H255)</f>
        <v>32</v>
      </c>
      <c r="I253" s="1"/>
    </row>
    <row r="254" spans="3:9" x14ac:dyDescent="0.2">
      <c r="C254" s="1" t="s">
        <v>316</v>
      </c>
      <c r="D254" s="1"/>
      <c r="E254" s="11"/>
      <c r="F254" s="11"/>
      <c r="G254" s="1"/>
      <c r="H254" s="1">
        <f>8</f>
        <v>8</v>
      </c>
      <c r="I254" s="1"/>
    </row>
    <row r="255" spans="3:9" x14ac:dyDescent="0.2">
      <c r="C255" s="1" t="s">
        <v>326</v>
      </c>
      <c r="D255" s="1"/>
      <c r="E255" s="11"/>
      <c r="F255" s="11"/>
      <c r="G255" s="1"/>
      <c r="H255" s="1">
        <f>8*3</f>
        <v>24</v>
      </c>
      <c r="I255" s="1"/>
    </row>
    <row r="256" spans="3:9" x14ac:dyDescent="0.2">
      <c r="C256" s="1"/>
      <c r="D256" s="1"/>
      <c r="E256" s="11"/>
      <c r="F256" s="11"/>
      <c r="G256" s="1"/>
      <c r="H256" s="1"/>
      <c r="I256" s="1"/>
    </row>
    <row r="257" spans="2:9" x14ac:dyDescent="0.2">
      <c r="C257" s="7" t="s">
        <v>303</v>
      </c>
      <c r="D257" s="8"/>
      <c r="E257" s="16"/>
      <c r="F257" s="16"/>
      <c r="G257" s="8"/>
      <c r="H257" s="7">
        <f>H258</f>
        <v>160</v>
      </c>
      <c r="I257" s="4"/>
    </row>
    <row r="258" spans="2:9" x14ac:dyDescent="0.2">
      <c r="C258" s="1" t="s">
        <v>304</v>
      </c>
      <c r="D258" s="1" t="s">
        <v>327</v>
      </c>
      <c r="E258" s="11"/>
      <c r="F258" s="11"/>
      <c r="G258" s="1"/>
      <c r="H258" s="1">
        <f>20*8</f>
        <v>160</v>
      </c>
      <c r="I258" s="1"/>
    </row>
    <row r="259" spans="2:9" x14ac:dyDescent="0.2">
      <c r="C259" s="1"/>
      <c r="D259" s="1"/>
      <c r="E259" s="11"/>
      <c r="F259" s="11"/>
      <c r="G259" s="1"/>
      <c r="H259" s="1"/>
      <c r="I259" s="1"/>
    </row>
    <row r="260" spans="2:9" x14ac:dyDescent="0.2">
      <c r="C260" s="1"/>
      <c r="D260" s="1"/>
      <c r="E260" s="11"/>
      <c r="F260" s="11"/>
      <c r="G260" s="1"/>
      <c r="H260" s="1"/>
      <c r="I260" s="1"/>
    </row>
    <row r="261" spans="2:9" x14ac:dyDescent="0.2">
      <c r="C261" s="7" t="s">
        <v>240</v>
      </c>
      <c r="D261" s="7"/>
      <c r="E261" s="7"/>
      <c r="F261" s="7"/>
      <c r="G261" s="7"/>
      <c r="H261" s="7">
        <f>H3+H21+H42+H58+H62+H121+H134+H166+H169+H182+H192+H200+H205+H211+H222+H257</f>
        <v>3036</v>
      </c>
      <c r="I261" s="7"/>
    </row>
    <row r="263" spans="2:9" x14ac:dyDescent="0.2">
      <c r="C263" s="30" t="s">
        <v>271</v>
      </c>
      <c r="D263" s="30" t="s">
        <v>331</v>
      </c>
      <c r="E263" s="31"/>
      <c r="F263" s="31"/>
      <c r="G263" s="30"/>
      <c r="H263" s="30" t="s">
        <v>330</v>
      </c>
      <c r="I263" s="30"/>
    </row>
    <row r="264" spans="2:9" x14ac:dyDescent="0.2">
      <c r="C264" s="30" t="s">
        <v>272</v>
      </c>
      <c r="D264" s="30" t="s">
        <v>331</v>
      </c>
      <c r="E264" s="31"/>
      <c r="F264" s="31"/>
      <c r="G264" s="30"/>
      <c r="H264" s="30" t="s">
        <v>330</v>
      </c>
      <c r="I264" s="30"/>
    </row>
    <row r="265" spans="2:9" x14ac:dyDescent="0.2">
      <c r="C265" s="30" t="s">
        <v>273</v>
      </c>
      <c r="D265" s="30" t="s">
        <v>331</v>
      </c>
      <c r="E265" s="31"/>
      <c r="F265" s="31"/>
      <c r="G265" s="30"/>
      <c r="H265" s="30" t="s">
        <v>330</v>
      </c>
      <c r="I265" s="30"/>
    </row>
    <row r="268" spans="2:9" ht="42" customHeight="1" x14ac:dyDescent="0.2">
      <c r="C268" s="5" t="s">
        <v>0</v>
      </c>
      <c r="D268" s="5" t="s">
        <v>1</v>
      </c>
      <c r="E268" s="5" t="s">
        <v>206</v>
      </c>
      <c r="F268" s="5" t="s">
        <v>207</v>
      </c>
      <c r="G268" s="5" t="s">
        <v>92</v>
      </c>
      <c r="H268" s="5" t="s">
        <v>14</v>
      </c>
    </row>
    <row r="269" spans="2:9" ht="16" customHeight="1" x14ac:dyDescent="0.2">
      <c r="B269" s="34" t="s">
        <v>328</v>
      </c>
      <c r="C269" s="3" t="s">
        <v>65</v>
      </c>
      <c r="D269" s="4"/>
      <c r="E269" s="10"/>
      <c r="F269" s="10"/>
      <c r="G269" s="4"/>
      <c r="H269" s="3">
        <f>H3</f>
        <v>136</v>
      </c>
    </row>
    <row r="270" spans="2:9" x14ac:dyDescent="0.2">
      <c r="B270" s="34"/>
      <c r="C270" s="3" t="s">
        <v>263</v>
      </c>
      <c r="D270" s="4"/>
      <c r="E270" s="10"/>
      <c r="F270" s="10"/>
      <c r="G270" s="4"/>
      <c r="H270" s="3">
        <f>H21</f>
        <v>272</v>
      </c>
    </row>
    <row r="271" spans="2:9" x14ac:dyDescent="0.2">
      <c r="B271" s="34"/>
      <c r="C271" s="7" t="s">
        <v>259</v>
      </c>
      <c r="D271" s="8"/>
      <c r="E271" s="16"/>
      <c r="F271" s="16"/>
      <c r="G271" s="8"/>
      <c r="H271" s="7">
        <f>H42</f>
        <v>104</v>
      </c>
    </row>
    <row r="272" spans="2:9" x14ac:dyDescent="0.2">
      <c r="B272" s="34"/>
      <c r="C272" s="7" t="s">
        <v>87</v>
      </c>
      <c r="D272" s="8"/>
      <c r="E272" s="16"/>
      <c r="F272" s="16"/>
      <c r="G272" s="8"/>
      <c r="H272" s="7">
        <f>H58</f>
        <v>56</v>
      </c>
    </row>
    <row r="273" spans="2:8" x14ac:dyDescent="0.2">
      <c r="B273" s="34"/>
      <c r="C273" s="7" t="s">
        <v>221</v>
      </c>
      <c r="D273" s="8"/>
      <c r="E273" s="16"/>
      <c r="F273" s="16"/>
      <c r="G273" s="8"/>
      <c r="H273" s="7">
        <f>H62</f>
        <v>616</v>
      </c>
    </row>
    <row r="274" spans="2:8" x14ac:dyDescent="0.2">
      <c r="B274" s="34"/>
      <c r="C274" s="7" t="s">
        <v>132</v>
      </c>
      <c r="D274" s="8"/>
      <c r="E274" s="16"/>
      <c r="F274" s="16"/>
      <c r="G274" s="8"/>
      <c r="H274" s="7">
        <f>H121</f>
        <v>48</v>
      </c>
    </row>
    <row r="275" spans="2:8" x14ac:dyDescent="0.2">
      <c r="B275" s="34"/>
      <c r="C275" s="7" t="s">
        <v>228</v>
      </c>
      <c r="D275" s="8"/>
      <c r="E275" s="16"/>
      <c r="F275" s="16"/>
      <c r="G275" s="8"/>
      <c r="H275" s="7">
        <f>H134-H151</f>
        <v>344</v>
      </c>
    </row>
    <row r="276" spans="2:8" x14ac:dyDescent="0.2">
      <c r="B276" s="34"/>
      <c r="C276" s="8" t="s">
        <v>198</v>
      </c>
      <c r="D276" s="8"/>
      <c r="E276" s="16"/>
      <c r="F276" s="16"/>
      <c r="G276" s="8"/>
      <c r="H276" s="8">
        <f>H166</f>
        <v>0</v>
      </c>
    </row>
    <row r="277" spans="2:8" x14ac:dyDescent="0.2">
      <c r="B277" s="34"/>
      <c r="C277" s="7" t="s">
        <v>229</v>
      </c>
      <c r="D277" s="8"/>
      <c r="E277" s="16"/>
      <c r="F277" s="16"/>
      <c r="G277" s="8"/>
      <c r="H277" s="7">
        <f>H169</f>
        <v>256</v>
      </c>
    </row>
    <row r="278" spans="2:8" x14ac:dyDescent="0.2">
      <c r="B278" s="34"/>
      <c r="C278" s="7" t="s">
        <v>230</v>
      </c>
      <c r="D278" s="8"/>
      <c r="E278" s="16"/>
      <c r="F278" s="16"/>
      <c r="G278" s="8"/>
      <c r="H278" s="7">
        <f>H182</f>
        <v>38</v>
      </c>
    </row>
    <row r="279" spans="2:8" x14ac:dyDescent="0.2">
      <c r="B279" s="34"/>
      <c r="C279" s="7" t="s">
        <v>175</v>
      </c>
      <c r="D279" s="8"/>
      <c r="E279" s="16"/>
      <c r="F279" s="16"/>
      <c r="G279" s="8"/>
      <c r="H279" s="7">
        <f>H192</f>
        <v>40</v>
      </c>
    </row>
    <row r="280" spans="2:8" x14ac:dyDescent="0.2">
      <c r="B280" s="34"/>
      <c r="C280" s="7" t="s">
        <v>183</v>
      </c>
      <c r="D280" s="8"/>
      <c r="E280" s="16"/>
      <c r="F280" s="16"/>
      <c r="G280" s="8"/>
      <c r="H280" s="7">
        <f>H200</f>
        <v>48</v>
      </c>
    </row>
    <row r="281" spans="2:8" x14ac:dyDescent="0.2">
      <c r="B281" s="34"/>
      <c r="C281" s="7" t="s">
        <v>189</v>
      </c>
      <c r="D281" s="8"/>
      <c r="E281" s="16"/>
      <c r="F281" s="16"/>
      <c r="G281" s="8"/>
      <c r="H281" s="7">
        <f>H205</f>
        <v>32</v>
      </c>
    </row>
    <row r="282" spans="2:8" x14ac:dyDescent="0.2">
      <c r="B282" s="34"/>
      <c r="C282" s="7" t="s">
        <v>195</v>
      </c>
      <c r="D282" s="8"/>
      <c r="E282" s="16"/>
      <c r="F282" s="16"/>
      <c r="G282" s="8"/>
      <c r="H282" s="7">
        <f>H211</f>
        <v>40</v>
      </c>
    </row>
    <row r="283" spans="2:8" x14ac:dyDescent="0.2">
      <c r="B283" s="34"/>
      <c r="C283" s="7" t="s">
        <v>329</v>
      </c>
      <c r="D283" s="8"/>
      <c r="E283" s="16"/>
      <c r="F283" s="16"/>
      <c r="G283" s="8"/>
      <c r="H283" s="7">
        <f>SUM(H269:H282)</f>
        <v>2030</v>
      </c>
    </row>
    <row r="284" spans="2:8" x14ac:dyDescent="0.2">
      <c r="C284" s="21" t="s">
        <v>269</v>
      </c>
      <c r="D284" s="22"/>
      <c r="E284" s="23"/>
      <c r="F284" s="23"/>
      <c r="G284" s="22"/>
      <c r="H284" s="21">
        <f>H222</f>
        <v>428</v>
      </c>
    </row>
    <row r="285" spans="2:8" x14ac:dyDescent="0.2">
      <c r="C285" s="24" t="s">
        <v>303</v>
      </c>
      <c r="D285" s="25"/>
      <c r="E285" s="26"/>
      <c r="F285" s="26"/>
      <c r="G285" s="25"/>
      <c r="H285" s="24">
        <f>H257</f>
        <v>160</v>
      </c>
    </row>
    <row r="286" spans="2:8" x14ac:dyDescent="0.2">
      <c r="C286" s="27" t="s">
        <v>300</v>
      </c>
      <c r="D286" s="28"/>
      <c r="E286" s="29"/>
      <c r="F286" s="29"/>
      <c r="G286" s="28"/>
      <c r="H286" s="27">
        <f>H151</f>
        <v>418</v>
      </c>
    </row>
    <row r="288" spans="2:8" x14ac:dyDescent="0.2">
      <c r="C288" s="7" t="s">
        <v>240</v>
      </c>
      <c r="D288" s="7"/>
      <c r="E288" s="7"/>
      <c r="F288" s="7"/>
      <c r="G288" s="7"/>
      <c r="H288" s="7">
        <f>H283+H284+H285+H286</f>
        <v>3036</v>
      </c>
    </row>
  </sheetData>
  <mergeCells count="1">
    <mergeCell ref="B269:B283"/>
  </mergeCells>
  <pageMargins left="0.7" right="0.7" top="0.75" bottom="0.75" header="0.3" footer="0.3"/>
  <pageSetup paperSize="9" orientation="portrait" horizontalDpi="0" verticalDpi="0"/>
  <ignoredErrors>
    <ignoredError sqref="H92" formulaRange="1"/>
    <ignoredError sqref="H1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2021-06-24T20:02:50Z</dcterms:created>
  <dcterms:modified xsi:type="dcterms:W3CDTF">2021-08-10T15:04:03Z</dcterms:modified>
</cp:coreProperties>
</file>