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D:\Pioneer\Running projects\Generation Store - Dolmen Mall Lahore\"/>
    </mc:Choice>
  </mc:AlternateContent>
  <xr:revisionPtr revIDLastSave="0" documentId="13_ncr:1_{C05AEC56-C9C2-442E-B7AB-346E4C092BBC}" xr6:coauthVersionLast="47" xr6:coauthVersionMax="47" xr10:uidLastSave="{00000000-0000-0000-0000-000000000000}"/>
  <bookViews>
    <workbookView xWindow="-120" yWindow="-120" windowWidth="29040" windowHeight="15840" xr2:uid="{00000000-000D-0000-FFFF-FFFF00000000}"/>
  </bookViews>
  <sheets>
    <sheet name="Summary" sheetId="5" r:id="rId1"/>
    <sheet name="HVAC-BOQ" sheetId="7" r:id="rId2"/>
    <sheet name="FF-BOQ" sheetId="8" r:id="rId3"/>
  </sheets>
  <definedNames>
    <definedName name="_xlnm.Print_Area" localSheetId="2">'FF-BOQ'!$A$1:$I$25</definedName>
    <definedName name="_xlnm.Print_Area" localSheetId="1">'HVAC-BOQ'!$A$1:$I$22</definedName>
    <definedName name="_xlnm.Print_Titles" localSheetId="2">'FF-BOQ'!$1:$6</definedName>
    <definedName name="_xlnm.Print_Titles" localSheetId="1">'HVAC-BOQ'!$1:$7</definedName>
  </definedNames>
  <calcPr calcId="181029"/>
</workbook>
</file>

<file path=xl/calcChain.xml><?xml version="1.0" encoding="utf-8"?>
<calcChain xmlns="http://schemas.openxmlformats.org/spreadsheetml/2006/main">
  <c r="H10" i="5" l="1"/>
  <c r="M21" i="8"/>
  <c r="N21" i="8" s="1"/>
  <c r="M22" i="8"/>
  <c r="N22" i="8" s="1"/>
  <c r="M23" i="8"/>
  <c r="N23" i="8" s="1"/>
  <c r="M24" i="8"/>
  <c r="N24" i="8" s="1"/>
  <c r="M20" i="8"/>
  <c r="N20" i="8" s="1"/>
  <c r="M19" i="8"/>
  <c r="N19" i="8" s="1"/>
  <c r="M18" i="8"/>
  <c r="N18" i="8" s="1"/>
  <c r="M17" i="8"/>
  <c r="N17" i="8" s="1"/>
  <c r="M16" i="8"/>
  <c r="N16" i="8" s="1"/>
  <c r="M15" i="8"/>
  <c r="N15" i="8" s="1"/>
  <c r="M14" i="8"/>
  <c r="N14" i="8" s="1"/>
  <c r="M13" i="8"/>
  <c r="N13" i="8" s="1"/>
  <c r="M12" i="8"/>
  <c r="N12" i="8" s="1"/>
  <c r="M11" i="8"/>
  <c r="N11" i="8" s="1"/>
  <c r="M10" i="8"/>
  <c r="N10" i="8" s="1"/>
  <c r="M9" i="8"/>
  <c r="N9" i="8" s="1"/>
  <c r="M9" i="7"/>
  <c r="N9" i="7" s="1"/>
  <c r="M10" i="7"/>
  <c r="N10" i="7" s="1"/>
  <c r="M11" i="7"/>
  <c r="N11" i="7" s="1"/>
  <c r="M12" i="7"/>
  <c r="N12" i="7" s="1"/>
  <c r="M13" i="7"/>
  <c r="N13" i="7" s="1"/>
  <c r="M14" i="7"/>
  <c r="N14" i="7" s="1"/>
  <c r="M15" i="7"/>
  <c r="N15" i="7" s="1"/>
  <c r="M16" i="7"/>
  <c r="N16" i="7" s="1"/>
  <c r="M17" i="7"/>
  <c r="N17" i="7" s="1"/>
  <c r="M18" i="7"/>
  <c r="N18" i="7" s="1"/>
  <c r="M19" i="7"/>
  <c r="N19" i="7" s="1"/>
  <c r="M20" i="7"/>
  <c r="N20" i="7" s="1"/>
  <c r="M8" i="7"/>
  <c r="N8" i="7" s="1"/>
  <c r="H24" i="8" l="1"/>
  <c r="F24" i="8"/>
  <c r="H23" i="8"/>
  <c r="F23" i="8"/>
  <c r="I23" i="8" s="1"/>
  <c r="H22" i="8"/>
  <c r="F22" i="8"/>
  <c r="H21" i="8"/>
  <c r="F21" i="8"/>
  <c r="H20" i="8"/>
  <c r="F20" i="8"/>
  <c r="H19" i="8"/>
  <c r="F19" i="8"/>
  <c r="I19" i="8" s="1"/>
  <c r="H18" i="8"/>
  <c r="F18" i="8"/>
  <c r="H17" i="8"/>
  <c r="F17" i="8"/>
  <c r="H16" i="8"/>
  <c r="F16" i="8"/>
  <c r="H15" i="8"/>
  <c r="F15" i="8"/>
  <c r="H14" i="8"/>
  <c r="F14" i="8"/>
  <c r="H13" i="8"/>
  <c r="F13" i="8"/>
  <c r="H12" i="8"/>
  <c r="F12" i="8"/>
  <c r="H11" i="8"/>
  <c r="F11" i="8"/>
  <c r="H10" i="8"/>
  <c r="F10" i="8"/>
  <c r="H9" i="8"/>
  <c r="F9" i="8"/>
  <c r="H20" i="7"/>
  <c r="H19" i="7"/>
  <c r="H18" i="7"/>
  <c r="H17" i="7"/>
  <c r="H16" i="7"/>
  <c r="H15" i="7"/>
  <c r="H14" i="7"/>
  <c r="H13" i="7"/>
  <c r="H12" i="7"/>
  <c r="H11" i="7"/>
  <c r="H10" i="7"/>
  <c r="H9" i="7"/>
  <c r="H8" i="7"/>
  <c r="F20" i="7"/>
  <c r="F19" i="7"/>
  <c r="F18" i="7"/>
  <c r="I18" i="7" s="1"/>
  <c r="F17" i="7"/>
  <c r="F16" i="7"/>
  <c r="F15" i="7"/>
  <c r="I15" i="7" s="1"/>
  <c r="F14" i="7"/>
  <c r="I14" i="7" s="1"/>
  <c r="F13" i="7"/>
  <c r="F12" i="7"/>
  <c r="F11" i="7"/>
  <c r="I11" i="7" s="1"/>
  <c r="F10" i="7"/>
  <c r="I10" i="7" s="1"/>
  <c r="F9" i="7"/>
  <c r="F8" i="7"/>
  <c r="I12" i="8" l="1"/>
  <c r="I16" i="8"/>
  <c r="I9" i="8"/>
  <c r="I11" i="8"/>
  <c r="I22" i="8"/>
  <c r="I21" i="8"/>
  <c r="I14" i="8"/>
  <c r="H25" i="8"/>
  <c r="I20" i="8"/>
  <c r="I18" i="8"/>
  <c r="I13" i="8"/>
  <c r="F25" i="8"/>
  <c r="I19" i="7"/>
  <c r="H21" i="7"/>
  <c r="I20" i="7"/>
  <c r="I17" i="7"/>
  <c r="I16" i="7"/>
  <c r="I13" i="7"/>
  <c r="I12" i="7"/>
  <c r="I9" i="7"/>
  <c r="F21" i="7"/>
  <c r="I8" i="7"/>
  <c r="I15" i="8"/>
  <c r="I24" i="8"/>
  <c r="I10" i="8"/>
  <c r="I17" i="8"/>
  <c r="I21" i="7" l="1"/>
  <c r="D10" i="5" s="1"/>
  <c r="I25" i="8"/>
  <c r="D12" i="5" s="1"/>
  <c r="D15" i="5" l="1"/>
</calcChain>
</file>

<file path=xl/sharedStrings.xml><?xml version="1.0" encoding="utf-8"?>
<sst xmlns="http://schemas.openxmlformats.org/spreadsheetml/2006/main" count="125" uniqueCount="87">
  <si>
    <t>No.</t>
  </si>
  <si>
    <t>Description</t>
  </si>
  <si>
    <t>Unit</t>
  </si>
  <si>
    <t>Bill of Quantities</t>
  </si>
  <si>
    <t>SR. #</t>
  </si>
  <si>
    <t>Amount</t>
  </si>
  <si>
    <t>1-</t>
  </si>
  <si>
    <t>Rs.</t>
  </si>
  <si>
    <t>2-</t>
  </si>
  <si>
    <t>Grand Total Rs.</t>
  </si>
  <si>
    <t>Rate</t>
  </si>
  <si>
    <t>Nos.</t>
  </si>
  <si>
    <t>Job.</t>
  </si>
  <si>
    <t>Heating Ventilation &amp; Air Conditioning Services</t>
  </si>
  <si>
    <t>Date: 19-02-2024</t>
  </si>
  <si>
    <t>Generation Store</t>
  </si>
  <si>
    <t>Dolmen Mall Lahore</t>
  </si>
  <si>
    <t>S.No.</t>
  </si>
  <si>
    <t>Units</t>
  </si>
  <si>
    <t>Qty</t>
  </si>
  <si>
    <t>Material</t>
  </si>
  <si>
    <t>Labour</t>
  </si>
  <si>
    <t>Total</t>
  </si>
  <si>
    <t>Sqm</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</si>
  <si>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</si>
  <si>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900x200 mm</t>
  </si>
  <si>
    <t>Supply &amp; installation of Volume Control  Damper in 16 SWG G.I sheet metal with gas kits, nut bolts, complete in all respects ready to operate as per specification, drawings and as per instruction of Consultant.</t>
  </si>
  <si>
    <t>Supply and Installation of Acoustical duct sound liner in supply air duct complete in all respects ready to operate as per specification, drawings and as per instruction of Consultant.</t>
  </si>
  <si>
    <t>Supply, installation of Fire Damper with gas kits, nut bolts complete in all respects ready to operate as per specification, drawings and as per instructions of Consultant.</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</si>
  <si>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</si>
  <si>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</si>
  <si>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</si>
  <si>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HVAC Works Rs.</t>
  </si>
  <si>
    <t>Rev.00</t>
  </si>
  <si>
    <t>ii.</t>
  </si>
  <si>
    <t>Supply &amp; Return Air Diffuser</t>
  </si>
  <si>
    <t>3.2
i.</t>
  </si>
  <si>
    <t>3.3
i.</t>
  </si>
  <si>
    <t>Total
Amount</t>
  </si>
  <si>
    <t>Dia  25mm</t>
  </si>
  <si>
    <t>i</t>
  </si>
  <si>
    <t>ii</t>
  </si>
  <si>
    <t>iii</t>
  </si>
  <si>
    <t>iv</t>
  </si>
  <si>
    <t>v</t>
  </si>
  <si>
    <t>vi</t>
  </si>
  <si>
    <t>vii</t>
  </si>
  <si>
    <t>2
i.</t>
  </si>
  <si>
    <t>3
i</t>
  </si>
  <si>
    <t>4
i</t>
  </si>
  <si>
    <t>Fire Suppression Services</t>
  </si>
  <si>
    <t>Material Rate</t>
  </si>
  <si>
    <t>Labour Rate</t>
  </si>
  <si>
    <t>Meter</t>
  </si>
  <si>
    <t>Dia  32mm</t>
  </si>
  <si>
    <t>Dia  40mm</t>
  </si>
  <si>
    <t>Dia  50mm</t>
  </si>
  <si>
    <t>Dia  65mm</t>
  </si>
  <si>
    <t>Dia  75mm</t>
  </si>
  <si>
    <t>Dia 100mm</t>
  </si>
  <si>
    <t>Sprinkler  Pendent  type  (concealed  with  face  / Cover plate) K = 5.6 (Opening Temperature 68ºC)</t>
  </si>
  <si>
    <t>Type Class A,B&amp;C  FX-4  (6 Kg. Dry Chemical Powder)</t>
  </si>
  <si>
    <t>Submittals, samples, shop drawings, inspections, As- built drawings, operation and maintenance manuals and the like as required by specifications.</t>
  </si>
  <si>
    <t>Painting, identification and tagging to the installations and equipments.</t>
  </si>
  <si>
    <t>Testing,   and  commissioning   of  entire   fire  fighting installation as per Consultant's approval.</t>
  </si>
  <si>
    <t>Total Cost of Fire Suppression Services Rs.</t>
  </si>
  <si>
    <t>Rev.01</t>
  </si>
  <si>
    <t>Dolmen Mall, Lahore</t>
  </si>
  <si>
    <t>Date: 05-03-2024</t>
  </si>
  <si>
    <t>Note:</t>
  </si>
  <si>
    <t>1)    Contractor is instructed to visit the site, understand the nature of work &amp; then fill the rates accordingly and submit the quotation. No argument and discussion will be entertained after awarding of work.</t>
  </si>
  <si>
    <t>2)    Miscellaneous work which was not included in BOQ but necessary to complete the project in all respects and ready to operate as per instructions of Consultant. (Bidder should mentioned the type of works).</t>
  </si>
  <si>
    <r>
      <rPr>
        <b/>
        <sz val="8"/>
        <rFont val="Calibri"/>
        <family val="2"/>
        <scheme val="minor"/>
      </rPr>
      <t xml:space="preserve">Note:
</t>
    </r>
    <r>
      <rPr>
        <sz val="8"/>
        <rFont val="Calibri"/>
        <family val="2"/>
        <scheme val="minor"/>
      </rPr>
      <t>1)    Contractor is instructed to visit the site, understand the nature of work &amp; then fill the rates accordingly and submit the quotation. No argument and discussion will be entertained after awarding of work.
2)    Miscellaneous work which was not included in BOQ but necessary to complete the project in all respects and ready to operate as per instructions of Consultant. (Bidder should mentioned the type of works).</t>
    </r>
  </si>
  <si>
    <t>Fire Fighting Work</t>
  </si>
  <si>
    <t>HVAC Work</t>
  </si>
  <si>
    <t>08% Discount Locked</t>
  </si>
  <si>
    <r>
      <rPr>
        <sz val="13"/>
        <rFont val="Calibri"/>
        <family val="2"/>
        <scheme val="minor"/>
      </rPr>
      <t>All Heating, Ventilation &amp; Air Conditioning Services shall be completed, tested and commissioned as per drawings, specifications and as per
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r>
  </si>
  <si>
    <r>
      <rPr>
        <sz val="13"/>
        <rFont val="Calibri"/>
        <family val="2"/>
        <scheme val="minor"/>
      </rPr>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Diffuser</t>
    </r>
  </si>
  <si>
    <r>
      <rPr>
        <sz val="13"/>
        <rFont val="Calibri"/>
        <family val="2"/>
        <scheme val="minor"/>
      </rPr>
      <t>Fresh &amp; Ehaust Air Grill
250x250 mm</t>
    </r>
  </si>
  <si>
    <r>
      <rPr>
        <sz val="13"/>
        <rFont val="Calibri"/>
        <family val="2"/>
        <scheme val="minor"/>
      </rPr>
      <t>Round Diffusers
14" Dia</t>
    </r>
  </si>
  <si>
    <r>
      <rPr>
        <b/>
        <sz val="13"/>
        <rFont val="Arial"/>
        <family val="2"/>
      </rPr>
      <t xml:space="preserve">FIRE FIGHTING SERVICES
</t>
    </r>
    <r>
      <rPr>
        <sz val="13"/>
        <rFont val="Arial"/>
        <family val="2"/>
      </rPr>
      <t>Supply, installation, testing &amp; commissioning of fire suppression system including all equipment, pipe works and accessories ready to operate as per specifications, drawings and instructions of Consultants.</t>
    </r>
  </si>
  <si>
    <r>
      <rPr>
        <b/>
        <sz val="13"/>
        <rFont val="Arial"/>
        <family val="2"/>
      </rPr>
      <t xml:space="preserve">Sprinkler Heads
</t>
    </r>
    <r>
      <rPr>
        <sz val="13"/>
        <rFont val="Arial"/>
        <family val="2"/>
      </rPr>
      <t>Sprinkler  Upright  type  K  =  5.6  (Opening
Temperature 68ºC)</t>
    </r>
  </si>
  <si>
    <r>
      <rPr>
        <sz val="13"/>
        <rFont val="Arial"/>
        <family val="2"/>
      </rPr>
      <t>Check valve with matching flanges.
Dia. 4"</t>
    </r>
  </si>
  <si>
    <r>
      <rPr>
        <b/>
        <sz val="13"/>
        <rFont val="Arial"/>
        <family val="2"/>
      </rPr>
      <t xml:space="preserve">Fire extinguishers with fixing accessories.
</t>
    </r>
    <r>
      <rPr>
        <sz val="13"/>
        <rFont val="Arial"/>
        <family val="2"/>
      </rPr>
      <t>Type Class B&amp;C FX-3  (6 Kg. CO2 Carbon Dioxide Gas)</t>
    </r>
  </si>
  <si>
    <r>
      <rPr>
        <sz val="13"/>
        <rFont val="Arial"/>
        <family val="2"/>
      </rPr>
      <t>Flushing of entire fire pipe work according to (NFPA-
13).</t>
    </r>
  </si>
  <si>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</si>
  <si>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Rec Mob Advance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</si>
</sst>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_);_(* \(#,##0\);_(* &quot;-&quot;??_);_(@_)"/>
  </numFmts>
  <fonts count="22">
    <font>
      <sz val="10"/>
      <color rgb="FF000000"/>
      <name val="Times New Roman"/>
      <charset val="204"/>
    </font>
    <font>
      <sz val="10"/>
      <color rgb="FF000000"/>
      <name val="Arial"/>
      <family val="2"/>
    </font>
    <font>
      <b/>
      <sz val="10"/>
      <name val="Arial"/>
      <family val="2"/>
    </font>
    <font>
      <sz val="9"/>
      <name val="Arial"/>
      <family val="2"/>
    </font>
    <font>
      <sz val="10"/>
      <color rgb="FF000000"/>
      <name val="Times New Roman"/>
      <family val="1"/>
    </font>
    <font>
      <sz val="11"/>
      <color rgb="FF000000"/>
      <name val="Arial New Roman"/>
    </font>
    <font>
      <sz val="10"/>
      <color rgb="FF000000"/>
      <name val="Arial New Roman"/>
    </font>
    <font>
      <b/>
      <sz val="11"/>
      <color rgb="FF000000"/>
      <name val="Arial New Roman"/>
    </font>
    <font>
      <sz val="12"/>
      <color rgb="FF000000"/>
      <name val="Arial New Roman"/>
    </font>
    <font>
      <b/>
      <sz val="11"/>
      <name val="Calibri"/>
      <family val="2"/>
      <scheme val="minor"/>
    </font>
    <font>
      <sz val="10"/>
      <color rgb="FF000000"/>
      <name val="Calibri"/>
      <family val="2"/>
      <scheme val="minor"/>
    </font>
    <font>
      <sz val="11"/>
      <name val="Calibri"/>
      <family val="2"/>
      <scheme val="minor"/>
    </font>
    <font>
      <sz val="8"/>
      <name val="Calibri"/>
      <family val="2"/>
      <scheme val="minor"/>
    </font>
    <font>
      <b/>
      <sz val="8"/>
      <name val="Calibri"/>
      <family val="2"/>
      <scheme val="minor"/>
    </font>
    <font>
      <b/>
      <sz val="13"/>
      <name val="Calibri"/>
      <family val="2"/>
      <scheme val="minor"/>
    </font>
    <font>
      <sz val="13"/>
      <color rgb="FF000000"/>
      <name val="Calibri"/>
      <family val="2"/>
      <scheme val="minor"/>
    </font>
    <font>
      <sz val="13"/>
      <name val="Calibri"/>
      <family val="2"/>
      <scheme val="minor"/>
    </font>
    <font>
      <b/>
      <sz val="13"/>
      <color rgb="FF000000"/>
      <name val="Calibri"/>
      <family val="2"/>
      <scheme val="minor"/>
    </font>
    <font>
      <b/>
      <sz val="13"/>
      <name val="Arial"/>
      <family val="2"/>
    </font>
    <font>
      <sz val="13"/>
      <color rgb="FF000000"/>
      <name val="Arial"/>
      <family val="2"/>
    </font>
    <font>
      <sz val="13"/>
      <name val="Arial"/>
      <family val="2"/>
    </font>
    <font>
      <b/>
      <sz val="13"/>
      <color rgb="FF000000"/>
      <name val="Arial"/>
      <family val="2"/>
    </font>
  </fonts>
  <fills count="3">
    <fill>
      <patternFill patternType="none"/>
    </fill>
    <fill>
      <patternFill patternType="gray125"/>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164" fontId="4" fillId="0" borderId="0" applyFont="0" applyFill="0" applyBorder="0" applyAlignment="0" applyProtection="0"/>
  </cellStyleXfs>
  <cellXfs count="106">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center"/>
    </xf>
    <xf numFmtId="0" fontId="1" fillId="0" borderId="0" xfId="0" applyFont="1" applyAlignment="1">
      <alignment horizontal="justify" vertical="justify"/>
    </xf>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vertical="center"/>
    </xf>
    <xf numFmtId="0" fontId="6"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center" vertical="top"/>
    </xf>
    <xf numFmtId="166" fontId="6" fillId="0" borderId="0" xfId="1" applyNumberFormat="1" applyFont="1" applyFill="1" applyBorder="1" applyAlignment="1">
      <alignment horizontal="left" vertical="top"/>
    </xf>
    <xf numFmtId="0" fontId="7" fillId="0" borderId="3" xfId="0" applyFont="1" applyBorder="1" applyAlignment="1">
      <alignment horizontal="left" vertical="center" wrapText="1" inden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166" fontId="7" fillId="0" borderId="5" xfId="1" applyNumberFormat="1" applyFont="1" applyFill="1" applyBorder="1" applyAlignment="1">
      <alignment horizontal="left" vertical="center" wrapText="1" indent="3"/>
    </xf>
    <xf numFmtId="0" fontId="8" fillId="0" borderId="2" xfId="0" applyFont="1" applyBorder="1" applyAlignment="1">
      <alignment horizontal="left" vertical="center" wrapText="1"/>
    </xf>
    <xf numFmtId="0" fontId="8" fillId="0" borderId="2" xfId="0" applyFont="1" applyBorder="1" applyAlignment="1">
      <alignment horizontal="center" vertical="center" wrapText="1"/>
    </xf>
    <xf numFmtId="166" fontId="8" fillId="0" borderId="2" xfId="1" applyNumberFormat="1" applyFont="1" applyFill="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166" fontId="8" fillId="0" borderId="1" xfId="1" applyNumberFormat="1"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8" xfId="0" applyFont="1" applyBorder="1" applyAlignment="1">
      <alignment horizontal="center" vertical="center" wrapText="1"/>
    </xf>
    <xf numFmtId="166" fontId="8" fillId="0" borderId="9" xfId="1" applyNumberFormat="1" applyFont="1" applyFill="1" applyBorder="1" applyAlignment="1">
      <alignment horizontal="left" vertical="center" wrapText="1"/>
    </xf>
    <xf numFmtId="0" fontId="2" fillId="0" borderId="0" xfId="0" applyFont="1" applyAlignment="1">
      <alignment horizontal="left" vertical="top"/>
    </xf>
    <xf numFmtId="0" fontId="3" fillId="0" borderId="0" xfId="0" applyFont="1" applyAlignment="1">
      <alignment horizontal="left" vertical="top"/>
    </xf>
    <xf numFmtId="0" fontId="1" fillId="0" borderId="0" xfId="0" applyFont="1" applyAlignment="1">
      <alignment horizontal="right"/>
    </xf>
    <xf numFmtId="0" fontId="9" fillId="0" borderId="0" xfId="0" applyFont="1" applyAlignment="1">
      <alignment vertical="center"/>
    </xf>
    <xf numFmtId="0" fontId="10" fillId="0" borderId="0" xfId="0" applyFont="1" applyAlignment="1">
      <alignment horizontal="justify" vertical="center" wrapText="1"/>
    </xf>
    <xf numFmtId="0" fontId="10" fillId="0" borderId="0" xfId="0" applyFont="1" applyAlignment="1">
      <alignment vertical="center" wrapText="1"/>
    </xf>
    <xf numFmtId="0" fontId="10" fillId="0" borderId="0" xfId="0" applyFont="1" applyAlignment="1">
      <alignment horizontal="center" vertical="center" wrapText="1"/>
    </xf>
    <xf numFmtId="166" fontId="10" fillId="0" borderId="0" xfId="1" applyNumberFormat="1" applyFont="1" applyFill="1" applyBorder="1" applyAlignment="1">
      <alignment vertical="center" wrapText="1"/>
    </xf>
    <xf numFmtId="0" fontId="10" fillId="0" borderId="0" xfId="0" applyFont="1" applyAlignment="1">
      <alignment horizontal="left" vertical="center"/>
    </xf>
    <xf numFmtId="0" fontId="11"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justify" vertical="center"/>
    </xf>
    <xf numFmtId="166" fontId="10" fillId="0" borderId="0" xfId="1" applyNumberFormat="1" applyFont="1" applyFill="1" applyBorder="1" applyAlignment="1">
      <alignment horizontal="left" vertical="center"/>
    </xf>
    <xf numFmtId="166" fontId="5" fillId="2" borderId="0" xfId="1" applyNumberFormat="1" applyFont="1" applyFill="1" applyBorder="1" applyAlignment="1">
      <alignment horizontal="left" vertical="top"/>
    </xf>
    <xf numFmtId="166" fontId="10" fillId="0" borderId="0" xfId="0" applyNumberFormat="1" applyFont="1" applyAlignment="1">
      <alignment horizontal="left" vertical="center"/>
    </xf>
    <xf numFmtId="0" fontId="14" fillId="0" borderId="12" xfId="0" applyFont="1" applyBorder="1" applyAlignment="1">
      <alignment horizontal="center" vertical="center" wrapText="1"/>
    </xf>
    <xf numFmtId="0" fontId="14" fillId="0" borderId="16" xfId="0" applyFont="1" applyBorder="1" applyAlignment="1">
      <alignment horizontal="center" vertical="center" wrapText="1"/>
    </xf>
    <xf numFmtId="166" fontId="14" fillId="0" borderId="16" xfId="1" applyNumberFormat="1"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2" xfId="0" applyFont="1" applyBorder="1" applyAlignment="1">
      <alignment horizontal="justify" vertical="center" wrapText="1"/>
    </xf>
    <xf numFmtId="0" fontId="16" fillId="0" borderId="2" xfId="0" applyFont="1" applyBorder="1" applyAlignment="1">
      <alignment horizontal="center" vertical="center" wrapText="1"/>
    </xf>
    <xf numFmtId="165" fontId="15" fillId="0" borderId="2" xfId="0" applyNumberFormat="1" applyFont="1" applyBorder="1" applyAlignment="1">
      <alignment horizontal="center" vertical="center" wrapText="1"/>
    </xf>
    <xf numFmtId="166" fontId="15" fillId="0" borderId="2" xfId="1" applyNumberFormat="1" applyFont="1" applyFill="1" applyBorder="1" applyAlignment="1">
      <alignment vertical="center" wrapText="1"/>
    </xf>
    <xf numFmtId="0" fontId="15" fillId="0" borderId="1"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center" vertical="center" wrapText="1"/>
    </xf>
    <xf numFmtId="165" fontId="15" fillId="0" borderId="1" xfId="0" applyNumberFormat="1" applyFont="1" applyBorder="1" applyAlignment="1">
      <alignment horizontal="center" vertical="center" wrapText="1"/>
    </xf>
    <xf numFmtId="166" fontId="15" fillId="0" borderId="1" xfId="1" applyNumberFormat="1" applyFont="1" applyFill="1" applyBorder="1" applyAlignment="1">
      <alignment vertical="center" wrapText="1"/>
    </xf>
    <xf numFmtId="0" fontId="15" fillId="0" borderId="1" xfId="0" applyFont="1" applyBorder="1" applyAlignment="1">
      <alignment horizontal="justify" vertical="center" wrapText="1"/>
    </xf>
    <xf numFmtId="0" fontId="15" fillId="0" borderId="6" xfId="0" applyFont="1" applyBorder="1" applyAlignment="1">
      <alignment horizontal="center" vertical="center" wrapText="1"/>
    </xf>
    <xf numFmtId="0" fontId="16" fillId="0" borderId="6" xfId="0" applyFont="1" applyBorder="1" applyAlignment="1">
      <alignment horizontal="justify" vertical="center" wrapText="1"/>
    </xf>
    <xf numFmtId="0" fontId="16" fillId="0" borderId="6" xfId="0" applyFont="1" applyBorder="1" applyAlignment="1">
      <alignment horizontal="center" vertical="center" wrapText="1"/>
    </xf>
    <xf numFmtId="165" fontId="15" fillId="0" borderId="6" xfId="0" applyNumberFormat="1" applyFont="1" applyBorder="1" applyAlignment="1">
      <alignment horizontal="center" vertical="center" wrapText="1"/>
    </xf>
    <xf numFmtId="166" fontId="15" fillId="0" borderId="6" xfId="1" applyNumberFormat="1" applyFont="1" applyFill="1" applyBorder="1" applyAlignment="1">
      <alignment vertical="center" wrapText="1"/>
    </xf>
    <xf numFmtId="0" fontId="15" fillId="0" borderId="3" xfId="0" applyFont="1" applyBorder="1" applyAlignment="1">
      <alignment vertical="center" wrapText="1"/>
    </xf>
    <xf numFmtId="0" fontId="14" fillId="0" borderId="4" xfId="0" applyFont="1" applyBorder="1" applyAlignment="1">
      <alignment horizontal="right" vertical="center" wrapText="1"/>
    </xf>
    <xf numFmtId="0" fontId="14" fillId="0" borderId="4" xfId="0" applyFont="1" applyBorder="1" applyAlignment="1">
      <alignment vertical="center" wrapText="1"/>
    </xf>
    <xf numFmtId="0" fontId="14" fillId="0" borderId="4" xfId="0" applyFont="1" applyBorder="1" applyAlignment="1">
      <alignment horizontal="center" vertical="center" wrapText="1"/>
    </xf>
    <xf numFmtId="166" fontId="15" fillId="0" borderId="4" xfId="1" applyNumberFormat="1" applyFont="1" applyFill="1" applyBorder="1" applyAlignment="1">
      <alignment vertical="center" wrapText="1"/>
    </xf>
    <xf numFmtId="166" fontId="17" fillId="0" borderId="5" xfId="1" applyNumberFormat="1" applyFont="1" applyFill="1" applyBorder="1" applyAlignment="1">
      <alignment vertical="center" wrapText="1"/>
    </xf>
    <xf numFmtId="166" fontId="17" fillId="0" borderId="4" xfId="1" applyNumberFormat="1" applyFont="1" applyFill="1" applyBorder="1" applyAlignment="1">
      <alignment vertical="center" wrapText="1"/>
    </xf>
    <xf numFmtId="0" fontId="18" fillId="0" borderId="7" xfId="0" applyFont="1" applyBorder="1" applyAlignment="1">
      <alignment horizontal="center" vertical="center" wrapText="1"/>
    </xf>
    <xf numFmtId="0" fontId="18" fillId="0" borderId="19" xfId="0" applyFont="1" applyBorder="1" applyAlignment="1">
      <alignment horizontal="justify" vertical="center" wrapText="1"/>
    </xf>
    <xf numFmtId="0" fontId="18" fillId="0" borderId="19" xfId="0" applyFont="1" applyBorder="1" applyAlignment="1">
      <alignment horizontal="center" vertical="center" wrapText="1"/>
    </xf>
    <xf numFmtId="0" fontId="18" fillId="0" borderId="20" xfId="0"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justify" vertical="justify" wrapText="1"/>
    </xf>
    <xf numFmtId="0" fontId="20" fillId="0" borderId="2" xfId="0" applyFont="1" applyBorder="1" applyAlignment="1">
      <alignment horizontal="center" wrapText="1"/>
    </xf>
    <xf numFmtId="165" fontId="19" fillId="0" borderId="2" xfId="0" applyNumberFormat="1" applyFont="1" applyBorder="1" applyAlignment="1">
      <alignment horizontal="center" wrapText="1"/>
    </xf>
    <xf numFmtId="0" fontId="19" fillId="0" borderId="2" xfId="0" applyFont="1" applyBorder="1" applyAlignment="1">
      <alignment wrapText="1"/>
    </xf>
    <xf numFmtId="0" fontId="19" fillId="0" borderId="2" xfId="0" applyFont="1" applyBorder="1" applyAlignment="1">
      <alignment horizontal="center" vertical="top" wrapText="1"/>
    </xf>
    <xf numFmtId="166" fontId="19" fillId="0" borderId="2" xfId="1" applyNumberFormat="1" applyFont="1" applyFill="1" applyBorder="1" applyAlignment="1">
      <alignment wrapText="1"/>
    </xf>
    <xf numFmtId="0" fontId="19" fillId="0" borderId="1" xfId="0" applyFont="1" applyBorder="1" applyAlignment="1">
      <alignment horizontal="center" vertical="top" wrapText="1"/>
    </xf>
    <xf numFmtId="0" fontId="20" fillId="0" borderId="1" xfId="0" applyFont="1" applyBorder="1" applyAlignment="1">
      <alignment horizontal="justify" vertical="justify" wrapText="1"/>
    </xf>
    <xf numFmtId="0" fontId="20" fillId="0" borderId="1" xfId="0" applyFont="1" applyBorder="1" applyAlignment="1">
      <alignment horizontal="center" wrapText="1"/>
    </xf>
    <xf numFmtId="165" fontId="19" fillId="0" borderId="1" xfId="0" applyNumberFormat="1" applyFont="1" applyBorder="1" applyAlignment="1">
      <alignment horizontal="center" wrapText="1"/>
    </xf>
    <xf numFmtId="0" fontId="19" fillId="0" borderId="1" xfId="0" applyFont="1" applyBorder="1" applyAlignment="1">
      <alignment horizontal="justify" vertical="justify" wrapText="1"/>
    </xf>
    <xf numFmtId="0" fontId="19" fillId="0" borderId="6" xfId="0" applyFont="1" applyBorder="1" applyAlignment="1">
      <alignment horizontal="center" vertical="top" wrapText="1"/>
    </xf>
    <xf numFmtId="0" fontId="20" fillId="0" borderId="6" xfId="0" applyFont="1" applyBorder="1" applyAlignment="1">
      <alignment horizontal="justify" vertical="justify" wrapText="1"/>
    </xf>
    <xf numFmtId="0" fontId="20" fillId="0" borderId="6" xfId="0" applyFont="1" applyBorder="1" applyAlignment="1">
      <alignment horizontal="center" wrapText="1"/>
    </xf>
    <xf numFmtId="165" fontId="19" fillId="0" borderId="6" xfId="0" applyNumberFormat="1" applyFont="1" applyBorder="1" applyAlignment="1">
      <alignment horizontal="center" wrapText="1"/>
    </xf>
    <xf numFmtId="0" fontId="19"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21" fillId="0" borderId="4" xfId="0" applyFont="1" applyBorder="1" applyAlignment="1">
      <alignment horizontal="center" vertical="center" wrapText="1"/>
    </xf>
    <xf numFmtId="166" fontId="21" fillId="0" borderId="4" xfId="1"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5" fillId="0" borderId="0" xfId="0" applyFont="1" applyAlignment="1">
      <alignment horizontal="center" vertical="center"/>
    </xf>
    <xf numFmtId="0" fontId="12" fillId="0" borderId="18" xfId="0" applyFont="1" applyBorder="1" applyAlignment="1">
      <alignment horizontal="left" vertical="center" wrapText="1"/>
    </xf>
    <xf numFmtId="0" fontId="10" fillId="0" borderId="18" xfId="0" applyFont="1" applyBorder="1" applyAlignment="1">
      <alignment horizontal="left" vertical="center" wrapText="1"/>
    </xf>
    <xf numFmtId="166" fontId="14" fillId="0" borderId="12" xfId="1" applyNumberFormat="1" applyFont="1" applyFill="1" applyBorder="1" applyAlignment="1">
      <alignment horizontal="center" vertical="center" wrapText="1"/>
    </xf>
    <xf numFmtId="0" fontId="14" fillId="0" borderId="13"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4" xfId="0" applyFont="1" applyBorder="1" applyAlignment="1">
      <alignment horizontal="center" vertical="center" wrapText="1"/>
    </xf>
    <xf numFmtId="0" fontId="1" fillId="0" borderId="0" xfId="0" applyFont="1" applyAlignment="1">
      <alignment horizontal="left" vertical="top" wrapText="1"/>
    </xf>
    <xf numFmtId="43" fontId="6" fillId="0" borderId="0" xfId="0" applyNumberFormat="1" applyFont="1" applyAlignment="1">
      <alignment horizontal="lef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1091775</xdr:colOff>
      <xdr:row>0</xdr:row>
      <xdr:rowOff>0</xdr:rowOff>
    </xdr:from>
    <xdr:to>
      <xdr:col>1</xdr:col>
      <xdr:colOff>2790947</xdr:colOff>
      <xdr:row>4</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625175" y="0"/>
          <a:ext cx="1699172" cy="7239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H20"/>
  <sheetViews>
    <sheetView tabSelected="1" view="pageBreakPreview" zoomScaleNormal="100" zoomScaleSheetLayoutView="100" workbookViewId="0">
      <selection activeCell="H11" sqref="H11"/>
    </sheetView>
  </sheetViews>
  <sheetFormatPr defaultRowHeight="12.75"/>
  <cols>
    <col min="1" max="1" width="9.33203125" style="7"/>
    <col min="2" max="2" width="53.33203125" style="7" customWidth="1"/>
    <col min="3" max="3" width="9.33203125" style="9"/>
    <col min="4" max="4" width="19.83203125" style="10" customWidth="1"/>
    <col min="5" max="7" width="9.33203125" style="7"/>
    <col min="8" max="8" width="21.5" style="7" customWidth="1"/>
    <col min="9" max="9" width="9.33203125" style="7"/>
    <col min="10" max="10" width="20.83203125" style="7" customWidth="1"/>
    <col min="11" max="16384" width="9.33203125" style="7"/>
  </cols>
  <sheetData>
    <row r="6" spans="1:8" ht="14.25">
      <c r="A6" s="94" t="s">
        <v>3</v>
      </c>
      <c r="B6" s="94"/>
      <c r="C6" s="94"/>
      <c r="D6" s="94"/>
    </row>
    <row r="7" spans="1:8" ht="15" thickBot="1">
      <c r="A7" s="8"/>
    </row>
    <row r="8" spans="1:8" ht="15.75" thickBot="1">
      <c r="A8" s="11" t="s">
        <v>4</v>
      </c>
      <c r="B8" s="12"/>
      <c r="C8" s="13"/>
      <c r="D8" s="14" t="s">
        <v>5</v>
      </c>
    </row>
    <row r="9" spans="1:8" ht="15">
      <c r="A9" s="15"/>
      <c r="B9" s="15"/>
      <c r="C9" s="16"/>
      <c r="D9" s="17"/>
    </row>
    <row r="10" spans="1:8" ht="15">
      <c r="A10" s="18" t="s">
        <v>6</v>
      </c>
      <c r="B10" s="19" t="s">
        <v>74</v>
      </c>
      <c r="C10" s="18" t="s">
        <v>7</v>
      </c>
      <c r="D10" s="20">
        <f>'HVAC-BOQ'!I21</f>
        <v>1840368</v>
      </c>
      <c r="F10" s="7" t="s">
        <v>86</v>
      </c>
      <c r="H10" s="105">
        <f>D15*25%</f>
        <v>1421846.2</v>
      </c>
    </row>
    <row r="11" spans="1:8" ht="15">
      <c r="A11" s="21"/>
      <c r="B11" s="21"/>
      <c r="C11" s="22"/>
      <c r="D11" s="20"/>
    </row>
    <row r="12" spans="1:8" ht="15">
      <c r="A12" s="18" t="s">
        <v>8</v>
      </c>
      <c r="B12" s="19" t="s">
        <v>73</v>
      </c>
      <c r="C12" s="18" t="s">
        <v>7</v>
      </c>
      <c r="D12" s="20">
        <f>'FF-BOQ'!I25</f>
        <v>3847016.8</v>
      </c>
    </row>
    <row r="13" spans="1:8" ht="15">
      <c r="A13" s="21"/>
      <c r="B13" s="21"/>
      <c r="C13" s="22"/>
      <c r="D13" s="20"/>
    </row>
    <row r="14" spans="1:8" ht="15.75" thickBot="1">
      <c r="A14" s="21"/>
      <c r="B14" s="21"/>
      <c r="C14" s="22"/>
      <c r="D14" s="20"/>
    </row>
    <row r="15" spans="1:8" ht="15.75" thickBot="1">
      <c r="A15" s="92" t="s">
        <v>9</v>
      </c>
      <c r="B15" s="93"/>
      <c r="C15" s="23"/>
      <c r="D15" s="24">
        <f>SUM(D9:D14)</f>
        <v>5687384.7999999998</v>
      </c>
    </row>
    <row r="20" spans="4:4" ht="14.25">
      <c r="D20" s="40" t="s">
        <v>75</v>
      </c>
    </row>
  </sheetData>
  <mergeCells count="2">
    <mergeCell ref="A15:B15"/>
    <mergeCell ref="A6:D6"/>
  </mergeCells>
  <printOptions horizontalCentered="1"/>
  <pageMargins left="0.5" right="0.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2"/>
  <sheetViews>
    <sheetView view="pageBreakPreview" zoomScale="85" zoomScaleNormal="100" zoomScaleSheetLayoutView="85" workbookViewId="0">
      <selection activeCell="B15" sqref="B15"/>
    </sheetView>
  </sheetViews>
  <sheetFormatPr defaultRowHeight="12.75"/>
  <cols>
    <col min="1" max="1" width="7.83203125" style="33" customWidth="1"/>
    <col min="2" max="2" width="62" style="38" customWidth="1"/>
    <col min="3" max="3" width="9.5" style="33" customWidth="1"/>
    <col min="4" max="4" width="9.1640625" style="37" customWidth="1"/>
    <col min="5" max="5" width="12" style="39" customWidth="1"/>
    <col min="6" max="6" width="15.83203125" style="39" customWidth="1"/>
    <col min="7" max="7" width="12" style="39" bestFit="1" customWidth="1"/>
    <col min="8" max="8" width="14.5" style="39" customWidth="1"/>
    <col min="9" max="9" width="18.1640625" style="33" customWidth="1"/>
    <col min="10" max="16384" width="9.33203125" style="33"/>
  </cols>
  <sheetData>
    <row r="1" spans="1:14" ht="15">
      <c r="A1" s="28" t="s">
        <v>3</v>
      </c>
      <c r="B1" s="29"/>
      <c r="C1" s="30"/>
      <c r="D1" s="31"/>
      <c r="E1" s="32"/>
      <c r="F1" s="32"/>
      <c r="G1" s="32"/>
      <c r="H1" s="32"/>
      <c r="I1" s="30"/>
    </row>
    <row r="2" spans="1:14" ht="15">
      <c r="A2" s="34" t="s">
        <v>13</v>
      </c>
      <c r="B2" s="29"/>
      <c r="C2" s="30"/>
      <c r="D2" s="31"/>
      <c r="E2" s="32"/>
      <c r="F2" s="32"/>
      <c r="G2" s="32"/>
      <c r="H2" s="32"/>
      <c r="I2" s="30"/>
    </row>
    <row r="3" spans="1:14" ht="15">
      <c r="A3" s="34"/>
      <c r="B3" s="29"/>
      <c r="C3" s="30"/>
      <c r="D3" s="31"/>
      <c r="E3" s="32"/>
      <c r="F3" s="32"/>
      <c r="G3" s="32"/>
      <c r="H3" s="32"/>
      <c r="I3" s="30"/>
    </row>
    <row r="4" spans="1:14" ht="15">
      <c r="A4" s="28" t="s">
        <v>15</v>
      </c>
      <c r="B4" s="29"/>
      <c r="C4" s="30"/>
      <c r="D4" s="31"/>
      <c r="E4" s="32"/>
      <c r="F4" s="32"/>
      <c r="G4" s="32"/>
      <c r="H4" s="32"/>
      <c r="I4" s="35" t="s">
        <v>33</v>
      </c>
    </row>
    <row r="5" spans="1:14" ht="13.5" thickBot="1">
      <c r="A5" s="36" t="s">
        <v>16</v>
      </c>
      <c r="B5" s="29"/>
      <c r="C5" s="30"/>
      <c r="D5" s="31"/>
      <c r="E5" s="32"/>
      <c r="F5" s="32"/>
      <c r="G5" s="32"/>
      <c r="H5" s="32"/>
      <c r="I5" s="35" t="s">
        <v>14</v>
      </c>
    </row>
    <row r="6" spans="1:14" s="37" customFormat="1" ht="17.25">
      <c r="A6" s="102" t="s">
        <v>17</v>
      </c>
      <c r="B6" s="100" t="s">
        <v>1</v>
      </c>
      <c r="C6" s="42" t="s">
        <v>18</v>
      </c>
      <c r="D6" s="42" t="s">
        <v>19</v>
      </c>
      <c r="E6" s="97" t="s">
        <v>20</v>
      </c>
      <c r="F6" s="97"/>
      <c r="G6" s="97" t="s">
        <v>21</v>
      </c>
      <c r="H6" s="97"/>
      <c r="I6" s="98" t="s">
        <v>22</v>
      </c>
    </row>
    <row r="7" spans="1:14" s="37" customFormat="1" ht="18" thickBot="1">
      <c r="A7" s="103"/>
      <c r="B7" s="101"/>
      <c r="C7" s="43"/>
      <c r="D7" s="43"/>
      <c r="E7" s="44" t="s">
        <v>10</v>
      </c>
      <c r="F7" s="44" t="s">
        <v>5</v>
      </c>
      <c r="G7" s="44" t="s">
        <v>10</v>
      </c>
      <c r="H7" s="44" t="s">
        <v>5</v>
      </c>
      <c r="I7" s="99"/>
    </row>
    <row r="8" spans="1:14" ht="224.25">
      <c r="A8" s="45">
        <v>1</v>
      </c>
      <c r="B8" s="46" t="s">
        <v>76</v>
      </c>
      <c r="C8" s="47" t="s">
        <v>23</v>
      </c>
      <c r="D8" s="48">
        <v>135</v>
      </c>
      <c r="E8" s="49">
        <v>5520</v>
      </c>
      <c r="F8" s="49">
        <f t="shared" ref="F8:F20" si="0">E8*D8</f>
        <v>745200</v>
      </c>
      <c r="G8" s="49">
        <v>920</v>
      </c>
      <c r="H8" s="49">
        <f t="shared" ref="H8:H20" si="1">G8*D8</f>
        <v>124200</v>
      </c>
      <c r="I8" s="49">
        <f t="shared" ref="I8:I20" si="2">H8+F8</f>
        <v>869400</v>
      </c>
      <c r="L8" s="33">
        <v>1000</v>
      </c>
      <c r="M8" s="33">
        <f>L8*8%</f>
        <v>80</v>
      </c>
      <c r="N8" s="41">
        <f>L8-M8</f>
        <v>920</v>
      </c>
    </row>
    <row r="9" spans="1:14" ht="120.75">
      <c r="A9" s="50">
        <v>2</v>
      </c>
      <c r="B9" s="51" t="s">
        <v>24</v>
      </c>
      <c r="C9" s="52" t="s">
        <v>23</v>
      </c>
      <c r="D9" s="53">
        <v>130</v>
      </c>
      <c r="E9" s="54">
        <v>2024</v>
      </c>
      <c r="F9" s="49">
        <f t="shared" si="0"/>
        <v>263120</v>
      </c>
      <c r="G9" s="54">
        <v>552</v>
      </c>
      <c r="H9" s="49">
        <f t="shared" si="1"/>
        <v>71760</v>
      </c>
      <c r="I9" s="49">
        <f t="shared" si="2"/>
        <v>334880</v>
      </c>
      <c r="L9" s="33">
        <v>600</v>
      </c>
      <c r="M9" s="33">
        <f t="shared" ref="M9:M20" si="3">L9*8%</f>
        <v>48</v>
      </c>
      <c r="N9" s="41">
        <f t="shared" ref="N9:N20" si="4">L9-M9</f>
        <v>552</v>
      </c>
    </row>
    <row r="10" spans="1:14" ht="138">
      <c r="A10" s="50">
        <v>3</v>
      </c>
      <c r="B10" s="55" t="s">
        <v>77</v>
      </c>
      <c r="C10" s="52" t="s">
        <v>23</v>
      </c>
      <c r="D10" s="53">
        <v>1</v>
      </c>
      <c r="E10" s="54">
        <v>50600</v>
      </c>
      <c r="F10" s="49">
        <f t="shared" si="0"/>
        <v>50600</v>
      </c>
      <c r="G10" s="54">
        <v>4600</v>
      </c>
      <c r="H10" s="49">
        <f t="shared" si="1"/>
        <v>4600</v>
      </c>
      <c r="I10" s="49">
        <f t="shared" si="2"/>
        <v>55200</v>
      </c>
      <c r="L10" s="33">
        <v>5000</v>
      </c>
      <c r="M10" s="33">
        <f t="shared" si="3"/>
        <v>400</v>
      </c>
      <c r="N10" s="41">
        <f t="shared" si="4"/>
        <v>4600</v>
      </c>
    </row>
    <row r="11" spans="1:14" ht="17.25">
      <c r="A11" s="50">
        <v>3.1</v>
      </c>
      <c r="B11" s="51" t="s">
        <v>35</v>
      </c>
      <c r="C11" s="52" t="s">
        <v>23</v>
      </c>
      <c r="D11" s="53">
        <v>1</v>
      </c>
      <c r="E11" s="54">
        <v>50600</v>
      </c>
      <c r="F11" s="49">
        <f t="shared" si="0"/>
        <v>50600</v>
      </c>
      <c r="G11" s="54">
        <v>4600</v>
      </c>
      <c r="H11" s="49">
        <f t="shared" si="1"/>
        <v>4600</v>
      </c>
      <c r="I11" s="49">
        <f t="shared" si="2"/>
        <v>55200</v>
      </c>
      <c r="L11" s="33">
        <v>5000</v>
      </c>
      <c r="M11" s="33">
        <f t="shared" si="3"/>
        <v>400</v>
      </c>
      <c r="N11" s="41">
        <f t="shared" si="4"/>
        <v>4600</v>
      </c>
    </row>
    <row r="12" spans="1:14" ht="34.5">
      <c r="A12" s="50" t="s">
        <v>36</v>
      </c>
      <c r="B12" s="55" t="s">
        <v>78</v>
      </c>
      <c r="C12" s="52" t="s">
        <v>0</v>
      </c>
      <c r="D12" s="53">
        <v>3</v>
      </c>
      <c r="E12" s="54">
        <v>4416</v>
      </c>
      <c r="F12" s="49">
        <f t="shared" si="0"/>
        <v>13248</v>
      </c>
      <c r="G12" s="54">
        <v>920</v>
      </c>
      <c r="H12" s="49">
        <f t="shared" si="1"/>
        <v>2760</v>
      </c>
      <c r="I12" s="49">
        <f t="shared" si="2"/>
        <v>16008</v>
      </c>
      <c r="L12" s="33">
        <v>1000</v>
      </c>
      <c r="M12" s="33">
        <f t="shared" si="3"/>
        <v>80</v>
      </c>
      <c r="N12" s="41">
        <f t="shared" si="4"/>
        <v>920</v>
      </c>
    </row>
    <row r="13" spans="1:14" ht="17.25">
      <c r="A13" s="50" t="s">
        <v>34</v>
      </c>
      <c r="B13" s="51" t="s">
        <v>25</v>
      </c>
      <c r="C13" s="52" t="s">
        <v>0</v>
      </c>
      <c r="D13" s="53">
        <v>1</v>
      </c>
      <c r="E13" s="54">
        <v>7360</v>
      </c>
      <c r="F13" s="49">
        <f t="shared" si="0"/>
        <v>7360</v>
      </c>
      <c r="G13" s="54">
        <v>920</v>
      </c>
      <c r="H13" s="49">
        <f t="shared" si="1"/>
        <v>920</v>
      </c>
      <c r="I13" s="49">
        <f t="shared" si="2"/>
        <v>8280</v>
      </c>
      <c r="L13" s="33">
        <v>1000</v>
      </c>
      <c r="M13" s="33">
        <f t="shared" si="3"/>
        <v>80</v>
      </c>
      <c r="N13" s="41">
        <f t="shared" si="4"/>
        <v>920</v>
      </c>
    </row>
    <row r="14" spans="1:14" ht="34.5">
      <c r="A14" s="50" t="s">
        <v>37</v>
      </c>
      <c r="B14" s="55" t="s">
        <v>79</v>
      </c>
      <c r="C14" s="52" t="s">
        <v>11</v>
      </c>
      <c r="D14" s="53">
        <v>20</v>
      </c>
      <c r="E14" s="54">
        <v>10120</v>
      </c>
      <c r="F14" s="49">
        <f t="shared" si="0"/>
        <v>202400</v>
      </c>
      <c r="G14" s="54">
        <v>92</v>
      </c>
      <c r="H14" s="49">
        <f t="shared" si="1"/>
        <v>1840</v>
      </c>
      <c r="I14" s="49">
        <f t="shared" si="2"/>
        <v>204240</v>
      </c>
      <c r="L14" s="33">
        <v>100</v>
      </c>
      <c r="M14" s="33">
        <f t="shared" si="3"/>
        <v>8</v>
      </c>
      <c r="N14" s="41">
        <f t="shared" si="4"/>
        <v>92</v>
      </c>
    </row>
    <row r="15" spans="1:14" ht="86.25">
      <c r="A15" s="50">
        <v>4</v>
      </c>
      <c r="B15" s="51" t="s">
        <v>26</v>
      </c>
      <c r="C15" s="52" t="s">
        <v>23</v>
      </c>
      <c r="D15" s="53">
        <v>1</v>
      </c>
      <c r="E15" s="54">
        <v>50600</v>
      </c>
      <c r="F15" s="49">
        <f t="shared" si="0"/>
        <v>50600</v>
      </c>
      <c r="G15" s="54">
        <v>4600</v>
      </c>
      <c r="H15" s="49">
        <f t="shared" si="1"/>
        <v>4600</v>
      </c>
      <c r="I15" s="49">
        <f t="shared" si="2"/>
        <v>55200</v>
      </c>
      <c r="L15" s="33">
        <v>5000</v>
      </c>
      <c r="M15" s="33">
        <f t="shared" si="3"/>
        <v>400</v>
      </c>
      <c r="N15" s="41">
        <f t="shared" si="4"/>
        <v>4600</v>
      </c>
    </row>
    <row r="16" spans="1:14" ht="69">
      <c r="A16" s="50">
        <v>5</v>
      </c>
      <c r="B16" s="51" t="s">
        <v>27</v>
      </c>
      <c r="C16" s="52" t="s">
        <v>23</v>
      </c>
      <c r="D16" s="53">
        <v>15</v>
      </c>
      <c r="E16" s="54">
        <v>4600</v>
      </c>
      <c r="F16" s="49">
        <f t="shared" si="0"/>
        <v>69000</v>
      </c>
      <c r="G16" s="54">
        <v>920</v>
      </c>
      <c r="H16" s="49">
        <f t="shared" si="1"/>
        <v>13800</v>
      </c>
      <c r="I16" s="49">
        <f t="shared" si="2"/>
        <v>82800</v>
      </c>
      <c r="L16" s="33">
        <v>1000</v>
      </c>
      <c r="M16" s="33">
        <f t="shared" si="3"/>
        <v>80</v>
      </c>
      <c r="N16" s="41">
        <f t="shared" si="4"/>
        <v>920</v>
      </c>
    </row>
    <row r="17" spans="1:14" ht="69">
      <c r="A17" s="50">
        <v>6</v>
      </c>
      <c r="B17" s="51" t="s">
        <v>28</v>
      </c>
      <c r="C17" s="52" t="s">
        <v>23</v>
      </c>
      <c r="D17" s="53">
        <v>1</v>
      </c>
      <c r="E17" s="54">
        <v>44160</v>
      </c>
      <c r="F17" s="49">
        <f t="shared" si="0"/>
        <v>44160</v>
      </c>
      <c r="G17" s="54">
        <v>4600</v>
      </c>
      <c r="H17" s="49">
        <f t="shared" si="1"/>
        <v>4600</v>
      </c>
      <c r="I17" s="49">
        <f t="shared" si="2"/>
        <v>48760</v>
      </c>
      <c r="L17" s="33">
        <v>5000</v>
      </c>
      <c r="M17" s="33">
        <f t="shared" si="3"/>
        <v>400</v>
      </c>
      <c r="N17" s="41">
        <f t="shared" si="4"/>
        <v>4600</v>
      </c>
    </row>
    <row r="18" spans="1:14" ht="120.75">
      <c r="A18" s="50">
        <v>7</v>
      </c>
      <c r="B18" s="51" t="s">
        <v>29</v>
      </c>
      <c r="C18" s="52" t="s">
        <v>12</v>
      </c>
      <c r="D18" s="53">
        <v>1</v>
      </c>
      <c r="E18" s="54">
        <v>18400</v>
      </c>
      <c r="F18" s="49">
        <f t="shared" si="0"/>
        <v>18400</v>
      </c>
      <c r="G18" s="54">
        <v>18400</v>
      </c>
      <c r="H18" s="49">
        <f t="shared" si="1"/>
        <v>18400</v>
      </c>
      <c r="I18" s="49">
        <f t="shared" si="2"/>
        <v>36800</v>
      </c>
      <c r="L18" s="33">
        <v>20000</v>
      </c>
      <c r="M18" s="33">
        <f t="shared" si="3"/>
        <v>1600</v>
      </c>
      <c r="N18" s="41">
        <f t="shared" si="4"/>
        <v>18400</v>
      </c>
    </row>
    <row r="19" spans="1:14" ht="138">
      <c r="A19" s="50">
        <v>8</v>
      </c>
      <c r="B19" s="51" t="s">
        <v>30</v>
      </c>
      <c r="C19" s="52" t="s">
        <v>12</v>
      </c>
      <c r="D19" s="53">
        <v>1</v>
      </c>
      <c r="E19" s="54">
        <v>9200</v>
      </c>
      <c r="F19" s="49">
        <f t="shared" si="0"/>
        <v>9200</v>
      </c>
      <c r="G19" s="54">
        <v>27600</v>
      </c>
      <c r="H19" s="49">
        <f t="shared" si="1"/>
        <v>27600</v>
      </c>
      <c r="I19" s="49">
        <f t="shared" si="2"/>
        <v>36800</v>
      </c>
      <c r="L19" s="33">
        <v>30000</v>
      </c>
      <c r="M19" s="33">
        <f t="shared" si="3"/>
        <v>2400</v>
      </c>
      <c r="N19" s="41">
        <f t="shared" si="4"/>
        <v>27600</v>
      </c>
    </row>
    <row r="20" spans="1:14" ht="138.75" thickBot="1">
      <c r="A20" s="56">
        <v>9</v>
      </c>
      <c r="B20" s="57" t="s">
        <v>31</v>
      </c>
      <c r="C20" s="58" t="s">
        <v>12</v>
      </c>
      <c r="D20" s="59">
        <v>1</v>
      </c>
      <c r="E20" s="60">
        <v>18400</v>
      </c>
      <c r="F20" s="49">
        <f t="shared" si="0"/>
        <v>18400</v>
      </c>
      <c r="G20" s="60">
        <v>18400</v>
      </c>
      <c r="H20" s="49">
        <f t="shared" si="1"/>
        <v>18400</v>
      </c>
      <c r="I20" s="49">
        <f t="shared" si="2"/>
        <v>36800</v>
      </c>
      <c r="L20" s="33">
        <v>20000</v>
      </c>
      <c r="M20" s="33">
        <f t="shared" si="3"/>
        <v>1600</v>
      </c>
      <c r="N20" s="41">
        <f t="shared" si="4"/>
        <v>18400</v>
      </c>
    </row>
    <row r="21" spans="1:14" ht="22.5" customHeight="1" thickBot="1">
      <c r="A21" s="61"/>
      <c r="B21" s="62" t="s">
        <v>32</v>
      </c>
      <c r="C21" s="63"/>
      <c r="D21" s="64"/>
      <c r="E21" s="65"/>
      <c r="F21" s="66">
        <f>SUM(F8:F20)</f>
        <v>1542288</v>
      </c>
      <c r="G21" s="67"/>
      <c r="H21" s="66">
        <f>SUM(H8:H20)</f>
        <v>298080</v>
      </c>
      <c r="I21" s="66">
        <f>SUM(I8:I20)</f>
        <v>1840368</v>
      </c>
    </row>
    <row r="22" spans="1:14" ht="44.25" customHeight="1">
      <c r="A22" s="95" t="s">
        <v>72</v>
      </c>
      <c r="B22" s="96"/>
      <c r="C22" s="96"/>
      <c r="D22" s="96"/>
      <c r="E22" s="96"/>
      <c r="F22" s="96"/>
      <c r="G22" s="96"/>
      <c r="H22" s="96"/>
      <c r="I22" s="96"/>
    </row>
  </sheetData>
  <mergeCells count="6">
    <mergeCell ref="A22:I22"/>
    <mergeCell ref="E6:F6"/>
    <mergeCell ref="G6:H6"/>
    <mergeCell ref="I6:I7"/>
    <mergeCell ref="B6:B7"/>
    <mergeCell ref="A6:A7"/>
  </mergeCells>
  <printOptions horizontalCentered="1"/>
  <pageMargins left="0.11811023622047245" right="0.11811023622047245" top="0.35433070866141736" bottom="0.35433070866141736" header="0.31496062992125984" footer="0.31496062992125984"/>
  <pageSetup paperSize="9" scale="94" orientation="landscape" r:id="rId1"/>
  <rowBreaks count="3" manualBreakCount="3">
    <brk id="9" max="8" man="1"/>
    <brk id="17" max="8" man="1"/>
    <brk id="19"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view="pageBreakPreview" topLeftCell="A16" zoomScaleNormal="100" zoomScaleSheetLayoutView="100" workbookViewId="0">
      <selection activeCell="E19" sqref="E19"/>
    </sheetView>
  </sheetViews>
  <sheetFormatPr defaultRowHeight="12.75"/>
  <cols>
    <col min="1" max="1" width="6.5" style="1" customWidth="1"/>
    <col min="2" max="2" width="53.33203125" style="3" customWidth="1"/>
    <col min="3" max="3" width="10" style="4" customWidth="1"/>
    <col min="4" max="4" width="8.33203125" style="4" customWidth="1"/>
    <col min="5" max="5" width="12.6640625" style="5" customWidth="1"/>
    <col min="6" max="6" width="15.6640625" style="5" customWidth="1"/>
    <col min="7" max="7" width="12.5" style="5" customWidth="1"/>
    <col min="8" max="8" width="16.6640625" style="5" customWidth="1"/>
    <col min="9" max="9" width="19" style="5" customWidth="1"/>
    <col min="10" max="11" width="9.33203125" style="1"/>
    <col min="12" max="13" width="9.33203125" style="33"/>
    <col min="14" max="14" width="11.1640625" style="33" customWidth="1"/>
    <col min="15" max="16384" width="9.33203125" style="1"/>
  </cols>
  <sheetData>
    <row r="1" spans="1:14" ht="12.95" customHeight="1">
      <c r="A1" s="25" t="s">
        <v>3</v>
      </c>
    </row>
    <row r="2" spans="1:14" ht="12.95" customHeight="1">
      <c r="A2" s="26" t="s">
        <v>50</v>
      </c>
    </row>
    <row r="3" spans="1:14" ht="12.95" customHeight="1">
      <c r="A3" s="26"/>
    </row>
    <row r="4" spans="1:14" ht="12.95" customHeight="1">
      <c r="A4" s="25" t="s">
        <v>15</v>
      </c>
      <c r="I4" s="27" t="s">
        <v>66</v>
      </c>
    </row>
    <row r="5" spans="1:14" ht="12.95" customHeight="1" thickBot="1">
      <c r="A5" s="26" t="s">
        <v>67</v>
      </c>
      <c r="I5" s="27" t="s">
        <v>68</v>
      </c>
    </row>
    <row r="6" spans="1:14" s="6" customFormat="1" ht="44.25" customHeight="1" thickBot="1">
      <c r="A6" s="68" t="s">
        <v>17</v>
      </c>
      <c r="B6" s="69" t="s">
        <v>1</v>
      </c>
      <c r="C6" s="70" t="s">
        <v>2</v>
      </c>
      <c r="D6" s="70" t="s">
        <v>19</v>
      </c>
      <c r="E6" s="70" t="s">
        <v>51</v>
      </c>
      <c r="F6" s="70" t="s">
        <v>5</v>
      </c>
      <c r="G6" s="70" t="s">
        <v>52</v>
      </c>
      <c r="H6" s="70" t="s">
        <v>5</v>
      </c>
      <c r="I6" s="71" t="s">
        <v>38</v>
      </c>
      <c r="L6" s="37"/>
      <c r="M6" s="37"/>
      <c r="N6" s="37"/>
    </row>
    <row r="7" spans="1:14" ht="115.5">
      <c r="A7" s="72"/>
      <c r="B7" s="73" t="s">
        <v>80</v>
      </c>
      <c r="C7" s="74"/>
      <c r="D7" s="75"/>
      <c r="E7" s="76"/>
      <c r="F7" s="76"/>
      <c r="G7" s="76"/>
      <c r="H7" s="76"/>
      <c r="I7" s="76"/>
      <c r="L7" s="37"/>
      <c r="M7" s="37"/>
      <c r="N7" s="37"/>
    </row>
    <row r="8" spans="1:14" ht="165">
      <c r="A8" s="77">
        <v>1</v>
      </c>
      <c r="B8" s="73" t="s">
        <v>85</v>
      </c>
      <c r="C8" s="74"/>
      <c r="D8" s="75"/>
      <c r="E8" s="76"/>
      <c r="F8" s="76"/>
      <c r="G8" s="76"/>
      <c r="H8" s="76"/>
      <c r="I8" s="76"/>
      <c r="N8" s="41"/>
    </row>
    <row r="9" spans="1:14" ht="16.5">
      <c r="A9" s="77" t="s">
        <v>40</v>
      </c>
      <c r="B9" s="73" t="s">
        <v>39</v>
      </c>
      <c r="C9" s="74" t="s">
        <v>53</v>
      </c>
      <c r="D9" s="75">
        <v>125</v>
      </c>
      <c r="E9" s="78">
        <v>2622</v>
      </c>
      <c r="F9" s="78">
        <f>E9*D9</f>
        <v>327750</v>
      </c>
      <c r="G9" s="78">
        <v>920</v>
      </c>
      <c r="H9" s="78">
        <f>G9*D9</f>
        <v>115000</v>
      </c>
      <c r="I9" s="78">
        <f>H9+F9</f>
        <v>442750</v>
      </c>
      <c r="L9" s="33">
        <v>1000</v>
      </c>
      <c r="M9" s="33">
        <f t="shared" ref="M9:M24" si="0">L9*8%</f>
        <v>80</v>
      </c>
      <c r="N9" s="41">
        <f t="shared" ref="N9:N20" si="1">L9-M9</f>
        <v>920</v>
      </c>
    </row>
    <row r="10" spans="1:14" ht="16.5">
      <c r="A10" s="79" t="s">
        <v>41</v>
      </c>
      <c r="B10" s="80" t="s">
        <v>54</v>
      </c>
      <c r="C10" s="81" t="s">
        <v>53</v>
      </c>
      <c r="D10" s="82">
        <v>95</v>
      </c>
      <c r="E10" s="78">
        <v>3275.2</v>
      </c>
      <c r="F10" s="78">
        <f t="shared" ref="F10:F17" si="2">E10*D10</f>
        <v>311144</v>
      </c>
      <c r="G10" s="78">
        <v>1104</v>
      </c>
      <c r="H10" s="78">
        <f t="shared" ref="H10:H17" si="3">G10*D10</f>
        <v>104880</v>
      </c>
      <c r="I10" s="78">
        <f t="shared" ref="I10:I17" si="4">H10+F10</f>
        <v>416024</v>
      </c>
      <c r="L10" s="33">
        <v>1200</v>
      </c>
      <c r="M10" s="33">
        <f t="shared" si="0"/>
        <v>96</v>
      </c>
      <c r="N10" s="41">
        <f t="shared" si="1"/>
        <v>1104</v>
      </c>
    </row>
    <row r="11" spans="1:14" ht="16.5">
      <c r="A11" s="79" t="s">
        <v>42</v>
      </c>
      <c r="B11" s="80" t="s">
        <v>55</v>
      </c>
      <c r="C11" s="81" t="s">
        <v>53</v>
      </c>
      <c r="D11" s="82">
        <v>15</v>
      </c>
      <c r="E11" s="78">
        <v>3910</v>
      </c>
      <c r="F11" s="78">
        <f t="shared" si="2"/>
        <v>58650</v>
      </c>
      <c r="G11" s="78">
        <v>1196</v>
      </c>
      <c r="H11" s="78">
        <f t="shared" si="3"/>
        <v>17940</v>
      </c>
      <c r="I11" s="78">
        <f t="shared" si="4"/>
        <v>76590</v>
      </c>
      <c r="L11" s="33">
        <v>1300</v>
      </c>
      <c r="M11" s="33">
        <f t="shared" si="0"/>
        <v>104</v>
      </c>
      <c r="N11" s="41">
        <f t="shared" si="1"/>
        <v>1196</v>
      </c>
    </row>
    <row r="12" spans="1:14" ht="16.5">
      <c r="A12" s="79" t="s">
        <v>43</v>
      </c>
      <c r="B12" s="80" t="s">
        <v>56</v>
      </c>
      <c r="C12" s="81" t="s">
        <v>53</v>
      </c>
      <c r="D12" s="82">
        <v>20</v>
      </c>
      <c r="E12" s="78">
        <v>5115.2</v>
      </c>
      <c r="F12" s="78">
        <f t="shared" si="2"/>
        <v>102304</v>
      </c>
      <c r="G12" s="78">
        <v>1288</v>
      </c>
      <c r="H12" s="78">
        <f t="shared" si="3"/>
        <v>25760</v>
      </c>
      <c r="I12" s="78">
        <f t="shared" si="4"/>
        <v>128064</v>
      </c>
      <c r="L12" s="33">
        <v>1400</v>
      </c>
      <c r="M12" s="33">
        <f t="shared" si="0"/>
        <v>112</v>
      </c>
      <c r="N12" s="41">
        <f t="shared" si="1"/>
        <v>1288</v>
      </c>
    </row>
    <row r="13" spans="1:14" ht="16.5">
      <c r="A13" s="79" t="s">
        <v>44</v>
      </c>
      <c r="B13" s="80" t="s">
        <v>57</v>
      </c>
      <c r="C13" s="81" t="s">
        <v>53</v>
      </c>
      <c r="D13" s="82">
        <v>20</v>
      </c>
      <c r="E13" s="78">
        <v>8694</v>
      </c>
      <c r="F13" s="78">
        <f t="shared" si="2"/>
        <v>173880</v>
      </c>
      <c r="G13" s="78">
        <v>1380</v>
      </c>
      <c r="H13" s="78">
        <f t="shared" si="3"/>
        <v>27600</v>
      </c>
      <c r="I13" s="78">
        <f t="shared" si="4"/>
        <v>201480</v>
      </c>
      <c r="L13" s="33">
        <v>1500</v>
      </c>
      <c r="M13" s="33">
        <f t="shared" si="0"/>
        <v>120</v>
      </c>
      <c r="N13" s="41">
        <f t="shared" si="1"/>
        <v>1380</v>
      </c>
    </row>
    <row r="14" spans="1:14" ht="16.5">
      <c r="A14" s="79" t="s">
        <v>45</v>
      </c>
      <c r="B14" s="80" t="s">
        <v>58</v>
      </c>
      <c r="C14" s="81" t="s">
        <v>53</v>
      </c>
      <c r="D14" s="82">
        <v>90</v>
      </c>
      <c r="E14" s="78">
        <v>10304</v>
      </c>
      <c r="F14" s="78">
        <f t="shared" si="2"/>
        <v>927360</v>
      </c>
      <c r="G14" s="78">
        <v>1564</v>
      </c>
      <c r="H14" s="78">
        <f t="shared" si="3"/>
        <v>140760</v>
      </c>
      <c r="I14" s="78">
        <f t="shared" si="4"/>
        <v>1068120</v>
      </c>
      <c r="L14" s="33">
        <v>1700</v>
      </c>
      <c r="M14" s="33">
        <f t="shared" si="0"/>
        <v>136</v>
      </c>
      <c r="N14" s="41">
        <f t="shared" si="1"/>
        <v>1564</v>
      </c>
    </row>
    <row r="15" spans="1:14" ht="16.5">
      <c r="A15" s="79" t="s">
        <v>46</v>
      </c>
      <c r="B15" s="80" t="s">
        <v>59</v>
      </c>
      <c r="C15" s="81" t="s">
        <v>53</v>
      </c>
      <c r="D15" s="82">
        <v>20</v>
      </c>
      <c r="E15" s="78">
        <v>14924.24</v>
      </c>
      <c r="F15" s="78">
        <f t="shared" si="2"/>
        <v>298484.8</v>
      </c>
      <c r="G15" s="78">
        <v>1840</v>
      </c>
      <c r="H15" s="78">
        <f t="shared" si="3"/>
        <v>36800</v>
      </c>
      <c r="I15" s="78">
        <f t="shared" si="4"/>
        <v>335284.8</v>
      </c>
      <c r="L15" s="33">
        <v>2000</v>
      </c>
      <c r="M15" s="33">
        <f t="shared" si="0"/>
        <v>160</v>
      </c>
      <c r="N15" s="41">
        <f t="shared" si="1"/>
        <v>1840</v>
      </c>
    </row>
    <row r="16" spans="1:14" ht="66">
      <c r="A16" s="79" t="s">
        <v>47</v>
      </c>
      <c r="B16" s="83" t="s">
        <v>81</v>
      </c>
      <c r="C16" s="81" t="s">
        <v>11</v>
      </c>
      <c r="D16" s="82">
        <v>56</v>
      </c>
      <c r="E16" s="78">
        <v>4140</v>
      </c>
      <c r="F16" s="78">
        <f t="shared" si="2"/>
        <v>231840</v>
      </c>
      <c r="G16" s="78">
        <v>690</v>
      </c>
      <c r="H16" s="78">
        <f t="shared" si="3"/>
        <v>38640</v>
      </c>
      <c r="I16" s="78">
        <f t="shared" si="4"/>
        <v>270480</v>
      </c>
      <c r="L16" s="33">
        <v>750</v>
      </c>
      <c r="M16" s="33">
        <f t="shared" si="0"/>
        <v>60</v>
      </c>
      <c r="N16" s="41">
        <f t="shared" si="1"/>
        <v>690</v>
      </c>
    </row>
    <row r="17" spans="1:14" ht="49.5">
      <c r="A17" s="79" t="s">
        <v>41</v>
      </c>
      <c r="B17" s="80" t="s">
        <v>60</v>
      </c>
      <c r="C17" s="81" t="s">
        <v>11</v>
      </c>
      <c r="D17" s="82">
        <v>51</v>
      </c>
      <c r="E17" s="78">
        <v>8188</v>
      </c>
      <c r="F17" s="78">
        <f t="shared" si="2"/>
        <v>417588</v>
      </c>
      <c r="G17" s="78">
        <v>736</v>
      </c>
      <c r="H17" s="78">
        <f t="shared" si="3"/>
        <v>37536</v>
      </c>
      <c r="I17" s="78">
        <f t="shared" si="4"/>
        <v>455124</v>
      </c>
      <c r="L17" s="33">
        <v>800</v>
      </c>
      <c r="M17" s="33">
        <f t="shared" si="0"/>
        <v>64</v>
      </c>
      <c r="N17" s="41">
        <f t="shared" si="1"/>
        <v>736</v>
      </c>
    </row>
    <row r="18" spans="1:14" ht="33">
      <c r="A18" s="79" t="s">
        <v>48</v>
      </c>
      <c r="B18" s="83" t="s">
        <v>82</v>
      </c>
      <c r="C18" s="81" t="s">
        <v>11</v>
      </c>
      <c r="D18" s="82">
        <v>2</v>
      </c>
      <c r="E18" s="78">
        <v>116840</v>
      </c>
      <c r="F18" s="78">
        <f>E18*D18</f>
        <v>233680</v>
      </c>
      <c r="G18" s="78">
        <v>4600</v>
      </c>
      <c r="H18" s="78">
        <f>G18*D18</f>
        <v>9200</v>
      </c>
      <c r="I18" s="78">
        <f>H18+F18</f>
        <v>242880</v>
      </c>
      <c r="L18" s="33">
        <v>5000</v>
      </c>
      <c r="M18" s="33">
        <f t="shared" si="0"/>
        <v>400</v>
      </c>
      <c r="N18" s="41">
        <f t="shared" si="1"/>
        <v>4600</v>
      </c>
    </row>
    <row r="19" spans="1:14" ht="66">
      <c r="A19" s="79" t="s">
        <v>49</v>
      </c>
      <c r="B19" s="83" t="s">
        <v>83</v>
      </c>
      <c r="C19" s="81" t="s">
        <v>0</v>
      </c>
      <c r="D19" s="82">
        <v>1</v>
      </c>
      <c r="E19" s="78">
        <v>26680</v>
      </c>
      <c r="F19" s="78">
        <f t="shared" ref="F19:F24" si="5">E19*D19</f>
        <v>26680</v>
      </c>
      <c r="G19" s="78">
        <v>920</v>
      </c>
      <c r="H19" s="78">
        <f t="shared" ref="H19:H24" si="6">G19*D19</f>
        <v>920</v>
      </c>
      <c r="I19" s="78">
        <f t="shared" ref="I19:I24" si="7">H19+F19</f>
        <v>27600</v>
      </c>
      <c r="L19" s="33">
        <v>1000</v>
      </c>
      <c r="M19" s="33">
        <f t="shared" si="0"/>
        <v>80</v>
      </c>
      <c r="N19" s="41">
        <f t="shared" si="1"/>
        <v>920</v>
      </c>
    </row>
    <row r="20" spans="1:14" ht="33">
      <c r="A20" s="79" t="s">
        <v>41</v>
      </c>
      <c r="B20" s="80" t="s">
        <v>61</v>
      </c>
      <c r="C20" s="81" t="s">
        <v>0</v>
      </c>
      <c r="D20" s="82">
        <v>1</v>
      </c>
      <c r="E20" s="78">
        <v>16100</v>
      </c>
      <c r="F20" s="78">
        <f t="shared" si="5"/>
        <v>16100</v>
      </c>
      <c r="G20" s="78">
        <v>920</v>
      </c>
      <c r="H20" s="78">
        <f t="shared" si="6"/>
        <v>920</v>
      </c>
      <c r="I20" s="78">
        <f t="shared" si="7"/>
        <v>17020</v>
      </c>
      <c r="L20" s="33">
        <v>1000</v>
      </c>
      <c r="M20" s="33">
        <f t="shared" si="0"/>
        <v>80</v>
      </c>
      <c r="N20" s="41">
        <f t="shared" si="1"/>
        <v>920</v>
      </c>
    </row>
    <row r="21" spans="1:14" ht="66">
      <c r="A21" s="79">
        <v>5</v>
      </c>
      <c r="B21" s="80" t="s">
        <v>62</v>
      </c>
      <c r="C21" s="81" t="s">
        <v>12</v>
      </c>
      <c r="D21" s="82">
        <v>1</v>
      </c>
      <c r="E21" s="78">
        <v>9200</v>
      </c>
      <c r="F21" s="78">
        <f t="shared" si="5"/>
        <v>9200</v>
      </c>
      <c r="G21" s="78">
        <v>13800</v>
      </c>
      <c r="H21" s="78">
        <f t="shared" si="6"/>
        <v>13800</v>
      </c>
      <c r="I21" s="78">
        <f t="shared" si="7"/>
        <v>23000</v>
      </c>
      <c r="L21" s="33">
        <v>15000</v>
      </c>
      <c r="M21" s="33">
        <f t="shared" si="0"/>
        <v>1200</v>
      </c>
      <c r="N21" s="41">
        <f t="shared" ref="N21:N24" si="8">L21-M21</f>
        <v>13800</v>
      </c>
    </row>
    <row r="22" spans="1:14" ht="33">
      <c r="A22" s="79">
        <v>6</v>
      </c>
      <c r="B22" s="80" t="s">
        <v>63</v>
      </c>
      <c r="C22" s="81" t="s">
        <v>12</v>
      </c>
      <c r="D22" s="82">
        <v>1</v>
      </c>
      <c r="E22" s="78">
        <v>36800</v>
      </c>
      <c r="F22" s="78">
        <f t="shared" si="5"/>
        <v>36800</v>
      </c>
      <c r="G22" s="78">
        <v>36800</v>
      </c>
      <c r="H22" s="78">
        <f t="shared" si="6"/>
        <v>36800</v>
      </c>
      <c r="I22" s="78">
        <f t="shared" si="7"/>
        <v>73600</v>
      </c>
      <c r="L22" s="33">
        <v>40000</v>
      </c>
      <c r="M22" s="33">
        <f t="shared" si="0"/>
        <v>3200</v>
      </c>
      <c r="N22" s="41">
        <f t="shared" si="8"/>
        <v>36800</v>
      </c>
    </row>
    <row r="23" spans="1:14" ht="49.5">
      <c r="A23" s="79">
        <v>7</v>
      </c>
      <c r="B23" s="83" t="s">
        <v>84</v>
      </c>
      <c r="C23" s="81" t="s">
        <v>12</v>
      </c>
      <c r="D23" s="82">
        <v>1</v>
      </c>
      <c r="E23" s="78">
        <v>13800</v>
      </c>
      <c r="F23" s="78">
        <f t="shared" si="5"/>
        <v>13800</v>
      </c>
      <c r="G23" s="78">
        <v>27600</v>
      </c>
      <c r="H23" s="78">
        <f t="shared" si="6"/>
        <v>27600</v>
      </c>
      <c r="I23" s="78">
        <f t="shared" si="7"/>
        <v>41400</v>
      </c>
      <c r="L23" s="33">
        <v>30000</v>
      </c>
      <c r="M23" s="33">
        <f t="shared" si="0"/>
        <v>2400</v>
      </c>
      <c r="N23" s="41">
        <f t="shared" si="8"/>
        <v>27600</v>
      </c>
    </row>
    <row r="24" spans="1:14" ht="50.25" thickBot="1">
      <c r="A24" s="84">
        <v>8</v>
      </c>
      <c r="B24" s="85" t="s">
        <v>64</v>
      </c>
      <c r="C24" s="86" t="s">
        <v>12</v>
      </c>
      <c r="D24" s="87">
        <v>1</v>
      </c>
      <c r="E24" s="78"/>
      <c r="F24" s="78">
        <f t="shared" si="5"/>
        <v>0</v>
      </c>
      <c r="G24" s="78">
        <v>27600</v>
      </c>
      <c r="H24" s="78">
        <f t="shared" si="6"/>
        <v>27600</v>
      </c>
      <c r="I24" s="78">
        <f t="shared" si="7"/>
        <v>27600</v>
      </c>
      <c r="L24" s="33">
        <v>30000</v>
      </c>
      <c r="M24" s="33">
        <f t="shared" si="0"/>
        <v>2400</v>
      </c>
      <c r="N24" s="41">
        <f t="shared" si="8"/>
        <v>27600</v>
      </c>
    </row>
    <row r="25" spans="1:14" s="2" customFormat="1" ht="33.75" thickBot="1">
      <c r="A25" s="88"/>
      <c r="B25" s="89" t="s">
        <v>65</v>
      </c>
      <c r="C25" s="90"/>
      <c r="D25" s="90"/>
      <c r="E25" s="90"/>
      <c r="F25" s="91">
        <f>SUM(F8:F24)</f>
        <v>3185260.8</v>
      </c>
      <c r="G25" s="91"/>
      <c r="H25" s="91">
        <f>SUM(H8:H24)</f>
        <v>661756</v>
      </c>
      <c r="I25" s="91">
        <f>SUM(I8:I24)</f>
        <v>3847016.8</v>
      </c>
      <c r="L25" s="33"/>
      <c r="M25" s="33"/>
      <c r="N25" s="33"/>
    </row>
    <row r="27" spans="1:14">
      <c r="A27" s="1" t="s">
        <v>69</v>
      </c>
    </row>
    <row r="28" spans="1:14" ht="29.25" customHeight="1">
      <c r="A28" s="104" t="s">
        <v>70</v>
      </c>
      <c r="B28" s="104"/>
      <c r="C28" s="104"/>
      <c r="D28" s="104"/>
      <c r="E28" s="104"/>
      <c r="F28" s="104"/>
      <c r="G28" s="104"/>
      <c r="H28" s="104"/>
      <c r="I28" s="104"/>
    </row>
    <row r="29" spans="1:14" ht="29.25" customHeight="1">
      <c r="A29" s="104" t="s">
        <v>71</v>
      </c>
      <c r="B29" s="104"/>
      <c r="C29" s="104"/>
      <c r="D29" s="104"/>
      <c r="E29" s="104"/>
      <c r="F29" s="104"/>
      <c r="G29" s="104"/>
      <c r="H29" s="104"/>
      <c r="I29" s="104"/>
    </row>
  </sheetData>
  <mergeCells count="2">
    <mergeCell ref="A28:I28"/>
    <mergeCell ref="A29:I29"/>
  </mergeCells>
  <printOptions horizontalCentered="1"/>
  <pageMargins left="0.11811023622047245" right="0.11811023622047245" top="0.15748031496062992" bottom="0.15748031496062992" header="0.31496062992125984" footer="0.31496062992125984"/>
  <pageSetup paperSize="9" orientation="landscape" r:id="rId1"/>
  <rowBreaks count="1" manualBreakCount="1">
    <brk id="2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vt:lpstr>
      <vt:lpstr>HVAC-BOQ</vt:lpstr>
      <vt:lpstr>FF-BOQ</vt:lpstr>
      <vt:lpstr>'FF-BOQ'!Print_Area</vt:lpstr>
      <vt:lpstr>'HVAC-BOQ'!Print_Area</vt:lpstr>
      <vt:lpstr>'FF-BOQ'!Print_Titles</vt:lpstr>
      <vt:lpstr>'HVAC-BOQ'!Print_Titles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2024-06-14T07:19:13Z</cp:lastPrinted>
  <dcterms:created xsi:type="dcterms:W3CDTF">2024-05-10T17:39:52Z</dcterms:created>
  <dcterms:modified xsi:type="dcterms:W3CDTF">2024-06-27T11:01:34Z</dcterms:modified>
</cp:coreProperties>
</file>