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0D26E6E4-2C6B-4F34-B658-937BE93DBBB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invoices'!$A$338:$H$345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2" i="12" l="1"/>
  <c r="K211" i="12" l="1"/>
  <c r="K205" i="12" l="1"/>
  <c r="K206" i="12" s="1"/>
  <c r="K207" i="12" s="1"/>
  <c r="K208" i="12" s="1"/>
  <c r="K209" i="12" s="1"/>
  <c r="K210" i="12" s="1"/>
  <c r="L6" i="12" l="1"/>
  <c r="L5" i="12"/>
  <c r="L4" i="12"/>
  <c r="M4" i="12" l="1"/>
  <c r="C338" i="3" l="1"/>
  <c r="C339" i="3" s="1"/>
  <c r="E333" i="3"/>
  <c r="F332" i="3"/>
  <c r="C341" i="3" l="1"/>
  <c r="C340" i="3"/>
  <c r="E334" i="3"/>
  <c r="F334" i="3" s="1"/>
  <c r="E321" i="3"/>
  <c r="F321" i="3" s="1"/>
  <c r="C342" i="3" l="1"/>
  <c r="C343" i="3" s="1"/>
  <c r="C344" i="3" s="1"/>
  <c r="C345" i="3" s="1"/>
  <c r="F340" i="3"/>
  <c r="F341" i="3" s="1"/>
  <c r="F344" i="3" s="1"/>
  <c r="F345" i="3" s="1"/>
  <c r="H334" i="3"/>
  <c r="H336" i="3" s="1"/>
  <c r="F336" i="3"/>
  <c r="X18" i="6" l="1"/>
  <c r="E327" i="3" l="1"/>
  <c r="F327" i="3" s="1"/>
  <c r="E326" i="3"/>
  <c r="F326" i="3" s="1"/>
  <c r="E322" i="3" l="1"/>
  <c r="E323" i="3"/>
  <c r="E325" i="3"/>
  <c r="F325" i="3" s="1"/>
  <c r="E328" i="3"/>
  <c r="F328" i="3" l="1"/>
  <c r="F337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3" i="3" l="1"/>
  <c r="F353" i="3" s="1"/>
  <c r="E324" i="3" l="1"/>
  <c r="F324" i="3" s="1"/>
  <c r="E313" i="3" l="1"/>
  <c r="F313" i="3" s="1"/>
  <c r="E351" i="3"/>
  <c r="F35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8" i="3"/>
  <c r="F358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<sst xmlns="http://schemas.openxmlformats.org/spreadsheetml/2006/main" count="10125" uniqueCount="7892">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</sst>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5" fontId="7" fillId="0" borderId="0" xfId="0" applyNumberFormat="1" applyFont="1" applyBorder="1" applyAlignment="1">
      <alignment vertical="center"/>
    </xf>
    <xf numFmtId="17" fontId="2" fillId="0" borderId="0" xfId="0" applyNumberFormat="1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80" workbookViewId="0">
      <selection activeCell="A2685" sqref="A2685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8"/>
      <c r="B1" s="718"/>
      <c r="C1" s="718"/>
      <c r="D1" s="718"/>
      <c r="E1" s="719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0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1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1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1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2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3" t="s">
        <v>3255</v>
      </c>
      <c r="F1120" s="723"/>
      <c r="G1120" s="723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4" t="s">
        <v>4176</v>
      </c>
      <c r="B1490" s="726"/>
      <c r="C1490" s="728" t="s">
        <v>4177</v>
      </c>
      <c r="D1490" s="730"/>
      <c r="E1490" s="730"/>
    </row>
    <row r="1491" spans="1:5" ht="26.45" customHeight="1" x14ac:dyDescent="0.25">
      <c r="A1491" s="725"/>
      <c r="B1491" s="727"/>
      <c r="C1491" s="729"/>
      <c r="D1491" s="731"/>
      <c r="E1491" s="731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2" t="s">
        <v>4984</v>
      </c>
      <c r="D1803" s="732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3" t="s">
        <v>5223</v>
      </c>
      <c r="I1893" s="733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4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4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5" t="s">
        <v>5540</v>
      </c>
      <c r="E2010" s="736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7" t="s">
        <v>5632</v>
      </c>
      <c r="G2048" s="737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7" t="s">
        <v>5963</v>
      </c>
      <c r="D2183" s="717"/>
      <c r="E2183" s="717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1"/>
      <c r="B2303" s="72" t="s">
        <v>6252</v>
      </c>
      <c r="C2303" s="250"/>
      <c r="D2303" s="298"/>
      <c r="E2303" s="209"/>
    </row>
    <row r="2304" spans="1:5" ht="20.25" customHeight="1" x14ac:dyDescent="0.3">
      <c r="A2304" s="74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3" t="s">
        <v>6575</v>
      </c>
      <c r="E2443" s="74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4" t="s">
        <v>6583</v>
      </c>
      <c r="C2446" s="74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5" t="s">
        <v>7617</v>
      </c>
      <c r="B1" s="746"/>
      <c r="C1" s="624"/>
      <c r="D1" s="745" t="s">
        <v>7616</v>
      </c>
      <c r="E1" s="746"/>
      <c r="F1" s="624"/>
      <c r="G1" s="745" t="s">
        <v>7607</v>
      </c>
      <c r="H1" s="746"/>
      <c r="I1" s="624"/>
      <c r="J1" s="745" t="s">
        <v>7601</v>
      </c>
      <c r="K1" s="746"/>
      <c r="L1" s="624"/>
      <c r="M1" s="745" t="s">
        <v>7588</v>
      </c>
      <c r="N1" s="746"/>
      <c r="O1" s="624"/>
      <c r="P1" s="745" t="s">
        <v>7585</v>
      </c>
      <c r="Q1" s="746"/>
      <c r="R1" s="624"/>
      <c r="S1" s="745" t="s">
        <v>7569</v>
      </c>
      <c r="T1" s="746"/>
      <c r="U1" s="624"/>
      <c r="V1" s="745" t="s">
        <v>7535</v>
      </c>
      <c r="W1" s="746"/>
      <c r="X1" s="624"/>
      <c r="Y1" s="745" t="s">
        <v>7518</v>
      </c>
      <c r="Z1" s="746"/>
      <c r="AA1" s="624"/>
      <c r="AB1" s="745" t="s">
        <v>7509</v>
      </c>
      <c r="AC1" s="746"/>
      <c r="AD1" s="624"/>
      <c r="AE1" s="745" t="s">
        <v>7506</v>
      </c>
      <c r="AF1" s="746"/>
      <c r="AG1" s="624"/>
      <c r="AH1" s="745" t="s">
        <v>7470</v>
      </c>
      <c r="AI1" s="746"/>
      <c r="AJ1" s="624"/>
      <c r="AK1" s="745" t="s">
        <v>7433</v>
      </c>
      <c r="AL1" s="746"/>
      <c r="AM1" s="624"/>
      <c r="AN1" s="745" t="s">
        <v>7429</v>
      </c>
      <c r="AO1" s="746"/>
      <c r="AP1" s="624"/>
      <c r="AQ1" s="745" t="s">
        <v>7410</v>
      </c>
      <c r="AR1" s="746"/>
      <c r="AS1" s="624"/>
      <c r="AT1" s="745" t="s">
        <v>7340</v>
      </c>
      <c r="AU1" s="746"/>
      <c r="AV1" s="624"/>
      <c r="AW1" s="745" t="s">
        <v>7341</v>
      </c>
      <c r="AX1" s="746"/>
      <c r="AY1" s="625"/>
      <c r="AZ1" s="745" t="s">
        <v>7342</v>
      </c>
      <c r="BA1" s="746"/>
      <c r="BC1" s="745" t="s">
        <v>7343</v>
      </c>
      <c r="BD1" s="746"/>
      <c r="BE1" s="625"/>
      <c r="BF1" s="745" t="s">
        <v>7344</v>
      </c>
      <c r="BG1" s="746"/>
      <c r="BI1" s="745" t="s">
        <v>7345</v>
      </c>
      <c r="BJ1" s="746"/>
      <c r="BK1" s="626"/>
      <c r="BL1" s="749" t="s">
        <v>7346</v>
      </c>
      <c r="BM1" s="750"/>
      <c r="BN1" s="626"/>
      <c r="BO1" s="626"/>
      <c r="BP1" s="749" t="s">
        <v>7346</v>
      </c>
      <c r="BQ1" s="750"/>
      <c r="BS1" s="749" t="s">
        <v>7347</v>
      </c>
      <c r="BT1" s="750"/>
      <c r="BV1" s="749" t="s">
        <v>7347</v>
      </c>
      <c r="BW1" s="750"/>
      <c r="BY1" s="749" t="s">
        <v>7347</v>
      </c>
      <c r="BZ1" s="750"/>
    </row>
    <row r="2" spans="1:78" s="493" customFormat="1" ht="18" customHeight="1" x14ac:dyDescent="0.35">
      <c r="A2" s="747"/>
      <c r="B2" s="748"/>
      <c r="C2" s="627"/>
      <c r="D2" s="747"/>
      <c r="E2" s="748"/>
      <c r="F2" s="627"/>
      <c r="G2" s="747"/>
      <c r="H2" s="748"/>
      <c r="I2" s="627"/>
      <c r="J2" s="747"/>
      <c r="K2" s="748"/>
      <c r="L2" s="627"/>
      <c r="M2" s="747"/>
      <c r="N2" s="748"/>
      <c r="O2" s="627"/>
      <c r="P2" s="747"/>
      <c r="Q2" s="748"/>
      <c r="R2" s="627"/>
      <c r="S2" s="747"/>
      <c r="T2" s="748"/>
      <c r="U2" s="627"/>
      <c r="V2" s="747"/>
      <c r="W2" s="748"/>
      <c r="X2" s="627"/>
      <c r="Y2" s="747"/>
      <c r="Z2" s="748"/>
      <c r="AA2" s="627"/>
      <c r="AB2" s="747"/>
      <c r="AC2" s="748"/>
      <c r="AD2" s="627"/>
      <c r="AE2" s="747"/>
      <c r="AF2" s="748"/>
      <c r="AG2" s="627"/>
      <c r="AH2" s="747"/>
      <c r="AI2" s="748"/>
      <c r="AJ2" s="627"/>
      <c r="AK2" s="747"/>
      <c r="AL2" s="748"/>
      <c r="AM2" s="627"/>
      <c r="AN2" s="747"/>
      <c r="AO2" s="748"/>
      <c r="AP2" s="627"/>
      <c r="AQ2" s="747"/>
      <c r="AR2" s="748"/>
      <c r="AS2" s="627"/>
      <c r="AT2" s="747"/>
      <c r="AU2" s="748"/>
      <c r="AV2" s="627"/>
      <c r="AW2" s="747"/>
      <c r="AX2" s="748"/>
      <c r="AY2" s="628"/>
      <c r="AZ2" s="747"/>
      <c r="BA2" s="748"/>
      <c r="BC2" s="747"/>
      <c r="BD2" s="748"/>
      <c r="BE2" s="628"/>
      <c r="BF2" s="747"/>
      <c r="BG2" s="748"/>
      <c r="BI2" s="747"/>
      <c r="BJ2" s="748"/>
      <c r="BK2" s="629"/>
      <c r="BL2" s="751"/>
      <c r="BM2" s="752"/>
      <c r="BN2" s="629"/>
      <c r="BO2" s="629"/>
      <c r="BP2" s="751"/>
      <c r="BQ2" s="752"/>
      <c r="BS2" s="751"/>
      <c r="BT2" s="752"/>
      <c r="BV2" s="751"/>
      <c r="BW2" s="752"/>
      <c r="BY2" s="751"/>
      <c r="BZ2" s="752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3" t="s">
        <v>7782</v>
      </c>
      <c r="B1" s="753"/>
      <c r="C1" s="753"/>
      <c r="D1" s="753"/>
      <c r="E1" s="753"/>
      <c r="G1" s="753" t="s">
        <v>7788</v>
      </c>
      <c r="H1" s="753"/>
      <c r="I1" s="753"/>
      <c r="J1" s="753"/>
      <c r="K1" s="753"/>
      <c r="M1" s="753" t="s">
        <v>7790</v>
      </c>
      <c r="N1" s="753"/>
      <c r="O1" s="753"/>
      <c r="P1" s="753"/>
      <c r="Q1" s="753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tabSelected="1" zoomScale="110" zoomScaleNormal="110" workbookViewId="0">
      <pane ySplit="2" topLeftCell="A147" activePane="bottomLeft" state="frozen"/>
      <selection pane="bottomLeft" activeCell="B161" sqref="B161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4" t="s">
        <v>7624</v>
      </c>
      <c r="B1" s="754"/>
      <c r="C1" s="754"/>
      <c r="D1" s="754"/>
      <c r="E1" s="754"/>
      <c r="G1" s="755" t="s">
        <v>7726</v>
      </c>
      <c r="H1" s="755"/>
      <c r="I1" s="755"/>
      <c r="J1" s="755"/>
      <c r="K1" s="755"/>
      <c r="N1" s="756" t="s">
        <v>7768</v>
      </c>
      <c r="O1" s="756"/>
      <c r="P1" s="756"/>
      <c r="Q1" s="756"/>
      <c r="R1" s="756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2200000</v>
      </c>
      <c r="M4" s="382">
        <f>L4+L5+L6</f>
        <v>5051000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2851000</v>
      </c>
      <c r="N5" s="670">
        <v>45275</v>
      </c>
      <c r="O5" s="12" t="s">
        <v>7771</v>
      </c>
      <c r="P5" s="420"/>
      <c r="Q5" s="420">
        <v>1000000</v>
      </c>
      <c r="R5" s="420">
        <f t="shared" ref="R5:R39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/>
      <c r="O40" s="5"/>
      <c r="P40" s="11"/>
      <c r="Q40" s="420"/>
      <c r="R40" s="420"/>
    </row>
    <row r="41" spans="1:18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/>
      <c r="O41" s="12"/>
      <c r="P41" s="11"/>
      <c r="Q41" s="420"/>
      <c r="R41" s="420"/>
    </row>
    <row r="42" spans="1:18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/>
      <c r="O42" s="5"/>
      <c r="P42" s="11"/>
      <c r="Q42" s="420"/>
      <c r="R42" s="420"/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8"/>
      <c r="B158" s="337"/>
      <c r="C158" s="659"/>
      <c r="D158" s="660"/>
      <c r="E158" s="349">
        <f t="shared" si="7"/>
        <v>7438821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x14ac:dyDescent="0.25">
      <c r="A159" s="658"/>
      <c r="B159" s="337"/>
      <c r="C159" s="348"/>
      <c r="D159" s="349"/>
      <c r="E159" s="349">
        <f t="shared" si="7"/>
        <v>7438821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7438821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7438821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7438821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7438821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7438821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7438821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7438821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7438821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7438821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7438821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7438821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2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715" t="s">
        <v>7885</v>
      </c>
      <c r="I209" s="716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/>
      <c r="H213" s="656"/>
      <c r="I213" s="349"/>
      <c r="J213" s="349"/>
      <c r="K213" s="563"/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/>
      <c r="H214" s="656"/>
      <c r="I214" s="349"/>
      <c r="J214" s="349"/>
      <c r="K214" s="563"/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/>
      <c r="H215" s="656"/>
      <c r="I215" s="349"/>
      <c r="J215" s="349"/>
      <c r="K215" s="563"/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7" t="s">
        <v>7442</v>
      </c>
      <c r="B1" s="758"/>
      <c r="C1" s="758"/>
      <c r="D1" s="758"/>
      <c r="E1" s="758"/>
      <c r="F1" s="758"/>
      <c r="G1" s="758"/>
      <c r="H1" s="758"/>
      <c r="I1" s="758"/>
      <c r="J1" s="758"/>
      <c r="K1" s="758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9" t="s">
        <v>7413</v>
      </c>
      <c r="C5" s="759"/>
      <c r="D5" s="759"/>
      <c r="E5" s="759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2" t="s">
        <v>94</v>
      </c>
      <c r="B1" s="763"/>
      <c r="C1" s="763"/>
      <c r="D1" s="763"/>
      <c r="E1" s="763"/>
      <c r="F1" s="763"/>
      <c r="G1" s="763"/>
      <c r="H1" s="763"/>
      <c r="I1" s="763"/>
      <c r="J1" s="763"/>
      <c r="K1" s="763"/>
      <c r="L1" s="763"/>
      <c r="M1" s="28"/>
      <c r="N1" s="29"/>
    </row>
    <row r="2" spans="1:14" ht="30.75" customHeight="1" x14ac:dyDescent="0.25">
      <c r="A2" s="764" t="s">
        <v>95</v>
      </c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0" t="s">
        <v>7116</v>
      </c>
      <c r="B62" s="761"/>
      <c r="C62" s="761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6" t="s">
        <v>94</v>
      </c>
      <c r="B1" s="767"/>
      <c r="C1" s="767"/>
      <c r="D1" s="767"/>
      <c r="E1" s="767"/>
      <c r="F1" s="767"/>
      <c r="G1" s="767"/>
    </row>
    <row r="2" spans="1:9" ht="30.75" customHeight="1" x14ac:dyDescent="0.25">
      <c r="A2" s="766" t="s">
        <v>95</v>
      </c>
      <c r="B2" s="767"/>
      <c r="C2" s="767"/>
      <c r="D2" s="767"/>
      <c r="E2" s="767"/>
      <c r="F2" s="767"/>
      <c r="G2" s="767"/>
    </row>
    <row r="3" spans="1:9" ht="18.75" customHeight="1" x14ac:dyDescent="0.25">
      <c r="A3" s="771" t="s">
        <v>103</v>
      </c>
      <c r="B3" s="771" t="s">
        <v>7126</v>
      </c>
      <c r="C3" s="773" t="s">
        <v>7140</v>
      </c>
      <c r="D3" s="769" t="s">
        <v>7124</v>
      </c>
      <c r="E3" s="769" t="s">
        <v>7141</v>
      </c>
      <c r="F3" s="769" t="s">
        <v>7277</v>
      </c>
      <c r="G3" s="769" t="s">
        <v>7142</v>
      </c>
    </row>
    <row r="4" spans="1:9" ht="59.25" customHeight="1" x14ac:dyDescent="0.25">
      <c r="A4" s="772"/>
      <c r="B4" s="772"/>
      <c r="C4" s="774"/>
      <c r="D4" s="770"/>
      <c r="E4" s="770"/>
      <c r="F4" s="770"/>
      <c r="G4" s="770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5" t="s">
        <v>7276</v>
      </c>
      <c r="B26" s="776"/>
      <c r="C26" s="776"/>
      <c r="D26" s="776"/>
      <c r="E26" s="776"/>
      <c r="F26" s="777"/>
      <c r="G26" s="492">
        <f>SUM(G7:G25)</f>
        <v>45222819.086999997</v>
      </c>
    </row>
    <row r="27" spans="1:9" s="15" customFormat="1" ht="23.25" x14ac:dyDescent="0.35">
      <c r="A27" s="768"/>
      <c r="B27" s="768"/>
      <c r="C27" s="768"/>
      <c r="D27" s="768"/>
      <c r="E27" s="768"/>
      <c r="F27" s="768"/>
      <c r="G27" s="768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8" t="s">
        <v>7486</v>
      </c>
      <c r="B1" s="778"/>
      <c r="D1" s="781" t="s">
        <v>7473</v>
      </c>
      <c r="E1" s="781"/>
      <c r="G1" s="781" t="s">
        <v>7439</v>
      </c>
      <c r="H1" s="781"/>
      <c r="J1" s="781" t="s">
        <v>7434</v>
      </c>
      <c r="K1" s="781"/>
      <c r="M1" s="781" t="s">
        <v>7335</v>
      </c>
      <c r="N1" s="781"/>
      <c r="P1" s="781" t="s">
        <v>7336</v>
      </c>
      <c r="Q1" s="781"/>
      <c r="S1" s="781" t="s">
        <v>7332</v>
      </c>
      <c r="T1" s="781"/>
      <c r="V1" s="781" t="s">
        <v>7313</v>
      </c>
      <c r="W1" s="781"/>
      <c r="Y1" s="781" t="s">
        <v>7468</v>
      </c>
      <c r="Z1" s="781"/>
      <c r="AB1" s="781" t="s">
        <v>7314</v>
      </c>
      <c r="AC1" s="781"/>
      <c r="AE1" s="781" t="s">
        <v>7147</v>
      </c>
      <c r="AF1" s="781"/>
      <c r="AH1" s="781" t="s">
        <v>7121</v>
      </c>
      <c r="AI1" s="781"/>
      <c r="AK1" s="778" t="s">
        <v>7218</v>
      </c>
      <c r="AL1" s="778"/>
      <c r="AN1" s="783" t="s">
        <v>7220</v>
      </c>
      <c r="AO1" s="783"/>
      <c r="AP1" s="783"/>
      <c r="AR1" s="781" t="s">
        <v>7235</v>
      </c>
      <c r="AS1" s="781"/>
      <c r="AU1" s="781" t="s">
        <v>7230</v>
      </c>
      <c r="AV1" s="781"/>
      <c r="AX1" s="781" t="s">
        <v>7238</v>
      </c>
      <c r="AY1" s="781"/>
      <c r="BA1" s="781" t="s">
        <v>7252</v>
      </c>
      <c r="BB1" s="781"/>
      <c r="BD1" s="783" t="s">
        <v>87</v>
      </c>
      <c r="BE1" s="783"/>
      <c r="BF1" s="783"/>
      <c r="BH1" s="781" t="s">
        <v>7273</v>
      </c>
      <c r="BI1" s="781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9" t="s">
        <v>7161</v>
      </c>
      <c r="AV12" s="780"/>
      <c r="AW12" s="332"/>
      <c r="AX12" s="779" t="s">
        <v>7161</v>
      </c>
      <c r="AY12" s="780"/>
      <c r="AZ12" s="332"/>
      <c r="BA12" s="779" t="s">
        <v>7161</v>
      </c>
      <c r="BB12" s="780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9" t="s">
        <v>7161</v>
      </c>
      <c r="BI12" s="780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9" t="s">
        <v>7161</v>
      </c>
      <c r="AS13" s="780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9" t="s">
        <v>7161</v>
      </c>
      <c r="B15" s="780"/>
      <c r="C15" s="332"/>
      <c r="D15" s="779" t="s">
        <v>7161</v>
      </c>
      <c r="E15" s="780"/>
      <c r="F15" s="332"/>
      <c r="G15" s="779" t="s">
        <v>7161</v>
      </c>
      <c r="H15" s="780"/>
      <c r="I15" s="332"/>
      <c r="J15" s="779" t="s">
        <v>7161</v>
      </c>
      <c r="K15" s="780"/>
      <c r="L15" s="332"/>
      <c r="M15" s="779" t="s">
        <v>7161</v>
      </c>
      <c r="N15" s="780"/>
      <c r="O15" s="332"/>
      <c r="P15" s="779" t="s">
        <v>7161</v>
      </c>
      <c r="Q15" s="780"/>
      <c r="R15" s="332"/>
      <c r="S15" s="779" t="s">
        <v>7161</v>
      </c>
      <c r="T15" s="780"/>
      <c r="U15" s="332"/>
      <c r="V15" s="779" t="s">
        <v>7161</v>
      </c>
      <c r="W15" s="780"/>
      <c r="X15" s="332"/>
      <c r="Y15" s="779" t="s">
        <v>7161</v>
      </c>
      <c r="Z15" s="780"/>
      <c r="AA15" s="332"/>
      <c r="AB15" s="779" t="s">
        <v>7161</v>
      </c>
      <c r="AC15" s="780"/>
      <c r="AD15" s="332"/>
      <c r="AE15" s="779" t="s">
        <v>7161</v>
      </c>
      <c r="AF15" s="780"/>
      <c r="AG15" s="332"/>
      <c r="AH15" s="779" t="s">
        <v>7161</v>
      </c>
      <c r="AI15" s="780"/>
      <c r="AJ15" s="332"/>
      <c r="AK15" s="779" t="s">
        <v>7161</v>
      </c>
      <c r="AL15" s="780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2"/>
      <c r="BE18" s="782"/>
      <c r="BF18" s="78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2"/>
      <c r="AO20" s="782"/>
      <c r="AP20" s="78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2"/>
  <sheetViews>
    <sheetView zoomScaleNormal="100" zoomScaleSheetLayoutView="110" workbookViewId="0">
      <pane ySplit="1" topLeftCell="A308" activePane="bottomLeft" state="frozen"/>
      <selection pane="bottomLeft" activeCell="K335" sqref="K33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4" t="s">
        <v>122</v>
      </c>
      <c r="C4" s="785"/>
      <c r="D4" s="785"/>
      <c r="E4" s="785"/>
      <c r="F4" s="786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4" t="s">
        <v>122</v>
      </c>
      <c r="C7" s="785"/>
      <c r="D7" s="785"/>
      <c r="E7" s="785"/>
      <c r="F7" s="786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4" t="s">
        <v>122</v>
      </c>
      <c r="C9" s="785"/>
      <c r="D9" s="785"/>
      <c r="E9" s="785"/>
      <c r="F9" s="786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4" t="s">
        <v>122</v>
      </c>
      <c r="C10" s="785"/>
      <c r="D10" s="785"/>
      <c r="E10" s="785"/>
      <c r="F10" s="786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4" t="s">
        <v>122</v>
      </c>
      <c r="C11" s="785"/>
      <c r="D11" s="785"/>
      <c r="E11" s="785"/>
      <c r="F11" s="786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4" t="s">
        <v>122</v>
      </c>
      <c r="C18" s="785"/>
      <c r="D18" s="785"/>
      <c r="E18" s="785"/>
      <c r="F18" s="786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4" t="s">
        <v>122</v>
      </c>
      <c r="C19" s="785"/>
      <c r="D19" s="785"/>
      <c r="E19" s="785"/>
      <c r="F19" s="786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4" t="s">
        <v>122</v>
      </c>
      <c r="C20" s="785"/>
      <c r="D20" s="785"/>
      <c r="E20" s="785"/>
      <c r="F20" s="786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4" t="s">
        <v>122</v>
      </c>
      <c r="C26" s="785"/>
      <c r="D26" s="785"/>
      <c r="E26" s="785"/>
      <c r="F26" s="786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4" t="s">
        <v>122</v>
      </c>
      <c r="C31" s="785"/>
      <c r="D31" s="785"/>
      <c r="E31" s="785"/>
      <c r="F31" s="786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4" t="s">
        <v>122</v>
      </c>
      <c r="C36" s="785"/>
      <c r="D36" s="785"/>
      <c r="E36" s="785"/>
      <c r="F36" s="786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4" t="s">
        <v>122</v>
      </c>
      <c r="C37" s="785"/>
      <c r="D37" s="785"/>
      <c r="E37" s="785"/>
      <c r="F37" s="786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4" t="s">
        <v>122</v>
      </c>
      <c r="C43" s="785"/>
      <c r="D43" s="785"/>
      <c r="E43" s="785"/>
      <c r="F43" s="786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4" t="s">
        <v>122</v>
      </c>
      <c r="C44" s="785"/>
      <c r="D44" s="785"/>
      <c r="E44" s="785"/>
      <c r="F44" s="786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4" t="s">
        <v>122</v>
      </c>
      <c r="C46" s="785"/>
      <c r="D46" s="785"/>
      <c r="E46" s="785"/>
      <c r="F46" s="786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4" t="s">
        <v>122</v>
      </c>
      <c r="C49" s="785"/>
      <c r="D49" s="785"/>
      <c r="E49" s="785"/>
      <c r="F49" s="786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4" t="s">
        <v>122</v>
      </c>
      <c r="C50" s="785"/>
      <c r="D50" s="785"/>
      <c r="E50" s="785"/>
      <c r="F50" s="786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4" t="s">
        <v>122</v>
      </c>
      <c r="C69" s="785"/>
      <c r="D69" s="785"/>
      <c r="E69" s="785"/>
      <c r="F69" s="786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4" t="s">
        <v>122</v>
      </c>
      <c r="C82" s="785"/>
      <c r="D82" s="785"/>
      <c r="E82" s="785"/>
      <c r="F82" s="786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B329" s="5" t="s">
        <v>7888</v>
      </c>
      <c r="C329" s="812"/>
      <c r="D329" s="644"/>
      <c r="E329" s="645"/>
      <c r="F329" s="812"/>
      <c r="G329" s="811"/>
      <c r="H329" s="813"/>
      <c r="I329" s="814"/>
      <c r="J329" s="815"/>
      <c r="K329" s="811"/>
      <c r="L329" s="811"/>
    </row>
    <row r="330" spans="1:12" s="7" customFormat="1" ht="15.75" x14ac:dyDescent="0.25">
      <c r="A330" s="701"/>
      <c r="B330" s="811"/>
      <c r="C330" s="812"/>
      <c r="D330" s="644"/>
      <c r="E330" s="645"/>
      <c r="F330" s="812"/>
      <c r="G330" s="811"/>
      <c r="H330" s="813"/>
      <c r="I330" s="814"/>
      <c r="J330" s="815"/>
      <c r="K330" s="811"/>
      <c r="L330" s="811"/>
    </row>
    <row r="331" spans="1:12" s="7" customFormat="1" ht="15.75" x14ac:dyDescent="0.25">
      <c r="A331" s="701"/>
      <c r="B331" s="811"/>
      <c r="C331" s="812"/>
      <c r="D331" s="644"/>
      <c r="E331" s="645"/>
      <c r="F331" s="812"/>
      <c r="G331" s="811"/>
      <c r="H331" s="813"/>
      <c r="I331" s="814"/>
      <c r="J331" s="815"/>
      <c r="K331" s="811"/>
      <c r="L331" s="811"/>
    </row>
    <row r="332" spans="1:12" s="7" customFormat="1" ht="15.75" x14ac:dyDescent="0.25">
      <c r="A332" s="701"/>
      <c r="C332" s="645"/>
      <c r="D332" s="644"/>
      <c r="E332" s="645">
        <v>4000000</v>
      </c>
      <c r="F332" s="645">
        <f>E332*20%</f>
        <v>800000</v>
      </c>
      <c r="G332" s="692"/>
      <c r="H332" s="667"/>
      <c r="I332" s="669"/>
      <c r="J332" s="692"/>
    </row>
    <row r="333" spans="1:12" s="7" customFormat="1" ht="15.75" x14ac:dyDescent="0.25">
      <c r="A333" s="701"/>
      <c r="C333" s="645"/>
      <c r="D333" s="644"/>
      <c r="E333" s="645">
        <f>C328*70%</f>
        <v>7090656.2999999998</v>
      </c>
      <c r="F333" s="645"/>
      <c r="G333" s="692"/>
      <c r="H333" s="667"/>
      <c r="I333" s="669"/>
      <c r="J333" s="692"/>
    </row>
    <row r="334" spans="1:12" s="7" customFormat="1" ht="15.75" x14ac:dyDescent="0.25">
      <c r="A334" s="701"/>
      <c r="C334" s="645"/>
      <c r="D334" s="644"/>
      <c r="E334" s="645">
        <f>E333*10%</f>
        <v>709065.63</v>
      </c>
      <c r="F334" s="645">
        <f>E333-E334</f>
        <v>6381590.6699999999</v>
      </c>
      <c r="G334" s="692"/>
      <c r="H334" s="709">
        <f>F334*18%</f>
        <v>1148686.3206</v>
      </c>
      <c r="I334" s="669"/>
      <c r="J334" s="692"/>
    </row>
    <row r="335" spans="1:12" s="7" customFormat="1" ht="15.75" x14ac:dyDescent="0.25">
      <c r="A335" s="701"/>
      <c r="C335" s="645"/>
      <c r="D335" s="644"/>
      <c r="E335" s="645"/>
      <c r="F335" s="645"/>
      <c r="G335" s="692"/>
      <c r="H335" s="709"/>
      <c r="I335" s="669"/>
      <c r="J335" s="692"/>
    </row>
    <row r="336" spans="1:12" s="7" customFormat="1" ht="15.75" x14ac:dyDescent="0.25">
      <c r="A336" s="701"/>
      <c r="C336" s="645"/>
      <c r="D336" s="644"/>
      <c r="E336" s="645"/>
      <c r="F336" s="645">
        <f>F334*13%</f>
        <v>829606.78710000007</v>
      </c>
      <c r="G336" s="692"/>
      <c r="H336" s="709">
        <f>H334*5%</f>
        <v>57434.316030000002</v>
      </c>
      <c r="I336" s="669"/>
      <c r="J336" s="692"/>
    </row>
    <row r="337" spans="1:12" s="7" customFormat="1" ht="15.75" x14ac:dyDescent="0.25">
      <c r="A337" s="701"/>
      <c r="C337" s="645"/>
      <c r="D337" s="644"/>
      <c r="E337" s="645"/>
      <c r="F337" s="645">
        <f>E328-F336</f>
        <v>487229.38290000008</v>
      </c>
      <c r="G337" s="692"/>
      <c r="H337" s="709"/>
      <c r="I337" s="669"/>
      <c r="J337" s="692"/>
    </row>
    <row r="338" spans="1:12" s="7" customFormat="1" ht="15.75" x14ac:dyDescent="0.25">
      <c r="A338" s="701"/>
      <c r="C338" s="645">
        <f>C328</f>
        <v>10129509</v>
      </c>
      <c r="D338" s="644"/>
      <c r="E338" s="712" t="s">
        <v>7870</v>
      </c>
      <c r="F338" s="712"/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0.7</v>
      </c>
      <c r="C339" s="645">
        <f>C338*70%</f>
        <v>7090656.2999999998</v>
      </c>
      <c r="D339" s="644"/>
      <c r="E339" s="645"/>
      <c r="F339" s="645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7867</v>
      </c>
      <c r="C340" s="645">
        <f>C339*10%</f>
        <v>709065.63</v>
      </c>
      <c r="D340" s="644"/>
      <c r="E340" s="713"/>
      <c r="F340" s="713">
        <f>C341</f>
        <v>6381590.6699999999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7873</v>
      </c>
      <c r="C341" s="645">
        <f>C339-C340</f>
        <v>6381590.6699999999</v>
      </c>
      <c r="D341" s="644"/>
      <c r="E341" s="714">
        <v>0.13</v>
      </c>
      <c r="F341" s="713">
        <f>F340*13%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0">
        <v>0.18</v>
      </c>
      <c r="C342" s="645">
        <f>C341*18%</f>
        <v>1148686.3206</v>
      </c>
      <c r="D342" s="644"/>
      <c r="E342" s="713"/>
      <c r="F342" s="713"/>
      <c r="G342" s="692"/>
      <c r="H342" s="709"/>
      <c r="I342" s="669"/>
      <c r="J342" s="692"/>
    </row>
    <row r="343" spans="1:12" s="7" customFormat="1" ht="15.75" x14ac:dyDescent="0.25">
      <c r="A343" s="701"/>
      <c r="B343" s="711" t="s">
        <v>7869</v>
      </c>
      <c r="C343" s="645">
        <f>C341+C342</f>
        <v>7530276.9906000001</v>
      </c>
      <c r="D343" s="644"/>
      <c r="E343" s="714"/>
      <c r="F343" s="713">
        <v>1316836.1700000002</v>
      </c>
      <c r="G343" s="692"/>
      <c r="H343" s="709"/>
      <c r="I343" s="669"/>
      <c r="J343" s="692"/>
    </row>
    <row r="344" spans="1:12" s="7" customFormat="1" ht="15.75" x14ac:dyDescent="0.25">
      <c r="A344" s="701"/>
      <c r="B344" s="711" t="s">
        <v>7874</v>
      </c>
      <c r="C344" s="645">
        <f>C343*4%</f>
        <v>301211.07962400001</v>
      </c>
      <c r="D344" s="644"/>
      <c r="E344" s="713" t="s">
        <v>7871</v>
      </c>
      <c r="F344" s="713">
        <f>F341</f>
        <v>829606.78710000007</v>
      </c>
      <c r="G344" s="692"/>
      <c r="H344" s="709"/>
      <c r="I344" s="669"/>
      <c r="J344" s="692"/>
    </row>
    <row r="345" spans="1:12" s="7" customFormat="1" ht="15.75" x14ac:dyDescent="0.25">
      <c r="A345" s="701"/>
      <c r="B345" s="711" t="s">
        <v>7868</v>
      </c>
      <c r="C345" s="645">
        <f>C344+C343</f>
        <v>7831488.0702240001</v>
      </c>
      <c r="D345" s="644"/>
      <c r="E345" s="713" t="s">
        <v>7872</v>
      </c>
      <c r="F345" s="713">
        <f>F343-F344</f>
        <v>487229.38290000008</v>
      </c>
      <c r="G345" s="692"/>
      <c r="H345" s="709"/>
      <c r="I345" s="669"/>
      <c r="J345" s="692"/>
    </row>
    <row r="346" spans="1:12" s="7" customFormat="1" ht="15.75" x14ac:dyDescent="0.25">
      <c r="A346" s="701"/>
      <c r="C346" s="645"/>
      <c r="D346" s="644"/>
      <c r="E346" s="645"/>
      <c r="F346" s="645"/>
      <c r="G346" s="692"/>
      <c r="H346" s="709"/>
      <c r="I346" s="669"/>
      <c r="J346" s="692"/>
    </row>
    <row r="347" spans="1:12" s="7" customFormat="1" ht="21" x14ac:dyDescent="0.25">
      <c r="A347" s="787" t="s">
        <v>7816</v>
      </c>
      <c r="B347" s="788"/>
      <c r="C347" s="788"/>
      <c r="D347" s="788"/>
      <c r="E347" s="788"/>
      <c r="F347" s="788"/>
      <c r="G347" s="788"/>
      <c r="H347" s="788"/>
      <c r="I347" s="788"/>
      <c r="J347" s="788"/>
      <c r="K347" s="788"/>
    </row>
    <row r="348" spans="1:12" s="7" customFormat="1" ht="15.75" x14ac:dyDescent="0.25">
      <c r="A348" s="6"/>
      <c r="B348" s="5"/>
      <c r="C348" s="11"/>
      <c r="D348" s="34"/>
      <c r="E348" s="11"/>
      <c r="F348" s="11"/>
      <c r="G348" s="554"/>
      <c r="H348" s="494"/>
      <c r="I348" s="669"/>
      <c r="J348" s="554"/>
    </row>
    <row r="349" spans="1:12" s="7" customFormat="1" ht="15.75" x14ac:dyDescent="0.25">
      <c r="A349" s="6"/>
      <c r="B349" s="5"/>
      <c r="C349" s="11"/>
      <c r="D349" s="34"/>
      <c r="E349" s="11"/>
      <c r="F349" s="11"/>
      <c r="G349" s="554"/>
      <c r="H349" s="494"/>
      <c r="I349" s="669"/>
      <c r="J349" s="554"/>
    </row>
    <row r="350" spans="1:12" s="7" customFormat="1" ht="15.75" x14ac:dyDescent="0.25">
      <c r="A350" s="700"/>
      <c r="B350" s="5"/>
      <c r="C350" s="11"/>
      <c r="D350" s="34"/>
      <c r="E350" s="11"/>
      <c r="F350" s="11"/>
      <c r="G350" s="554"/>
      <c r="H350" s="494"/>
      <c r="I350" s="433"/>
      <c r="J350" s="554"/>
    </row>
    <row r="351" spans="1:12" s="7" customFormat="1" ht="15.75" x14ac:dyDescent="0.25">
      <c r="A351" s="544">
        <v>1016</v>
      </c>
      <c r="B351" s="5" t="s">
        <v>121</v>
      </c>
      <c r="C351" s="11">
        <v>85000</v>
      </c>
      <c r="D351" s="34">
        <v>0.13</v>
      </c>
      <c r="E351" s="11">
        <f>D351*C351</f>
        <v>11050</v>
      </c>
      <c r="F351" s="11">
        <f>E351+C351</f>
        <v>96050</v>
      </c>
      <c r="G351" s="554"/>
      <c r="H351" s="494" t="s">
        <v>7312</v>
      </c>
      <c r="I351" s="433"/>
      <c r="J351" s="554"/>
      <c r="K351" s="38"/>
      <c r="L351" s="545" t="s">
        <v>7814</v>
      </c>
    </row>
    <row r="353" spans="1:12" s="7" customFormat="1" ht="15.75" x14ac:dyDescent="0.25">
      <c r="A353" s="6">
        <v>1019</v>
      </c>
      <c r="B353" s="5" t="s">
        <v>7675</v>
      </c>
      <c r="C353" s="11">
        <v>93096</v>
      </c>
      <c r="D353" s="34">
        <v>0.13</v>
      </c>
      <c r="E353" s="11">
        <f>D353*C353</f>
        <v>12102.48</v>
      </c>
      <c r="F353" s="11">
        <f t="shared" ref="F353" si="47">E353+C353</f>
        <v>105198.48</v>
      </c>
      <c r="G353" s="33"/>
      <c r="H353" s="494" t="s">
        <v>7312</v>
      </c>
      <c r="I353" s="614"/>
      <c r="J353" s="554"/>
      <c r="L353" s="7" t="s">
        <v>7758</v>
      </c>
    </row>
    <row r="355" spans="1:12" s="7" customFormat="1" ht="15.75" x14ac:dyDescent="0.25">
      <c r="A355" s="40"/>
      <c r="C355" s="643"/>
      <c r="D355" s="644"/>
      <c r="E355" s="645"/>
      <c r="F355" s="645"/>
      <c r="H355" s="40"/>
      <c r="I355" s="433"/>
      <c r="J355" s="40"/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6"/>
      <c r="B358" s="5"/>
      <c r="C358" s="11">
        <v>158000</v>
      </c>
      <c r="D358" s="34">
        <v>0.13</v>
      </c>
      <c r="E358" s="11">
        <f>D358*C358</f>
        <v>20540</v>
      </c>
      <c r="F358" s="11">
        <f>E358+C358</f>
        <v>178540</v>
      </c>
      <c r="G358" s="33"/>
      <c r="H358" s="494" t="s">
        <v>7312</v>
      </c>
      <c r="I358" s="432"/>
      <c r="J358" s="554"/>
      <c r="K358" s="5"/>
      <c r="L358" s="5" t="s">
        <v>7581</v>
      </c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7:K347"/>
    <mergeCell ref="B82:F82"/>
  </mergeCells>
  <conditionalFormatting sqref="H1:H346 H348:H351 H353 H35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0" t="s">
        <v>7042</v>
      </c>
      <c r="B1" s="791"/>
      <c r="C1" s="791"/>
      <c r="D1" s="791"/>
      <c r="E1" s="792"/>
      <c r="G1" s="797" t="s">
        <v>7043</v>
      </c>
      <c r="H1" s="797"/>
      <c r="I1" s="797"/>
      <c r="J1" s="797"/>
      <c r="K1" s="333"/>
      <c r="L1" s="789" t="s">
        <v>7501</v>
      </c>
      <c r="M1" s="789"/>
      <c r="N1" s="789"/>
      <c r="O1" s="789"/>
      <c r="P1" s="789"/>
      <c r="R1" s="789" t="s">
        <v>7045</v>
      </c>
      <c r="S1" s="789"/>
      <c r="T1" s="789"/>
      <c r="U1" s="789"/>
    </row>
    <row r="2" spans="1:28" ht="28.15" customHeight="1" x14ac:dyDescent="0.25">
      <c r="A2" s="793"/>
      <c r="B2" s="794"/>
      <c r="C2" s="794"/>
      <c r="D2" s="794"/>
      <c r="E2" s="795"/>
      <c r="G2" s="797"/>
      <c r="H2" s="797"/>
      <c r="I2" s="797"/>
      <c r="J2" s="797"/>
      <c r="K2" s="333"/>
      <c r="L2" s="789"/>
      <c r="M2" s="789"/>
      <c r="N2" s="789"/>
      <c r="O2" s="789"/>
      <c r="P2" s="789"/>
      <c r="R2" s="789"/>
      <c r="S2" s="789"/>
      <c r="T2" s="789"/>
      <c r="U2" s="78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9" t="s">
        <v>7044</v>
      </c>
      <c r="M35" s="789"/>
      <c r="N35" s="789"/>
      <c r="O35" s="789"/>
      <c r="P35" s="789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0" t="s">
        <v>7042</v>
      </c>
      <c r="B36" s="791"/>
      <c r="C36" s="791"/>
      <c r="D36" s="791"/>
      <c r="E36" s="792"/>
      <c r="L36" s="789"/>
      <c r="M36" s="789"/>
      <c r="N36" s="789"/>
      <c r="O36" s="789"/>
      <c r="P36" s="789"/>
      <c r="W36">
        <v>26200</v>
      </c>
    </row>
    <row r="37" spans="1:31" ht="31.5" x14ac:dyDescent="0.25">
      <c r="A37" s="793"/>
      <c r="B37" s="794"/>
      <c r="C37" s="794"/>
      <c r="D37" s="794"/>
      <c r="E37" s="795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9" t="s">
        <v>7045</v>
      </c>
      <c r="S38" s="789"/>
      <c r="T38" s="789"/>
      <c r="U38" s="789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9"/>
      <c r="S39" s="789"/>
      <c r="T39" s="789"/>
      <c r="U39" s="789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9" t="s">
        <v>7081</v>
      </c>
      <c r="H44" s="789"/>
      <c r="I44" s="789"/>
      <c r="J44" s="789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9"/>
      <c r="H45" s="789"/>
      <c r="I45" s="789"/>
      <c r="J45" s="789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6" t="s">
        <v>7090</v>
      </c>
      <c r="H51" s="796"/>
      <c r="I51" s="796"/>
      <c r="J51" s="416">
        <f>J49+I48</f>
        <v>73164</v>
      </c>
      <c r="K51" s="415"/>
      <c r="L51" s="798" t="s">
        <v>7044</v>
      </c>
      <c r="M51" s="798"/>
      <c r="N51" s="798"/>
      <c r="O51" s="798"/>
      <c r="P51" s="79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9"/>
      <c r="M52" s="789"/>
      <c r="N52" s="789"/>
      <c r="O52" s="789"/>
      <c r="P52" s="789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0" t="s">
        <v>7068</v>
      </c>
      <c r="B53" s="791"/>
      <c r="C53" s="791"/>
      <c r="D53" s="791"/>
      <c r="E53" s="792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3"/>
      <c r="B54" s="794"/>
      <c r="C54" s="794"/>
      <c r="D54" s="794"/>
      <c r="E54" s="795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9" t="s">
        <v>7077</v>
      </c>
      <c r="B69" s="800"/>
      <c r="C69" s="800"/>
      <c r="D69" s="800"/>
      <c r="E69" s="801"/>
      <c r="R69" s="375"/>
      <c r="S69" s="395"/>
      <c r="U69" s="396"/>
    </row>
    <row r="70" spans="1:21" x14ac:dyDescent="0.25">
      <c r="A70" s="802"/>
      <c r="B70" s="803"/>
      <c r="C70" s="803"/>
      <c r="D70" s="803"/>
      <c r="E70" s="804"/>
      <c r="R70" s="789" t="s">
        <v>7045</v>
      </c>
      <c r="S70" s="789"/>
      <c r="T70" s="789"/>
      <c r="U70" s="789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9"/>
      <c r="S71" s="789"/>
      <c r="T71" s="789"/>
      <c r="U71" s="789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5">
        <v>30000</v>
      </c>
      <c r="U74" s="808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6"/>
      <c r="U75" s="809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7"/>
      <c r="U76" s="810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9" t="s">
        <v>7081</v>
      </c>
      <c r="M94" s="789"/>
      <c r="N94" s="789"/>
      <c r="O94" s="789"/>
      <c r="P94" s="789"/>
    </row>
    <row r="95" spans="1:21" x14ac:dyDescent="0.25">
      <c r="L95" s="789"/>
      <c r="M95" s="789"/>
      <c r="N95" s="789"/>
      <c r="O95" s="789"/>
      <c r="P95" s="789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6" t="s">
        <v>7090</v>
      </c>
      <c r="M101" s="796"/>
      <c r="N101" s="796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2024-01-26T13:39:13Z</dcterms:modified>
</cp:coreProperties>
</file>